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125" windowWidth="7650" windowHeight="7515" tabRatio="896"/>
  </bookViews>
  <sheets>
    <sheet name="INDICE" sheetId="69" r:id="rId1"/>
    <sheet name="A.1.1" sheetId="111" r:id="rId2"/>
    <sheet name="A.1.2" sheetId="95" r:id="rId3"/>
    <sheet name="A.1.3" sheetId="79" r:id="rId4"/>
    <sheet name="A.1.4" sheetId="6" r:id="rId5"/>
    <sheet name="A.1.5" sheetId="13" r:id="rId6"/>
    <sheet name="A.1.6" sheetId="126" r:id="rId7"/>
    <sheet name="A.1.7" sheetId="101" r:id="rId8"/>
    <sheet name="A.1.8" sheetId="98" r:id="rId9"/>
    <sheet name="A.1.9" sheetId="99" r:id="rId10"/>
    <sheet name="A.1.10" sheetId="100" r:id="rId11"/>
    <sheet name="A.1.11" sheetId="93" r:id="rId12"/>
    <sheet name="A.2.1" sheetId="17" r:id="rId13"/>
    <sheet name="A.2.2" sheetId="88" r:id="rId14"/>
    <sheet name="A.2.3" sheetId="119" r:id="rId15"/>
    <sheet name="A.2.4" sheetId="102" r:id="rId16"/>
    <sheet name="A.2.5" sheetId="131" r:id="rId17"/>
    <sheet name="A.3.1" sheetId="103" r:id="rId18"/>
    <sheet name="A.3.2" sheetId="123" r:id="rId19"/>
    <sheet name="A.3.3" sheetId="132" r:id="rId20"/>
    <sheet name="A.3.4" sheetId="122" r:id="rId21"/>
    <sheet name="A.3.5" sheetId="124" r:id="rId22"/>
    <sheet name="A.3.6" sheetId="108" r:id="rId23"/>
    <sheet name="A.3.7" sheetId="109" r:id="rId24"/>
    <sheet name="A.3.8" sheetId="125" r:id="rId25"/>
    <sheet name="A.4.1" sheetId="42" r:id="rId26"/>
    <sheet name="A.4.2" sheetId="120" r:id="rId27"/>
    <sheet name="A.4.3" sheetId="121" r:id="rId28"/>
    <sheet name="A.4.4" sheetId="76" r:id="rId29"/>
    <sheet name="A.4.5" sheetId="128" r:id="rId30"/>
    <sheet name="A.4.6" sheetId="129" r:id="rId31"/>
    <sheet name="A.4.7" sheetId="133"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IMPUESTOS_SOBRE_COMBUSTIBLES_Y_GAS_NATURAL">[1]C!$B$27:$N$27</definedName>
    <definedName name="_._IMPUESTOS_SOBRE_ENERGIA_ELECTRICA">[1]C!$B$28:$N$28</definedName>
    <definedName name="__r" localSheetId="1">#REF!</definedName>
    <definedName name="__r" localSheetId="11">#REF!</definedName>
    <definedName name="__r" localSheetId="2">#REF!</definedName>
    <definedName name="__r" localSheetId="3">#REF!</definedName>
    <definedName name="__r" localSheetId="6">#REF!</definedName>
    <definedName name="__r" localSheetId="13">#REF!</definedName>
    <definedName name="__r" localSheetId="14">#REF!</definedName>
    <definedName name="__r" localSheetId="16">#REF!</definedName>
    <definedName name="__r" localSheetId="18">#REF!</definedName>
    <definedName name="__r" localSheetId="19">#REF!</definedName>
    <definedName name="__r" localSheetId="20">#REF!</definedName>
    <definedName name="__r" localSheetId="21">#REF!</definedName>
    <definedName name="__r" localSheetId="24">#REF!</definedName>
    <definedName name="__r" localSheetId="28">#REF!</definedName>
    <definedName name="__r" localSheetId="29">#REF!</definedName>
    <definedName name="__r" localSheetId="30">#REF!</definedName>
    <definedName name="__r" localSheetId="31">#REF!</definedName>
    <definedName name="__r">#REF!</definedName>
    <definedName name="_xlnm._FilterDatabase" localSheetId="17" hidden="1">A.3.1!$B$19:$K$21</definedName>
    <definedName name="_Order1" hidden="1">255</definedName>
    <definedName name="_Order2" hidden="1">255</definedName>
    <definedName name="_r" localSheetId="1">#REF!</definedName>
    <definedName name="_r" localSheetId="11">#REF!</definedName>
    <definedName name="_r" localSheetId="2">#REF!</definedName>
    <definedName name="_r" localSheetId="3">#REF!</definedName>
    <definedName name="_r" localSheetId="6">#REF!</definedName>
    <definedName name="_r" localSheetId="13">#REF!</definedName>
    <definedName name="_r" localSheetId="14">#REF!</definedName>
    <definedName name="_r" localSheetId="16">#REF!</definedName>
    <definedName name="_r" localSheetId="18">#REF!</definedName>
    <definedName name="_r" localSheetId="19">#REF!</definedName>
    <definedName name="_r" localSheetId="20">#REF!</definedName>
    <definedName name="_r" localSheetId="21">#REF!</definedName>
    <definedName name="_r" localSheetId="24">#REF!</definedName>
    <definedName name="_r" localSheetId="28">#REF!</definedName>
    <definedName name="_r" localSheetId="29">#REF!</definedName>
    <definedName name="_r" localSheetId="30">#REF!</definedName>
    <definedName name="_r" localSheetId="31">#REF!</definedName>
    <definedName name="_r">#REF!</definedName>
    <definedName name="a" localSheetId="31" hidden="1">{TRUE,TRUE,-1.25,-15.5,484.5,276.75,FALSE,FALSE,TRUE,TRUE,0,15,#N/A,56,#N/A,4.88636363636364,15.35,1,FALSE,FALSE,3,TRUE,1,FALSE,100,"Swvu.PLA2.","ACwvu.PLA2.",#N/A,FALSE,FALSE,0,0,0,0,2,"","",TRUE,TRUE,FALSE,FALSE,1,60,#N/A,#N/A,FALSE,FALSE,"Rwvu.PLA2.",#N/A,FALSE,FALSE,FALSE,9,65532,65532,FALSE,FALSE,TRUE,TRUE,TRUE}</definedName>
    <definedName name="a"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9">'[2]03-08'!#REF!</definedName>
    <definedName name="A_impresión_IM">'[2]03-08'!#REF!</definedName>
    <definedName name="ACC" localSheetId="19">'[3]CARTERA FONDO'!#REF!</definedName>
    <definedName name="ACC">'[3]CARTERA FONDO'!#REF!</definedName>
    <definedName name="ACP" localSheetId="19">'[3]CARTERA FONDO'!#REF!</definedName>
    <definedName name="ACP">'[3]CARTERA FONDO'!#REF!</definedName>
    <definedName name="ACwvu.PLA1." localSheetId="19" hidden="1">'[1]COP FED'!#REF!</definedName>
    <definedName name="ACwvu.PLA1." hidden="1">'[1]COP FED'!#REF!</definedName>
    <definedName name="ACwvu.PLA2." hidden="1">'[1]COP FED'!$A$1:$N$49</definedName>
    <definedName name="AMPO5">"Gráfico 8"</definedName>
    <definedName name="AÑO" localSheetId="19">#REF!</definedName>
    <definedName name="AÑO" localSheetId="31">#REF!</definedName>
    <definedName name="AÑO">#REF!</definedName>
    <definedName name="año2003" localSheetId="19">#REF!</definedName>
    <definedName name="año2003" localSheetId="31">#REF!</definedName>
    <definedName name="año2003">#REF!</definedName>
    <definedName name="_xlnm.Print_Area" localSheetId="1">A.1.1!$B$2:$D$97</definedName>
    <definedName name="_xlnm.Print_Area" localSheetId="10">A.1.10!$B$2:$H$119</definedName>
    <definedName name="_xlnm.Print_Area" localSheetId="11">A.1.11!$B$2:$G$187</definedName>
    <definedName name="_xlnm.Print_Area" localSheetId="2">A.1.2!$B$2:$C$59</definedName>
    <definedName name="_xlnm.Print_Area" localSheetId="3">A.1.3!$B$2:$D$82</definedName>
    <definedName name="_xlnm.Print_Area" localSheetId="4">A.1.4!$B$2:$E$22</definedName>
    <definedName name="_xlnm.Print_Area" localSheetId="5">A.1.5!$B$2:$H$56</definedName>
    <definedName name="_xlnm.Print_Area" localSheetId="6">A.1.6!$B$2:$C$58</definedName>
    <definedName name="_xlnm.Print_Area" localSheetId="7">A.1.7!$B$2:$C$38</definedName>
    <definedName name="_xlnm.Print_Area" localSheetId="8">A.1.8!$B$2:$H$84</definedName>
    <definedName name="_xlnm.Print_Area" localSheetId="9">A.1.9!$B$2:$H$66</definedName>
    <definedName name="_xlnm.Print_Area" localSheetId="12">A.2.1!$B$2:$G$86</definedName>
    <definedName name="_xlnm.Print_Area" localSheetId="13">A.2.2!$B$2:$D$102</definedName>
    <definedName name="_xlnm.Print_Area" localSheetId="14">A.2.3!$B$2:$D$85</definedName>
    <definedName name="_xlnm.Print_Area" localSheetId="15">A.2.4!$B$2:$F$77</definedName>
    <definedName name="_xlnm.Print_Area" localSheetId="16">A.2.5!$B$2:$AB$54</definedName>
    <definedName name="_xlnm.Print_Area" localSheetId="17">A.3.1!$B$2:$O$65</definedName>
    <definedName name="_xlnm.Print_Area" localSheetId="18">A.3.2!$B$2:$F$151</definedName>
    <definedName name="_xlnm.Print_Area" localSheetId="19">A.3.3!$B$2:$F$145</definedName>
    <definedName name="_xlnm.Print_Area" localSheetId="20">A.3.4!$B$2:$O$152</definedName>
    <definedName name="_xlnm.Print_Area" localSheetId="21">A.3.5!$B$2:$O$143</definedName>
    <definedName name="_xlnm.Print_Area" localSheetId="22">A.3.6!$B$2:$M$79</definedName>
    <definedName name="_xlnm.Print_Area" localSheetId="23">A.3.7!$B$2:$AK$153</definedName>
    <definedName name="_xlnm.Print_Area" localSheetId="24">A.3.8!$B$2:$AJ$144</definedName>
    <definedName name="_xlnm.Print_Area" localSheetId="25">A.4.1!$B$2:$F$30</definedName>
    <definedName name="_xlnm.Print_Area" localSheetId="26">A.4.2!$B$2:$C$60</definedName>
    <definedName name="_xlnm.Print_Area" localSheetId="27">A.4.3!$B$2:$C$44</definedName>
    <definedName name="_xlnm.Print_Area" localSheetId="28">A.4.4!$B$2:$AC$39</definedName>
    <definedName name="_xlnm.Print_Area" localSheetId="29">A.4.5!$B$2:$F$98</definedName>
    <definedName name="_xlnm.Print_Area" localSheetId="30">A.4.6!$B$2:$I$30</definedName>
    <definedName name="_xlnm.Print_Area" localSheetId="31">A.4.7!$B$2:$M$65</definedName>
    <definedName name="_xlnm.Print_Area" localSheetId="0">INDICE!$B$2:$C$44</definedName>
    <definedName name="_xlnm.Print_Area">'[1]Fto. a partir del impuesto'!$D$7:$D$50</definedName>
    <definedName name="_xlnm.Database" localSheetId="19">#REF!</definedName>
    <definedName name="_xlnm.Database" localSheetId="31">#REF!</definedName>
    <definedName name="_xlnm.Database">#REF!</definedName>
    <definedName name="cacho" localSheetId="19">[4]GRAFPROM!#REF!</definedName>
    <definedName name="cacho" localSheetId="31">[4]GRAFPROM!#REF!</definedName>
    <definedName name="cacho">[4]GRAFPROM!#REF!</definedName>
    <definedName name="caja" localSheetId="31"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s" localSheetId="31" hidden="1">{FALSE,FALSE,-1.25,-15.5,484.5,276.75,FALSE,FALSE,TRUE,TRUE,0,12,#N/A,46,#N/A,2.93460490463215,15.35,1,FALSE,FALSE,3,TRUE,1,FALSE,100,"Swvu.PLA1.","ACwvu.PLA1.",#N/A,FALSE,FALSE,0,0,0,0,2,"","",TRUE,TRUE,FALSE,FALSE,1,60,#N/A,#N/A,FALSE,FALSE,FALSE,FALSE,FALSE,FALSE,FALSE,9,65532,65532,FALSE,FALSE,TRUE,TRUE,TRUE}</definedName>
    <definedName name="cajas" hidden="1">{FALSE,FALSE,-1.25,-15.5,484.5,276.75,FALSE,FALSE,TRUE,TRUE,0,12,#N/A,46,#N/A,2.93460490463215,15.35,1,FALSE,FALSE,3,TRUE,1,FALSE,100,"Swvu.PLA1.","ACwvu.PLA1.",#N/A,FALSE,FALSE,0,0,0,0,2,"","",TRUE,TRUE,FALSE,FALSE,1,60,#N/A,#N/A,FALSE,FALSE,FALSE,FALSE,FALSE,FALSE,FALSE,9,65532,65532,FALSE,FALSE,TRUE,TRUE,TRUE}</definedName>
    <definedName name="carajo" localSheetId="19">#REF!</definedName>
    <definedName name="carajo" localSheetId="31">#REF!</definedName>
    <definedName name="carajo">#REF!</definedName>
    <definedName name="CDF" localSheetId="19">'[3]CARTERA FONDO'!#REF!</definedName>
    <definedName name="CDF" localSheetId="31">'[3]CARTERA FONDO'!#REF!</definedName>
    <definedName name="CDF">'[3]CARTERA FONDO'!#REF!</definedName>
    <definedName name="CFA" localSheetId="19">'[3]CARTERA FONDO'!#REF!</definedName>
    <definedName name="CFA">'[3]CARTERA FONDO'!#REF!</definedName>
    <definedName name="CFD" localSheetId="19">'[3]CARTERA FONDO'!#REF!</definedName>
    <definedName name="CFD">'[3]CARTERA FONDO'!#REF!</definedName>
    <definedName name="CLH" localSheetId="19">'[3]CARTERA FONDO'!#REF!</definedName>
    <definedName name="CLH">'[3]CARTERA FONDO'!#REF!</definedName>
    <definedName name="Coef" localSheetId="6">[5]CoefStocks!$A$4:$AT$260</definedName>
    <definedName name="Coef" localSheetId="29">[5]CoefStocks!$A$4:$AT$260</definedName>
    <definedName name="Coef" localSheetId="30">[5]CoefStocks!$A$4:$AT$260</definedName>
    <definedName name="Coef">[5]CoefStocks!$A$4:$AT$260</definedName>
    <definedName name="COPA">#N/A</definedName>
    <definedName name="COPARTICIPACION_FEDERAL__LEY_N__23548">[1]C!$B$13:$N$13</definedName>
    <definedName name="CUADRO_10.3.1">'[6]fondo promedio'!$A$36:$L$74</definedName>
    <definedName name="CUADRO_N__4.1.3" localSheetId="19">#REF!</definedName>
    <definedName name="CUADRO_N__4.1.3" localSheetId="31">#REF!</definedName>
    <definedName name="CUADRO_N__4.1.3">#REF!</definedName>
    <definedName name="CVAL">[7]Resumen!$A$2:$AU$262</definedName>
    <definedName name="d" localSheetId="19" hidden="1">#REF!</definedName>
    <definedName name="d" localSheetId="31" hidden="1">#REF!</definedName>
    <definedName name="d" hidden="1">#REF!</definedName>
    <definedName name="DIARIO" localSheetId="19">#REF!</definedName>
    <definedName name="DIARIO" localSheetId="31">#REF!</definedName>
    <definedName name="DIARIO">#REF!</definedName>
    <definedName name="dieferencias" localSheetId="1">#REF!</definedName>
    <definedName name="dieferencias" localSheetId="11">#REF!</definedName>
    <definedName name="dieferencias" localSheetId="2">#REF!</definedName>
    <definedName name="dieferencias" localSheetId="6">#REF!</definedName>
    <definedName name="dieferencias" localSheetId="13">#REF!</definedName>
    <definedName name="dieferencias" localSheetId="14">#REF!</definedName>
    <definedName name="dieferencias" localSheetId="16">#REF!</definedName>
    <definedName name="dieferencias" localSheetId="18">#REF!</definedName>
    <definedName name="dieferencias" localSheetId="19">#REF!</definedName>
    <definedName name="dieferencias" localSheetId="20">#REF!</definedName>
    <definedName name="dieferencias" localSheetId="21">#REF!</definedName>
    <definedName name="dieferencias" localSheetId="23">#REF!</definedName>
    <definedName name="dieferencias" localSheetId="24">#REF!</definedName>
    <definedName name="dieferencias" localSheetId="28">#REF!</definedName>
    <definedName name="dieferencias" localSheetId="29">#REF!</definedName>
    <definedName name="dieferencias" localSheetId="30">#REF!</definedName>
    <definedName name="dieferencias" localSheetId="31">#REF!</definedName>
    <definedName name="dieferencias">#REF!</definedName>
    <definedName name="Diferencia" localSheetId="1">#REF!</definedName>
    <definedName name="Diferencia" localSheetId="11">#REF!</definedName>
    <definedName name="Diferencia" localSheetId="2">#REF!</definedName>
    <definedName name="Diferencia" localSheetId="6">#REF!</definedName>
    <definedName name="Diferencia" localSheetId="7">#REF!</definedName>
    <definedName name="Diferencia" localSheetId="13">#REF!</definedName>
    <definedName name="Diferencia" localSheetId="14">#REF!</definedName>
    <definedName name="Diferencia" localSheetId="16">#REF!</definedName>
    <definedName name="Diferencia" localSheetId="18">#REF!</definedName>
    <definedName name="Diferencia" localSheetId="19">#REF!</definedName>
    <definedName name="Diferencia" localSheetId="20">#REF!</definedName>
    <definedName name="Diferencia" localSheetId="21">#REF!</definedName>
    <definedName name="Diferencia" localSheetId="23">#REF!</definedName>
    <definedName name="Diferencia" localSheetId="24">#REF!</definedName>
    <definedName name="Diferencia" localSheetId="28">#REF!</definedName>
    <definedName name="Diferencia" localSheetId="29">#REF!</definedName>
    <definedName name="Diferencia" localSheetId="30">#REF!</definedName>
    <definedName name="Diferencia" localSheetId="31">#REF!</definedName>
    <definedName name="Diferencia">#REF!</definedName>
    <definedName name="dobleclick" localSheetId="19">#REF!</definedName>
    <definedName name="dobleclick">#REF!</definedName>
    <definedName name="e" localSheetId="1">#REF!</definedName>
    <definedName name="e" localSheetId="11">#REF!</definedName>
    <definedName name="e" localSheetId="2">#REF!</definedName>
    <definedName name="e" localSheetId="6">#REF!</definedName>
    <definedName name="e" localSheetId="13">#REF!</definedName>
    <definedName name="e" localSheetId="14">#REF!</definedName>
    <definedName name="e" localSheetId="16">#REF!</definedName>
    <definedName name="e" localSheetId="18">#REF!</definedName>
    <definedName name="e" localSheetId="19">#REF!</definedName>
    <definedName name="e" localSheetId="20">#REF!</definedName>
    <definedName name="e" localSheetId="21">#REF!</definedName>
    <definedName name="e" localSheetId="24">#REF!</definedName>
    <definedName name="e" localSheetId="28">#REF!</definedName>
    <definedName name="e" localSheetId="29">#REF!</definedName>
    <definedName name="e" localSheetId="30">#REF!</definedName>
    <definedName name="e" localSheetId="31">#REF!</definedName>
    <definedName name="e">#REF!</definedName>
    <definedName name="EC" localSheetId="19">'[3]CARTERA FONDO'!#REF!</definedName>
    <definedName name="EC" localSheetId="31">'[3]CARTERA FONDO'!#REF!</definedName>
    <definedName name="EC">'[3]CARTERA FONDO'!#REF!</definedName>
    <definedName name="eee" localSheetId="11">#REF!</definedName>
    <definedName name="eee" localSheetId="2">#REF!</definedName>
    <definedName name="eee" localSheetId="6">#REF!</definedName>
    <definedName name="eee" localSheetId="13">#REF!</definedName>
    <definedName name="eee" localSheetId="14">#REF!</definedName>
    <definedName name="eee" localSheetId="16">#REF!</definedName>
    <definedName name="eee" localSheetId="18">#REF!</definedName>
    <definedName name="eee" localSheetId="19">#REF!</definedName>
    <definedName name="eee" localSheetId="20">#REF!</definedName>
    <definedName name="eee" localSheetId="21">#REF!</definedName>
    <definedName name="eee" localSheetId="24">#REF!</definedName>
    <definedName name="eee" localSheetId="29">#REF!</definedName>
    <definedName name="eee" localSheetId="30">#REF!</definedName>
    <definedName name="eee" localSheetId="31">#REF!</definedName>
    <definedName name="eee">#REF!</definedName>
    <definedName name="ESTRUCTU_BONOS_PROVINCIALES_List" localSheetId="11">#REF!</definedName>
    <definedName name="ESTRUCTU_BONOS_PROVINCIALES_List" localSheetId="2">#REF!</definedName>
    <definedName name="ESTRUCTU_BONOS_PROVINCIALES_List" localSheetId="6">#REF!</definedName>
    <definedName name="ESTRUCTU_BONOS_PROVINCIALES_List" localSheetId="13">#REF!</definedName>
    <definedName name="ESTRUCTU_BONOS_PROVINCIALES_List" localSheetId="14">#REF!</definedName>
    <definedName name="ESTRUCTU_BONOS_PROVINCIALES_List" localSheetId="16">#REF!</definedName>
    <definedName name="ESTRUCTU_BONOS_PROVINCIALES_List" localSheetId="18">#REF!</definedName>
    <definedName name="ESTRUCTU_BONOS_PROVINCIALES_List" localSheetId="19">#REF!</definedName>
    <definedName name="ESTRUCTU_BONOS_PROVINCIALES_List" localSheetId="20">#REF!</definedName>
    <definedName name="ESTRUCTU_BONOS_PROVINCIALES_List" localSheetId="21">#REF!</definedName>
    <definedName name="ESTRUCTU_BONOS_PROVINCIALES_List" localSheetId="24">#REF!</definedName>
    <definedName name="ESTRUCTU_BONOS_PROVINCIALES_List" localSheetId="29">#REF!</definedName>
    <definedName name="ESTRUCTU_BONOS_PROVINCIALES_List" localSheetId="30">#REF!</definedName>
    <definedName name="ESTRUCTU_BONOS_PROVINCIALES_List" localSheetId="31">#REF!</definedName>
    <definedName name="ESTRUCTU_BONOS_PROVINCIALES_List">#REF!</definedName>
    <definedName name="EXCEDENTE_DEL_10__SEGUN_EL_TOPE_ASIGNADO_A__BUENOS_AIRES__LEY_N__23621">[1]C!$B$18:$N$18</definedName>
    <definedName name="FAS" localSheetId="31" hidden="1">{FALSE,FALSE,-1.25,-15.5,484.5,276.75,FALSE,FALSE,TRUE,TRUE,0,12,#N/A,46,#N/A,2.93460490463215,15.35,1,FALSE,FALSE,3,TRUE,1,FALSE,100,"Swvu.PLA1.","ACwvu.PLA1.",#N/A,FALSE,FALSE,0,0,0,0,2,"","",TRUE,TRUE,FALSE,FALSE,1,60,#N/A,#N/A,FALSE,FALSE,FALSE,FALSE,FALSE,FALSE,FALSE,9,65532,65532,FALSE,FALSE,TRUE,TRUE,TRUE}</definedName>
    <definedName name="FAS"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9">#REF!</definedName>
    <definedName name="fdgafgbaf" localSheetId="31">#REF!</definedName>
    <definedName name="fdgafgbaf">#REF!</definedName>
    <definedName name="feo" localSheetId="19">#REF!</definedName>
    <definedName name="feo" localSheetId="31">#REF!</definedName>
    <definedName name="feo">#REF!</definedName>
    <definedName name="FFE" localSheetId="19">'[3]CARTERA FONDO'!#REF!</definedName>
    <definedName name="FFE" localSheetId="31">'[3]CARTERA FONDO'!#REF!</definedName>
    <definedName name="FFE">'[3]CARTERA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9">#REF!</definedName>
    <definedName name="FX_first_semester_average_2006" localSheetId="31">#REF!</definedName>
    <definedName name="FX_first_semester_average_2006">#REF!</definedName>
    <definedName name="gaby" localSheetId="19">#REF!</definedName>
    <definedName name="gaby" localSheetId="31">#REF!</definedName>
    <definedName name="gaby">#REF!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9">#REF!</definedName>
    <definedName name="GRÁFICO_N_10.2.4." localSheetId="31">#REF!</definedName>
    <definedName name="GRÁFICO_N_10.2.4.">#REF!</definedName>
    <definedName name="IMPRESION" localSheetId="19">#REF!</definedName>
    <definedName name="IMPRESION" localSheetId="31">#REF!</definedName>
    <definedName name="IMPRESION">#REF!</definedName>
    <definedName name="INVERSIONES_EN_TRAMITE_IRREGULAR" localSheetId="19">'[3]CARTERA FONDO'!#REF!</definedName>
    <definedName name="INVERSIONES_EN_TRAMITE_IRREGULAR" localSheetId="31">'[3]CARTERA FONDO'!#REF!</definedName>
    <definedName name="INVERSIONES_EN_TRAMITE_IRREGULAR">'[3]CARTERA FONDO'!#REF!</definedName>
    <definedName name="IR" localSheetId="19">#REF!</definedName>
    <definedName name="IR" localSheetId="31">#REF!</definedName>
    <definedName name="IR">#REF!</definedName>
    <definedName name="IRR" localSheetId="19">'[3]CARTERA FONDO'!#REF!</definedName>
    <definedName name="IRR" localSheetId="31">'[3]CARTERA FONDO'!#REF!</definedName>
    <definedName name="IRR">'[3]CARTERA FONDO'!#REF!</definedName>
    <definedName name="j" localSheetId="31" hidden="1">{FALSE,FALSE,-1.25,-15.5,484.5,276.75,FALSE,FALSE,TRUE,TRUE,0,12,#N/A,46,#N/A,2.93460490463215,15.35,1,FALSE,FALSE,3,TRUE,1,FALSE,100,"Swvu.PLA1.","ACwvu.PLA1.",#N/A,FALSE,FALSE,0,0,0,0,2,"","",TRUE,TRUE,FALSE,FALSE,1,60,#N/A,#N/A,FALSE,FALSE,FALSE,FALSE,FALSE,FALSE,FALSE,9,65532,65532,FALSE,FALSE,TRUE,TRUE,TRUE}</definedName>
    <definedName name="j"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6">'[11]KAPITIV 2005'!$A$4:$E$248</definedName>
    <definedName name="kmens2005" localSheetId="29">'[11]KAPITIV 2005'!$A$4:$E$248</definedName>
    <definedName name="kmens2005" localSheetId="30">'[11]KAPITIV 2005'!$A$4:$E$248</definedName>
    <definedName name="kmens2005">'[11]KAPITIV 2005'!$A$4:$E$248</definedName>
    <definedName name="Kmens2006" localSheetId="6">'[11]KAPITA 2006'!$A$4:$N$401</definedName>
    <definedName name="Kmens2006" localSheetId="29">'[11]KAPITA 2006'!$A$4:$N$401</definedName>
    <definedName name="Kmens2006" localSheetId="30">'[11]KAPITA 2006'!$A$4:$N$401</definedName>
    <definedName name="Kmens2006">'[11]KAPITA 2006'!$A$4:$N$401</definedName>
    <definedName name="kmens2007" localSheetId="6">'[12]kap. 2007'!$A$3:$N$363</definedName>
    <definedName name="kmens2007" localSheetId="29">'[12]kap. 2007'!$A$3:$N$363</definedName>
    <definedName name="kmens2007" localSheetId="30">'[12]kap. 2007'!$A$3:$N$363</definedName>
    <definedName name="kmens2007">'[12]kap. 2007'!$A$3:$N$363</definedName>
    <definedName name="Kmens2008" localSheetId="6">'[13]kap 2008'!$A$4:$N$332</definedName>
    <definedName name="Kmens2008" localSheetId="29">'[13]kap 2008'!$A$4:$N$332</definedName>
    <definedName name="Kmens2008" localSheetId="30">'[13]kap 2008'!$A$4:$N$332</definedName>
    <definedName name="Kmens2008">'[13]kap 2008'!$A$4:$N$332</definedName>
    <definedName name="kmens2009">'[14]KAP 2009'!$A$4:$N$305</definedName>
    <definedName name="kmens2010">[14]KAP2010!$A$5:$N$287</definedName>
    <definedName name="Kresto" localSheetId="6">'[11]KAPITAL RESTO'!$A$3:$CH$370</definedName>
    <definedName name="Kresto" localSheetId="29">'[11]KAPITAL RESTO'!$A$3:$CH$370</definedName>
    <definedName name="Kresto" localSheetId="30">'[11]KAPITAL RESTO'!$A$3:$CH$370</definedName>
    <definedName name="Kresto">'[11]KAPITAL RESTO'!$A$3:$CH$370</definedName>
    <definedName name="L_">#N/A</definedName>
    <definedName name="LL" localSheetId="31"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ACROS" localSheetId="19">#REF!</definedName>
    <definedName name="MACROS" localSheetId="31">#REF!</definedName>
    <definedName name="MACROS">#REF!</definedName>
    <definedName name="mm" localSheetId="31" hidden="1">{FALSE,FALSE,-1.25,-15.5,484.5,276.75,FALSE,FALSE,TRUE,TRUE,0,12,#N/A,46,#N/A,2.93460490463215,15.35,1,FALSE,FALSE,3,TRUE,1,FALSE,100,"Swvu.PLA1.","ACwvu.PLA1.",#N/A,FALSE,FALSE,0,0,0,0,2,"","",TRUE,TRUE,FALSE,FALSE,1,60,#N/A,#N/A,FALSE,FALSE,FALSE,FALSE,FALSE,FALSE,FALSE,9,65532,65532,FALSE,FALSE,TRUE,TRUE,TRUE}</definedName>
    <definedName name="mm"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9">#REF!</definedName>
    <definedName name="Nominal_Mensual_2001" localSheetId="31">#REF!</definedName>
    <definedName name="Nominal_Mensual_2001">#REF!</definedName>
    <definedName name="Nominal_Mensual_2003" localSheetId="19">#REF!</definedName>
    <definedName name="Nominal_Mensual_2003" localSheetId="31">#REF!</definedName>
    <definedName name="Nominal_Mensual_2003">#REF!</definedName>
    <definedName name="Nominal_Trimestral_2001" localSheetId="19">#REF!</definedName>
    <definedName name="Nominal_Trimestral_2001" localSheetId="31">#REF!</definedName>
    <definedName name="Nominal_Trimestral_2001">#REF!</definedName>
    <definedName name="Nominal_Trimestral_2003" localSheetId="19">#REF!</definedName>
    <definedName name="Nominal_Trimestral_2003">#REF!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9">'[3]CARTERA FONDO'!#REF!</definedName>
    <definedName name="OCP" localSheetId="31">'[3]CARTERA FONDO'!#REF!</definedName>
    <definedName name="OCP">'[3]CARTERA FONDO'!#REF!</definedName>
    <definedName name="OFF" localSheetId="19">'[3]CARTERA FONDO'!#REF!</definedName>
    <definedName name="OFF" localSheetId="31">'[3]CARTERA FONDO'!#REF!</definedName>
    <definedName name="OFF">'[3]CARTERA FONDO'!#REF!</definedName>
    <definedName name="ONC" localSheetId="19">'[3]CARTERA FONDO'!#REF!</definedName>
    <definedName name="ONC" localSheetId="31">'[3]CARTERA FONDO'!#REF!</definedName>
    <definedName name="ONC">'[3]CARTERA FONDO'!#REF!</definedName>
    <definedName name="ONE" localSheetId="19">'[3]CARTERA FONDO'!#REF!</definedName>
    <definedName name="ONE" localSheetId="31">'[3]CARTERA FONDO'!#REF!</definedName>
    <definedName name="ONE">'[3]CARTERA FONDO'!#REF!</definedName>
    <definedName name="ONL" localSheetId="19">'[3]CARTERA FONDO'!#REF!</definedName>
    <definedName name="ONL">'[3]CARTERA FONDO'!#REF!</definedName>
    <definedName name="OPC" localSheetId="19">#REF!</definedName>
    <definedName name="OPC" localSheetId="31">#REF!</definedName>
    <definedName name="OPC">#REF!</definedName>
    <definedName name="ORGANISMOS_DE_VIALIDAD__LEY_N__23966_ART._19">[1]C!$B$24:$N$24</definedName>
    <definedName name="p" localSheetId="1">#REF!</definedName>
    <definedName name="p" localSheetId="11">#REF!</definedName>
    <definedName name="p" localSheetId="2">#REF!</definedName>
    <definedName name="p" localSheetId="6">#REF!</definedName>
    <definedName name="p" localSheetId="13">#REF!</definedName>
    <definedName name="p" localSheetId="14">#REF!</definedName>
    <definedName name="p" localSheetId="16">#REF!</definedName>
    <definedName name="p" localSheetId="18">#REF!</definedName>
    <definedName name="p" localSheetId="19">#REF!</definedName>
    <definedName name="p" localSheetId="20">#REF!</definedName>
    <definedName name="p" localSheetId="21">#REF!</definedName>
    <definedName name="p" localSheetId="23">#REF!</definedName>
    <definedName name="p" localSheetId="24">#REF!</definedName>
    <definedName name="p" localSheetId="28">#REF!</definedName>
    <definedName name="p" localSheetId="29">#REF!</definedName>
    <definedName name="p" localSheetId="30">#REF!</definedName>
    <definedName name="p" localSheetId="31">#REF!</definedName>
    <definedName name="p">#REF!</definedName>
    <definedName name="pepe" localSheetId="19">#REF!</definedName>
    <definedName name="pepe">#REF!</definedName>
    <definedName name="PG" localSheetId="6">#REF!</definedName>
    <definedName name="PG" localSheetId="18">#REF!</definedName>
    <definedName name="PG" localSheetId="19">#REF!</definedName>
    <definedName name="PG" localSheetId="20">#REF!</definedName>
    <definedName name="PG" localSheetId="21">#REF!</definedName>
    <definedName name="PG" localSheetId="24">#REF!</definedName>
    <definedName name="PG" localSheetId="29">#REF!</definedName>
    <definedName name="PG" localSheetId="30">#REF!</definedName>
    <definedName name="PG" localSheetId="31">#REF!</definedName>
    <definedName name="PG">#REF!</definedName>
    <definedName name="PIJIS" localSheetId="19">#REF!</definedName>
    <definedName name="PIJIS">#REF!</definedName>
    <definedName name="POPO" localSheetId="1">#REF!</definedName>
    <definedName name="POPO" localSheetId="11">#REF!</definedName>
    <definedName name="POPO" localSheetId="2">#REF!</definedName>
    <definedName name="POPO" localSheetId="6">#REF!</definedName>
    <definedName name="POPO" localSheetId="7">#REF!</definedName>
    <definedName name="POPO" localSheetId="13">#REF!</definedName>
    <definedName name="POPO" localSheetId="14">#REF!</definedName>
    <definedName name="POPO" localSheetId="16">#REF!</definedName>
    <definedName name="POPO" localSheetId="18">#REF!</definedName>
    <definedName name="POPO" localSheetId="19">#REF!</definedName>
    <definedName name="POPO" localSheetId="20">#REF!</definedName>
    <definedName name="POPO" localSheetId="21">#REF!</definedName>
    <definedName name="POPO" localSheetId="23">#REF!</definedName>
    <definedName name="POPO" localSheetId="24">#REF!</definedName>
    <definedName name="POPO" localSheetId="28">#REF!</definedName>
    <definedName name="POPO" localSheetId="29">#REF!</definedName>
    <definedName name="POPO" localSheetId="30">#REF!</definedName>
    <definedName name="POPO" localSheetId="31">#REF!</definedName>
    <definedName name="POPO">#REF!</definedName>
    <definedName name="Print_Area_MI" localSheetId="19">#REF!</definedName>
    <definedName name="Print_Area_MI">#REF!</definedName>
    <definedName name="PRINT_TITLES_MI" localSheetId="19">#REF!</definedName>
    <definedName name="PRINT_TITLES_MI">#REF!</definedName>
    <definedName name="promgraf" localSheetId="19">[4]GRAFPROM!#REF!</definedName>
    <definedName name="promgraf" localSheetId="31">[4]GRAFPROM!#REF!</definedName>
    <definedName name="promgraf">[4]GRAFPROM!#REF!</definedName>
    <definedName name="puto" localSheetId="19">#REF!</definedName>
    <definedName name="puto" localSheetId="31">#REF!</definedName>
    <definedName name="puto">#REF!</definedName>
    <definedName name="qwqwqwqwqwqw" localSheetId="19">#REF!</definedName>
    <definedName name="qwqwqwqwqwqw" localSheetId="31">#REF!</definedName>
    <definedName name="qwqwqwqwqwqw">#REF!</definedName>
    <definedName name="Real_Mensual_2001" localSheetId="19">#REF!</definedName>
    <definedName name="Real_Mensual_2001" localSheetId="31">#REF!</definedName>
    <definedName name="Real_Mensual_2001">#REF!</definedName>
    <definedName name="Real_Mensual_2002" localSheetId="19">#REF!</definedName>
    <definedName name="Real_Mensual_2002">#REF!</definedName>
    <definedName name="Real_Mensual_2003" localSheetId="19">#REF!</definedName>
    <definedName name="Real_Mensual_2003">#REF!</definedName>
    <definedName name="Real_Trimestral_2001" localSheetId="19">#REF!</definedName>
    <definedName name="Real_Trimestral_2001">#REF!</definedName>
    <definedName name="Real_Trimestral_2002" localSheetId="19">#REF!</definedName>
    <definedName name="Real_Trimestral_2002">#REF!</definedName>
    <definedName name="Real_Trimestral_2003" localSheetId="19">#REF!</definedName>
    <definedName name="Real_Trimestral_2003">#REF!</definedName>
    <definedName name="recimp2003beta" localSheetId="19">#REF!</definedName>
    <definedName name="recimp2003beta">#REF!</definedName>
    <definedName name="recimpb" localSheetId="19">#REF!</definedName>
    <definedName name="recimpb">#REF!</definedName>
    <definedName name="RESIDENTES">[15]!RESIDENTES</definedName>
    <definedName name="rrr" localSheetId="1">#REF!</definedName>
    <definedName name="rrr" localSheetId="11">#REF!</definedName>
    <definedName name="rrr" localSheetId="2">#REF!</definedName>
    <definedName name="rrr" localSheetId="6">#REF!</definedName>
    <definedName name="rrr" localSheetId="13">#REF!</definedName>
    <definedName name="rrr" localSheetId="14">#REF!</definedName>
    <definedName name="rrr" localSheetId="16">#REF!</definedName>
    <definedName name="rrr" localSheetId="18">#REF!</definedName>
    <definedName name="rrr" localSheetId="19">#REF!</definedName>
    <definedName name="rrr" localSheetId="20">#REF!</definedName>
    <definedName name="rrr" localSheetId="21">#REF!</definedName>
    <definedName name="rrr" localSheetId="23">#REF!</definedName>
    <definedName name="rrr" localSheetId="24">#REF!</definedName>
    <definedName name="rrr" localSheetId="28">#REF!</definedName>
    <definedName name="rrr" localSheetId="29">#REF!</definedName>
    <definedName name="rrr" localSheetId="30">#REF!</definedName>
    <definedName name="rrr" localSheetId="31">#REF!</definedName>
    <definedName name="rrr">#REF!</definedName>
    <definedName name="Rwvu.PLA2." localSheetId="19" hidden="1">'[1]COP FED'!#REF!</definedName>
    <definedName name="Rwvu.PLA2." localSheetId="31" hidden="1">'[1]COP FED'!#REF!</definedName>
    <definedName name="Rwvu.PLA2." hidden="1">'[1]COP FED'!#REF!</definedName>
    <definedName name="SEGURIDAD_SOCIAL___BS._PERS._NO_INCORP._AL_PROCESO_ECONOMICO__LEY_N__23966__ART._30">[1]C!$B$22:$N$22</definedName>
    <definedName name="SEGURIDAD_SOCIAL___IVA__LEY_N__23966_ART._5_PTO._2">[1]C!$B$21:$N$21</definedName>
    <definedName name="SEMANAL" localSheetId="19">#REF!</definedName>
    <definedName name="SEMANAL" localSheetId="31">#REF!</definedName>
    <definedName name="SEMANAL">#REF!</definedName>
    <definedName name="SIGADERD" localSheetId="11">[16]!SIGADERED</definedName>
    <definedName name="SIGADERD" localSheetId="14">[16]!SIGADERED</definedName>
    <definedName name="SIGADERD" localSheetId="18">[16]!SIGADERED</definedName>
    <definedName name="SIGADERD" localSheetId="19">[16]!SIGADERED</definedName>
    <definedName name="SIGADERD" localSheetId="20">[16]!SIGADERED</definedName>
    <definedName name="SIGADERD" localSheetId="21">[16]!SIGADERED</definedName>
    <definedName name="SIGADERD" localSheetId="24">[16]!SIGADERED</definedName>
    <definedName name="SIGADERD" localSheetId="31">[16]!SIGADERED</definedName>
    <definedName name="SIGADERD">[16]!SIGADERED</definedName>
    <definedName name="SOPA" localSheetId="19">#REF!</definedName>
    <definedName name="SOPA" localSheetId="31">#REF!</definedName>
    <definedName name="SOPA">#REF!</definedName>
    <definedName name="sopapita" localSheetId="19">#REF!</definedName>
    <definedName name="sopapita" localSheetId="31">#REF!</definedName>
    <definedName name="sopapita">#REF!</definedName>
    <definedName name="SUMA_FIJA_FINANCIADA_CON__LA_COPARTICIPACION_FEDERAL_DE_NACION__LEY_N__23621_ART._1">[1]C!$B$19:$N$19</definedName>
    <definedName name="Swvu.PLA1." localSheetId="19" hidden="1">'[1]COP FED'!#REF!</definedName>
    <definedName name="Swvu.PLA1." localSheetId="31" hidden="1">'[1]COP FED'!#REF!</definedName>
    <definedName name="Swvu.PLA1."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9">'[3]CARTERA FONDO'!#REF!</definedName>
    <definedName name="TDE" localSheetId="31">'[3]CARTERA FONDO'!#REF!</definedName>
    <definedName name="TDE">'[3]CARTERA FONDO'!#REF!</definedName>
    <definedName name="TEE" localSheetId="19">'[3]CARTERA FONDO'!#REF!</definedName>
    <definedName name="TEE">'[3]CARTERA FONDO'!#REF!</definedName>
    <definedName name="TEX" localSheetId="19">'[3]CARTERA FONDO'!#REF!</definedName>
    <definedName name="TEX">'[3]CARTERA FONDO'!#REF!</definedName>
    <definedName name="_xlnm.Print_Titles" localSheetId="23">A.3.7!$A:$A,A.3.7!$4:$8</definedName>
    <definedName name="_xlnm.Print_Titles" localSheetId="24">A.3.8!$A:$A,A.3.8!$4:$8</definedName>
    <definedName name="_xlnm.Print_Titles">'[1]Fto. a partir del impuesto'!$A:$A</definedName>
    <definedName name="TOTAL" localSheetId="6">[5]SIGADE!$A$2:$AU$306</definedName>
    <definedName name="TOTAL" localSheetId="29">[5]SIGADE!$A$2:$AU$306</definedName>
    <definedName name="TOTAL" localSheetId="30">[5]SIGADE!$A$2:$AU$306</definedName>
    <definedName name="TOTAL">[5]SIGADE!$A$2:$AU$306</definedName>
    <definedName name="TRANSFERENCIA_DE_SERVICIOS__LEY_N__24049_Y_COMPLEMENTARIAS">[1]C!$B$14:$N$14</definedName>
    <definedName name="VENCIMIENTOS_DE_LA_DEUDA_EN_SITUACION_DE_PAGO_NORMAL" localSheetId="19">#REF!</definedName>
    <definedName name="VENCIMIENTOS_DE_LA_DEUDA_EN_SITUACION_DE_PAGO_NORMAL" localSheetId="31">#REF!</definedName>
    <definedName name="VENCIMIENTOS_DE_LA_DEUDA_EN_SITUACION_DE_PAGO_NORMAL">#REF!</definedName>
    <definedName name="wrn.BMA." localSheetId="31" hidden="1">{"3",#N/A,FALSE,"BASE MONETARIA";"4",#N/A,FALSE,"BASE MONETARIA"}</definedName>
    <definedName name="wrn.BMA." hidden="1">{"3",#N/A,FALSE,"BASE MONETARIA";"4",#N/A,FALSE,"BASE MONETARIA"}</definedName>
    <definedName name="wrn.PASMON." localSheetId="31" hidden="1">{"1",#N/A,FALSE,"Pasivos Mon";"2",#N/A,FALSE,"Pasivos Mon"}</definedName>
    <definedName name="wrn.PASMON." hidden="1">{"1",#N/A,FALSE,"Pasivos Mon";"2",#N/A,FALSE,"Pasivos Mon"}</definedName>
    <definedName name="wvu.PLA1." localSheetId="31"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31"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YO" localSheetId="19">[4]GRAFPROM!#REF!</definedName>
    <definedName name="YO">[4]GRAFPROM!#REF!</definedName>
    <definedName name="z" localSheetId="19">#REF!</definedName>
    <definedName name="z" localSheetId="31">#REF!</definedName>
    <definedName name="z">#REF!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5" hidden="1">A.1.5!#REF!</definedName>
    <definedName name="Z_AE035438_BA58_480D_90AC_43CF75BC256A_.wvu.Cols" localSheetId="9" hidden="1">A.1.9!#REF!,A.1.9!#REF!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11" hidden="1">A.1.11!#REF!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6" hidden="1">A.1.6!#REF!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2" hidden="1">A.2.1!#REF!</definedName>
    <definedName name="Z_AE035438_BA58_480D_90AC_43CF75BC256A_.wvu.PrintArea" localSheetId="13" hidden="1">A.2.2!#REF!</definedName>
    <definedName name="Z_AE035438_BA58_480D_90AC_43CF75BC256A_.wvu.PrintArea" localSheetId="14" hidden="1">A.2.3!#REF!</definedName>
    <definedName name="Z_AE035438_BA58_480D_90AC_43CF75BC256A_.wvu.PrintArea" localSheetId="15" hidden="1">A.2.4!#REF!</definedName>
    <definedName name="Z_AE035438_BA58_480D_90AC_43CF75BC256A_.wvu.PrintArea" localSheetId="17" hidden="1">A.3.1!#REF!</definedName>
    <definedName name="Z_AE035438_BA58_480D_90AC_43CF75BC256A_.wvu.PrintArea" localSheetId="22" hidden="1">A.3.6!#REF!</definedName>
    <definedName name="Z_AE035438_BA58_480D_90AC_43CF75BC256A_.wvu.PrintArea" localSheetId="26" hidden="1">A.4.2!#REF!</definedName>
    <definedName name="Z_AE035438_BA58_480D_90AC_43CF75BC256A_.wvu.PrintArea" localSheetId="27" hidden="1">A.4.3!#REF!</definedName>
    <definedName name="Z_AE035438_BA58_480D_90AC_43CF75BC256A_.wvu.PrintArea" localSheetId="29" hidden="1">A.4.5!#REF!</definedName>
    <definedName name="Z_AE035438_BA58_480D_90AC_43CF75BC256A_.wvu.PrintArea" localSheetId="30" hidden="1">A.4.6!#REF!</definedName>
    <definedName name="Z_AE035438_BA58_480D_90AC_43CF75BC256A_.wvu.Rows" localSheetId="11" hidden="1">A.1.11!#REF!,A.1.11!#REF!,A.1.11!#REF!,A.1.11!#REF!,A.1.11!#REF!</definedName>
    <definedName name="Z_AE035438_BA58_480D_90AC_43CF75BC256A_.wvu.Rows" localSheetId="8" hidden="1">A.1.8!#REF!</definedName>
  </definedNames>
  <calcPr calcId="145621"/>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L47" i="124" l="1"/>
  <c r="M47" i="124"/>
  <c r="N47" i="124"/>
  <c r="C47" i="124"/>
  <c r="D47" i="124"/>
  <c r="E47" i="124"/>
  <c r="F47" i="124"/>
  <c r="G47" i="124"/>
  <c r="H47" i="124"/>
  <c r="I47" i="124"/>
  <c r="J47" i="124"/>
  <c r="K47" i="124"/>
  <c r="D57" i="124"/>
  <c r="E57" i="124"/>
  <c r="F57" i="124"/>
  <c r="G57" i="124"/>
  <c r="H57" i="124"/>
  <c r="I57" i="124"/>
  <c r="J57" i="124"/>
  <c r="K57" i="124"/>
  <c r="L57" i="124"/>
  <c r="M57" i="124"/>
  <c r="N57" i="124"/>
  <c r="D54" i="124"/>
  <c r="E54" i="124"/>
  <c r="F54" i="124"/>
  <c r="G54" i="124"/>
  <c r="H54" i="124"/>
  <c r="I54" i="124"/>
  <c r="J54" i="124"/>
  <c r="K54" i="124"/>
  <c r="L54" i="124"/>
  <c r="M54" i="124"/>
  <c r="N54" i="124"/>
  <c r="D51" i="124"/>
  <c r="E51" i="124"/>
  <c r="F51" i="124"/>
  <c r="G51" i="124"/>
  <c r="H51" i="124"/>
  <c r="I51" i="124"/>
  <c r="J51" i="124"/>
  <c r="K51" i="124"/>
  <c r="L51" i="124"/>
  <c r="M51" i="124"/>
  <c r="N51" i="124"/>
  <c r="N48" i="124"/>
  <c r="M48" i="124"/>
  <c r="L48" i="124"/>
  <c r="K48" i="124"/>
  <c r="J48" i="124"/>
  <c r="I48" i="124"/>
  <c r="H48" i="124"/>
  <c r="G48" i="124"/>
  <c r="F48" i="124"/>
  <c r="E48" i="124"/>
  <c r="D48" i="124"/>
  <c r="E44" i="124"/>
  <c r="F44" i="124"/>
  <c r="G44" i="124"/>
  <c r="H44" i="124"/>
  <c r="I44" i="124"/>
  <c r="J44" i="124"/>
  <c r="K44" i="124"/>
  <c r="L44" i="124"/>
  <c r="M44" i="124"/>
  <c r="N44" i="124"/>
  <c r="D74" i="124"/>
  <c r="E74" i="124"/>
  <c r="F74" i="124"/>
  <c r="G74" i="124"/>
  <c r="H74" i="124"/>
  <c r="I74" i="124"/>
  <c r="J74" i="124"/>
  <c r="K74" i="124"/>
  <c r="L74" i="124"/>
  <c r="M74" i="124"/>
  <c r="N74" i="124"/>
  <c r="D71" i="124"/>
  <c r="E71" i="124"/>
  <c r="F71" i="124"/>
  <c r="G71" i="124"/>
  <c r="H71" i="124"/>
  <c r="I71" i="124"/>
  <c r="J71" i="124"/>
  <c r="K71" i="124"/>
  <c r="L71" i="124"/>
  <c r="M71" i="124"/>
  <c r="N71" i="124"/>
  <c r="D68" i="124"/>
  <c r="E68" i="124"/>
  <c r="F68" i="124"/>
  <c r="G68" i="124"/>
  <c r="H68" i="124"/>
  <c r="I68" i="124"/>
  <c r="J68" i="124"/>
  <c r="K68" i="124"/>
  <c r="L68" i="124"/>
  <c r="M68" i="124"/>
  <c r="N68" i="124"/>
  <c r="D65" i="124"/>
  <c r="E65" i="124"/>
  <c r="F65" i="124"/>
  <c r="G65" i="124"/>
  <c r="H65" i="124"/>
  <c r="I65" i="124"/>
  <c r="J65" i="124"/>
  <c r="K65" i="124"/>
  <c r="L65" i="124"/>
  <c r="M65" i="124"/>
  <c r="N65" i="124"/>
  <c r="D64" i="124"/>
  <c r="H64" i="124"/>
  <c r="L64" i="124"/>
  <c r="D61" i="124"/>
  <c r="E61" i="124"/>
  <c r="F61" i="124"/>
  <c r="G61" i="124"/>
  <c r="H61" i="124"/>
  <c r="I61" i="124"/>
  <c r="J61" i="124"/>
  <c r="K61" i="124"/>
  <c r="L61" i="124"/>
  <c r="M61" i="124"/>
  <c r="N61" i="124"/>
  <c r="E74" i="132"/>
  <c r="F74" i="132"/>
  <c r="G74" i="132"/>
  <c r="H74" i="132"/>
  <c r="I74" i="132"/>
  <c r="J74" i="132"/>
  <c r="K74" i="132"/>
  <c r="L74" i="132"/>
  <c r="M74" i="132"/>
  <c r="N74" i="132"/>
  <c r="E71" i="132"/>
  <c r="F71" i="132"/>
  <c r="G71" i="132"/>
  <c r="H71" i="132"/>
  <c r="I71" i="132"/>
  <c r="J71" i="132"/>
  <c r="K71" i="132"/>
  <c r="L71" i="132"/>
  <c r="M71" i="132"/>
  <c r="N71" i="132"/>
  <c r="E68" i="132"/>
  <c r="F68" i="132"/>
  <c r="G68" i="132"/>
  <c r="H68" i="132"/>
  <c r="I68" i="132"/>
  <c r="J68" i="132"/>
  <c r="K68" i="132"/>
  <c r="L68" i="132"/>
  <c r="M68" i="132"/>
  <c r="N68" i="132"/>
  <c r="E65" i="132"/>
  <c r="F65" i="132"/>
  <c r="G65" i="132"/>
  <c r="H65" i="132"/>
  <c r="I65" i="132"/>
  <c r="J65" i="132"/>
  <c r="K65" i="132"/>
  <c r="L65" i="132"/>
  <c r="M65" i="132"/>
  <c r="N65" i="132"/>
  <c r="E64" i="132"/>
  <c r="F64" i="132"/>
  <c r="I64" i="132"/>
  <c r="J64" i="132"/>
  <c r="M64" i="132"/>
  <c r="N64" i="132"/>
  <c r="E61" i="132"/>
  <c r="F61" i="132"/>
  <c r="G61" i="132"/>
  <c r="H61" i="132"/>
  <c r="I61" i="132"/>
  <c r="J61" i="132"/>
  <c r="K61" i="132"/>
  <c r="L61" i="132"/>
  <c r="M61" i="132"/>
  <c r="N61" i="132"/>
  <c r="E57" i="132"/>
  <c r="F57" i="132"/>
  <c r="G57" i="132"/>
  <c r="H57" i="132"/>
  <c r="I57" i="132"/>
  <c r="J57" i="132"/>
  <c r="K57" i="132"/>
  <c r="L57" i="132"/>
  <c r="M57" i="132"/>
  <c r="N57" i="132"/>
  <c r="E54" i="132"/>
  <c r="F54" i="132"/>
  <c r="G54" i="132"/>
  <c r="H54" i="132"/>
  <c r="I54" i="132"/>
  <c r="J54" i="132"/>
  <c r="K54" i="132"/>
  <c r="L54" i="132"/>
  <c r="M54" i="132"/>
  <c r="N54" i="132"/>
  <c r="E51" i="132"/>
  <c r="F51" i="132"/>
  <c r="F47" i="132" s="1"/>
  <c r="G51" i="132"/>
  <c r="G47" i="132" s="1"/>
  <c r="H51" i="132"/>
  <c r="I51" i="132"/>
  <c r="J51" i="132"/>
  <c r="K51" i="132"/>
  <c r="L51" i="132"/>
  <c r="M51" i="132"/>
  <c r="N51" i="132"/>
  <c r="J47" i="132"/>
  <c r="K47" i="132"/>
  <c r="N47" i="132"/>
  <c r="D48" i="132"/>
  <c r="D47" i="132" s="1"/>
  <c r="E48" i="132"/>
  <c r="E47" i="132" s="1"/>
  <c r="F48" i="132"/>
  <c r="G48" i="132"/>
  <c r="H48" i="132"/>
  <c r="H47" i="132" s="1"/>
  <c r="I48" i="132"/>
  <c r="I47" i="132" s="1"/>
  <c r="J48" i="132"/>
  <c r="K48" i="132"/>
  <c r="L48" i="132"/>
  <c r="L47" i="132" s="1"/>
  <c r="M48" i="132"/>
  <c r="M47" i="132" s="1"/>
  <c r="N48" i="132"/>
  <c r="N64" i="124" l="1"/>
  <c r="J64" i="124"/>
  <c r="F64" i="124"/>
  <c r="K64" i="124"/>
  <c r="G64" i="124"/>
  <c r="M64" i="124"/>
  <c r="I64" i="124"/>
  <c r="E64" i="124"/>
  <c r="L64" i="132"/>
  <c r="H64" i="132"/>
  <c r="K64" i="132"/>
  <c r="G64" i="132"/>
  <c r="AI74" i="125" l="1"/>
  <c r="AH74" i="125"/>
  <c r="AG74" i="125"/>
  <c r="AF74" i="125"/>
  <c r="AE74" i="125"/>
  <c r="AD74" i="125"/>
  <c r="AC74" i="125"/>
  <c r="AB74" i="125"/>
  <c r="AA74" i="125"/>
  <c r="Z74" i="125"/>
  <c r="Y74" i="125"/>
  <c r="X74" i="125"/>
  <c r="W74" i="125"/>
  <c r="V74" i="125"/>
  <c r="U74" i="125"/>
  <c r="T74" i="125"/>
  <c r="S74" i="125"/>
  <c r="R74" i="125"/>
  <c r="Q74" i="125"/>
  <c r="P74" i="125"/>
  <c r="O74" i="125"/>
  <c r="N74" i="125"/>
  <c r="M74" i="125"/>
  <c r="L74" i="125"/>
  <c r="K74" i="125"/>
  <c r="J74" i="125"/>
  <c r="I74" i="125"/>
  <c r="H74" i="125"/>
  <c r="G74" i="125"/>
  <c r="F74" i="125"/>
  <c r="E74" i="125"/>
  <c r="D74" i="125"/>
  <c r="C74" i="125"/>
  <c r="AI71" i="125"/>
  <c r="AH71" i="125"/>
  <c r="AG71" i="125"/>
  <c r="AF71" i="125"/>
  <c r="AE71" i="125"/>
  <c r="AD71" i="125"/>
  <c r="AC71" i="125"/>
  <c r="AB71" i="125"/>
  <c r="AA71" i="125"/>
  <c r="Z71" i="125"/>
  <c r="Y71" i="125"/>
  <c r="X71" i="125"/>
  <c r="W71" i="125"/>
  <c r="V71" i="125"/>
  <c r="U71" i="125"/>
  <c r="T71" i="125"/>
  <c r="S71" i="125"/>
  <c r="R71" i="125"/>
  <c r="Q71" i="125"/>
  <c r="P71" i="125"/>
  <c r="O71" i="125"/>
  <c r="N71" i="125"/>
  <c r="M71" i="125"/>
  <c r="L71" i="125"/>
  <c r="K71" i="125"/>
  <c r="J71" i="125"/>
  <c r="I71" i="125"/>
  <c r="H71" i="125"/>
  <c r="G71" i="125"/>
  <c r="F71" i="125"/>
  <c r="E71" i="125"/>
  <c r="D71" i="125"/>
  <c r="C71" i="125"/>
  <c r="AI68" i="125"/>
  <c r="AH68" i="125"/>
  <c r="AH64" i="125" s="1"/>
  <c r="AG68" i="125"/>
  <c r="AF68" i="125"/>
  <c r="AE68" i="125"/>
  <c r="AD68" i="125"/>
  <c r="AD64" i="125" s="1"/>
  <c r="AC68" i="125"/>
  <c r="AB68" i="125"/>
  <c r="AA68" i="125"/>
  <c r="Z68" i="125"/>
  <c r="Z64" i="125" s="1"/>
  <c r="Y68" i="125"/>
  <c r="X68" i="125"/>
  <c r="W68" i="125"/>
  <c r="V68" i="125"/>
  <c r="V64" i="125" s="1"/>
  <c r="U68" i="125"/>
  <c r="T68" i="125"/>
  <c r="S68" i="125"/>
  <c r="R68" i="125"/>
  <c r="R64" i="125" s="1"/>
  <c r="Q68" i="125"/>
  <c r="P68" i="125"/>
  <c r="O68" i="125"/>
  <c r="N68" i="125"/>
  <c r="N64" i="125" s="1"/>
  <c r="M68" i="125"/>
  <c r="L68" i="125"/>
  <c r="K68" i="125"/>
  <c r="J68" i="125"/>
  <c r="J64" i="125" s="1"/>
  <c r="I68" i="125"/>
  <c r="H68" i="125"/>
  <c r="G68" i="125"/>
  <c r="F68" i="125"/>
  <c r="F64" i="125" s="1"/>
  <c r="E68" i="125"/>
  <c r="D68" i="125"/>
  <c r="C68" i="125"/>
  <c r="AI65" i="125"/>
  <c r="AI64" i="125" s="1"/>
  <c r="AH65" i="125"/>
  <c r="AG65" i="125"/>
  <c r="AG64" i="125" s="1"/>
  <c r="AF65" i="125"/>
  <c r="AE65" i="125"/>
  <c r="AE64" i="125" s="1"/>
  <c r="AD65" i="125"/>
  <c r="AC65" i="125"/>
  <c r="AC64" i="125" s="1"/>
  <c r="AB65" i="125"/>
  <c r="AA65" i="125"/>
  <c r="AA64" i="125" s="1"/>
  <c r="Z65" i="125"/>
  <c r="Y65" i="125"/>
  <c r="Y64" i="125" s="1"/>
  <c r="X65" i="125"/>
  <c r="W65" i="125"/>
  <c r="W64" i="125" s="1"/>
  <c r="V65" i="125"/>
  <c r="U65" i="125"/>
  <c r="U64" i="125" s="1"/>
  <c r="T65" i="125"/>
  <c r="S65" i="125"/>
  <c r="S64" i="125" s="1"/>
  <c r="R65" i="125"/>
  <c r="Q65" i="125"/>
  <c r="Q64" i="125" s="1"/>
  <c r="P65" i="125"/>
  <c r="O65" i="125"/>
  <c r="O64" i="125" s="1"/>
  <c r="N65" i="125"/>
  <c r="M65" i="125"/>
  <c r="M64" i="125" s="1"/>
  <c r="L65" i="125"/>
  <c r="K65" i="125"/>
  <c r="K64" i="125" s="1"/>
  <c r="J65" i="125"/>
  <c r="I65" i="125"/>
  <c r="I64" i="125" s="1"/>
  <c r="H65" i="125"/>
  <c r="G65" i="125"/>
  <c r="G64" i="125" s="1"/>
  <c r="F65" i="125"/>
  <c r="E65" i="125"/>
  <c r="E64" i="125" s="1"/>
  <c r="D65" i="125"/>
  <c r="C65" i="125"/>
  <c r="C64" i="125" s="1"/>
  <c r="AF64" i="125"/>
  <c r="AB64" i="125"/>
  <c r="X64" i="125"/>
  <c r="T64" i="125"/>
  <c r="P64" i="125"/>
  <c r="L64" i="125"/>
  <c r="H64" i="125"/>
  <c r="D64" i="125"/>
  <c r="AI61" i="125"/>
  <c r="AH61" i="125"/>
  <c r="AG61" i="125"/>
  <c r="AF61" i="125"/>
  <c r="AE61" i="125"/>
  <c r="AD61" i="125"/>
  <c r="AC61" i="125"/>
  <c r="AB61" i="125"/>
  <c r="AA61" i="125"/>
  <c r="Z61" i="125"/>
  <c r="Y61" i="125"/>
  <c r="X61" i="125"/>
  <c r="W61" i="125"/>
  <c r="V61" i="125"/>
  <c r="U61" i="125"/>
  <c r="T61" i="125"/>
  <c r="S61" i="125"/>
  <c r="R61" i="125"/>
  <c r="Q61" i="125"/>
  <c r="P61" i="125"/>
  <c r="O61" i="125"/>
  <c r="N61" i="125"/>
  <c r="M61" i="125"/>
  <c r="L61" i="125"/>
  <c r="K61" i="125"/>
  <c r="J61" i="125"/>
  <c r="I61" i="125"/>
  <c r="H61" i="125"/>
  <c r="G61" i="125"/>
  <c r="F61" i="125"/>
  <c r="E61" i="125"/>
  <c r="D61" i="125"/>
  <c r="C61" i="125"/>
  <c r="N44" i="132"/>
  <c r="M44" i="132"/>
  <c r="L44" i="132"/>
  <c r="K44" i="132"/>
  <c r="J44" i="132"/>
  <c r="I44" i="132"/>
  <c r="H44" i="132"/>
  <c r="G44" i="132"/>
  <c r="F44" i="132"/>
  <c r="E44" i="132"/>
  <c r="AK63" i="109" l="1"/>
  <c r="AK62" i="109"/>
  <c r="AK61" i="109"/>
  <c r="AK60" i="109"/>
  <c r="AK59" i="109"/>
  <c r="AK58" i="109"/>
  <c r="AK57" i="109"/>
  <c r="AK56" i="109"/>
  <c r="AK55" i="109"/>
  <c r="AK54" i="109"/>
  <c r="AK53" i="109"/>
  <c r="AK52" i="109"/>
  <c r="AK51" i="109"/>
  <c r="AK50" i="109"/>
  <c r="AK49" i="109"/>
  <c r="C24" i="129" l="1"/>
  <c r="C22" i="129"/>
  <c r="C20" i="129"/>
  <c r="C18" i="129"/>
  <c r="C16" i="129"/>
  <c r="C14" i="129"/>
  <c r="C12" i="129"/>
  <c r="F94" i="128" l="1"/>
  <c r="F93" i="128"/>
  <c r="F92" i="128"/>
  <c r="F91" i="128"/>
  <c r="F90" i="128"/>
  <c r="F89" i="128"/>
  <c r="AJ84" i="125" l="1"/>
  <c r="AJ85" i="125"/>
  <c r="AJ86" i="125"/>
  <c r="AJ87" i="125"/>
  <c r="O105" i="124"/>
  <c r="O106" i="124"/>
  <c r="O107" i="124"/>
  <c r="O108" i="124"/>
  <c r="O133" i="124"/>
  <c r="D136" i="132"/>
  <c r="E136" i="132"/>
  <c r="F136" i="132"/>
  <c r="G136" i="132"/>
  <c r="H136" i="132"/>
  <c r="I136" i="132"/>
  <c r="J136" i="132"/>
  <c r="K136" i="132"/>
  <c r="L136" i="132"/>
  <c r="M136" i="132"/>
  <c r="N136" i="132"/>
  <c r="O136" i="132"/>
  <c r="D134" i="132"/>
  <c r="E134" i="132"/>
  <c r="F134" i="132"/>
  <c r="G134" i="132"/>
  <c r="H134" i="132"/>
  <c r="I134" i="132"/>
  <c r="J134" i="132"/>
  <c r="K134" i="132"/>
  <c r="L134" i="132"/>
  <c r="M134" i="132"/>
  <c r="N134" i="132"/>
  <c r="D132" i="132"/>
  <c r="E132" i="132"/>
  <c r="F132" i="132"/>
  <c r="G132" i="132"/>
  <c r="H132" i="132"/>
  <c r="I132" i="132"/>
  <c r="J132" i="132"/>
  <c r="K132" i="132"/>
  <c r="L132" i="132"/>
  <c r="M132" i="132"/>
  <c r="N132" i="132"/>
  <c r="O132" i="132"/>
  <c r="O133" i="132"/>
  <c r="C136" i="132"/>
  <c r="C134" i="132"/>
  <c r="C132" i="132"/>
  <c r="O128" i="132"/>
  <c r="O129" i="132"/>
  <c r="O80" i="132"/>
  <c r="O142" i="132"/>
  <c r="O141" i="132"/>
  <c r="O140" i="132"/>
  <c r="N139" i="132"/>
  <c r="M139" i="132"/>
  <c r="L139" i="132"/>
  <c r="K139" i="132"/>
  <c r="J139" i="132"/>
  <c r="I139" i="132"/>
  <c r="H139" i="132"/>
  <c r="G139" i="132"/>
  <c r="F139" i="132"/>
  <c r="E139" i="132"/>
  <c r="D139" i="132"/>
  <c r="C139" i="132"/>
  <c r="O137" i="132"/>
  <c r="O135" i="132"/>
  <c r="O134" i="132" s="1"/>
  <c r="N127" i="132"/>
  <c r="M127" i="132"/>
  <c r="L127" i="132"/>
  <c r="K127" i="132"/>
  <c r="J127" i="132"/>
  <c r="I127" i="132"/>
  <c r="H127" i="132"/>
  <c r="G127" i="132"/>
  <c r="F127" i="132"/>
  <c r="E127" i="132"/>
  <c r="D127" i="132"/>
  <c r="C127" i="132"/>
  <c r="O126" i="132"/>
  <c r="O125" i="132"/>
  <c r="O124" i="132"/>
  <c r="O123" i="132"/>
  <c r="O122" i="132"/>
  <c r="O121" i="132"/>
  <c r="O120" i="132"/>
  <c r="O119" i="132"/>
  <c r="O118" i="132"/>
  <c r="O117" i="132"/>
  <c r="O116" i="132"/>
  <c r="O115" i="132"/>
  <c r="O114" i="132"/>
  <c r="O113" i="132"/>
  <c r="O112" i="132"/>
  <c r="O111" i="132"/>
  <c r="O110" i="132"/>
  <c r="O109" i="132"/>
  <c r="O108" i="132"/>
  <c r="O107" i="132"/>
  <c r="O106" i="132"/>
  <c r="O105" i="132"/>
  <c r="O104" i="132"/>
  <c r="O103" i="132"/>
  <c r="O102" i="132"/>
  <c r="O101" i="132"/>
  <c r="O100" i="132"/>
  <c r="O99" i="132"/>
  <c r="O98" i="132"/>
  <c r="O97" i="132"/>
  <c r="O96" i="132"/>
  <c r="O95" i="132"/>
  <c r="O94" i="132"/>
  <c r="O93" i="132"/>
  <c r="O92" i="132"/>
  <c r="O91" i="132"/>
  <c r="O90" i="132"/>
  <c r="O89" i="132"/>
  <c r="O88" i="132"/>
  <c r="O87" i="132"/>
  <c r="O86" i="132"/>
  <c r="O85" i="132"/>
  <c r="O84" i="132"/>
  <c r="O83" i="132"/>
  <c r="O82" i="132"/>
  <c r="O81" i="132"/>
  <c r="O79" i="132"/>
  <c r="O78" i="132"/>
  <c r="O77" i="132"/>
  <c r="O76" i="132"/>
  <c r="O75" i="132"/>
  <c r="D74" i="132"/>
  <c r="C74" i="132"/>
  <c r="O73" i="132"/>
  <c r="O72" i="132"/>
  <c r="D71" i="132"/>
  <c r="C71" i="132"/>
  <c r="O70" i="132"/>
  <c r="O69" i="132"/>
  <c r="D68" i="132"/>
  <c r="C68" i="132"/>
  <c r="O67" i="132"/>
  <c r="O66" i="132"/>
  <c r="D65" i="132"/>
  <c r="C65" i="132"/>
  <c r="O63" i="132"/>
  <c r="O62" i="132"/>
  <c r="D61" i="132"/>
  <c r="C61" i="132"/>
  <c r="O59" i="132"/>
  <c r="O58" i="132"/>
  <c r="D57" i="132"/>
  <c r="C57" i="132"/>
  <c r="O56" i="132"/>
  <c r="O55" i="132"/>
  <c r="D54" i="132"/>
  <c r="C54" i="132"/>
  <c r="O53" i="132"/>
  <c r="O52" i="132"/>
  <c r="D51" i="132"/>
  <c r="C51" i="132"/>
  <c r="O50" i="132"/>
  <c r="O49" i="132"/>
  <c r="C48" i="132"/>
  <c r="O46" i="132"/>
  <c r="O45" i="132"/>
  <c r="D44" i="132"/>
  <c r="C44" i="132"/>
  <c r="O40" i="132"/>
  <c r="O39" i="132"/>
  <c r="N38" i="132"/>
  <c r="M38" i="132"/>
  <c r="L38" i="132"/>
  <c r="K38" i="132"/>
  <c r="J38" i="132"/>
  <c r="I38" i="132"/>
  <c r="H38" i="132"/>
  <c r="G38" i="132"/>
  <c r="F38" i="132"/>
  <c r="E38" i="132"/>
  <c r="D38" i="132"/>
  <c r="C38" i="132"/>
  <c r="O37" i="132"/>
  <c r="O36" i="132"/>
  <c r="N35" i="132"/>
  <c r="M35" i="132"/>
  <c r="L35" i="132"/>
  <c r="K35" i="132"/>
  <c r="J35" i="132"/>
  <c r="I35" i="132"/>
  <c r="H35" i="132"/>
  <c r="G35" i="132"/>
  <c r="F35" i="132"/>
  <c r="E35" i="132"/>
  <c r="D35" i="132"/>
  <c r="C35" i="132"/>
  <c r="O34" i="132"/>
  <c r="O33" i="132" s="1"/>
  <c r="N33" i="132"/>
  <c r="N32" i="132" s="1"/>
  <c r="M33" i="132"/>
  <c r="L33" i="132"/>
  <c r="K33" i="132"/>
  <c r="J33" i="132"/>
  <c r="J32" i="132" s="1"/>
  <c r="I33" i="132"/>
  <c r="H33" i="132"/>
  <c r="G33" i="132"/>
  <c r="F33" i="132"/>
  <c r="F32" i="132" s="1"/>
  <c r="E33" i="132"/>
  <c r="D33" i="132"/>
  <c r="C33" i="132"/>
  <c r="O31" i="132"/>
  <c r="O30" i="132"/>
  <c r="O29" i="132" s="1"/>
  <c r="N29" i="132"/>
  <c r="M29" i="132"/>
  <c r="L29" i="132"/>
  <c r="K29" i="132"/>
  <c r="J29" i="132"/>
  <c r="I29" i="132"/>
  <c r="H29" i="132"/>
  <c r="G29" i="132"/>
  <c r="F29" i="132"/>
  <c r="E29" i="132"/>
  <c r="D29" i="132"/>
  <c r="C29" i="132"/>
  <c r="O28" i="132"/>
  <c r="O27" i="132"/>
  <c r="N26" i="132"/>
  <c r="M26" i="132"/>
  <c r="L26" i="132"/>
  <c r="K26" i="132"/>
  <c r="J26" i="132"/>
  <c r="I26" i="132"/>
  <c r="H26" i="132"/>
  <c r="G26" i="132"/>
  <c r="F26" i="132"/>
  <c r="E26" i="132"/>
  <c r="D26" i="132"/>
  <c r="C26" i="132"/>
  <c r="O24" i="132"/>
  <c r="O23" i="132"/>
  <c r="N22" i="132"/>
  <c r="M22" i="132"/>
  <c r="L22" i="132"/>
  <c r="K22" i="132"/>
  <c r="J22" i="132"/>
  <c r="I22" i="132"/>
  <c r="H22" i="132"/>
  <c r="G22" i="132"/>
  <c r="F22" i="132"/>
  <c r="E22" i="132"/>
  <c r="D22" i="132"/>
  <c r="C22" i="132"/>
  <c r="O21" i="132"/>
  <c r="O20" i="132"/>
  <c r="O19" i="132"/>
  <c r="N18" i="132"/>
  <c r="M18" i="132"/>
  <c r="L18" i="132"/>
  <c r="K18" i="132"/>
  <c r="J18" i="132"/>
  <c r="I18" i="132"/>
  <c r="H18" i="132"/>
  <c r="G18" i="132"/>
  <c r="F18" i="132"/>
  <c r="E18" i="132"/>
  <c r="D18" i="132"/>
  <c r="C18" i="132"/>
  <c r="O15" i="132"/>
  <c r="O14" i="132"/>
  <c r="N13" i="132"/>
  <c r="M13" i="132"/>
  <c r="L13" i="132"/>
  <c r="K13" i="132"/>
  <c r="J13" i="132"/>
  <c r="I13" i="132"/>
  <c r="H13" i="132"/>
  <c r="G13" i="132"/>
  <c r="F13" i="132"/>
  <c r="E13" i="132"/>
  <c r="D13" i="132"/>
  <c r="C13" i="132"/>
  <c r="D32" i="132" l="1"/>
  <c r="H32" i="132"/>
  <c r="L32" i="132"/>
  <c r="N25" i="132"/>
  <c r="E32" i="132"/>
  <c r="I32" i="132"/>
  <c r="M32" i="132"/>
  <c r="C131" i="132"/>
  <c r="C130" i="132" s="1"/>
  <c r="G131" i="132"/>
  <c r="G130" i="132" s="1"/>
  <c r="C32" i="132"/>
  <c r="G32" i="132"/>
  <c r="K32" i="132"/>
  <c r="F25" i="132"/>
  <c r="F17" i="132" s="1"/>
  <c r="J25" i="132"/>
  <c r="O127" i="132"/>
  <c r="D64" i="132"/>
  <c r="D60" i="132" s="1"/>
  <c r="H60" i="132"/>
  <c r="L60" i="132"/>
  <c r="O61" i="132"/>
  <c r="O38" i="132"/>
  <c r="D43" i="132"/>
  <c r="H43" i="132"/>
  <c r="L43" i="132"/>
  <c r="F43" i="132"/>
  <c r="J43" i="132"/>
  <c r="N43" i="132"/>
  <c r="E60" i="132"/>
  <c r="I60" i="132"/>
  <c r="M60" i="132"/>
  <c r="K60" i="132"/>
  <c r="O26" i="132"/>
  <c r="O25" i="132" s="1"/>
  <c r="D25" i="132"/>
  <c r="L25" i="132"/>
  <c r="O22" i="132"/>
  <c r="E43" i="132"/>
  <c r="I43" i="132"/>
  <c r="M43" i="132"/>
  <c r="F60" i="132"/>
  <c r="N60" i="132"/>
  <c r="D131" i="132"/>
  <c r="D130" i="132" s="1"/>
  <c r="H131" i="132"/>
  <c r="H130" i="132" s="1"/>
  <c r="L131" i="132"/>
  <c r="L130" i="132" s="1"/>
  <c r="O13" i="132"/>
  <c r="E25" i="132"/>
  <c r="I25" i="132"/>
  <c r="M25" i="132"/>
  <c r="O35" i="132"/>
  <c r="O32" i="132" s="1"/>
  <c r="O71" i="132"/>
  <c r="K131" i="132"/>
  <c r="K130" i="132" s="1"/>
  <c r="O18" i="132"/>
  <c r="J17" i="132"/>
  <c r="N17" i="132"/>
  <c r="O68" i="132"/>
  <c r="O74" i="132"/>
  <c r="O139" i="132"/>
  <c r="O131" i="132"/>
  <c r="E131" i="132"/>
  <c r="E130" i="132" s="1"/>
  <c r="I131" i="132"/>
  <c r="I130" i="132" s="1"/>
  <c r="M131" i="132"/>
  <c r="M130" i="132" s="1"/>
  <c r="F131" i="132"/>
  <c r="F130" i="132" s="1"/>
  <c r="J131" i="132"/>
  <c r="J130" i="132" s="1"/>
  <c r="N131" i="132"/>
  <c r="N130" i="132" s="1"/>
  <c r="C64" i="132"/>
  <c r="C60" i="132" s="1"/>
  <c r="J60" i="132"/>
  <c r="O65" i="132"/>
  <c r="G60" i="132"/>
  <c r="O57" i="132"/>
  <c r="O54" i="132"/>
  <c r="C47" i="132"/>
  <c r="C43" i="132" s="1"/>
  <c r="G43" i="132"/>
  <c r="K43" i="132"/>
  <c r="O51" i="132"/>
  <c r="C25" i="132"/>
  <c r="G25" i="132"/>
  <c r="K25" i="132"/>
  <c r="H25" i="132"/>
  <c r="O44" i="132"/>
  <c r="O48" i="132"/>
  <c r="E17" i="132" l="1"/>
  <c r="K17" i="132"/>
  <c r="C17" i="132"/>
  <c r="I42" i="132"/>
  <c r="M17" i="132"/>
  <c r="D17" i="132"/>
  <c r="G17" i="132"/>
  <c r="I17" i="132"/>
  <c r="L17" i="132"/>
  <c r="H17" i="132"/>
  <c r="L42" i="132"/>
  <c r="O60" i="132"/>
  <c r="O64" i="132"/>
  <c r="D42" i="132"/>
  <c r="N42" i="132"/>
  <c r="O130" i="132"/>
  <c r="J42" i="132"/>
  <c r="E42" i="132"/>
  <c r="F42" i="132"/>
  <c r="M42" i="132"/>
  <c r="H42" i="132"/>
  <c r="G42" i="132"/>
  <c r="K42" i="132"/>
  <c r="O47" i="132"/>
  <c r="O43" i="132"/>
  <c r="O17" i="132"/>
  <c r="C42" i="132"/>
  <c r="O42" i="132" l="1"/>
  <c r="AK105" i="109" l="1"/>
  <c r="AK106" i="109"/>
  <c r="AK107" i="109"/>
  <c r="AK108" i="109"/>
  <c r="O130" i="122" l="1"/>
  <c r="O84" i="122"/>
  <c r="O85" i="122"/>
  <c r="O86" i="122"/>
  <c r="O87" i="122"/>
  <c r="O88" i="122"/>
  <c r="O120" i="123"/>
  <c r="O121" i="123"/>
  <c r="O94" i="123"/>
  <c r="O95" i="123"/>
  <c r="O92" i="123"/>
  <c r="O15" i="123" l="1"/>
  <c r="O14" i="123"/>
  <c r="O21" i="123"/>
  <c r="O20" i="123"/>
  <c r="O19" i="123"/>
  <c r="O24" i="123"/>
  <c r="O23" i="123"/>
  <c r="O28" i="123"/>
  <c r="O27" i="123"/>
  <c r="O30" i="123"/>
  <c r="O31" i="123"/>
  <c r="O34" i="123"/>
  <c r="O37" i="123"/>
  <c r="O36" i="123"/>
  <c r="O39" i="123"/>
  <c r="O42" i="123"/>
  <c r="O41" i="123"/>
  <c r="O44" i="123"/>
  <c r="O129" i="123"/>
  <c r="O128" i="123"/>
  <c r="O110" i="123"/>
  <c r="O109" i="123"/>
  <c r="O107" i="123"/>
  <c r="O99" i="123"/>
  <c r="O96" i="123"/>
  <c r="O88" i="123"/>
  <c r="O93" i="123"/>
  <c r="O91" i="123"/>
  <c r="O118" i="123"/>
  <c r="O119" i="123"/>
  <c r="O98" i="123"/>
  <c r="O97" i="123"/>
  <c r="O86" i="123"/>
  <c r="O82" i="123"/>
  <c r="O117" i="123"/>
  <c r="O116" i="123"/>
  <c r="O108" i="123"/>
  <c r="O87" i="123"/>
  <c r="O84" i="123"/>
  <c r="O90" i="123"/>
  <c r="O89" i="123"/>
  <c r="O85" i="123"/>
  <c r="O83" i="123"/>
  <c r="O113" i="123"/>
  <c r="O112" i="123"/>
  <c r="O111" i="123"/>
  <c r="O114" i="123"/>
  <c r="O115" i="123"/>
  <c r="O127" i="123"/>
  <c r="O124" i="123"/>
  <c r="O123" i="123"/>
  <c r="O122" i="123"/>
  <c r="O126" i="123"/>
  <c r="O125" i="123"/>
  <c r="O106" i="123"/>
  <c r="O102" i="123"/>
  <c r="O101" i="123"/>
  <c r="O104" i="123"/>
  <c r="O103" i="123"/>
  <c r="O100" i="123"/>
  <c r="O105" i="123"/>
  <c r="O81" i="123"/>
  <c r="O80" i="123"/>
  <c r="O79" i="123"/>
  <c r="O77" i="123"/>
  <c r="O76" i="123"/>
  <c r="O74" i="123"/>
  <c r="O73" i="123"/>
  <c r="O71" i="123"/>
  <c r="O70" i="123"/>
  <c r="O67" i="123"/>
  <c r="O66" i="123"/>
  <c r="O63" i="123"/>
  <c r="O62" i="123"/>
  <c r="O60" i="123"/>
  <c r="O59" i="123"/>
  <c r="O57" i="123"/>
  <c r="O56" i="123"/>
  <c r="O54" i="123"/>
  <c r="O53" i="123"/>
  <c r="O50" i="123"/>
  <c r="O49" i="123"/>
  <c r="O132" i="123"/>
  <c r="O131" i="123"/>
  <c r="O137" i="123"/>
  <c r="O136" i="123"/>
  <c r="O140" i="123"/>
  <c r="O139" i="123"/>
  <c r="O143" i="123"/>
  <c r="O142" i="123"/>
  <c r="O148" i="123"/>
  <c r="O147" i="123"/>
  <c r="O146" i="123"/>
  <c r="F145" i="123"/>
  <c r="G145" i="123"/>
  <c r="H145" i="123"/>
  <c r="I145" i="123"/>
  <c r="J145" i="123"/>
  <c r="K145" i="123"/>
  <c r="L145" i="123"/>
  <c r="M145" i="123"/>
  <c r="N145" i="123"/>
  <c r="F138" i="123"/>
  <c r="G138" i="123"/>
  <c r="H138" i="123"/>
  <c r="I138" i="123"/>
  <c r="J138" i="123"/>
  <c r="K138" i="123"/>
  <c r="L138" i="123"/>
  <c r="M138" i="123"/>
  <c r="N138" i="123"/>
  <c r="F135" i="123"/>
  <c r="G135" i="123"/>
  <c r="H135" i="123"/>
  <c r="I135" i="123"/>
  <c r="J135" i="123"/>
  <c r="K135" i="123"/>
  <c r="L135" i="123"/>
  <c r="M135" i="123"/>
  <c r="N135" i="123"/>
  <c r="O135" i="123"/>
  <c r="F141" i="123"/>
  <c r="G141" i="123"/>
  <c r="H141" i="123"/>
  <c r="I141" i="123"/>
  <c r="J141" i="123"/>
  <c r="K141" i="123"/>
  <c r="L141" i="123"/>
  <c r="M141" i="123"/>
  <c r="N141" i="123"/>
  <c r="F130" i="123"/>
  <c r="G130" i="123"/>
  <c r="H130" i="123"/>
  <c r="I130" i="123"/>
  <c r="J130" i="123"/>
  <c r="K130" i="123"/>
  <c r="L130" i="123"/>
  <c r="M130" i="123"/>
  <c r="N130" i="123"/>
  <c r="D48" i="123"/>
  <c r="E48" i="123"/>
  <c r="F48" i="123"/>
  <c r="G48" i="123"/>
  <c r="H48" i="123"/>
  <c r="I48" i="123"/>
  <c r="J48" i="123"/>
  <c r="K48" i="123"/>
  <c r="L48" i="123"/>
  <c r="M48" i="123"/>
  <c r="N48" i="123"/>
  <c r="D52" i="123"/>
  <c r="E52" i="123"/>
  <c r="F52" i="123"/>
  <c r="G52" i="123"/>
  <c r="H52" i="123"/>
  <c r="I52" i="123"/>
  <c r="J52" i="123"/>
  <c r="K52" i="123"/>
  <c r="L52" i="123"/>
  <c r="M52" i="123"/>
  <c r="N52" i="123"/>
  <c r="D55" i="123"/>
  <c r="E55" i="123"/>
  <c r="F55" i="123"/>
  <c r="G55" i="123"/>
  <c r="H55" i="123"/>
  <c r="I55" i="123"/>
  <c r="J55" i="123"/>
  <c r="K55" i="123"/>
  <c r="L55" i="123"/>
  <c r="M55" i="123"/>
  <c r="N55" i="123"/>
  <c r="D58" i="123"/>
  <c r="E58" i="123"/>
  <c r="F58" i="123"/>
  <c r="G58" i="123"/>
  <c r="H58" i="123"/>
  <c r="I58" i="123"/>
  <c r="J58" i="123"/>
  <c r="K58" i="123"/>
  <c r="L58" i="123"/>
  <c r="M58" i="123"/>
  <c r="N58" i="123"/>
  <c r="D61" i="123"/>
  <c r="E61" i="123"/>
  <c r="F61" i="123"/>
  <c r="G61" i="123"/>
  <c r="H61" i="123"/>
  <c r="I61" i="123"/>
  <c r="J61" i="123"/>
  <c r="K61" i="123"/>
  <c r="L61" i="123"/>
  <c r="M61" i="123"/>
  <c r="N61" i="123"/>
  <c r="D65" i="123"/>
  <c r="E65" i="123"/>
  <c r="F65" i="123"/>
  <c r="G65" i="123"/>
  <c r="H65" i="123"/>
  <c r="I65" i="123"/>
  <c r="J65" i="123"/>
  <c r="K65" i="123"/>
  <c r="L65" i="123"/>
  <c r="M65" i="123"/>
  <c r="N65" i="123"/>
  <c r="D69" i="123"/>
  <c r="E69" i="123"/>
  <c r="F69" i="123"/>
  <c r="G69" i="123"/>
  <c r="H69" i="123"/>
  <c r="I69" i="123"/>
  <c r="J69" i="123"/>
  <c r="K69" i="123"/>
  <c r="L69" i="123"/>
  <c r="M69" i="123"/>
  <c r="N69" i="123"/>
  <c r="D72" i="123"/>
  <c r="E72" i="123"/>
  <c r="F72" i="123"/>
  <c r="G72" i="123"/>
  <c r="H72" i="123"/>
  <c r="I72" i="123"/>
  <c r="J72" i="123"/>
  <c r="K72" i="123"/>
  <c r="L72" i="123"/>
  <c r="M72" i="123"/>
  <c r="N72" i="123"/>
  <c r="D75" i="123"/>
  <c r="E75" i="123"/>
  <c r="F75" i="123"/>
  <c r="G75" i="123"/>
  <c r="H75" i="123"/>
  <c r="I75" i="123"/>
  <c r="J75" i="123"/>
  <c r="K75" i="123"/>
  <c r="L75" i="123"/>
  <c r="M75" i="123"/>
  <c r="N75" i="123"/>
  <c r="D78" i="123"/>
  <c r="E78" i="123"/>
  <c r="F78" i="123"/>
  <c r="G78" i="123"/>
  <c r="H78" i="123"/>
  <c r="I78" i="123"/>
  <c r="J78" i="123"/>
  <c r="K78" i="123"/>
  <c r="L78" i="123"/>
  <c r="M78" i="123"/>
  <c r="N78" i="123"/>
  <c r="K134" i="123" l="1"/>
  <c r="J134" i="123"/>
  <c r="O130" i="123"/>
  <c r="I68" i="123"/>
  <c r="E68" i="123"/>
  <c r="I51" i="123"/>
  <c r="E51" i="123"/>
  <c r="L68" i="123"/>
  <c r="H51" i="123"/>
  <c r="H68" i="123"/>
  <c r="L51" i="123"/>
  <c r="G134" i="123"/>
  <c r="K133" i="123"/>
  <c r="O145" i="123"/>
  <c r="O138" i="123"/>
  <c r="M68" i="123"/>
  <c r="M51" i="123"/>
  <c r="D68" i="123"/>
  <c r="O141" i="123"/>
  <c r="K68" i="123"/>
  <c r="G68" i="123"/>
  <c r="N68" i="123"/>
  <c r="J68" i="123"/>
  <c r="F68" i="123"/>
  <c r="N51" i="123"/>
  <c r="J51" i="123"/>
  <c r="F51" i="123"/>
  <c r="D51" i="123"/>
  <c r="N134" i="123"/>
  <c r="F134" i="123"/>
  <c r="M134" i="123"/>
  <c r="I134" i="123"/>
  <c r="L134" i="123"/>
  <c r="H134" i="123"/>
  <c r="K51" i="123"/>
  <c r="G51" i="123"/>
  <c r="L47" i="123"/>
  <c r="G13" i="123"/>
  <c r="H13" i="123"/>
  <c r="I13" i="123"/>
  <c r="J13" i="123"/>
  <c r="K13" i="123"/>
  <c r="L13" i="123"/>
  <c r="M13" i="123"/>
  <c r="N13" i="123"/>
  <c r="O13" i="123"/>
  <c r="D18" i="123"/>
  <c r="E18" i="123"/>
  <c r="F18" i="123"/>
  <c r="G18" i="123"/>
  <c r="H18" i="123"/>
  <c r="I18" i="123"/>
  <c r="J18" i="123"/>
  <c r="K18" i="123"/>
  <c r="L18" i="123"/>
  <c r="M18" i="123"/>
  <c r="N18" i="123"/>
  <c r="O18" i="123"/>
  <c r="D22" i="123"/>
  <c r="E22" i="123"/>
  <c r="F22" i="123"/>
  <c r="G22" i="123"/>
  <c r="H22" i="123"/>
  <c r="I22" i="123"/>
  <c r="J22" i="123"/>
  <c r="K22" i="123"/>
  <c r="L22" i="123"/>
  <c r="M22" i="123"/>
  <c r="N22" i="123"/>
  <c r="O22" i="123"/>
  <c r="D26" i="123"/>
  <c r="E26" i="123"/>
  <c r="F26" i="123"/>
  <c r="G26" i="123"/>
  <c r="H26" i="123"/>
  <c r="I26" i="123"/>
  <c r="J26" i="123"/>
  <c r="K26" i="123"/>
  <c r="L26" i="123"/>
  <c r="M26" i="123"/>
  <c r="N26" i="123"/>
  <c r="O26" i="123"/>
  <c r="D29" i="123"/>
  <c r="E29" i="123"/>
  <c r="F29" i="123"/>
  <c r="G29" i="123"/>
  <c r="H29" i="123"/>
  <c r="I29" i="123"/>
  <c r="J29" i="123"/>
  <c r="K29" i="123"/>
  <c r="L29" i="123"/>
  <c r="M29" i="123"/>
  <c r="N29" i="123"/>
  <c r="O29" i="123"/>
  <c r="D33" i="123"/>
  <c r="E33" i="123"/>
  <c r="F33" i="123"/>
  <c r="G33" i="123"/>
  <c r="H33" i="123"/>
  <c r="I33" i="123"/>
  <c r="J33" i="123"/>
  <c r="K33" i="123"/>
  <c r="L33" i="123"/>
  <c r="M33" i="123"/>
  <c r="N33" i="123"/>
  <c r="O33" i="123"/>
  <c r="D35" i="123"/>
  <c r="E35" i="123"/>
  <c r="F35" i="123"/>
  <c r="G35" i="123"/>
  <c r="H35" i="123"/>
  <c r="I35" i="123"/>
  <c r="J35" i="123"/>
  <c r="K35" i="123"/>
  <c r="L35" i="123"/>
  <c r="M35" i="123"/>
  <c r="N35" i="123"/>
  <c r="O35" i="123"/>
  <c r="D38" i="123"/>
  <c r="E38" i="123"/>
  <c r="F38" i="123"/>
  <c r="G38" i="123"/>
  <c r="H38" i="123"/>
  <c r="I38" i="123"/>
  <c r="J38" i="123"/>
  <c r="K38" i="123"/>
  <c r="L38" i="123"/>
  <c r="M38" i="123"/>
  <c r="N38" i="123"/>
  <c r="O38" i="123"/>
  <c r="D40" i="123"/>
  <c r="E40" i="123"/>
  <c r="F40" i="123"/>
  <c r="G40" i="123"/>
  <c r="H40" i="123"/>
  <c r="I40" i="123"/>
  <c r="J40" i="123"/>
  <c r="K40" i="123"/>
  <c r="L40" i="123"/>
  <c r="M40" i="123"/>
  <c r="N40" i="123"/>
  <c r="O40" i="123"/>
  <c r="I64" i="123" l="1"/>
  <c r="H47" i="123"/>
  <c r="L64" i="123"/>
  <c r="E64" i="123"/>
  <c r="M64" i="123"/>
  <c r="D64" i="123"/>
  <c r="I47" i="123"/>
  <c r="G64" i="123"/>
  <c r="M47" i="123"/>
  <c r="H64" i="123"/>
  <c r="J133" i="123"/>
  <c r="N25" i="123"/>
  <c r="J25" i="123"/>
  <c r="L133" i="123"/>
  <c r="J47" i="123"/>
  <c r="N64" i="123"/>
  <c r="I32" i="123"/>
  <c r="M25" i="123"/>
  <c r="E25" i="123"/>
  <c r="L46" i="123"/>
  <c r="L32" i="123"/>
  <c r="H32" i="123"/>
  <c r="D32" i="123"/>
  <c r="L25" i="123"/>
  <c r="H25" i="123"/>
  <c r="D25" i="123"/>
  <c r="G47" i="123"/>
  <c r="M133" i="123"/>
  <c r="F133" i="123"/>
  <c r="F47" i="123"/>
  <c r="N47" i="123"/>
  <c r="J64" i="123"/>
  <c r="F25" i="123"/>
  <c r="J32" i="123"/>
  <c r="F64" i="123"/>
  <c r="M32" i="123"/>
  <c r="E32" i="123"/>
  <c r="I25" i="123"/>
  <c r="N32" i="123"/>
  <c r="K64" i="123"/>
  <c r="I133" i="123"/>
  <c r="G133" i="123"/>
  <c r="K32" i="123"/>
  <c r="G32" i="123"/>
  <c r="K25" i="123"/>
  <c r="G25" i="123"/>
  <c r="F32" i="123"/>
  <c r="D47" i="123"/>
  <c r="K47" i="123"/>
  <c r="E47" i="123"/>
  <c r="H133" i="123"/>
  <c r="O134" i="123"/>
  <c r="N133" i="123"/>
  <c r="O32" i="123"/>
  <c r="O25" i="123"/>
  <c r="M17" i="123" l="1"/>
  <c r="H17" i="123"/>
  <c r="L17" i="123"/>
  <c r="K17" i="123"/>
  <c r="G17" i="123"/>
  <c r="H46" i="123"/>
  <c r="N46" i="123"/>
  <c r="G46" i="123"/>
  <c r="J46" i="123"/>
  <c r="K46" i="123"/>
  <c r="J17" i="123"/>
  <c r="O17" i="123"/>
  <c r="I17" i="123"/>
  <c r="O133" i="123"/>
  <c r="M46" i="123"/>
  <c r="I46" i="123"/>
  <c r="F46" i="123"/>
  <c r="N17" i="123"/>
  <c r="H14" i="103"/>
  <c r="I14" i="103"/>
  <c r="J14" i="103"/>
  <c r="H19" i="103"/>
  <c r="I19" i="103"/>
  <c r="J19" i="103"/>
  <c r="H24" i="103"/>
  <c r="I24" i="103"/>
  <c r="J24" i="103"/>
  <c r="H29" i="103"/>
  <c r="I29" i="103"/>
  <c r="J29" i="103"/>
  <c r="H34" i="103"/>
  <c r="I34" i="103"/>
  <c r="J34" i="103"/>
  <c r="H39" i="103"/>
  <c r="I39" i="103"/>
  <c r="J39" i="103"/>
  <c r="H44" i="103"/>
  <c r="I44" i="103"/>
  <c r="J44" i="103"/>
  <c r="H49" i="103"/>
  <c r="I49" i="103"/>
  <c r="J49" i="103"/>
  <c r="H54" i="103"/>
  <c r="I54" i="103"/>
  <c r="J54" i="103"/>
  <c r="H60" i="103"/>
  <c r="H59" i="103" s="1"/>
  <c r="I60" i="103"/>
  <c r="J60" i="103"/>
  <c r="H61" i="103"/>
  <c r="I61" i="103"/>
  <c r="J61" i="103"/>
  <c r="O56" i="103"/>
  <c r="O55" i="103"/>
  <c r="O51" i="103"/>
  <c r="O50" i="103"/>
  <c r="O46" i="103"/>
  <c r="O45" i="103"/>
  <c r="O41" i="103"/>
  <c r="O40" i="103"/>
  <c r="O36" i="103"/>
  <c r="O35" i="103"/>
  <c r="O31" i="103"/>
  <c r="O30" i="103"/>
  <c r="O29" i="103" s="1"/>
  <c r="O26" i="103"/>
  <c r="O25" i="103"/>
  <c r="O24" i="103" s="1"/>
  <c r="O21" i="103"/>
  <c r="O20" i="103"/>
  <c r="O15" i="103"/>
  <c r="O16" i="103"/>
  <c r="O14" i="103" s="1"/>
  <c r="O54" i="103" l="1"/>
  <c r="O49" i="103"/>
  <c r="O44" i="103"/>
  <c r="O39" i="103"/>
  <c r="O34" i="103"/>
  <c r="O19" i="103"/>
  <c r="J59" i="103"/>
  <c r="I59" i="103"/>
  <c r="E99" i="88" l="1"/>
  <c r="D99" i="88"/>
  <c r="C99" i="88"/>
  <c r="E97" i="88"/>
  <c r="E96" i="88"/>
  <c r="E95" i="88"/>
  <c r="E94" i="88"/>
  <c r="E93" i="88"/>
  <c r="E92" i="88"/>
  <c r="E91" i="88"/>
  <c r="G20" i="100" l="1"/>
  <c r="H20" i="100"/>
  <c r="F20" i="100"/>
  <c r="G19" i="99"/>
  <c r="H19" i="99"/>
  <c r="F19" i="99"/>
  <c r="G76" i="98"/>
  <c r="H76" i="98"/>
  <c r="F76" i="98"/>
  <c r="G45" i="98"/>
  <c r="H45" i="98"/>
  <c r="F45" i="98"/>
  <c r="AB40" i="131" l="1"/>
  <c r="AA40" i="131"/>
  <c r="Z40" i="131"/>
  <c r="Y40" i="131"/>
  <c r="X40" i="131"/>
  <c r="W40" i="131"/>
  <c r="V40" i="131"/>
  <c r="V17" i="131" s="1"/>
  <c r="V14" i="131" s="1"/>
  <c r="U40" i="131"/>
  <c r="T40" i="131"/>
  <c r="S40" i="131"/>
  <c r="R40" i="131"/>
  <c r="R17" i="131" s="1"/>
  <c r="R14" i="131" s="1"/>
  <c r="Q40" i="131"/>
  <c r="P40" i="131"/>
  <c r="O40" i="131"/>
  <c r="N40" i="131"/>
  <c r="N17" i="131" s="1"/>
  <c r="N14" i="131" s="1"/>
  <c r="M40" i="131"/>
  <c r="AB20" i="131"/>
  <c r="AA20" i="131"/>
  <c r="AA17" i="131" s="1"/>
  <c r="AA14" i="131" s="1"/>
  <c r="Z20" i="131"/>
  <c r="Y20" i="131"/>
  <c r="X20" i="131"/>
  <c r="X17" i="131" s="1"/>
  <c r="X14" i="131" s="1"/>
  <c r="W20" i="131"/>
  <c r="W17" i="131" s="1"/>
  <c r="W14" i="131" s="1"/>
  <c r="V20" i="131"/>
  <c r="U20" i="131"/>
  <c r="U17" i="131" s="1"/>
  <c r="U14" i="131" s="1"/>
  <c r="T20" i="131"/>
  <c r="T17" i="131" s="1"/>
  <c r="T14" i="131" s="1"/>
  <c r="S20" i="131"/>
  <c r="S17" i="131" s="1"/>
  <c r="S14" i="131" s="1"/>
  <c r="R20" i="131"/>
  <c r="Q20" i="131"/>
  <c r="P20" i="131"/>
  <c r="P17" i="131" s="1"/>
  <c r="P14" i="131" s="1"/>
  <c r="O20" i="131"/>
  <c r="O17" i="131" s="1"/>
  <c r="O14" i="131" s="1"/>
  <c r="N20" i="131"/>
  <c r="M20" i="131"/>
  <c r="M17" i="131" s="1"/>
  <c r="M14" i="131" s="1"/>
  <c r="L20" i="131"/>
  <c r="L17" i="131" s="1"/>
  <c r="L14" i="131" s="1"/>
  <c r="K20" i="131"/>
  <c r="K17" i="131" s="1"/>
  <c r="K14" i="131" s="1"/>
  <c r="J20" i="131"/>
  <c r="I20" i="131"/>
  <c r="H20" i="131"/>
  <c r="H17" i="131" s="1"/>
  <c r="H14" i="131" s="1"/>
  <c r="G20" i="131"/>
  <c r="G17" i="131" s="1"/>
  <c r="G14" i="131" s="1"/>
  <c r="F20" i="131"/>
  <c r="E20" i="131"/>
  <c r="E17" i="131" s="1"/>
  <c r="E14" i="131" s="1"/>
  <c r="D20" i="131"/>
  <c r="D17" i="131" s="1"/>
  <c r="D14" i="131" s="1"/>
  <c r="C20" i="131"/>
  <c r="C17" i="131" s="1"/>
  <c r="C14" i="131" s="1"/>
  <c r="Z17" i="131"/>
  <c r="Z14" i="131" s="1"/>
  <c r="Y17" i="131"/>
  <c r="Y14" i="131" s="1"/>
  <c r="Q17" i="131"/>
  <c r="Q14" i="131" s="1"/>
  <c r="J17" i="131"/>
  <c r="J14" i="131" s="1"/>
  <c r="I17" i="131"/>
  <c r="I14" i="131" s="1"/>
  <c r="F17" i="131"/>
  <c r="F14" i="131" s="1"/>
  <c r="G72" i="17"/>
  <c r="G64" i="17"/>
  <c r="G59" i="17"/>
  <c r="G53" i="17"/>
  <c r="D32" i="17"/>
  <c r="E32" i="17"/>
  <c r="F32" i="17"/>
  <c r="G32" i="17"/>
  <c r="G28" i="17" s="1"/>
  <c r="C32" i="17"/>
  <c r="G22" i="17"/>
  <c r="H51" i="13"/>
  <c r="H50" i="13"/>
  <c r="H49" i="13"/>
  <c r="H46" i="13"/>
  <c r="H45" i="13"/>
  <c r="H42" i="13"/>
  <c r="H41" i="13"/>
  <c r="H39" i="13"/>
  <c r="H38" i="13"/>
  <c r="H35" i="13"/>
  <c r="H34" i="13"/>
  <c r="H32" i="13"/>
  <c r="H31" i="13"/>
  <c r="H26" i="13"/>
  <c r="H25" i="13"/>
  <c r="H22" i="13"/>
  <c r="H21" i="13"/>
  <c r="H20" i="13"/>
  <c r="G51" i="13"/>
  <c r="G50" i="13"/>
  <c r="G49" i="13"/>
  <c r="G46" i="13"/>
  <c r="G45" i="13"/>
  <c r="G42" i="13"/>
  <c r="G41" i="13"/>
  <c r="G39" i="13"/>
  <c r="G38" i="13"/>
  <c r="G35" i="13"/>
  <c r="G34" i="13"/>
  <c r="G32" i="13"/>
  <c r="G31" i="13"/>
  <c r="G26" i="13"/>
  <c r="G25" i="13"/>
  <c r="G22" i="13"/>
  <c r="G21" i="13"/>
  <c r="G20" i="13"/>
  <c r="D23" i="79"/>
  <c r="D21" i="79"/>
  <c r="D19" i="79"/>
  <c r="C48" i="95"/>
  <c r="C29" i="95"/>
  <c r="D33" i="111"/>
  <c r="C33" i="111"/>
  <c r="AB17" i="131" l="1"/>
  <c r="AB14" i="131" s="1"/>
  <c r="G20" i="17"/>
  <c r="G17" i="17" s="1"/>
  <c r="G14" i="17" s="1"/>
  <c r="C23" i="111" l="1"/>
  <c r="D23" i="111"/>
  <c r="C29" i="111"/>
  <c r="D29" i="111"/>
  <c r="C21" i="111" l="1"/>
  <c r="D21" i="111"/>
  <c r="AC27" i="76"/>
  <c r="AC26" i="76"/>
  <c r="AC25" i="76"/>
  <c r="AC24" i="76"/>
  <c r="AC23" i="76"/>
  <c r="AC21" i="76"/>
  <c r="AC20" i="76"/>
  <c r="AC19" i="76"/>
  <c r="AC18" i="76"/>
  <c r="AC17" i="76"/>
  <c r="AC39" i="76"/>
  <c r="AC38" i="76"/>
  <c r="AC37" i="76"/>
  <c r="AC36" i="76"/>
  <c r="AC35" i="76"/>
  <c r="AC33" i="76"/>
  <c r="AC32" i="76"/>
  <c r="AC31" i="76"/>
  <c r="AC30" i="76"/>
  <c r="AC29" i="76"/>
  <c r="AC15" i="76"/>
  <c r="AC14" i="76"/>
  <c r="AC12" i="76"/>
  <c r="AC11" i="76"/>
  <c r="C15" i="121" l="1"/>
  <c r="C52" i="120"/>
  <c r="C33" i="120"/>
  <c r="C27" i="120"/>
  <c r="C21" i="120"/>
  <c r="C17" i="120"/>
  <c r="C15" i="120" l="1"/>
  <c r="C37" i="120"/>
  <c r="M66" i="108" l="1"/>
  <c r="E64" i="108"/>
  <c r="D64" i="108"/>
  <c r="C64" i="108"/>
  <c r="L30" i="108"/>
  <c r="L72" i="108" s="1"/>
  <c r="L31" i="108"/>
  <c r="L73" i="108" s="1"/>
  <c r="K31" i="108"/>
  <c r="K73" i="108" s="1"/>
  <c r="K30" i="108"/>
  <c r="J31" i="108"/>
  <c r="J73" i="108" s="1"/>
  <c r="J30" i="108"/>
  <c r="I31" i="108"/>
  <c r="I73" i="108" s="1"/>
  <c r="I30" i="108"/>
  <c r="I72" i="108" s="1"/>
  <c r="H31" i="108"/>
  <c r="H73" i="108" s="1"/>
  <c r="H30" i="108"/>
  <c r="H72" i="108" s="1"/>
  <c r="G31" i="108"/>
  <c r="G73" i="108" s="1"/>
  <c r="G30" i="108"/>
  <c r="F31" i="108"/>
  <c r="F73" i="108" s="1"/>
  <c r="F30" i="108"/>
  <c r="E31" i="108"/>
  <c r="E73" i="108" s="1"/>
  <c r="E30" i="108"/>
  <c r="E72" i="108" s="1"/>
  <c r="D31" i="108"/>
  <c r="D73" i="108" s="1"/>
  <c r="D30" i="108"/>
  <c r="D72" i="108" s="1"/>
  <c r="C31" i="108"/>
  <c r="C73" i="108" s="1"/>
  <c r="C30" i="108"/>
  <c r="M60" i="108"/>
  <c r="M61" i="108"/>
  <c r="L59" i="108"/>
  <c r="K59" i="108"/>
  <c r="J59" i="108"/>
  <c r="I59" i="108"/>
  <c r="H59" i="108"/>
  <c r="G59" i="108"/>
  <c r="F59" i="108"/>
  <c r="E59" i="108"/>
  <c r="D59" i="108"/>
  <c r="C59" i="108"/>
  <c r="M35" i="108"/>
  <c r="M36" i="108"/>
  <c r="M40" i="108"/>
  <c r="M41" i="108"/>
  <c r="M45" i="108"/>
  <c r="M46" i="108"/>
  <c r="M50" i="108"/>
  <c r="M51" i="108"/>
  <c r="M56" i="108"/>
  <c r="M55" i="108"/>
  <c r="M54" i="108" s="1"/>
  <c r="L54" i="108"/>
  <c r="K54" i="108"/>
  <c r="J54" i="108"/>
  <c r="I54" i="108"/>
  <c r="H54" i="108"/>
  <c r="G54" i="108"/>
  <c r="F54" i="108"/>
  <c r="E54" i="108"/>
  <c r="D54" i="108"/>
  <c r="C54" i="108"/>
  <c r="K49" i="108"/>
  <c r="J49" i="108"/>
  <c r="I49" i="108"/>
  <c r="H49" i="108"/>
  <c r="G49" i="108"/>
  <c r="F49" i="108"/>
  <c r="E49" i="108"/>
  <c r="D49" i="108"/>
  <c r="C49" i="108"/>
  <c r="L44" i="108"/>
  <c r="K44" i="108"/>
  <c r="J44" i="108"/>
  <c r="I44" i="108"/>
  <c r="H44" i="108"/>
  <c r="G44" i="108"/>
  <c r="F44" i="108"/>
  <c r="E44" i="108"/>
  <c r="D44" i="108"/>
  <c r="C44" i="108"/>
  <c r="L39" i="108"/>
  <c r="K39" i="108"/>
  <c r="J39" i="108"/>
  <c r="I39" i="108"/>
  <c r="H39" i="108"/>
  <c r="G39" i="108"/>
  <c r="F39" i="108"/>
  <c r="E39" i="108"/>
  <c r="D39" i="108"/>
  <c r="C39" i="108"/>
  <c r="L34" i="108"/>
  <c r="K34" i="108"/>
  <c r="J34" i="108"/>
  <c r="I34" i="108"/>
  <c r="H34" i="108"/>
  <c r="G34" i="108"/>
  <c r="F34" i="108"/>
  <c r="E34" i="108"/>
  <c r="D34" i="108"/>
  <c r="C34" i="108"/>
  <c r="M26" i="108"/>
  <c r="M25" i="108"/>
  <c r="L23" i="108"/>
  <c r="K23" i="108"/>
  <c r="J23" i="108"/>
  <c r="I23" i="108"/>
  <c r="H23" i="108"/>
  <c r="G23" i="108"/>
  <c r="F23" i="108"/>
  <c r="E23" i="108"/>
  <c r="D23" i="108"/>
  <c r="C23" i="108"/>
  <c r="M21" i="108"/>
  <c r="M20" i="108"/>
  <c r="I18" i="108"/>
  <c r="H18" i="108"/>
  <c r="G18" i="108"/>
  <c r="F18" i="108"/>
  <c r="E18" i="108"/>
  <c r="D18" i="108"/>
  <c r="C18" i="108"/>
  <c r="M16" i="108"/>
  <c r="M15" i="108"/>
  <c r="L13" i="108"/>
  <c r="K13" i="108"/>
  <c r="J13" i="108"/>
  <c r="I13" i="108"/>
  <c r="H13" i="108"/>
  <c r="G13" i="108"/>
  <c r="F13" i="108"/>
  <c r="E13" i="108"/>
  <c r="D13" i="108"/>
  <c r="C13" i="108"/>
  <c r="M13" i="108" l="1"/>
  <c r="M39" i="108"/>
  <c r="F28" i="108"/>
  <c r="J28" i="108"/>
  <c r="C28" i="108"/>
  <c r="G28" i="108"/>
  <c r="K28" i="108"/>
  <c r="M18" i="108"/>
  <c r="M49" i="108"/>
  <c r="D70" i="108"/>
  <c r="H70" i="108"/>
  <c r="M73" i="108"/>
  <c r="L70" i="108"/>
  <c r="E70" i="108"/>
  <c r="I70" i="108"/>
  <c r="M30" i="108"/>
  <c r="D28" i="108"/>
  <c r="H28" i="108"/>
  <c r="L28" i="108"/>
  <c r="F72" i="108"/>
  <c r="J72" i="108"/>
  <c r="M44" i="108"/>
  <c r="M59" i="108"/>
  <c r="M31" i="108"/>
  <c r="E28" i="108"/>
  <c r="I28" i="108"/>
  <c r="M23" i="108"/>
  <c r="C72" i="108"/>
  <c r="G72" i="108"/>
  <c r="K72" i="108"/>
  <c r="M34" i="108"/>
  <c r="K70" i="108" l="1"/>
  <c r="F70" i="108"/>
  <c r="G70" i="108"/>
  <c r="M72" i="108"/>
  <c r="C70" i="108"/>
  <c r="J70" i="108"/>
  <c r="M28" i="108"/>
  <c r="M70" i="108" l="1"/>
  <c r="G71" i="108" s="1"/>
  <c r="K71" i="108" l="1"/>
  <c r="D65" i="108"/>
  <c r="H65" i="108"/>
  <c r="L65" i="108"/>
  <c r="E29" i="108"/>
  <c r="I29" i="108"/>
  <c r="M29" i="108"/>
  <c r="F24" i="108"/>
  <c r="J24" i="108"/>
  <c r="C24" i="108"/>
  <c r="D14" i="108"/>
  <c r="H14" i="108"/>
  <c r="L14" i="108"/>
  <c r="E65" i="108"/>
  <c r="I65" i="108"/>
  <c r="M65" i="108"/>
  <c r="F29" i="108"/>
  <c r="J29" i="108"/>
  <c r="C29" i="108"/>
  <c r="G24" i="108"/>
  <c r="K24" i="108"/>
  <c r="L29" i="108"/>
  <c r="J65" i="108"/>
  <c r="G29" i="108"/>
  <c r="D24" i="108"/>
  <c r="L24" i="108"/>
  <c r="E14" i="108"/>
  <c r="J14" i="108"/>
  <c r="M71" i="108"/>
  <c r="K65" i="108"/>
  <c r="H29" i="108"/>
  <c r="E24" i="108"/>
  <c r="M24" i="108"/>
  <c r="F14" i="108"/>
  <c r="K14" i="108"/>
  <c r="F65" i="108"/>
  <c r="C65" i="108"/>
  <c r="K29" i="108"/>
  <c r="H24" i="108"/>
  <c r="G14" i="108"/>
  <c r="M14" i="108"/>
  <c r="G65" i="108"/>
  <c r="D29" i="108"/>
  <c r="I24" i="108"/>
  <c r="I14" i="108"/>
  <c r="C14" i="108"/>
  <c r="H19" i="108"/>
  <c r="G19" i="108"/>
  <c r="I19" i="108"/>
  <c r="D19" i="108"/>
  <c r="C19" i="108"/>
  <c r="E19" i="108"/>
  <c r="F19" i="108"/>
  <c r="D71" i="108"/>
  <c r="I71" i="108"/>
  <c r="E71" i="108"/>
  <c r="L71" i="108"/>
  <c r="M19" i="108"/>
  <c r="H71" i="108"/>
  <c r="J71" i="108"/>
  <c r="F71" i="108"/>
  <c r="C71" i="108"/>
  <c r="AI137" i="125" l="1"/>
  <c r="AH137" i="125"/>
  <c r="AG137" i="125"/>
  <c r="AF137" i="125"/>
  <c r="AE137" i="125"/>
  <c r="AD137" i="125"/>
  <c r="AC137" i="125"/>
  <c r="AB137" i="125"/>
  <c r="AA137" i="125"/>
  <c r="Z137" i="125"/>
  <c r="Y137" i="125"/>
  <c r="X137" i="125"/>
  <c r="W137" i="125"/>
  <c r="V137" i="125"/>
  <c r="U137" i="125"/>
  <c r="T137" i="125"/>
  <c r="S137" i="125"/>
  <c r="R137" i="125"/>
  <c r="Q137" i="125"/>
  <c r="P137" i="125"/>
  <c r="O137" i="125"/>
  <c r="N137" i="125"/>
  <c r="M137" i="125"/>
  <c r="L137" i="125"/>
  <c r="K137" i="125"/>
  <c r="J137" i="125"/>
  <c r="I137" i="125"/>
  <c r="H137" i="125"/>
  <c r="G137" i="125"/>
  <c r="F137" i="125"/>
  <c r="E137" i="125"/>
  <c r="D137" i="125"/>
  <c r="C137" i="125"/>
  <c r="AJ140" i="125"/>
  <c r="AJ139" i="125"/>
  <c r="AJ138" i="125"/>
  <c r="AJ135" i="125"/>
  <c r="G134" i="125"/>
  <c r="F134" i="125"/>
  <c r="E134" i="125"/>
  <c r="D134" i="125"/>
  <c r="C134" i="125"/>
  <c r="I130" i="125"/>
  <c r="H130" i="125"/>
  <c r="G130" i="125"/>
  <c r="F130" i="125"/>
  <c r="E130" i="125"/>
  <c r="D130" i="125"/>
  <c r="C130" i="125"/>
  <c r="AJ131" i="125"/>
  <c r="AJ133" i="125"/>
  <c r="I132" i="125"/>
  <c r="I129" i="125" s="1"/>
  <c r="H132" i="125"/>
  <c r="G132" i="125"/>
  <c r="F132" i="125"/>
  <c r="E132" i="125"/>
  <c r="E129" i="125" s="1"/>
  <c r="E128" i="125" s="1"/>
  <c r="D132" i="125"/>
  <c r="C132" i="125"/>
  <c r="AJ126" i="125"/>
  <c r="AJ127" i="125"/>
  <c r="I125" i="125"/>
  <c r="H125" i="125"/>
  <c r="G125" i="125"/>
  <c r="F125" i="125"/>
  <c r="E125" i="125"/>
  <c r="D125" i="125"/>
  <c r="C125" i="125"/>
  <c r="AJ79" i="125"/>
  <c r="AJ90" i="125"/>
  <c r="AJ96" i="125"/>
  <c r="AJ101" i="125"/>
  <c r="AJ120" i="125"/>
  <c r="AJ124" i="125"/>
  <c r="AJ123" i="125"/>
  <c r="AJ122" i="125"/>
  <c r="AJ121" i="125"/>
  <c r="AJ119" i="125"/>
  <c r="AJ118" i="125"/>
  <c r="AJ117" i="125"/>
  <c r="AJ116" i="125"/>
  <c r="AJ115" i="125"/>
  <c r="AJ114" i="125"/>
  <c r="AJ113" i="125"/>
  <c r="AJ112" i="125"/>
  <c r="AJ111" i="125"/>
  <c r="AJ110" i="125"/>
  <c r="AJ109" i="125"/>
  <c r="AJ108" i="125"/>
  <c r="AJ106" i="125"/>
  <c r="AJ105" i="125"/>
  <c r="AJ104" i="125"/>
  <c r="AJ103" i="125"/>
  <c r="AJ102" i="125"/>
  <c r="AJ100" i="125"/>
  <c r="AJ99" i="125"/>
  <c r="AJ98" i="125"/>
  <c r="AJ97" i="125"/>
  <c r="AJ95" i="125"/>
  <c r="AJ94" i="125"/>
  <c r="AJ93" i="125"/>
  <c r="AJ92" i="125"/>
  <c r="AJ91" i="125"/>
  <c r="AJ89" i="125"/>
  <c r="AJ88" i="125"/>
  <c r="AJ82" i="125"/>
  <c r="AJ81" i="125"/>
  <c r="AJ80" i="125"/>
  <c r="AJ78" i="125"/>
  <c r="AJ77" i="125"/>
  <c r="AJ62" i="125"/>
  <c r="AJ63" i="125"/>
  <c r="AJ76" i="125"/>
  <c r="AJ75" i="125"/>
  <c r="AJ73" i="125"/>
  <c r="AJ72" i="125"/>
  <c r="X44" i="125"/>
  <c r="W44" i="125"/>
  <c r="V44" i="125"/>
  <c r="U44" i="125"/>
  <c r="T44" i="125"/>
  <c r="S44" i="125"/>
  <c r="R44" i="125"/>
  <c r="Q44" i="125"/>
  <c r="P44" i="125"/>
  <c r="O44" i="125"/>
  <c r="N44" i="125"/>
  <c r="M44" i="125"/>
  <c r="L44" i="125"/>
  <c r="K44" i="125"/>
  <c r="J44" i="125"/>
  <c r="I44" i="125"/>
  <c r="H44" i="125"/>
  <c r="G44" i="125"/>
  <c r="F44" i="125"/>
  <c r="E44" i="125"/>
  <c r="D44" i="125"/>
  <c r="C44" i="125"/>
  <c r="I48" i="125"/>
  <c r="H48" i="125"/>
  <c r="G48" i="125"/>
  <c r="F48" i="125"/>
  <c r="E48" i="125"/>
  <c r="D48" i="125"/>
  <c r="C48" i="125"/>
  <c r="N51" i="125"/>
  <c r="F51" i="125"/>
  <c r="E51" i="125"/>
  <c r="D51" i="125"/>
  <c r="C51" i="125"/>
  <c r="AJ56" i="125"/>
  <c r="AJ55" i="125"/>
  <c r="AI54" i="125"/>
  <c r="X54" i="125"/>
  <c r="W54" i="125"/>
  <c r="V54" i="125"/>
  <c r="U54" i="125"/>
  <c r="T54" i="125"/>
  <c r="S54" i="125"/>
  <c r="R54" i="125"/>
  <c r="Q54" i="125"/>
  <c r="P54" i="125"/>
  <c r="O54" i="125"/>
  <c r="N54" i="125"/>
  <c r="M54" i="125"/>
  <c r="L54" i="125"/>
  <c r="K54" i="125"/>
  <c r="J54" i="125"/>
  <c r="I54" i="125"/>
  <c r="H54" i="125"/>
  <c r="G54" i="125"/>
  <c r="F54" i="125"/>
  <c r="E54" i="125"/>
  <c r="D54" i="125"/>
  <c r="C54" i="125"/>
  <c r="AJ45" i="125"/>
  <c r="AJ46" i="125"/>
  <c r="AJ49" i="125"/>
  <c r="AJ50" i="125"/>
  <c r="AJ52" i="125"/>
  <c r="AJ53" i="125"/>
  <c r="AJ58" i="125"/>
  <c r="AJ59" i="125"/>
  <c r="X57" i="125"/>
  <c r="W57" i="125"/>
  <c r="V57" i="125"/>
  <c r="U57" i="125"/>
  <c r="T57" i="125"/>
  <c r="S57" i="125"/>
  <c r="R57" i="125"/>
  <c r="Q57" i="125"/>
  <c r="P57" i="125"/>
  <c r="O57" i="125"/>
  <c r="N57" i="125"/>
  <c r="M57" i="125"/>
  <c r="L57" i="125"/>
  <c r="K57" i="125"/>
  <c r="J57" i="125"/>
  <c r="I57" i="125"/>
  <c r="H57" i="125"/>
  <c r="G57" i="125"/>
  <c r="F57" i="125"/>
  <c r="E57" i="125"/>
  <c r="D57" i="125"/>
  <c r="C57" i="125"/>
  <c r="AJ40" i="125"/>
  <c r="L38" i="125"/>
  <c r="K38" i="125"/>
  <c r="J38" i="125"/>
  <c r="I38" i="125"/>
  <c r="H38" i="125"/>
  <c r="G38" i="125"/>
  <c r="F38" i="125"/>
  <c r="E38" i="125"/>
  <c r="D38" i="125"/>
  <c r="C38" i="125"/>
  <c r="AE33" i="125"/>
  <c r="AF33" i="125"/>
  <c r="X33" i="125"/>
  <c r="W33" i="125"/>
  <c r="V33" i="125"/>
  <c r="U33" i="125"/>
  <c r="T33" i="125"/>
  <c r="S33" i="125"/>
  <c r="R33" i="125"/>
  <c r="Q33" i="125"/>
  <c r="P33" i="125"/>
  <c r="O33" i="125"/>
  <c r="N33" i="125"/>
  <c r="M33" i="125"/>
  <c r="L33" i="125"/>
  <c r="K33" i="125"/>
  <c r="J33" i="125"/>
  <c r="I33" i="125"/>
  <c r="H33" i="125"/>
  <c r="G33" i="125"/>
  <c r="F33" i="125"/>
  <c r="E33" i="125"/>
  <c r="D33" i="125"/>
  <c r="C33" i="125"/>
  <c r="AJ34" i="125"/>
  <c r="AJ36" i="125"/>
  <c r="AJ37" i="125"/>
  <c r="E35" i="125"/>
  <c r="D35" i="125"/>
  <c r="C35" i="125"/>
  <c r="AJ31" i="125"/>
  <c r="AJ30" i="125"/>
  <c r="AJ28" i="125"/>
  <c r="AJ27" i="125"/>
  <c r="E25" i="125"/>
  <c r="M29" i="125"/>
  <c r="L29" i="125"/>
  <c r="K29" i="125"/>
  <c r="J29" i="125"/>
  <c r="I29" i="125"/>
  <c r="H29" i="125"/>
  <c r="G29" i="125"/>
  <c r="F29" i="125"/>
  <c r="E29" i="125"/>
  <c r="D29" i="125"/>
  <c r="C29" i="125"/>
  <c r="F26" i="125"/>
  <c r="E26" i="125"/>
  <c r="D26" i="125"/>
  <c r="C26" i="125"/>
  <c r="F25" i="125" l="1"/>
  <c r="C129" i="125"/>
  <c r="C128" i="125" s="1"/>
  <c r="F129" i="125"/>
  <c r="F128" i="125" s="1"/>
  <c r="G129" i="125"/>
  <c r="G128" i="125" s="1"/>
  <c r="D25" i="125"/>
  <c r="C32" i="125"/>
  <c r="D32" i="125"/>
  <c r="D129" i="125"/>
  <c r="D128" i="125" s="1"/>
  <c r="H129" i="125"/>
  <c r="AJ137" i="125"/>
  <c r="E32" i="125"/>
  <c r="C25" i="125"/>
  <c r="Q22" i="125" l="1"/>
  <c r="P22" i="125"/>
  <c r="O22" i="125"/>
  <c r="N22" i="125"/>
  <c r="M22" i="125"/>
  <c r="L22" i="125"/>
  <c r="K22" i="125"/>
  <c r="AJ24" i="125"/>
  <c r="AJ23" i="125"/>
  <c r="C22" i="125"/>
  <c r="R22" i="125"/>
  <c r="S22" i="125"/>
  <c r="T22" i="125"/>
  <c r="U22" i="125"/>
  <c r="V22" i="125"/>
  <c r="W22" i="125"/>
  <c r="X22" i="125"/>
  <c r="Y22" i="125"/>
  <c r="Z22" i="125"/>
  <c r="AA22" i="125"/>
  <c r="AB22" i="125"/>
  <c r="AC22" i="125"/>
  <c r="AD22" i="125"/>
  <c r="AE22" i="125"/>
  <c r="AF22" i="125"/>
  <c r="AG22" i="125"/>
  <c r="AH22" i="125"/>
  <c r="AI22" i="125"/>
  <c r="J22" i="125"/>
  <c r="I22" i="125"/>
  <c r="H22" i="125"/>
  <c r="G22" i="125"/>
  <c r="F22" i="125"/>
  <c r="E22" i="125"/>
  <c r="D22" i="125"/>
  <c r="AH18" i="125"/>
  <c r="AG18" i="125"/>
  <c r="AF18" i="125"/>
  <c r="AE18" i="125"/>
  <c r="AD18" i="125"/>
  <c r="AC18" i="125"/>
  <c r="AB18" i="125"/>
  <c r="AA18" i="125"/>
  <c r="Z18" i="125"/>
  <c r="Y18" i="125"/>
  <c r="X18" i="125"/>
  <c r="W18" i="125"/>
  <c r="V18" i="125"/>
  <c r="U18" i="125"/>
  <c r="T18" i="125"/>
  <c r="S18" i="125"/>
  <c r="R18" i="125"/>
  <c r="Q18" i="125"/>
  <c r="P18" i="125"/>
  <c r="O18" i="125"/>
  <c r="N18" i="125"/>
  <c r="M18" i="125"/>
  <c r="L18" i="125"/>
  <c r="K18" i="125"/>
  <c r="J18" i="125"/>
  <c r="I18" i="125"/>
  <c r="H18" i="125"/>
  <c r="G18" i="125"/>
  <c r="F18" i="125"/>
  <c r="E18" i="125"/>
  <c r="D18" i="125"/>
  <c r="C18" i="125"/>
  <c r="AI18" i="125"/>
  <c r="AJ21" i="125"/>
  <c r="AJ20" i="125"/>
  <c r="AJ19" i="125"/>
  <c r="AI13" i="125"/>
  <c r="AH13" i="125"/>
  <c r="AG13" i="125"/>
  <c r="AF13" i="125"/>
  <c r="AE13" i="125"/>
  <c r="AD13" i="125"/>
  <c r="AC13" i="125"/>
  <c r="AB13" i="125"/>
  <c r="AA13" i="125"/>
  <c r="Z13" i="125"/>
  <c r="Y13" i="125"/>
  <c r="X13" i="125"/>
  <c r="W13" i="125"/>
  <c r="V13" i="125"/>
  <c r="U13" i="125"/>
  <c r="T13" i="125"/>
  <c r="S13" i="125"/>
  <c r="R13" i="125"/>
  <c r="Q13" i="125"/>
  <c r="P13" i="125"/>
  <c r="O13" i="125"/>
  <c r="N13" i="125"/>
  <c r="M13" i="125"/>
  <c r="L13" i="125"/>
  <c r="K13" i="125"/>
  <c r="J13" i="125"/>
  <c r="I13" i="125"/>
  <c r="H13" i="125"/>
  <c r="G13" i="125"/>
  <c r="F13" i="125"/>
  <c r="E13" i="125"/>
  <c r="D13" i="125"/>
  <c r="C13" i="125"/>
  <c r="AJ15" i="125"/>
  <c r="AJ14" i="125"/>
  <c r="AK149" i="109"/>
  <c r="AK148" i="109"/>
  <c r="AK147" i="109"/>
  <c r="AK132" i="109"/>
  <c r="AK133" i="109"/>
  <c r="C131" i="109"/>
  <c r="AK28" i="109"/>
  <c r="AK27" i="109"/>
  <c r="AI18" i="109"/>
  <c r="AH18" i="109"/>
  <c r="AG18" i="109"/>
  <c r="AF18" i="109"/>
  <c r="AE18" i="109"/>
  <c r="AD18" i="109"/>
  <c r="AC18" i="109"/>
  <c r="AB18" i="109"/>
  <c r="AA18" i="109"/>
  <c r="Z18" i="109"/>
  <c r="Y18" i="109"/>
  <c r="X18" i="109"/>
  <c r="W18" i="109"/>
  <c r="V18" i="109"/>
  <c r="U18" i="109"/>
  <c r="T18" i="109"/>
  <c r="S18" i="109"/>
  <c r="R18" i="109"/>
  <c r="Q18" i="109"/>
  <c r="P18" i="109"/>
  <c r="O18" i="109"/>
  <c r="N18" i="109"/>
  <c r="M18" i="109"/>
  <c r="L18" i="109"/>
  <c r="K18" i="109"/>
  <c r="J18" i="109"/>
  <c r="I18" i="109"/>
  <c r="H18" i="109"/>
  <c r="G18" i="109"/>
  <c r="F18" i="109"/>
  <c r="E18" i="109"/>
  <c r="D18" i="109"/>
  <c r="C18" i="109"/>
  <c r="AJ18" i="109"/>
  <c r="AK21" i="109"/>
  <c r="AK20" i="109"/>
  <c r="AK19" i="109"/>
  <c r="AK81" i="109"/>
  <c r="O140" i="124"/>
  <c r="O139" i="124"/>
  <c r="O138" i="124"/>
  <c r="O135" i="124"/>
  <c r="N130" i="124"/>
  <c r="M130" i="124"/>
  <c r="L130" i="124"/>
  <c r="K130" i="124"/>
  <c r="J130" i="124"/>
  <c r="I130" i="124"/>
  <c r="H130" i="124"/>
  <c r="G130" i="124"/>
  <c r="F130" i="124"/>
  <c r="E130" i="124"/>
  <c r="D130" i="124"/>
  <c r="C130" i="124"/>
  <c r="O131" i="124"/>
  <c r="N132" i="124"/>
  <c r="M132" i="124"/>
  <c r="L132" i="124"/>
  <c r="K132" i="124"/>
  <c r="K129" i="124" s="1"/>
  <c r="J132" i="124"/>
  <c r="I132" i="124"/>
  <c r="H132" i="124"/>
  <c r="G132" i="124"/>
  <c r="G129" i="124" s="1"/>
  <c r="F132" i="124"/>
  <c r="E132" i="124"/>
  <c r="D132" i="124"/>
  <c r="C132" i="124"/>
  <c r="O24" i="124"/>
  <c r="O23" i="124"/>
  <c r="N22" i="124"/>
  <c r="M22" i="124"/>
  <c r="L22" i="124"/>
  <c r="K22" i="124"/>
  <c r="J22" i="124"/>
  <c r="I22" i="124"/>
  <c r="H22" i="124"/>
  <c r="G22" i="124"/>
  <c r="F22" i="124"/>
  <c r="E22" i="124"/>
  <c r="D22" i="124"/>
  <c r="C22" i="124"/>
  <c r="O28" i="122"/>
  <c r="O27" i="122"/>
  <c r="N18" i="122"/>
  <c r="M18" i="122"/>
  <c r="L18" i="122"/>
  <c r="K18" i="122"/>
  <c r="J18" i="122"/>
  <c r="I18" i="122"/>
  <c r="H18" i="122"/>
  <c r="F18" i="122"/>
  <c r="E18" i="122"/>
  <c r="D18" i="122"/>
  <c r="C26" i="123"/>
  <c r="C18" i="123"/>
  <c r="D129" i="124" l="1"/>
  <c r="H129" i="124"/>
  <c r="L129" i="124"/>
  <c r="O132" i="124"/>
  <c r="E129" i="124"/>
  <c r="I129" i="124"/>
  <c r="M129" i="124"/>
  <c r="O130" i="124"/>
  <c r="F129" i="124"/>
  <c r="J129" i="124"/>
  <c r="N129" i="124"/>
  <c r="O22" i="124"/>
  <c r="AJ13" i="125"/>
  <c r="AJ22" i="125"/>
  <c r="AJ18" i="125"/>
  <c r="AK18" i="109"/>
  <c r="G18" i="122"/>
  <c r="O21" i="122"/>
  <c r="O19" i="122"/>
  <c r="O20" i="122"/>
  <c r="C129" i="124"/>
  <c r="C18" i="122"/>
  <c r="D51" i="88"/>
  <c r="C51" i="88"/>
  <c r="O129" i="124" l="1"/>
  <c r="O18" i="122"/>
  <c r="O59" i="124"/>
  <c r="O58" i="124"/>
  <c r="O56" i="124"/>
  <c r="O55" i="124"/>
  <c r="O53" i="124"/>
  <c r="O52" i="124"/>
  <c r="O50" i="124"/>
  <c r="O49" i="124"/>
  <c r="O46" i="124"/>
  <c r="O45" i="124"/>
  <c r="O40" i="124"/>
  <c r="O127" i="124"/>
  <c r="O126" i="124"/>
  <c r="O124" i="124"/>
  <c r="O123" i="124"/>
  <c r="O122" i="124"/>
  <c r="O121" i="124"/>
  <c r="O120" i="124"/>
  <c r="O119" i="124"/>
  <c r="O118" i="124"/>
  <c r="O117" i="124"/>
  <c r="O116" i="124"/>
  <c r="O115" i="124"/>
  <c r="O114" i="124"/>
  <c r="O113" i="124"/>
  <c r="O112" i="124"/>
  <c r="O111" i="124"/>
  <c r="O110" i="124"/>
  <c r="O109" i="124"/>
  <c r="O104" i="124"/>
  <c r="O103" i="124"/>
  <c r="O102" i="124"/>
  <c r="O101" i="124"/>
  <c r="O100" i="124"/>
  <c r="O99" i="124"/>
  <c r="O98" i="124"/>
  <c r="O97" i="124"/>
  <c r="O96" i="124"/>
  <c r="O95" i="124"/>
  <c r="O94" i="124"/>
  <c r="O93" i="124"/>
  <c r="O92" i="124"/>
  <c r="O91" i="124"/>
  <c r="O90" i="124"/>
  <c r="O89" i="124"/>
  <c r="O88" i="124"/>
  <c r="O87" i="124"/>
  <c r="O86" i="124"/>
  <c r="O85" i="124"/>
  <c r="O84" i="124"/>
  <c r="O83" i="124"/>
  <c r="O82" i="124"/>
  <c r="O81" i="124"/>
  <c r="O80" i="124"/>
  <c r="O79" i="124"/>
  <c r="O78" i="124"/>
  <c r="O77" i="124"/>
  <c r="O76" i="124"/>
  <c r="O75" i="124"/>
  <c r="O73" i="124"/>
  <c r="O72" i="124"/>
  <c r="O70" i="124"/>
  <c r="O69" i="124"/>
  <c r="O67" i="124"/>
  <c r="O66" i="124"/>
  <c r="O63" i="124"/>
  <c r="O62" i="124"/>
  <c r="O39" i="124"/>
  <c r="O38" i="124" s="1"/>
  <c r="O37" i="124"/>
  <c r="O36" i="124"/>
  <c r="O35" i="124" s="1"/>
  <c r="O34" i="124"/>
  <c r="O33" i="124" s="1"/>
  <c r="O31" i="124"/>
  <c r="O30" i="124"/>
  <c r="O28" i="124"/>
  <c r="O27" i="124"/>
  <c r="O21" i="124"/>
  <c r="O20" i="124"/>
  <c r="O19" i="124"/>
  <c r="O15" i="124"/>
  <c r="O14" i="124"/>
  <c r="O13" i="124" s="1"/>
  <c r="O44" i="122"/>
  <c r="O32" i="124" l="1"/>
  <c r="O18" i="124"/>
  <c r="AE146" i="109"/>
  <c r="AK130" i="109"/>
  <c r="O128" i="122"/>
  <c r="O127" i="122"/>
  <c r="O126" i="122"/>
  <c r="O125" i="122"/>
  <c r="O124" i="122"/>
  <c r="O123" i="122"/>
  <c r="O122" i="122"/>
  <c r="C145" i="123"/>
  <c r="C135" i="123"/>
  <c r="C138" i="123"/>
  <c r="C134" i="123" l="1"/>
  <c r="C61" i="103"/>
  <c r="F61" i="103"/>
  <c r="F60" i="103"/>
  <c r="F54" i="103"/>
  <c r="F49" i="103"/>
  <c r="F44" i="103"/>
  <c r="F39" i="103"/>
  <c r="F34" i="103"/>
  <c r="F29" i="103"/>
  <c r="F24" i="103"/>
  <c r="F19" i="103"/>
  <c r="F14" i="103"/>
  <c r="E61" i="103"/>
  <c r="E60" i="103"/>
  <c r="E59" i="103" s="1"/>
  <c r="E54" i="103"/>
  <c r="E49" i="103"/>
  <c r="E44" i="103"/>
  <c r="E39" i="103"/>
  <c r="E34" i="103"/>
  <c r="E29" i="103"/>
  <c r="E24" i="103"/>
  <c r="E19" i="103"/>
  <c r="E14" i="103"/>
  <c r="D61" i="103"/>
  <c r="D60" i="103"/>
  <c r="D54" i="103"/>
  <c r="D49" i="103"/>
  <c r="D44" i="103"/>
  <c r="D39" i="103"/>
  <c r="D34" i="103"/>
  <c r="D29" i="103"/>
  <c r="D24" i="103"/>
  <c r="D19" i="103"/>
  <c r="D14" i="103"/>
  <c r="F59" i="103" l="1"/>
  <c r="D59" i="103"/>
  <c r="F48" i="100"/>
  <c r="F68" i="100"/>
  <c r="F100" i="100"/>
  <c r="F18" i="100" l="1"/>
  <c r="E72" i="17" l="1"/>
  <c r="E64" i="17"/>
  <c r="E59" i="17"/>
  <c r="E53" i="17"/>
  <c r="E28" i="17"/>
  <c r="E22" i="17"/>
  <c r="E20" i="17" l="1"/>
  <c r="E17" i="17" s="1"/>
  <c r="E14" i="17" s="1"/>
  <c r="C10" i="129" l="1"/>
  <c r="I10" i="129"/>
  <c r="H10" i="129"/>
  <c r="G10" i="129"/>
  <c r="F10" i="129"/>
  <c r="E10" i="129"/>
  <c r="D10" i="129"/>
  <c r="F88" i="128"/>
  <c r="C84" i="128"/>
  <c r="C83" i="128"/>
  <c r="C82" i="128"/>
  <c r="C81" i="128"/>
  <c r="C80" i="128"/>
  <c r="C79" i="128"/>
  <c r="C78" i="128"/>
  <c r="C77" i="128"/>
  <c r="C76" i="128"/>
  <c r="C75" i="128"/>
  <c r="C74" i="128"/>
  <c r="C73" i="128"/>
  <c r="C72" i="128"/>
  <c r="C71" i="128"/>
  <c r="C70" i="128"/>
  <c r="C69" i="128"/>
  <c r="C68" i="128"/>
  <c r="C67" i="128"/>
  <c r="C66" i="128"/>
  <c r="C65" i="128"/>
  <c r="C64" i="128"/>
  <c r="C63" i="128"/>
  <c r="C62" i="128"/>
  <c r="C61" i="128"/>
  <c r="C60" i="128"/>
  <c r="C59" i="128"/>
  <c r="C58" i="128"/>
  <c r="C57" i="128"/>
  <c r="C56" i="128"/>
  <c r="C55" i="128"/>
  <c r="C54" i="128"/>
  <c r="C53" i="128"/>
  <c r="C52" i="128"/>
  <c r="C51" i="128"/>
  <c r="C50" i="128"/>
  <c r="C49" i="128"/>
  <c r="C48" i="128"/>
  <c r="C47" i="128"/>
  <c r="C46" i="128"/>
  <c r="C45" i="128"/>
  <c r="C44" i="128"/>
  <c r="C43" i="128"/>
  <c r="C42" i="128"/>
  <c r="C41" i="128"/>
  <c r="C40" i="128"/>
  <c r="C39" i="128"/>
  <c r="C38" i="128"/>
  <c r="C37" i="128"/>
  <c r="C36" i="128"/>
  <c r="C35" i="128"/>
  <c r="C34" i="128"/>
  <c r="C33" i="128"/>
  <c r="C32" i="128"/>
  <c r="C30" i="128"/>
  <c r="C29" i="128"/>
  <c r="C28" i="128"/>
  <c r="C27" i="128"/>
  <c r="C26" i="128"/>
  <c r="C25" i="128"/>
  <c r="C24" i="128"/>
  <c r="C23" i="128"/>
  <c r="C22" i="128"/>
  <c r="C21" i="128"/>
  <c r="C20" i="128"/>
  <c r="C19" i="128"/>
  <c r="C18" i="128"/>
  <c r="C17" i="128"/>
  <c r="C16" i="128"/>
  <c r="C15" i="128"/>
  <c r="C14" i="128"/>
  <c r="C13" i="128"/>
  <c r="C12" i="128"/>
  <c r="C11" i="128"/>
  <c r="D36" i="79" l="1"/>
  <c r="C36" i="79"/>
  <c r="H134" i="125" l="1"/>
  <c r="I134" i="125"/>
  <c r="I128" i="125" s="1"/>
  <c r="J134" i="125"/>
  <c r="K134" i="125"/>
  <c r="L134" i="125"/>
  <c r="M134" i="125"/>
  <c r="N134" i="125"/>
  <c r="O134" i="125"/>
  <c r="P134" i="125"/>
  <c r="Q134" i="125"/>
  <c r="R134" i="125"/>
  <c r="S134" i="125"/>
  <c r="T134" i="125"/>
  <c r="U134" i="125"/>
  <c r="V134" i="125"/>
  <c r="W134" i="125"/>
  <c r="X134" i="125"/>
  <c r="Y134" i="125"/>
  <c r="Z134" i="125"/>
  <c r="AA134" i="125"/>
  <c r="AB134" i="125"/>
  <c r="AC134" i="125"/>
  <c r="AD134" i="125"/>
  <c r="AE134" i="125"/>
  <c r="AF134" i="125"/>
  <c r="AG134" i="125"/>
  <c r="AH134" i="125"/>
  <c r="AI134" i="125"/>
  <c r="J132" i="125"/>
  <c r="K132" i="125"/>
  <c r="L132" i="125"/>
  <c r="M132" i="125"/>
  <c r="N132" i="125"/>
  <c r="O132" i="125"/>
  <c r="P132" i="125"/>
  <c r="Q132" i="125"/>
  <c r="R132" i="125"/>
  <c r="S132" i="125"/>
  <c r="T132" i="125"/>
  <c r="U132" i="125"/>
  <c r="V132" i="125"/>
  <c r="W132" i="125"/>
  <c r="X132" i="125"/>
  <c r="Y132" i="125"/>
  <c r="Z132" i="125"/>
  <c r="AA132" i="125"/>
  <c r="AB132" i="125"/>
  <c r="AC132" i="125"/>
  <c r="AD132" i="125"/>
  <c r="AE132" i="125"/>
  <c r="AF132" i="125"/>
  <c r="AG132" i="125"/>
  <c r="AH132" i="125"/>
  <c r="AI132" i="125"/>
  <c r="J130" i="125"/>
  <c r="K130" i="125"/>
  <c r="L130" i="125"/>
  <c r="M130" i="125"/>
  <c r="N130" i="125"/>
  <c r="O130" i="125"/>
  <c r="P130" i="125"/>
  <c r="Q130" i="125"/>
  <c r="R130" i="125"/>
  <c r="S130" i="125"/>
  <c r="T130" i="125"/>
  <c r="U130" i="125"/>
  <c r="V130" i="125"/>
  <c r="W130" i="125"/>
  <c r="X130" i="125"/>
  <c r="Y130" i="125"/>
  <c r="Z130" i="125"/>
  <c r="AA130" i="125"/>
  <c r="AB130" i="125"/>
  <c r="AC130" i="125"/>
  <c r="AD130" i="125"/>
  <c r="AE130" i="125"/>
  <c r="AF130" i="125"/>
  <c r="AG130" i="125"/>
  <c r="AH130" i="125"/>
  <c r="AI130" i="125"/>
  <c r="J125" i="125"/>
  <c r="K125" i="125"/>
  <c r="L125" i="125"/>
  <c r="M125" i="125"/>
  <c r="N125" i="125"/>
  <c r="O125" i="125"/>
  <c r="P125" i="125"/>
  <c r="Q125" i="125"/>
  <c r="R125" i="125"/>
  <c r="S125" i="125"/>
  <c r="T125" i="125"/>
  <c r="U125" i="125"/>
  <c r="V125" i="125"/>
  <c r="W125" i="125"/>
  <c r="X125" i="125"/>
  <c r="Y125" i="125"/>
  <c r="Z125" i="125"/>
  <c r="AA125" i="125"/>
  <c r="AB125" i="125"/>
  <c r="AC125" i="125"/>
  <c r="AD125" i="125"/>
  <c r="AE125" i="125"/>
  <c r="AF125" i="125"/>
  <c r="AG125" i="125"/>
  <c r="AH125" i="125"/>
  <c r="AI125" i="125"/>
  <c r="Y57" i="125"/>
  <c r="Z57" i="125"/>
  <c r="AA57" i="125"/>
  <c r="AB57" i="125"/>
  <c r="AC57" i="125"/>
  <c r="AD57" i="125"/>
  <c r="AE57" i="125"/>
  <c r="AF57" i="125"/>
  <c r="AG57" i="125"/>
  <c r="AH57" i="125"/>
  <c r="AI57" i="125"/>
  <c r="Y54" i="125"/>
  <c r="Z54" i="125"/>
  <c r="AA54" i="125"/>
  <c r="AB54" i="125"/>
  <c r="AC54" i="125"/>
  <c r="AD54" i="125"/>
  <c r="AE54" i="125"/>
  <c r="AF54" i="125"/>
  <c r="AG54" i="125"/>
  <c r="AH54" i="125"/>
  <c r="G51" i="125"/>
  <c r="H51" i="125"/>
  <c r="I51" i="125"/>
  <c r="J51" i="125"/>
  <c r="K51" i="125"/>
  <c r="L51" i="125"/>
  <c r="M51" i="125"/>
  <c r="O51" i="125"/>
  <c r="P51" i="125"/>
  <c r="Q51" i="125"/>
  <c r="R51" i="125"/>
  <c r="S51" i="125"/>
  <c r="T51" i="125"/>
  <c r="U51" i="125"/>
  <c r="V51" i="125"/>
  <c r="W51" i="125"/>
  <c r="X51" i="125"/>
  <c r="Y51" i="125"/>
  <c r="Z51" i="125"/>
  <c r="AA51" i="125"/>
  <c r="AB51" i="125"/>
  <c r="AC51" i="125"/>
  <c r="AD51" i="125"/>
  <c r="AE51" i="125"/>
  <c r="AF51" i="125"/>
  <c r="AG51" i="125"/>
  <c r="AH51" i="125"/>
  <c r="AI51" i="125"/>
  <c r="J48" i="125"/>
  <c r="K48" i="125"/>
  <c r="L48" i="125"/>
  <c r="M48" i="125"/>
  <c r="N48" i="125"/>
  <c r="O48" i="125"/>
  <c r="P48" i="125"/>
  <c r="Q48" i="125"/>
  <c r="R48" i="125"/>
  <c r="S48" i="125"/>
  <c r="T48" i="125"/>
  <c r="U48" i="125"/>
  <c r="V48" i="125"/>
  <c r="W48" i="125"/>
  <c r="X48" i="125"/>
  <c r="Y48" i="125"/>
  <c r="Z48" i="125"/>
  <c r="AA48" i="125"/>
  <c r="AB48" i="125"/>
  <c r="AC48" i="125"/>
  <c r="AD48" i="125"/>
  <c r="AE48" i="125"/>
  <c r="AF48" i="125"/>
  <c r="AG48" i="125"/>
  <c r="AH48" i="125"/>
  <c r="AI48" i="125"/>
  <c r="Y44" i="125"/>
  <c r="Z44" i="125"/>
  <c r="AA44" i="125"/>
  <c r="AB44" i="125"/>
  <c r="AC44" i="125"/>
  <c r="AD44" i="125"/>
  <c r="AE44" i="125"/>
  <c r="AF44" i="125"/>
  <c r="AG44" i="125"/>
  <c r="AH44" i="125"/>
  <c r="AI44" i="125"/>
  <c r="M38" i="125"/>
  <c r="N38" i="125"/>
  <c r="O38" i="125"/>
  <c r="P38" i="125"/>
  <c r="Q38" i="125"/>
  <c r="R38" i="125"/>
  <c r="S38" i="125"/>
  <c r="T38" i="125"/>
  <c r="U38" i="125"/>
  <c r="V38" i="125"/>
  <c r="W38" i="125"/>
  <c r="X38" i="125"/>
  <c r="Y38" i="125"/>
  <c r="Z38" i="125"/>
  <c r="AA38" i="125"/>
  <c r="AB38" i="125"/>
  <c r="AC38" i="125"/>
  <c r="AD38" i="125"/>
  <c r="AE38" i="125"/>
  <c r="AF38" i="125"/>
  <c r="AG38" i="125"/>
  <c r="AH38" i="125"/>
  <c r="AI38" i="125"/>
  <c r="F35" i="125"/>
  <c r="G35" i="125"/>
  <c r="G32" i="125" s="1"/>
  <c r="H35" i="125"/>
  <c r="H32" i="125" s="1"/>
  <c r="I35" i="125"/>
  <c r="I32" i="125" s="1"/>
  <c r="J35" i="125"/>
  <c r="J32" i="125" s="1"/>
  <c r="K35" i="125"/>
  <c r="K32" i="125" s="1"/>
  <c r="L35" i="125"/>
  <c r="L32" i="125" s="1"/>
  <c r="M35" i="125"/>
  <c r="M32" i="125" s="1"/>
  <c r="N35" i="125"/>
  <c r="N32" i="125" s="1"/>
  <c r="O35" i="125"/>
  <c r="O32" i="125" s="1"/>
  <c r="P35" i="125"/>
  <c r="P32" i="125" s="1"/>
  <c r="Q35" i="125"/>
  <c r="Q32" i="125" s="1"/>
  <c r="R35" i="125"/>
  <c r="R32" i="125" s="1"/>
  <c r="S35" i="125"/>
  <c r="S32" i="125" s="1"/>
  <c r="T35" i="125"/>
  <c r="T32" i="125" s="1"/>
  <c r="U35" i="125"/>
  <c r="U32" i="125" s="1"/>
  <c r="V35" i="125"/>
  <c r="V32" i="125" s="1"/>
  <c r="W35" i="125"/>
  <c r="W32" i="125" s="1"/>
  <c r="X35" i="125"/>
  <c r="X32" i="125" s="1"/>
  <c r="Y35" i="125"/>
  <c r="Z35" i="125"/>
  <c r="AA35" i="125"/>
  <c r="AB35" i="125"/>
  <c r="AC35" i="125"/>
  <c r="AD35" i="125"/>
  <c r="AE35" i="125"/>
  <c r="AE32" i="125" s="1"/>
  <c r="AF35" i="125"/>
  <c r="AF32" i="125" s="1"/>
  <c r="AG35" i="125"/>
  <c r="AH35" i="125"/>
  <c r="AI35" i="125"/>
  <c r="Y33" i="125"/>
  <c r="Z33" i="125"/>
  <c r="AA33" i="125"/>
  <c r="AB33" i="125"/>
  <c r="AC33" i="125"/>
  <c r="AD33" i="125"/>
  <c r="AG33" i="125"/>
  <c r="AH33" i="125"/>
  <c r="AI33" i="125"/>
  <c r="N29" i="125"/>
  <c r="O29" i="125"/>
  <c r="P29" i="125"/>
  <c r="Q29" i="125"/>
  <c r="R29" i="125"/>
  <c r="S29" i="125"/>
  <c r="T29" i="125"/>
  <c r="U29" i="125"/>
  <c r="V29" i="125"/>
  <c r="W29" i="125"/>
  <c r="X29" i="125"/>
  <c r="Y29" i="125"/>
  <c r="Z29" i="125"/>
  <c r="AA29" i="125"/>
  <c r="AB29" i="125"/>
  <c r="AC29" i="125"/>
  <c r="AD29" i="125"/>
  <c r="AE29" i="125"/>
  <c r="AF29" i="125"/>
  <c r="AG29" i="125"/>
  <c r="AH29" i="125"/>
  <c r="AI29" i="125"/>
  <c r="G26" i="125"/>
  <c r="H26" i="125"/>
  <c r="H25" i="125" s="1"/>
  <c r="I26" i="125"/>
  <c r="I25" i="125" s="1"/>
  <c r="J26" i="125"/>
  <c r="J25" i="125" s="1"/>
  <c r="K26" i="125"/>
  <c r="L26" i="125"/>
  <c r="M26" i="125"/>
  <c r="N26" i="125"/>
  <c r="O26" i="125"/>
  <c r="P26" i="125"/>
  <c r="Q26" i="125"/>
  <c r="R26" i="125"/>
  <c r="S26" i="125"/>
  <c r="T26" i="125"/>
  <c r="U26" i="125"/>
  <c r="V26" i="125"/>
  <c r="W26" i="125"/>
  <c r="X26" i="125"/>
  <c r="Y26" i="125"/>
  <c r="Z26" i="125"/>
  <c r="AA26" i="125"/>
  <c r="AB26" i="125"/>
  <c r="AC26" i="125"/>
  <c r="AD26" i="125"/>
  <c r="AE26" i="125"/>
  <c r="AF26" i="125"/>
  <c r="AG26" i="125"/>
  <c r="AH26" i="125"/>
  <c r="AI26" i="125"/>
  <c r="AJ107" i="125"/>
  <c r="AJ83" i="125"/>
  <c r="AJ70" i="125"/>
  <c r="AJ69" i="125"/>
  <c r="AJ67" i="125"/>
  <c r="AJ66" i="125"/>
  <c r="AJ39" i="125"/>
  <c r="D137" i="124"/>
  <c r="E137" i="124"/>
  <c r="F137" i="124"/>
  <c r="G137" i="124"/>
  <c r="H137" i="124"/>
  <c r="I137" i="124"/>
  <c r="J137" i="124"/>
  <c r="K137" i="124"/>
  <c r="L137" i="124"/>
  <c r="M137" i="124"/>
  <c r="N137" i="124"/>
  <c r="C137" i="124"/>
  <c r="D134" i="124"/>
  <c r="E134" i="124"/>
  <c r="F134" i="124"/>
  <c r="G134" i="124"/>
  <c r="H134" i="124"/>
  <c r="I134" i="124"/>
  <c r="J134" i="124"/>
  <c r="K134" i="124"/>
  <c r="L134" i="124"/>
  <c r="M134" i="124"/>
  <c r="N134" i="124"/>
  <c r="C134" i="124"/>
  <c r="D125" i="124"/>
  <c r="E125" i="124"/>
  <c r="F125" i="124"/>
  <c r="G125" i="124"/>
  <c r="H125" i="124"/>
  <c r="I125" i="124"/>
  <c r="J125" i="124"/>
  <c r="K125" i="124"/>
  <c r="L125" i="124"/>
  <c r="M125" i="124"/>
  <c r="N125" i="124"/>
  <c r="C125" i="124"/>
  <c r="C74" i="124"/>
  <c r="C71" i="124"/>
  <c r="C68" i="124"/>
  <c r="C65" i="124"/>
  <c r="C61" i="124"/>
  <c r="C48" i="124"/>
  <c r="C57" i="124"/>
  <c r="C54" i="124"/>
  <c r="C51" i="124"/>
  <c r="D44" i="124"/>
  <c r="C44" i="124"/>
  <c r="D38" i="124"/>
  <c r="E38" i="124"/>
  <c r="F38" i="124"/>
  <c r="G38" i="124"/>
  <c r="H38" i="124"/>
  <c r="I38" i="124"/>
  <c r="J38" i="124"/>
  <c r="K38" i="124"/>
  <c r="L38" i="124"/>
  <c r="M38" i="124"/>
  <c r="N38" i="124"/>
  <c r="C38" i="124"/>
  <c r="D35" i="124"/>
  <c r="E35" i="124"/>
  <c r="F35" i="124"/>
  <c r="G35" i="124"/>
  <c r="H35" i="124"/>
  <c r="I35" i="124"/>
  <c r="J35" i="124"/>
  <c r="K35" i="124"/>
  <c r="L35" i="124"/>
  <c r="M35" i="124"/>
  <c r="N35" i="124"/>
  <c r="C35" i="124"/>
  <c r="D33" i="124"/>
  <c r="E33" i="124"/>
  <c r="F33" i="124"/>
  <c r="G33" i="124"/>
  <c r="H33" i="124"/>
  <c r="I33" i="124"/>
  <c r="J33" i="124"/>
  <c r="K33" i="124"/>
  <c r="L33" i="124"/>
  <c r="M33" i="124"/>
  <c r="N33" i="124"/>
  <c r="C33" i="124"/>
  <c r="D32" i="124"/>
  <c r="E32" i="124"/>
  <c r="H32" i="124"/>
  <c r="D29" i="124"/>
  <c r="E29" i="124"/>
  <c r="F29" i="124"/>
  <c r="G29" i="124"/>
  <c r="H29" i="124"/>
  <c r="I29" i="124"/>
  <c r="J29" i="124"/>
  <c r="K29" i="124"/>
  <c r="L29" i="124"/>
  <c r="M29" i="124"/>
  <c r="N29" i="124"/>
  <c r="C29" i="124"/>
  <c r="D26" i="124"/>
  <c r="E26" i="124"/>
  <c r="F26" i="124"/>
  <c r="G26" i="124"/>
  <c r="H26" i="124"/>
  <c r="I26" i="124"/>
  <c r="J26" i="124"/>
  <c r="K26" i="124"/>
  <c r="L26" i="124"/>
  <c r="M26" i="124"/>
  <c r="N26" i="124"/>
  <c r="C26" i="124"/>
  <c r="O26" i="124" s="1"/>
  <c r="D25" i="124"/>
  <c r="E25" i="124"/>
  <c r="F25" i="124"/>
  <c r="G25" i="124"/>
  <c r="H25" i="124"/>
  <c r="I25" i="124"/>
  <c r="J25" i="124"/>
  <c r="K25" i="124"/>
  <c r="L25" i="124"/>
  <c r="D18" i="124"/>
  <c r="D17" i="124" s="1"/>
  <c r="E18" i="124"/>
  <c r="F18" i="124"/>
  <c r="G18" i="124"/>
  <c r="H18" i="124"/>
  <c r="I18" i="124"/>
  <c r="J18" i="124"/>
  <c r="K18" i="124"/>
  <c r="L18" i="124"/>
  <c r="M18" i="124"/>
  <c r="N18" i="124"/>
  <c r="C18" i="124"/>
  <c r="D13" i="124"/>
  <c r="E13" i="124"/>
  <c r="F13" i="124"/>
  <c r="G13" i="124"/>
  <c r="H13" i="124"/>
  <c r="I13" i="124"/>
  <c r="J13" i="124"/>
  <c r="K13" i="124"/>
  <c r="L13" i="124"/>
  <c r="M13" i="124"/>
  <c r="N13" i="124"/>
  <c r="C13" i="124"/>
  <c r="AI32" i="125" l="1"/>
  <c r="AB25" i="125"/>
  <c r="O29" i="124"/>
  <c r="O25" i="124" s="1"/>
  <c r="O17" i="124" s="1"/>
  <c r="O137" i="124"/>
  <c r="O134" i="124"/>
  <c r="O65" i="124"/>
  <c r="O51" i="124"/>
  <c r="O48" i="124"/>
  <c r="F17" i="124"/>
  <c r="H17" i="124"/>
  <c r="I17" i="124"/>
  <c r="E17" i="124"/>
  <c r="AD32" i="125"/>
  <c r="Z32" i="125"/>
  <c r="AI25" i="125"/>
  <c r="AH32" i="125"/>
  <c r="AB32" i="125"/>
  <c r="AC32" i="125"/>
  <c r="AJ57" i="125"/>
  <c r="AJ61" i="125"/>
  <c r="AJ71" i="125"/>
  <c r="AJ44" i="125"/>
  <c r="AJ54" i="125"/>
  <c r="AJ74" i="125"/>
  <c r="AJ130" i="125"/>
  <c r="AJ48" i="125"/>
  <c r="AJ51" i="125"/>
  <c r="AJ125" i="125"/>
  <c r="AJ132" i="125"/>
  <c r="H128" i="125"/>
  <c r="AJ134" i="125"/>
  <c r="AJ38" i="125"/>
  <c r="AJ29" i="125"/>
  <c r="Y32" i="125"/>
  <c r="AJ33" i="125"/>
  <c r="G25" i="125"/>
  <c r="AJ26" i="125"/>
  <c r="AG32" i="125"/>
  <c r="AA32" i="125"/>
  <c r="AJ35" i="125"/>
  <c r="F32" i="125"/>
  <c r="W25" i="125"/>
  <c r="W17" i="125" s="1"/>
  <c r="O25" i="125"/>
  <c r="O17" i="125" s="1"/>
  <c r="K25" i="125"/>
  <c r="K17" i="125" s="1"/>
  <c r="U25" i="125"/>
  <c r="T47" i="125"/>
  <c r="T43" i="125" s="1"/>
  <c r="D47" i="125"/>
  <c r="D43" i="125" s="1"/>
  <c r="AG129" i="125"/>
  <c r="Y129" i="125"/>
  <c r="Y128" i="125" s="1"/>
  <c r="Q129" i="125"/>
  <c r="Q128" i="125" s="1"/>
  <c r="T25" i="125"/>
  <c r="T17" i="125" s="1"/>
  <c r="AI47" i="125"/>
  <c r="AI43" i="125" s="1"/>
  <c r="C47" i="125"/>
  <c r="AA60" i="125"/>
  <c r="C60" i="125"/>
  <c r="AF129" i="125"/>
  <c r="AF128" i="125" s="1"/>
  <c r="AB129" i="125"/>
  <c r="AB128" i="125" s="1"/>
  <c r="X129" i="125"/>
  <c r="X128" i="125" s="1"/>
  <c r="T129" i="125"/>
  <c r="T128" i="125" s="1"/>
  <c r="P129" i="125"/>
  <c r="P128" i="125" s="1"/>
  <c r="L129" i="125"/>
  <c r="L128" i="125" s="1"/>
  <c r="P60" i="125"/>
  <c r="L60" i="125"/>
  <c r="D60" i="125"/>
  <c r="S47" i="125"/>
  <c r="S43" i="125" s="1"/>
  <c r="O125" i="124"/>
  <c r="O74" i="124"/>
  <c r="O71" i="124"/>
  <c r="O68" i="124"/>
  <c r="O61" i="124"/>
  <c r="O57" i="124"/>
  <c r="O54" i="124"/>
  <c r="O44" i="124"/>
  <c r="L32" i="124"/>
  <c r="L17" i="124" s="1"/>
  <c r="C25" i="124"/>
  <c r="C32" i="124"/>
  <c r="K32" i="124"/>
  <c r="K17" i="124" s="1"/>
  <c r="G32" i="124"/>
  <c r="G17" i="124" s="1"/>
  <c r="K43" i="124"/>
  <c r="L60" i="124"/>
  <c r="N32" i="124"/>
  <c r="N43" i="124"/>
  <c r="C64" i="124"/>
  <c r="N25" i="124"/>
  <c r="M32" i="124"/>
  <c r="I32" i="124"/>
  <c r="I43" i="124"/>
  <c r="K128" i="124"/>
  <c r="G128" i="124"/>
  <c r="J32" i="124"/>
  <c r="J17" i="124" s="1"/>
  <c r="M25" i="124"/>
  <c r="M17" i="124" s="1"/>
  <c r="H43" i="124"/>
  <c r="D43" i="124"/>
  <c r="D128" i="124"/>
  <c r="F32" i="124"/>
  <c r="AH129" i="125"/>
  <c r="AD129" i="125"/>
  <c r="AD128" i="125" s="1"/>
  <c r="Z129" i="125"/>
  <c r="Z128" i="125" s="1"/>
  <c r="V129" i="125"/>
  <c r="R129" i="125"/>
  <c r="N129" i="125"/>
  <c r="N128" i="125" s="1"/>
  <c r="J129" i="125"/>
  <c r="AG25" i="125"/>
  <c r="AC25" i="125"/>
  <c r="Y25" i="125"/>
  <c r="Q25" i="125"/>
  <c r="M25" i="125"/>
  <c r="AE25" i="125"/>
  <c r="AE17" i="125" s="1"/>
  <c r="AA25" i="125"/>
  <c r="S25" i="125"/>
  <c r="AF47" i="125"/>
  <c r="AB47" i="125"/>
  <c r="X47" i="125"/>
  <c r="X43" i="125" s="1"/>
  <c r="P47" i="125"/>
  <c r="P43" i="125" s="1"/>
  <c r="L47" i="125"/>
  <c r="L43" i="125" s="1"/>
  <c r="H47" i="125"/>
  <c r="H43" i="125" s="1"/>
  <c r="AC60" i="125"/>
  <c r="U60" i="125"/>
  <c r="Q60" i="125"/>
  <c r="M60" i="125"/>
  <c r="I60" i="125"/>
  <c r="E60" i="125"/>
  <c r="AI60" i="125"/>
  <c r="S60" i="125"/>
  <c r="O60" i="125"/>
  <c r="K60" i="125"/>
  <c r="G60" i="125"/>
  <c r="L25" i="125"/>
  <c r="L17" i="125" s="1"/>
  <c r="AE47" i="125"/>
  <c r="AA47" i="125"/>
  <c r="W47" i="125"/>
  <c r="W43" i="125" s="1"/>
  <c r="O47" i="125"/>
  <c r="O43" i="125" s="1"/>
  <c r="K47" i="125"/>
  <c r="K43" i="125" s="1"/>
  <c r="G47" i="125"/>
  <c r="G43" i="125" s="1"/>
  <c r="F43" i="124"/>
  <c r="N60" i="124"/>
  <c r="M128" i="124"/>
  <c r="E60" i="124"/>
  <c r="C60" i="124"/>
  <c r="M43" i="124"/>
  <c r="E43" i="124"/>
  <c r="C43" i="124"/>
  <c r="G43" i="124"/>
  <c r="J43" i="124"/>
  <c r="D60" i="124"/>
  <c r="H60" i="125"/>
  <c r="AC129" i="125"/>
  <c r="U129" i="125"/>
  <c r="M129" i="125"/>
  <c r="C17" i="125"/>
  <c r="AJ68" i="125"/>
  <c r="AF25" i="125"/>
  <c r="X25" i="125"/>
  <c r="X17" i="125" s="1"/>
  <c r="P25" i="125"/>
  <c r="AJ65" i="125"/>
  <c r="AI129" i="125"/>
  <c r="AE129" i="125"/>
  <c r="AA129" i="125"/>
  <c r="W129" i="125"/>
  <c r="S129" i="125"/>
  <c r="O129" i="125"/>
  <c r="K129" i="125"/>
  <c r="Z60" i="125"/>
  <c r="R60" i="125"/>
  <c r="N60" i="125"/>
  <c r="J60" i="125"/>
  <c r="F60" i="125"/>
  <c r="AH47" i="125"/>
  <c r="AD47" i="125"/>
  <c r="AD43" i="125" s="1"/>
  <c r="Z47" i="125"/>
  <c r="V47" i="125"/>
  <c r="V43" i="125" s="1"/>
  <c r="R47" i="125"/>
  <c r="R43" i="125" s="1"/>
  <c r="N47" i="125"/>
  <c r="N43" i="125" s="1"/>
  <c r="J47" i="125"/>
  <c r="J43" i="125" s="1"/>
  <c r="F47" i="125"/>
  <c r="F43" i="125" s="1"/>
  <c r="AG47" i="125"/>
  <c r="AC47" i="125"/>
  <c r="AC43" i="125" s="1"/>
  <c r="Y47" i="125"/>
  <c r="U47" i="125"/>
  <c r="U43" i="125" s="1"/>
  <c r="Q47" i="125"/>
  <c r="Q43" i="125" s="1"/>
  <c r="M47" i="125"/>
  <c r="M43" i="125" s="1"/>
  <c r="I47" i="125"/>
  <c r="I43" i="125" s="1"/>
  <c r="E47" i="125"/>
  <c r="E43" i="125" s="1"/>
  <c r="E17" i="125"/>
  <c r="AH25" i="125"/>
  <c r="AD25" i="125"/>
  <c r="Z25" i="125"/>
  <c r="V25" i="125"/>
  <c r="R25" i="125"/>
  <c r="N25" i="125"/>
  <c r="AI17" i="125" l="1"/>
  <c r="AB17" i="125"/>
  <c r="O64" i="124"/>
  <c r="O47" i="124"/>
  <c r="C17" i="124"/>
  <c r="N17" i="124"/>
  <c r="AJ32" i="125"/>
  <c r="C43" i="125"/>
  <c r="AJ47" i="125"/>
  <c r="J128" i="125"/>
  <c r="J42" i="125" s="1"/>
  <c r="AJ129" i="125"/>
  <c r="AJ25" i="125"/>
  <c r="M128" i="125"/>
  <c r="M42" i="125" s="1"/>
  <c r="W60" i="125"/>
  <c r="Y60" i="125"/>
  <c r="AF43" i="125"/>
  <c r="V128" i="125"/>
  <c r="AF60" i="125"/>
  <c r="AD17" i="125"/>
  <c r="Y43" i="125"/>
  <c r="Z43" i="125"/>
  <c r="Z42" i="125" s="1"/>
  <c r="AH60" i="125"/>
  <c r="S128" i="125"/>
  <c r="S42" i="125" s="1"/>
  <c r="AI128" i="125"/>
  <c r="AI42" i="125" s="1"/>
  <c r="AB60" i="125"/>
  <c r="AE60" i="125"/>
  <c r="X60" i="125"/>
  <c r="X42" i="125" s="1"/>
  <c r="AC17" i="125"/>
  <c r="AE128" i="125"/>
  <c r="U17" i="125"/>
  <c r="R17" i="125"/>
  <c r="AA43" i="125"/>
  <c r="S17" i="125"/>
  <c r="M17" i="125"/>
  <c r="AG17" i="125"/>
  <c r="N17" i="125"/>
  <c r="AD60" i="125"/>
  <c r="AD42" i="125" s="1"/>
  <c r="O128" i="125"/>
  <c r="O42" i="125" s="1"/>
  <c r="P17" i="125"/>
  <c r="AH17" i="125"/>
  <c r="V60" i="125"/>
  <c r="W128" i="125"/>
  <c r="AF17" i="125"/>
  <c r="AC128" i="125"/>
  <c r="AC42" i="125" s="1"/>
  <c r="D17" i="125"/>
  <c r="I17" i="125"/>
  <c r="Y17" i="125"/>
  <c r="AG43" i="125"/>
  <c r="AH43" i="125"/>
  <c r="AG60" i="125"/>
  <c r="K128" i="125"/>
  <c r="AA128" i="125"/>
  <c r="U128" i="125"/>
  <c r="U42" i="125" s="1"/>
  <c r="H17" i="125"/>
  <c r="G17" i="125"/>
  <c r="AE43" i="125"/>
  <c r="AB43" i="125"/>
  <c r="AA17" i="125"/>
  <c r="R128" i="125"/>
  <c r="R42" i="125" s="1"/>
  <c r="AH128" i="125"/>
  <c r="D42" i="125"/>
  <c r="T60" i="125"/>
  <c r="AG128" i="125"/>
  <c r="H60" i="124"/>
  <c r="H42" i="124" s="1"/>
  <c r="J60" i="124"/>
  <c r="J42" i="124" s="1"/>
  <c r="K60" i="124"/>
  <c r="L43" i="124"/>
  <c r="O43" i="124" s="1"/>
  <c r="J128" i="124"/>
  <c r="F60" i="124"/>
  <c r="H128" i="124"/>
  <c r="M60" i="124"/>
  <c r="C128" i="124"/>
  <c r="C42" i="124" s="1"/>
  <c r="I128" i="124"/>
  <c r="F128" i="124"/>
  <c r="G60" i="124"/>
  <c r="G42" i="124" s="1"/>
  <c r="I60" i="124"/>
  <c r="E128" i="124"/>
  <c r="L128" i="124"/>
  <c r="N128" i="124"/>
  <c r="J17" i="125"/>
  <c r="Z17" i="125"/>
  <c r="Q17" i="125"/>
  <c r="Q42" i="125"/>
  <c r="D42" i="124"/>
  <c r="V17" i="125"/>
  <c r="AJ64" i="125"/>
  <c r="I42" i="125"/>
  <c r="N42" i="125"/>
  <c r="E42" i="125"/>
  <c r="G42" i="125"/>
  <c r="F17" i="125"/>
  <c r="E145" i="123"/>
  <c r="D145" i="123"/>
  <c r="E141" i="123"/>
  <c r="D141" i="123"/>
  <c r="C141" i="123"/>
  <c r="E138" i="123"/>
  <c r="D138" i="123"/>
  <c r="E135" i="123"/>
  <c r="D135" i="123"/>
  <c r="E130" i="123"/>
  <c r="D130" i="123"/>
  <c r="C130" i="123"/>
  <c r="C78" i="123"/>
  <c r="C75" i="123"/>
  <c r="C72" i="123"/>
  <c r="C69" i="123"/>
  <c r="C65" i="123"/>
  <c r="C61" i="123"/>
  <c r="C58" i="123"/>
  <c r="C55" i="123"/>
  <c r="C52" i="123"/>
  <c r="C48" i="123"/>
  <c r="C40" i="123"/>
  <c r="C38" i="123"/>
  <c r="C35" i="123"/>
  <c r="C33" i="123"/>
  <c r="C29" i="123"/>
  <c r="C25" i="123"/>
  <c r="C22" i="123"/>
  <c r="E13" i="123"/>
  <c r="D13" i="123"/>
  <c r="C13" i="123"/>
  <c r="O55" i="123" l="1"/>
  <c r="O69" i="123"/>
  <c r="O72" i="123"/>
  <c r="O48" i="123"/>
  <c r="O58" i="123"/>
  <c r="O61" i="123"/>
  <c r="O75" i="123"/>
  <c r="O52" i="123"/>
  <c r="O65" i="123"/>
  <c r="O78" i="123"/>
  <c r="C133" i="123"/>
  <c r="Y42" i="125"/>
  <c r="W42" i="125"/>
  <c r="AE42" i="125"/>
  <c r="AA42" i="125"/>
  <c r="AH42" i="125"/>
  <c r="V42" i="125"/>
  <c r="AB42" i="125"/>
  <c r="AJ60" i="125"/>
  <c r="AJ128" i="125"/>
  <c r="AG42" i="125"/>
  <c r="C42" i="125"/>
  <c r="AJ43" i="125"/>
  <c r="F42" i="125"/>
  <c r="K42" i="125"/>
  <c r="T42" i="125"/>
  <c r="H42" i="125"/>
  <c r="AF42" i="125"/>
  <c r="L42" i="125"/>
  <c r="P42" i="125"/>
  <c r="N42" i="124"/>
  <c r="O128" i="124"/>
  <c r="K42" i="124"/>
  <c r="I42" i="124"/>
  <c r="O60" i="124"/>
  <c r="F42" i="124"/>
  <c r="M42" i="124"/>
  <c r="E42" i="124"/>
  <c r="L42" i="124"/>
  <c r="C68" i="123"/>
  <c r="D134" i="123"/>
  <c r="E134" i="123"/>
  <c r="C51" i="123"/>
  <c r="AJ17" i="125"/>
  <c r="F13" i="123"/>
  <c r="C32" i="123"/>
  <c r="O68" i="123" l="1"/>
  <c r="O51" i="123"/>
  <c r="C17" i="123"/>
  <c r="C64" i="123"/>
  <c r="E133" i="123"/>
  <c r="AJ42" i="125"/>
  <c r="D17" i="123"/>
  <c r="E17" i="123"/>
  <c r="O42" i="124"/>
  <c r="C47" i="123"/>
  <c r="D133" i="123"/>
  <c r="C46" i="123" l="1"/>
  <c r="O64" i="123"/>
  <c r="O47" i="123"/>
  <c r="E46" i="123"/>
  <c r="F17" i="123"/>
  <c r="D46" i="123"/>
  <c r="C142" i="109"/>
  <c r="D142" i="109"/>
  <c r="E142" i="109"/>
  <c r="F142" i="109"/>
  <c r="G142" i="109"/>
  <c r="H142" i="109"/>
  <c r="I142" i="109"/>
  <c r="J142" i="109"/>
  <c r="K142" i="109"/>
  <c r="L142" i="109"/>
  <c r="M142" i="109"/>
  <c r="N142" i="109"/>
  <c r="O142" i="109"/>
  <c r="P142" i="109"/>
  <c r="Q142" i="109"/>
  <c r="R142" i="109"/>
  <c r="S142" i="109"/>
  <c r="T142" i="109"/>
  <c r="U142" i="109"/>
  <c r="V142" i="109"/>
  <c r="W142" i="109"/>
  <c r="X142" i="109"/>
  <c r="Y142" i="109"/>
  <c r="Z142" i="109"/>
  <c r="AA142" i="109"/>
  <c r="AB142" i="109"/>
  <c r="AC142" i="109"/>
  <c r="AD142" i="109"/>
  <c r="AE142" i="109"/>
  <c r="AF142" i="109"/>
  <c r="AG142" i="109"/>
  <c r="AH142" i="109"/>
  <c r="AI142" i="109"/>
  <c r="AJ142" i="109"/>
  <c r="C139" i="109"/>
  <c r="D139" i="109"/>
  <c r="E139" i="109"/>
  <c r="F139" i="109"/>
  <c r="G139" i="109"/>
  <c r="H139" i="109"/>
  <c r="I139" i="109"/>
  <c r="J139" i="109"/>
  <c r="K139" i="109"/>
  <c r="L139" i="109"/>
  <c r="M139" i="109"/>
  <c r="N139" i="109"/>
  <c r="O139" i="109"/>
  <c r="P139" i="109"/>
  <c r="Q139" i="109"/>
  <c r="R139" i="109"/>
  <c r="S139" i="109"/>
  <c r="T139" i="109"/>
  <c r="U139" i="109"/>
  <c r="V139" i="109"/>
  <c r="W139" i="109"/>
  <c r="X139" i="109"/>
  <c r="Y139" i="109"/>
  <c r="Z139" i="109"/>
  <c r="AA139" i="109"/>
  <c r="AB139" i="109"/>
  <c r="AC139" i="109"/>
  <c r="AD139" i="109"/>
  <c r="AE139" i="109"/>
  <c r="AF139" i="109"/>
  <c r="AG139" i="109"/>
  <c r="AH139" i="109"/>
  <c r="AI139" i="109"/>
  <c r="AJ139" i="109"/>
  <c r="C136" i="109"/>
  <c r="D136" i="109"/>
  <c r="E136" i="109"/>
  <c r="F136" i="109"/>
  <c r="G136" i="109"/>
  <c r="H136" i="109"/>
  <c r="I136" i="109"/>
  <c r="J136" i="109"/>
  <c r="K136" i="109"/>
  <c r="L136" i="109"/>
  <c r="M136" i="109"/>
  <c r="N136" i="109"/>
  <c r="O136" i="109"/>
  <c r="P136" i="109"/>
  <c r="Q136" i="109"/>
  <c r="R136" i="109"/>
  <c r="S136" i="109"/>
  <c r="T136" i="109"/>
  <c r="U136" i="109"/>
  <c r="V136" i="109"/>
  <c r="W136" i="109"/>
  <c r="X136" i="109"/>
  <c r="Y136" i="109"/>
  <c r="Z136" i="109"/>
  <c r="AA136" i="109"/>
  <c r="AB136" i="109"/>
  <c r="AC136" i="109"/>
  <c r="AD136" i="109"/>
  <c r="AE136" i="109"/>
  <c r="AF136" i="109"/>
  <c r="AG136" i="109"/>
  <c r="AH136" i="109"/>
  <c r="AI136" i="109"/>
  <c r="AJ136" i="109"/>
  <c r="D131" i="109"/>
  <c r="E131" i="109"/>
  <c r="F131" i="109"/>
  <c r="G131" i="109"/>
  <c r="H131" i="109"/>
  <c r="I131" i="109"/>
  <c r="J131" i="109"/>
  <c r="K131" i="109"/>
  <c r="L131" i="109"/>
  <c r="M131" i="109"/>
  <c r="N131" i="109"/>
  <c r="O131" i="109"/>
  <c r="P131" i="109"/>
  <c r="Q131" i="109"/>
  <c r="R131" i="109"/>
  <c r="S131" i="109"/>
  <c r="T131" i="109"/>
  <c r="U131" i="109"/>
  <c r="V131" i="109"/>
  <c r="W131" i="109"/>
  <c r="X131" i="109"/>
  <c r="Y131" i="109"/>
  <c r="Z131" i="109"/>
  <c r="AA131" i="109"/>
  <c r="AB131" i="109"/>
  <c r="AC131" i="109"/>
  <c r="AD131" i="109"/>
  <c r="AE131" i="109"/>
  <c r="AF131" i="109"/>
  <c r="AG131" i="109"/>
  <c r="AH131" i="109"/>
  <c r="AI131" i="109"/>
  <c r="AJ131" i="109"/>
  <c r="C78" i="109"/>
  <c r="D78" i="109"/>
  <c r="E78" i="109"/>
  <c r="F78" i="109"/>
  <c r="G78" i="109"/>
  <c r="H78" i="109"/>
  <c r="I78" i="109"/>
  <c r="J78" i="109"/>
  <c r="K78" i="109"/>
  <c r="L78" i="109"/>
  <c r="M78" i="109"/>
  <c r="N78" i="109"/>
  <c r="O78" i="109"/>
  <c r="P78" i="109"/>
  <c r="Q78" i="109"/>
  <c r="R78" i="109"/>
  <c r="S78" i="109"/>
  <c r="T78" i="109"/>
  <c r="U78" i="109"/>
  <c r="V78" i="109"/>
  <c r="W78" i="109"/>
  <c r="X78" i="109"/>
  <c r="Y78" i="109"/>
  <c r="Z78" i="109"/>
  <c r="AA78" i="109"/>
  <c r="AB78" i="109"/>
  <c r="AC78" i="109"/>
  <c r="AD78" i="109"/>
  <c r="AE78" i="109"/>
  <c r="AF78" i="109"/>
  <c r="AG78" i="109"/>
  <c r="AH78" i="109"/>
  <c r="AI78" i="109"/>
  <c r="AJ78" i="109"/>
  <c r="C75" i="109"/>
  <c r="D75" i="109"/>
  <c r="E75" i="109"/>
  <c r="F75" i="109"/>
  <c r="G75" i="109"/>
  <c r="H75" i="109"/>
  <c r="I75" i="109"/>
  <c r="J75" i="109"/>
  <c r="K75" i="109"/>
  <c r="L75" i="109"/>
  <c r="M75" i="109"/>
  <c r="N75" i="109"/>
  <c r="O75" i="109"/>
  <c r="P75" i="109"/>
  <c r="Q75" i="109"/>
  <c r="R75" i="109"/>
  <c r="S75" i="109"/>
  <c r="T75" i="109"/>
  <c r="U75" i="109"/>
  <c r="V75" i="109"/>
  <c r="W75" i="109"/>
  <c r="X75" i="109"/>
  <c r="Y75" i="109"/>
  <c r="Z75" i="109"/>
  <c r="AA75" i="109"/>
  <c r="AB75" i="109"/>
  <c r="AC75" i="109"/>
  <c r="AD75" i="109"/>
  <c r="AE75" i="109"/>
  <c r="AF75" i="109"/>
  <c r="AG75" i="109"/>
  <c r="AH75" i="109"/>
  <c r="AI75" i="109"/>
  <c r="AJ75" i="109"/>
  <c r="C72" i="109"/>
  <c r="D72" i="109"/>
  <c r="E72" i="109"/>
  <c r="F72" i="109"/>
  <c r="G72" i="109"/>
  <c r="H72" i="109"/>
  <c r="I72" i="109"/>
  <c r="J72" i="109"/>
  <c r="K72" i="109"/>
  <c r="L72" i="109"/>
  <c r="M72" i="109"/>
  <c r="N72" i="109"/>
  <c r="O72" i="109"/>
  <c r="P72" i="109"/>
  <c r="Q72" i="109"/>
  <c r="R72" i="109"/>
  <c r="S72" i="109"/>
  <c r="T72" i="109"/>
  <c r="U72" i="109"/>
  <c r="V72" i="109"/>
  <c r="W72" i="109"/>
  <c r="X72" i="109"/>
  <c r="Y72" i="109"/>
  <c r="Z72" i="109"/>
  <c r="AA72" i="109"/>
  <c r="AB72" i="109"/>
  <c r="AC72" i="109"/>
  <c r="AD72" i="109"/>
  <c r="AE72" i="109"/>
  <c r="AF72" i="109"/>
  <c r="AG72" i="109"/>
  <c r="AH72" i="109"/>
  <c r="AI72" i="109"/>
  <c r="AJ72" i="109"/>
  <c r="AJ69" i="109"/>
  <c r="AI69" i="109"/>
  <c r="AH69" i="109"/>
  <c r="AG69" i="109"/>
  <c r="AF69" i="109"/>
  <c r="AE69" i="109"/>
  <c r="AD69" i="109"/>
  <c r="AC69" i="109"/>
  <c r="AB69" i="109"/>
  <c r="AA69" i="109"/>
  <c r="Z69" i="109"/>
  <c r="Y69" i="109"/>
  <c r="X69" i="109"/>
  <c r="W69" i="109"/>
  <c r="V69" i="109"/>
  <c r="U69" i="109"/>
  <c r="T69" i="109"/>
  <c r="S69" i="109"/>
  <c r="R69" i="109"/>
  <c r="Q69" i="109"/>
  <c r="P69" i="109"/>
  <c r="O69" i="109"/>
  <c r="N69" i="109"/>
  <c r="M69" i="109"/>
  <c r="L69" i="109"/>
  <c r="K69" i="109"/>
  <c r="J69" i="109"/>
  <c r="I69" i="109"/>
  <c r="H69" i="109"/>
  <c r="G69" i="109"/>
  <c r="F69" i="109"/>
  <c r="E69" i="109"/>
  <c r="D69" i="109"/>
  <c r="C69" i="109"/>
  <c r="C65" i="109"/>
  <c r="D65" i="109"/>
  <c r="E65" i="109"/>
  <c r="F65" i="109"/>
  <c r="G65" i="109"/>
  <c r="H65" i="109"/>
  <c r="I65" i="109"/>
  <c r="J65" i="109"/>
  <c r="K65" i="109"/>
  <c r="L65" i="109"/>
  <c r="M65" i="109"/>
  <c r="N65" i="109"/>
  <c r="O65" i="109"/>
  <c r="P65" i="109"/>
  <c r="Q65" i="109"/>
  <c r="R65" i="109"/>
  <c r="S65" i="109"/>
  <c r="T65" i="109"/>
  <c r="U65" i="109"/>
  <c r="V65" i="109"/>
  <c r="W65" i="109"/>
  <c r="X65" i="109"/>
  <c r="Y65" i="109"/>
  <c r="Z65" i="109"/>
  <c r="AA65" i="109"/>
  <c r="AB65" i="109"/>
  <c r="AC65" i="109"/>
  <c r="AD65" i="109"/>
  <c r="AE65" i="109"/>
  <c r="AF65" i="109"/>
  <c r="AG65" i="109"/>
  <c r="AH65" i="109"/>
  <c r="AI65" i="109"/>
  <c r="AJ65" i="109"/>
  <c r="C61" i="109"/>
  <c r="D61" i="109"/>
  <c r="E61" i="109"/>
  <c r="F61" i="109"/>
  <c r="G61" i="109"/>
  <c r="H61" i="109"/>
  <c r="I61" i="109"/>
  <c r="J61" i="109"/>
  <c r="K61" i="109"/>
  <c r="L61" i="109"/>
  <c r="M61" i="109"/>
  <c r="N61" i="109"/>
  <c r="O61" i="109"/>
  <c r="P61" i="109"/>
  <c r="Q61" i="109"/>
  <c r="R61" i="109"/>
  <c r="S61" i="109"/>
  <c r="T61" i="109"/>
  <c r="U61" i="109"/>
  <c r="V61" i="109"/>
  <c r="W61" i="109"/>
  <c r="X61" i="109"/>
  <c r="Y61" i="109"/>
  <c r="Z61" i="109"/>
  <c r="AA61" i="109"/>
  <c r="AB61" i="109"/>
  <c r="AC61" i="109"/>
  <c r="AD61" i="109"/>
  <c r="AE61" i="109"/>
  <c r="AF61" i="109"/>
  <c r="AG61" i="109"/>
  <c r="AH61" i="109"/>
  <c r="AI61" i="109"/>
  <c r="AJ61" i="109"/>
  <c r="C58" i="109"/>
  <c r="D58" i="109"/>
  <c r="E58" i="109"/>
  <c r="F58" i="109"/>
  <c r="G58" i="109"/>
  <c r="H58" i="109"/>
  <c r="I58" i="109"/>
  <c r="J58" i="109"/>
  <c r="K58" i="109"/>
  <c r="L58" i="109"/>
  <c r="M58" i="109"/>
  <c r="N58" i="109"/>
  <c r="O58" i="109"/>
  <c r="P58" i="109"/>
  <c r="Q58" i="109"/>
  <c r="R58" i="109"/>
  <c r="S58" i="109"/>
  <c r="T58" i="109"/>
  <c r="U58" i="109"/>
  <c r="V58" i="109"/>
  <c r="W58" i="109"/>
  <c r="X58" i="109"/>
  <c r="Y58" i="109"/>
  <c r="Z58" i="109"/>
  <c r="AA58" i="109"/>
  <c r="AB58" i="109"/>
  <c r="AC58" i="109"/>
  <c r="AD58" i="109"/>
  <c r="AE58" i="109"/>
  <c r="AF58" i="109"/>
  <c r="AG58" i="109"/>
  <c r="AH58" i="109"/>
  <c r="AI58" i="109"/>
  <c r="AJ58" i="109"/>
  <c r="C55" i="109"/>
  <c r="D55" i="109"/>
  <c r="E55" i="109"/>
  <c r="F55" i="109"/>
  <c r="G55" i="109"/>
  <c r="H55" i="109"/>
  <c r="I55" i="109"/>
  <c r="J55" i="109"/>
  <c r="K55" i="109"/>
  <c r="L55" i="109"/>
  <c r="M55" i="109"/>
  <c r="N55" i="109"/>
  <c r="O55" i="109"/>
  <c r="P55" i="109"/>
  <c r="Q55" i="109"/>
  <c r="R55" i="109"/>
  <c r="S55" i="109"/>
  <c r="T55" i="109"/>
  <c r="U55" i="109"/>
  <c r="V55" i="109"/>
  <c r="W55" i="109"/>
  <c r="X55" i="109"/>
  <c r="Y55" i="109"/>
  <c r="Z55" i="109"/>
  <c r="AA55" i="109"/>
  <c r="AB55" i="109"/>
  <c r="AC55" i="109"/>
  <c r="AD55" i="109"/>
  <c r="AE55" i="109"/>
  <c r="AF55" i="109"/>
  <c r="AG55" i="109"/>
  <c r="AH55" i="109"/>
  <c r="AI55" i="109"/>
  <c r="AJ55" i="109"/>
  <c r="AJ52" i="109"/>
  <c r="AI52" i="109"/>
  <c r="AH52" i="109"/>
  <c r="AG52" i="109"/>
  <c r="AF52" i="109"/>
  <c r="AE52" i="109"/>
  <c r="AD52" i="109"/>
  <c r="AC52" i="109"/>
  <c r="AB52" i="109"/>
  <c r="AA52" i="109"/>
  <c r="Z52" i="109"/>
  <c r="Y52" i="109"/>
  <c r="X52" i="109"/>
  <c r="W52" i="109"/>
  <c r="V52" i="109"/>
  <c r="U52" i="109"/>
  <c r="T52" i="109"/>
  <c r="S52" i="109"/>
  <c r="R52" i="109"/>
  <c r="Q52" i="109"/>
  <c r="P52" i="109"/>
  <c r="O52" i="109"/>
  <c r="N52" i="109"/>
  <c r="M52" i="109"/>
  <c r="L52" i="109"/>
  <c r="K52" i="109"/>
  <c r="J52" i="109"/>
  <c r="I52" i="109"/>
  <c r="H52" i="109"/>
  <c r="G52" i="109"/>
  <c r="F52" i="109"/>
  <c r="E52" i="109"/>
  <c r="D52" i="109"/>
  <c r="C52" i="109"/>
  <c r="C48" i="109"/>
  <c r="D48" i="109"/>
  <c r="E48" i="109"/>
  <c r="F48" i="109"/>
  <c r="G48" i="109"/>
  <c r="H48" i="109"/>
  <c r="I48" i="109"/>
  <c r="J48" i="109"/>
  <c r="K48" i="109"/>
  <c r="L48" i="109"/>
  <c r="M48" i="109"/>
  <c r="N48" i="109"/>
  <c r="O48" i="109"/>
  <c r="P48" i="109"/>
  <c r="Q48" i="109"/>
  <c r="R48" i="109"/>
  <c r="S48" i="109"/>
  <c r="T48" i="109"/>
  <c r="U48" i="109"/>
  <c r="V48" i="109"/>
  <c r="W48" i="109"/>
  <c r="X48" i="109"/>
  <c r="Y48" i="109"/>
  <c r="Z48" i="109"/>
  <c r="AA48" i="109"/>
  <c r="AB48" i="109"/>
  <c r="AC48" i="109"/>
  <c r="AD48" i="109"/>
  <c r="AE48" i="109"/>
  <c r="AF48" i="109"/>
  <c r="AG48" i="109"/>
  <c r="AH48" i="109"/>
  <c r="AI48" i="109"/>
  <c r="AJ48" i="109"/>
  <c r="AJ40" i="109"/>
  <c r="AI40" i="109"/>
  <c r="AH40" i="109"/>
  <c r="AG40" i="109"/>
  <c r="AF40" i="109"/>
  <c r="AE40" i="109"/>
  <c r="AD40" i="109"/>
  <c r="AC40" i="109"/>
  <c r="AB40" i="109"/>
  <c r="AA40" i="109"/>
  <c r="Z40" i="109"/>
  <c r="Y40" i="109"/>
  <c r="X40" i="109"/>
  <c r="W40" i="109"/>
  <c r="V40" i="109"/>
  <c r="U40" i="109"/>
  <c r="T40" i="109"/>
  <c r="S40" i="109"/>
  <c r="R40" i="109"/>
  <c r="Q40" i="109"/>
  <c r="P40" i="109"/>
  <c r="O40" i="109"/>
  <c r="N40" i="109"/>
  <c r="M40" i="109"/>
  <c r="L40" i="109"/>
  <c r="K40" i="109"/>
  <c r="J40" i="109"/>
  <c r="I40" i="109"/>
  <c r="H40" i="109"/>
  <c r="G40" i="109"/>
  <c r="F40" i="109"/>
  <c r="E40" i="109"/>
  <c r="D40" i="109"/>
  <c r="C40" i="109"/>
  <c r="C38" i="109"/>
  <c r="D38" i="109"/>
  <c r="E38" i="109"/>
  <c r="F38" i="109"/>
  <c r="G38" i="109"/>
  <c r="H38" i="109"/>
  <c r="I38" i="109"/>
  <c r="J38" i="109"/>
  <c r="K38" i="109"/>
  <c r="L38" i="109"/>
  <c r="M38" i="109"/>
  <c r="N38" i="109"/>
  <c r="O38" i="109"/>
  <c r="P38" i="109"/>
  <c r="Q38" i="109"/>
  <c r="R38" i="109"/>
  <c r="S38" i="109"/>
  <c r="T38" i="109"/>
  <c r="U38" i="109"/>
  <c r="V38" i="109"/>
  <c r="W38" i="109"/>
  <c r="X38" i="109"/>
  <c r="Y38" i="109"/>
  <c r="Z38" i="109"/>
  <c r="AA38" i="109"/>
  <c r="AB38" i="109"/>
  <c r="AC38" i="109"/>
  <c r="AD38" i="109"/>
  <c r="AE38" i="109"/>
  <c r="AF38" i="109"/>
  <c r="AG38" i="109"/>
  <c r="AH38" i="109"/>
  <c r="AI38" i="109"/>
  <c r="AJ38" i="109"/>
  <c r="C35" i="109"/>
  <c r="D35" i="109"/>
  <c r="E35" i="109"/>
  <c r="F35" i="109"/>
  <c r="G35" i="109"/>
  <c r="H35" i="109"/>
  <c r="I35" i="109"/>
  <c r="J35" i="109"/>
  <c r="K35" i="109"/>
  <c r="L35" i="109"/>
  <c r="M35" i="109"/>
  <c r="N35" i="109"/>
  <c r="O35" i="109"/>
  <c r="P35" i="109"/>
  <c r="Q35" i="109"/>
  <c r="R35" i="109"/>
  <c r="S35" i="109"/>
  <c r="T35" i="109"/>
  <c r="U35" i="109"/>
  <c r="V35" i="109"/>
  <c r="W35" i="109"/>
  <c r="X35" i="109"/>
  <c r="Y35" i="109"/>
  <c r="Z35" i="109"/>
  <c r="AA35" i="109"/>
  <c r="AB35" i="109"/>
  <c r="AC35" i="109"/>
  <c r="AD35" i="109"/>
  <c r="AE35" i="109"/>
  <c r="AF35" i="109"/>
  <c r="AG35" i="109"/>
  <c r="AH35" i="109"/>
  <c r="AI35" i="109"/>
  <c r="AJ35" i="109"/>
  <c r="C33" i="109"/>
  <c r="D33" i="109"/>
  <c r="E33" i="109"/>
  <c r="F33" i="109"/>
  <c r="G33" i="109"/>
  <c r="H33" i="109"/>
  <c r="I33" i="109"/>
  <c r="J33" i="109"/>
  <c r="K33" i="109"/>
  <c r="L33" i="109"/>
  <c r="M33" i="109"/>
  <c r="N33" i="109"/>
  <c r="O33" i="109"/>
  <c r="P33" i="109"/>
  <c r="Q33" i="109"/>
  <c r="R33" i="109"/>
  <c r="S33" i="109"/>
  <c r="T33" i="109"/>
  <c r="U33" i="109"/>
  <c r="V33" i="109"/>
  <c r="W33" i="109"/>
  <c r="X33" i="109"/>
  <c r="Y33" i="109"/>
  <c r="Z33" i="109"/>
  <c r="AA33" i="109"/>
  <c r="AB33" i="109"/>
  <c r="AC33" i="109"/>
  <c r="AD33" i="109"/>
  <c r="AE33" i="109"/>
  <c r="AF33" i="109"/>
  <c r="AG33" i="109"/>
  <c r="AH33" i="109"/>
  <c r="AI33" i="109"/>
  <c r="AJ33" i="109"/>
  <c r="C29" i="109"/>
  <c r="D29" i="109"/>
  <c r="E29" i="109"/>
  <c r="F29" i="109"/>
  <c r="G29" i="109"/>
  <c r="H29" i="109"/>
  <c r="I29" i="109"/>
  <c r="J29" i="109"/>
  <c r="K29" i="109"/>
  <c r="L29" i="109"/>
  <c r="M29" i="109"/>
  <c r="N29" i="109"/>
  <c r="O29" i="109"/>
  <c r="P29" i="109"/>
  <c r="Q29" i="109"/>
  <c r="R29" i="109"/>
  <c r="S29" i="109"/>
  <c r="T29" i="109"/>
  <c r="U29" i="109"/>
  <c r="V29" i="109"/>
  <c r="W29" i="109"/>
  <c r="X29" i="109"/>
  <c r="Y29" i="109"/>
  <c r="Z29" i="109"/>
  <c r="AA29" i="109"/>
  <c r="AB29" i="109"/>
  <c r="AC29" i="109"/>
  <c r="AD29" i="109"/>
  <c r="AE29" i="109"/>
  <c r="AF29" i="109"/>
  <c r="AG29" i="109"/>
  <c r="AH29" i="109"/>
  <c r="AI29" i="109"/>
  <c r="AJ29" i="109"/>
  <c r="C26" i="109"/>
  <c r="D26" i="109"/>
  <c r="E26" i="109"/>
  <c r="F26" i="109"/>
  <c r="G26" i="109"/>
  <c r="H26" i="109"/>
  <c r="I26" i="109"/>
  <c r="J26" i="109"/>
  <c r="K26" i="109"/>
  <c r="L26" i="109"/>
  <c r="M26" i="109"/>
  <c r="N26" i="109"/>
  <c r="O26" i="109"/>
  <c r="P26" i="109"/>
  <c r="Q26" i="109"/>
  <c r="R26" i="109"/>
  <c r="S26" i="109"/>
  <c r="T26" i="109"/>
  <c r="U26" i="109"/>
  <c r="V26" i="109"/>
  <c r="W26" i="109"/>
  <c r="X26" i="109"/>
  <c r="Y26" i="109"/>
  <c r="Z26" i="109"/>
  <c r="AA26" i="109"/>
  <c r="AB26" i="109"/>
  <c r="AC26" i="109"/>
  <c r="AD26" i="109"/>
  <c r="AE26" i="109"/>
  <c r="AF26" i="109"/>
  <c r="AG26" i="109"/>
  <c r="AH26" i="109"/>
  <c r="AI26" i="109"/>
  <c r="AJ26" i="109"/>
  <c r="C22" i="109"/>
  <c r="D22" i="109"/>
  <c r="E22" i="109"/>
  <c r="F22" i="109"/>
  <c r="G22" i="109"/>
  <c r="H22" i="109"/>
  <c r="I22" i="109"/>
  <c r="J22" i="109"/>
  <c r="K22" i="109"/>
  <c r="L22" i="109"/>
  <c r="M22" i="109"/>
  <c r="N22" i="109"/>
  <c r="O22" i="109"/>
  <c r="P22" i="109"/>
  <c r="Q22" i="109"/>
  <c r="R22" i="109"/>
  <c r="S22" i="109"/>
  <c r="T22" i="109"/>
  <c r="U22" i="109"/>
  <c r="V22" i="109"/>
  <c r="W22" i="109"/>
  <c r="X22" i="109"/>
  <c r="Y22" i="109"/>
  <c r="Z22" i="109"/>
  <c r="AA22" i="109"/>
  <c r="AB22" i="109"/>
  <c r="AC22" i="109"/>
  <c r="AD22" i="109"/>
  <c r="AE22" i="109"/>
  <c r="AF22" i="109"/>
  <c r="AG22" i="109"/>
  <c r="AH22" i="109"/>
  <c r="AI22" i="109"/>
  <c r="AJ22" i="109"/>
  <c r="AK144" i="109"/>
  <c r="AK143" i="109"/>
  <c r="AK141" i="109"/>
  <c r="AK140" i="109"/>
  <c r="AK138" i="109"/>
  <c r="AK137" i="109"/>
  <c r="AK128" i="109"/>
  <c r="AK127" i="109"/>
  <c r="AK126" i="109"/>
  <c r="AK125" i="109"/>
  <c r="AK124" i="109"/>
  <c r="AK123" i="109"/>
  <c r="AK122" i="109"/>
  <c r="AK121" i="109"/>
  <c r="AK120" i="109"/>
  <c r="AK119" i="109"/>
  <c r="AK118" i="109"/>
  <c r="AK117" i="109"/>
  <c r="AK116" i="109"/>
  <c r="AK115" i="109"/>
  <c r="AK114" i="109"/>
  <c r="AK113" i="109"/>
  <c r="AK112" i="109"/>
  <c r="AK111" i="109"/>
  <c r="AK110" i="109"/>
  <c r="AK109" i="109"/>
  <c r="AK104" i="109"/>
  <c r="AK103" i="109"/>
  <c r="AK102" i="109"/>
  <c r="AK101" i="109"/>
  <c r="AK100" i="109"/>
  <c r="AK99" i="109"/>
  <c r="AK98" i="109"/>
  <c r="AK97" i="109"/>
  <c r="AK96" i="109"/>
  <c r="AK95" i="109"/>
  <c r="AK94" i="109"/>
  <c r="AK93" i="109"/>
  <c r="AK92" i="109"/>
  <c r="AK91" i="109"/>
  <c r="AK90" i="109"/>
  <c r="AK89" i="109"/>
  <c r="AK88" i="109"/>
  <c r="AK87" i="109"/>
  <c r="AK86" i="109"/>
  <c r="AK85" i="109"/>
  <c r="AK84" i="109"/>
  <c r="AK83" i="109"/>
  <c r="AK82" i="109"/>
  <c r="AK44" i="109"/>
  <c r="AK42" i="109"/>
  <c r="AK41" i="109"/>
  <c r="AK39" i="109"/>
  <c r="AK37" i="109"/>
  <c r="AK36" i="109"/>
  <c r="AK34" i="109"/>
  <c r="AK31" i="109"/>
  <c r="AK30" i="109"/>
  <c r="AK24" i="109"/>
  <c r="AK23" i="109"/>
  <c r="AK15" i="109"/>
  <c r="AK14" i="109"/>
  <c r="C13" i="109"/>
  <c r="D13" i="109"/>
  <c r="E13" i="109"/>
  <c r="F13" i="109"/>
  <c r="G13" i="109"/>
  <c r="H13" i="109"/>
  <c r="I13" i="109"/>
  <c r="J13" i="109"/>
  <c r="K13" i="109"/>
  <c r="L13" i="109"/>
  <c r="M13" i="109"/>
  <c r="N13" i="109"/>
  <c r="O13" i="109"/>
  <c r="P13" i="109"/>
  <c r="Q13" i="109"/>
  <c r="R13" i="109"/>
  <c r="S13" i="109"/>
  <c r="T13" i="109"/>
  <c r="U13" i="109"/>
  <c r="V13" i="109"/>
  <c r="W13" i="109"/>
  <c r="X13" i="109"/>
  <c r="Y13" i="109"/>
  <c r="Z13" i="109"/>
  <c r="AA13" i="109"/>
  <c r="AB13" i="109"/>
  <c r="AC13" i="109"/>
  <c r="AD13" i="109"/>
  <c r="AE13" i="109"/>
  <c r="AF13" i="109"/>
  <c r="AG13" i="109"/>
  <c r="AH13" i="109"/>
  <c r="AI13" i="109"/>
  <c r="AJ13" i="109"/>
  <c r="C146" i="109"/>
  <c r="D146" i="109"/>
  <c r="E146" i="109"/>
  <c r="F146" i="109"/>
  <c r="G146" i="109"/>
  <c r="H146" i="109"/>
  <c r="I146" i="109"/>
  <c r="J146" i="109"/>
  <c r="K146" i="109"/>
  <c r="L146" i="109"/>
  <c r="M146" i="109"/>
  <c r="N146" i="109"/>
  <c r="O146" i="109"/>
  <c r="P146" i="109"/>
  <c r="Q146" i="109"/>
  <c r="R146" i="109"/>
  <c r="S146" i="109"/>
  <c r="T146" i="109"/>
  <c r="U146" i="109"/>
  <c r="V146" i="109"/>
  <c r="W146" i="109"/>
  <c r="X146" i="109"/>
  <c r="Y146" i="109"/>
  <c r="Z146" i="109"/>
  <c r="AA146" i="109"/>
  <c r="AB146" i="109"/>
  <c r="AC146" i="109"/>
  <c r="AD146" i="109"/>
  <c r="AF146" i="109"/>
  <c r="AG146" i="109"/>
  <c r="AH146" i="109"/>
  <c r="AI146" i="109"/>
  <c r="AJ146" i="109"/>
  <c r="D65" i="122"/>
  <c r="E65" i="122"/>
  <c r="F65" i="122"/>
  <c r="G65" i="122"/>
  <c r="H65" i="122"/>
  <c r="I65" i="122"/>
  <c r="J65" i="122"/>
  <c r="K65" i="122"/>
  <c r="L65" i="122"/>
  <c r="M65" i="122"/>
  <c r="N65" i="122"/>
  <c r="D69" i="122"/>
  <c r="E69" i="122"/>
  <c r="F69" i="122"/>
  <c r="G69" i="122"/>
  <c r="H69" i="122"/>
  <c r="I69" i="122"/>
  <c r="J69" i="122"/>
  <c r="K69" i="122"/>
  <c r="L69" i="122"/>
  <c r="M69" i="122"/>
  <c r="N69" i="122"/>
  <c r="D72" i="122"/>
  <c r="E72" i="122"/>
  <c r="F72" i="122"/>
  <c r="G72" i="122"/>
  <c r="H72" i="122"/>
  <c r="I72" i="122"/>
  <c r="J72" i="122"/>
  <c r="K72" i="122"/>
  <c r="L72" i="122"/>
  <c r="M72" i="122"/>
  <c r="N72" i="122"/>
  <c r="D75" i="122"/>
  <c r="E75" i="122"/>
  <c r="F75" i="122"/>
  <c r="G75" i="122"/>
  <c r="H75" i="122"/>
  <c r="I75" i="122"/>
  <c r="J75" i="122"/>
  <c r="K75" i="122"/>
  <c r="L75" i="122"/>
  <c r="M75" i="122"/>
  <c r="N75" i="122"/>
  <c r="D78" i="122"/>
  <c r="E78" i="122"/>
  <c r="F78" i="122"/>
  <c r="G78" i="122"/>
  <c r="H78" i="122"/>
  <c r="I78" i="122"/>
  <c r="J78" i="122"/>
  <c r="K78" i="122"/>
  <c r="L78" i="122"/>
  <c r="M78" i="122"/>
  <c r="N78" i="122"/>
  <c r="G146" i="122"/>
  <c r="H146" i="122"/>
  <c r="I146" i="122"/>
  <c r="J146" i="122"/>
  <c r="K146" i="122"/>
  <c r="L146" i="122"/>
  <c r="M146" i="122"/>
  <c r="G142" i="122"/>
  <c r="H142" i="122"/>
  <c r="I142" i="122"/>
  <c r="J142" i="122"/>
  <c r="K142" i="122"/>
  <c r="L142" i="122"/>
  <c r="M142" i="122"/>
  <c r="G139" i="122"/>
  <c r="H139" i="122"/>
  <c r="I139" i="122"/>
  <c r="J139" i="122"/>
  <c r="K139" i="122"/>
  <c r="L139" i="122"/>
  <c r="M139" i="122"/>
  <c r="G136" i="122"/>
  <c r="H136" i="122"/>
  <c r="I136" i="122"/>
  <c r="J136" i="122"/>
  <c r="K136" i="122"/>
  <c r="L136" i="122"/>
  <c r="M136" i="122"/>
  <c r="G131" i="122"/>
  <c r="H131" i="122"/>
  <c r="I131" i="122"/>
  <c r="J131" i="122"/>
  <c r="K131" i="122"/>
  <c r="L131" i="122"/>
  <c r="M131" i="122"/>
  <c r="G61" i="122"/>
  <c r="H61" i="122"/>
  <c r="I61" i="122"/>
  <c r="J61" i="122"/>
  <c r="K61" i="122"/>
  <c r="L61" i="122"/>
  <c r="M61" i="122"/>
  <c r="G58" i="122"/>
  <c r="H58" i="122"/>
  <c r="I58" i="122"/>
  <c r="J58" i="122"/>
  <c r="K58" i="122"/>
  <c r="L58" i="122"/>
  <c r="M58" i="122"/>
  <c r="N58" i="122"/>
  <c r="G55" i="122"/>
  <c r="H55" i="122"/>
  <c r="I55" i="122"/>
  <c r="J55" i="122"/>
  <c r="K55" i="122"/>
  <c r="L55" i="122"/>
  <c r="M55" i="122"/>
  <c r="N55" i="122"/>
  <c r="G52" i="122"/>
  <c r="H52" i="122"/>
  <c r="I52" i="122"/>
  <c r="J52" i="122"/>
  <c r="K52" i="122"/>
  <c r="L52" i="122"/>
  <c r="M52" i="122"/>
  <c r="N52" i="122"/>
  <c r="G51" i="122"/>
  <c r="H51" i="122"/>
  <c r="I51" i="122"/>
  <c r="J51" i="122"/>
  <c r="K51" i="122"/>
  <c r="L51" i="122"/>
  <c r="M51" i="122"/>
  <c r="G48" i="122"/>
  <c r="H48" i="122"/>
  <c r="I48" i="122"/>
  <c r="J48" i="122"/>
  <c r="K48" i="122"/>
  <c r="L48" i="122"/>
  <c r="M48" i="122"/>
  <c r="G40" i="122"/>
  <c r="H40" i="122"/>
  <c r="I40" i="122"/>
  <c r="J40" i="122"/>
  <c r="K40" i="122"/>
  <c r="L40" i="122"/>
  <c r="M40" i="122"/>
  <c r="D38" i="122"/>
  <c r="E38" i="122"/>
  <c r="F38" i="122"/>
  <c r="G38" i="122"/>
  <c r="H38" i="122"/>
  <c r="I38" i="122"/>
  <c r="J38" i="122"/>
  <c r="K38" i="122"/>
  <c r="L38" i="122"/>
  <c r="M38" i="122"/>
  <c r="N38" i="122"/>
  <c r="C38" i="122"/>
  <c r="D35" i="122"/>
  <c r="E35" i="122"/>
  <c r="F35" i="122"/>
  <c r="G35" i="122"/>
  <c r="H35" i="122"/>
  <c r="I35" i="122"/>
  <c r="J35" i="122"/>
  <c r="K35" i="122"/>
  <c r="L35" i="122"/>
  <c r="M35" i="122"/>
  <c r="N35" i="122"/>
  <c r="C35" i="122"/>
  <c r="D33" i="122"/>
  <c r="E33" i="122"/>
  <c r="F33" i="122"/>
  <c r="G33" i="122"/>
  <c r="H33" i="122"/>
  <c r="I33" i="122"/>
  <c r="J33" i="122"/>
  <c r="K33" i="122"/>
  <c r="L33" i="122"/>
  <c r="M33" i="122"/>
  <c r="N33" i="122"/>
  <c r="C33" i="122"/>
  <c r="G29" i="122"/>
  <c r="H29" i="122"/>
  <c r="I29" i="122"/>
  <c r="J29" i="122"/>
  <c r="K29" i="122"/>
  <c r="L29" i="122"/>
  <c r="G26" i="122"/>
  <c r="H26" i="122"/>
  <c r="I26" i="122"/>
  <c r="J26" i="122"/>
  <c r="K26" i="122"/>
  <c r="L26" i="122"/>
  <c r="G22" i="122"/>
  <c r="H22" i="122"/>
  <c r="I22" i="122"/>
  <c r="J22" i="122"/>
  <c r="K22" i="122"/>
  <c r="L22" i="122"/>
  <c r="G13" i="122"/>
  <c r="H13" i="122"/>
  <c r="I13" i="122"/>
  <c r="J13" i="122"/>
  <c r="K13" i="122"/>
  <c r="L13" i="122"/>
  <c r="M13" i="122"/>
  <c r="N13" i="122"/>
  <c r="O149" i="122"/>
  <c r="O148" i="122"/>
  <c r="O147" i="122"/>
  <c r="N146" i="122"/>
  <c r="F146" i="122"/>
  <c r="E146" i="122"/>
  <c r="D146" i="122"/>
  <c r="C146" i="122"/>
  <c r="O144" i="122"/>
  <c r="O143" i="122"/>
  <c r="N142" i="122"/>
  <c r="F142" i="122"/>
  <c r="E142" i="122"/>
  <c r="D142" i="122"/>
  <c r="C142" i="122"/>
  <c r="O141" i="122"/>
  <c r="O140" i="122"/>
  <c r="N139" i="122"/>
  <c r="F139" i="122"/>
  <c r="E139" i="122"/>
  <c r="D139" i="122"/>
  <c r="C139" i="122"/>
  <c r="O138" i="122"/>
  <c r="O137" i="122"/>
  <c r="N136" i="122"/>
  <c r="F136" i="122"/>
  <c r="E136" i="122"/>
  <c r="D136" i="122"/>
  <c r="C136" i="122"/>
  <c r="O133" i="122"/>
  <c r="O132" i="122"/>
  <c r="N131" i="122"/>
  <c r="F131" i="122"/>
  <c r="E131" i="122"/>
  <c r="D131" i="122"/>
  <c r="C131" i="122"/>
  <c r="O129" i="122"/>
  <c r="O121" i="122"/>
  <c r="O120" i="122"/>
  <c r="O119" i="122"/>
  <c r="O118" i="122"/>
  <c r="O117" i="122"/>
  <c r="O116" i="122"/>
  <c r="O115" i="122"/>
  <c r="O114" i="122"/>
  <c r="O113" i="122"/>
  <c r="O112" i="122"/>
  <c r="O111" i="122"/>
  <c r="O110" i="122"/>
  <c r="O109" i="122"/>
  <c r="O108" i="122"/>
  <c r="O107" i="122"/>
  <c r="O106" i="122"/>
  <c r="O105" i="122"/>
  <c r="O104" i="122"/>
  <c r="O103" i="122"/>
  <c r="O102" i="122"/>
  <c r="O101" i="122"/>
  <c r="O100" i="122"/>
  <c r="O99" i="122"/>
  <c r="O98" i="122"/>
  <c r="O97" i="122"/>
  <c r="O96" i="122"/>
  <c r="O95" i="122"/>
  <c r="O94" i="122"/>
  <c r="O93" i="122"/>
  <c r="O92" i="122"/>
  <c r="O91" i="122"/>
  <c r="O90" i="122"/>
  <c r="O89" i="122"/>
  <c r="O83" i="122"/>
  <c r="O82" i="122"/>
  <c r="O81" i="122"/>
  <c r="O80" i="122"/>
  <c r="O79" i="122"/>
  <c r="C78" i="122"/>
  <c r="O77" i="122"/>
  <c r="O76" i="122"/>
  <c r="C75" i="122"/>
  <c r="O74" i="122"/>
  <c r="O73" i="122"/>
  <c r="C72" i="122"/>
  <c r="O71" i="122"/>
  <c r="O70" i="122"/>
  <c r="C69" i="122"/>
  <c r="O67" i="122"/>
  <c r="O66" i="122"/>
  <c r="C65" i="122"/>
  <c r="O63" i="122"/>
  <c r="O62" i="122"/>
  <c r="N61" i="122"/>
  <c r="F61" i="122"/>
  <c r="E61" i="122"/>
  <c r="D61" i="122"/>
  <c r="C61" i="122"/>
  <c r="O60" i="122"/>
  <c r="O59" i="122"/>
  <c r="F58" i="122"/>
  <c r="E58" i="122"/>
  <c r="D58" i="122"/>
  <c r="C58" i="122"/>
  <c r="O57" i="122"/>
  <c r="O56" i="122"/>
  <c r="F55" i="122"/>
  <c r="E55" i="122"/>
  <c r="D55" i="122"/>
  <c r="C55" i="122"/>
  <c r="O54" i="122"/>
  <c r="O53" i="122"/>
  <c r="F52" i="122"/>
  <c r="E52" i="122"/>
  <c r="D52" i="122"/>
  <c r="C52" i="122"/>
  <c r="O50" i="122"/>
  <c r="O49" i="122"/>
  <c r="N48" i="122"/>
  <c r="F48" i="122"/>
  <c r="E48" i="122"/>
  <c r="D48" i="122"/>
  <c r="C48" i="122"/>
  <c r="O42" i="122"/>
  <c r="O41" i="122"/>
  <c r="N40" i="122"/>
  <c r="F40" i="122"/>
  <c r="E40" i="122"/>
  <c r="D40" i="122"/>
  <c r="C40" i="122"/>
  <c r="O39" i="122"/>
  <c r="O37" i="122"/>
  <c r="O36" i="122"/>
  <c r="O34" i="122"/>
  <c r="O31" i="122"/>
  <c r="O30" i="122"/>
  <c r="N29" i="122"/>
  <c r="M29" i="122"/>
  <c r="F29" i="122"/>
  <c r="E29" i="122"/>
  <c r="D29" i="122"/>
  <c r="C29" i="122"/>
  <c r="N26" i="122"/>
  <c r="M26" i="122"/>
  <c r="F26" i="122"/>
  <c r="E26" i="122"/>
  <c r="D26" i="122"/>
  <c r="C26" i="122"/>
  <c r="O24" i="122"/>
  <c r="O23" i="122"/>
  <c r="N22" i="122"/>
  <c r="M22" i="122"/>
  <c r="F22" i="122"/>
  <c r="E22" i="122"/>
  <c r="D22" i="122"/>
  <c r="C22" i="122"/>
  <c r="O15" i="122"/>
  <c r="O14" i="122"/>
  <c r="F13" i="122"/>
  <c r="E13" i="122"/>
  <c r="D13" i="122"/>
  <c r="C13" i="122"/>
  <c r="AK78" i="109" l="1"/>
  <c r="AK75" i="109"/>
  <c r="AK72" i="109"/>
  <c r="AK69" i="109"/>
  <c r="O46" i="123"/>
  <c r="F25" i="122"/>
  <c r="O26" i="122"/>
  <c r="AK48" i="109"/>
  <c r="G51" i="109"/>
  <c r="AK131" i="109"/>
  <c r="AK146" i="109"/>
  <c r="H51" i="109"/>
  <c r="AA51" i="109"/>
  <c r="O25" i="109"/>
  <c r="AF51" i="109"/>
  <c r="AF47" i="109" s="1"/>
  <c r="W68" i="109"/>
  <c r="AF135" i="109"/>
  <c r="P135" i="109"/>
  <c r="C68" i="109"/>
  <c r="K68" i="109"/>
  <c r="O68" i="109"/>
  <c r="S68" i="109"/>
  <c r="AA68" i="109"/>
  <c r="AA64" i="109" s="1"/>
  <c r="AE68" i="109"/>
  <c r="AI68" i="109"/>
  <c r="G68" i="109"/>
  <c r="G64" i="109" s="1"/>
  <c r="E68" i="109"/>
  <c r="I68" i="109"/>
  <c r="M68" i="109"/>
  <c r="M64" i="109" s="1"/>
  <c r="Q68" i="109"/>
  <c r="Q64" i="109" s="1"/>
  <c r="U68" i="109"/>
  <c r="Y68" i="109"/>
  <c r="AC68" i="109"/>
  <c r="AG68" i="109"/>
  <c r="AG64" i="109" s="1"/>
  <c r="E51" i="109"/>
  <c r="I51" i="109"/>
  <c r="M51" i="109"/>
  <c r="Q51" i="109"/>
  <c r="U51" i="109"/>
  <c r="Y51" i="109"/>
  <c r="AC51" i="109"/>
  <c r="AC47" i="109" s="1"/>
  <c r="AG51" i="109"/>
  <c r="X51" i="109"/>
  <c r="P51" i="109"/>
  <c r="C51" i="109"/>
  <c r="K51" i="109"/>
  <c r="O51" i="109"/>
  <c r="S51" i="109"/>
  <c r="W51" i="109"/>
  <c r="AE51" i="109"/>
  <c r="AI51" i="109"/>
  <c r="W32" i="109"/>
  <c r="AF25" i="109"/>
  <c r="P25" i="109"/>
  <c r="H25" i="109"/>
  <c r="AE25" i="109"/>
  <c r="X25" i="109"/>
  <c r="N51" i="122"/>
  <c r="M68" i="122"/>
  <c r="I68" i="122"/>
  <c r="O142" i="122"/>
  <c r="O38" i="122"/>
  <c r="J32" i="122"/>
  <c r="F32" i="122"/>
  <c r="F17" i="122" s="1"/>
  <c r="O33" i="122"/>
  <c r="M32" i="122"/>
  <c r="D32" i="122"/>
  <c r="K32" i="122"/>
  <c r="G32" i="122"/>
  <c r="M25" i="122"/>
  <c r="M17" i="122" s="1"/>
  <c r="D25" i="122"/>
  <c r="N25" i="122"/>
  <c r="AJ32" i="109"/>
  <c r="AF32" i="109"/>
  <c r="AB32" i="109"/>
  <c r="X32" i="109"/>
  <c r="T32" i="109"/>
  <c r="P32" i="109"/>
  <c r="L32" i="109"/>
  <c r="H32" i="109"/>
  <c r="D32" i="109"/>
  <c r="AI32" i="109"/>
  <c r="AE32" i="109"/>
  <c r="AA32" i="109"/>
  <c r="S32" i="109"/>
  <c r="O32" i="109"/>
  <c r="K32" i="109"/>
  <c r="G32" i="109"/>
  <c r="C32" i="109"/>
  <c r="AK40" i="109"/>
  <c r="AI135" i="109"/>
  <c r="AE135" i="109"/>
  <c r="AA135" i="109"/>
  <c r="W135" i="109"/>
  <c r="S135" i="109"/>
  <c r="O135" i="109"/>
  <c r="K135" i="109"/>
  <c r="G135" i="109"/>
  <c r="C135" i="109"/>
  <c r="AI25" i="109"/>
  <c r="AA25" i="109"/>
  <c r="W25" i="109"/>
  <c r="S25" i="109"/>
  <c r="K25" i="109"/>
  <c r="G25" i="109"/>
  <c r="C25" i="109"/>
  <c r="D51" i="109"/>
  <c r="L51" i="109"/>
  <c r="AJ135" i="109"/>
  <c r="AB135" i="109"/>
  <c r="X135" i="109"/>
  <c r="T135" i="109"/>
  <c r="L135" i="109"/>
  <c r="H135" i="109"/>
  <c r="D135" i="109"/>
  <c r="O13" i="122"/>
  <c r="F51" i="122"/>
  <c r="G25" i="122"/>
  <c r="E68" i="122"/>
  <c r="AK13" i="109"/>
  <c r="AJ25" i="109"/>
  <c r="AB25" i="109"/>
  <c r="T25" i="109"/>
  <c r="L25" i="109"/>
  <c r="D25" i="109"/>
  <c r="AK29" i="109"/>
  <c r="AK38" i="109"/>
  <c r="D68" i="109"/>
  <c r="H68" i="109"/>
  <c r="L68" i="109"/>
  <c r="P68" i="109"/>
  <c r="T68" i="109"/>
  <c r="X68" i="109"/>
  <c r="AB68" i="109"/>
  <c r="AF68" i="109"/>
  <c r="AJ68" i="109"/>
  <c r="AH68" i="109"/>
  <c r="AD68" i="109"/>
  <c r="Z68" i="109"/>
  <c r="V68" i="109"/>
  <c r="T51" i="109"/>
  <c r="AB51" i="109"/>
  <c r="AJ51" i="109"/>
  <c r="O131" i="122"/>
  <c r="F135" i="122"/>
  <c r="E51" i="122"/>
  <c r="L25" i="122"/>
  <c r="H25" i="122"/>
  <c r="I135" i="122"/>
  <c r="L68" i="122"/>
  <c r="H68" i="122"/>
  <c r="D68" i="122"/>
  <c r="O35" i="122"/>
  <c r="O139" i="122"/>
  <c r="K68" i="122"/>
  <c r="G68" i="122"/>
  <c r="N68" i="122"/>
  <c r="J68" i="122"/>
  <c r="F68" i="122"/>
  <c r="H64" i="122"/>
  <c r="AK33" i="109"/>
  <c r="AK35" i="109"/>
  <c r="C47" i="109"/>
  <c r="K47" i="109"/>
  <c r="R68" i="109"/>
  <c r="N68" i="109"/>
  <c r="J68" i="109"/>
  <c r="F68" i="109"/>
  <c r="AK139" i="109"/>
  <c r="H32" i="122"/>
  <c r="C32" i="122"/>
  <c r="M135" i="122"/>
  <c r="AK22" i="109"/>
  <c r="W47" i="109"/>
  <c r="AK142" i="109"/>
  <c r="AH135" i="109"/>
  <c r="Z135" i="109"/>
  <c r="V135" i="109"/>
  <c r="N135" i="109"/>
  <c r="F135" i="109"/>
  <c r="AG135" i="109"/>
  <c r="AC135" i="109"/>
  <c r="Y135" i="109"/>
  <c r="U135" i="109"/>
  <c r="Q135" i="109"/>
  <c r="M135" i="109"/>
  <c r="I135" i="109"/>
  <c r="E135" i="109"/>
  <c r="AD135" i="109"/>
  <c r="R135" i="109"/>
  <c r="J135" i="109"/>
  <c r="AK136" i="109"/>
  <c r="AK65" i="109"/>
  <c r="F51" i="109"/>
  <c r="J51" i="109"/>
  <c r="N51" i="109"/>
  <c r="R51" i="109"/>
  <c r="V51" i="109"/>
  <c r="Z51" i="109"/>
  <c r="Z47" i="109" s="1"/>
  <c r="AD51" i="109"/>
  <c r="AH51" i="109"/>
  <c r="M47" i="109"/>
  <c r="AH32" i="109"/>
  <c r="AD32" i="109"/>
  <c r="Z32" i="109"/>
  <c r="V32" i="109"/>
  <c r="R32" i="109"/>
  <c r="N32" i="109"/>
  <c r="J32" i="109"/>
  <c r="F32" i="109"/>
  <c r="AG32" i="109"/>
  <c r="AC32" i="109"/>
  <c r="Y32" i="109"/>
  <c r="U32" i="109"/>
  <c r="Q32" i="109"/>
  <c r="M32" i="109"/>
  <c r="I32" i="109"/>
  <c r="E32" i="109"/>
  <c r="AH25" i="109"/>
  <c r="AD25" i="109"/>
  <c r="Z25" i="109"/>
  <c r="V25" i="109"/>
  <c r="R25" i="109"/>
  <c r="N25" i="109"/>
  <c r="J25" i="109"/>
  <c r="F25" i="109"/>
  <c r="AG25" i="109"/>
  <c r="AC25" i="109"/>
  <c r="Y25" i="109"/>
  <c r="U25" i="109"/>
  <c r="Q25" i="109"/>
  <c r="M25" i="109"/>
  <c r="I25" i="109"/>
  <c r="E25" i="109"/>
  <c r="AK26" i="109"/>
  <c r="K135" i="122"/>
  <c r="E32" i="122"/>
  <c r="L32" i="122"/>
  <c r="K25" i="122"/>
  <c r="C135" i="122"/>
  <c r="N135" i="122"/>
  <c r="H135" i="122"/>
  <c r="D135" i="122"/>
  <c r="L135" i="122"/>
  <c r="E135" i="122"/>
  <c r="G135" i="122"/>
  <c r="C68" i="122"/>
  <c r="K47" i="122"/>
  <c r="D51" i="122"/>
  <c r="G47" i="122"/>
  <c r="N47" i="122"/>
  <c r="I32" i="122"/>
  <c r="N32" i="122"/>
  <c r="J135" i="122"/>
  <c r="K64" i="122"/>
  <c r="I64" i="122"/>
  <c r="M64" i="122"/>
  <c r="L47" i="122"/>
  <c r="H47" i="122"/>
  <c r="M47" i="122"/>
  <c r="I47" i="122"/>
  <c r="J47" i="122"/>
  <c r="J25" i="122"/>
  <c r="I25" i="122"/>
  <c r="O22" i="122"/>
  <c r="O40" i="122"/>
  <c r="O136" i="122"/>
  <c r="O48" i="122"/>
  <c r="O69" i="122"/>
  <c r="F47" i="122"/>
  <c r="E25" i="122"/>
  <c r="D17" i="122"/>
  <c r="O65" i="122"/>
  <c r="O78" i="122"/>
  <c r="O52" i="122"/>
  <c r="O55" i="122"/>
  <c r="F64" i="122"/>
  <c r="O146" i="122"/>
  <c r="O29" i="122"/>
  <c r="O61" i="122"/>
  <c r="O72" i="122"/>
  <c r="O75" i="122"/>
  <c r="E64" i="122"/>
  <c r="O58" i="122"/>
  <c r="C25" i="122"/>
  <c r="C51" i="122"/>
  <c r="D64" i="122"/>
  <c r="C64" i="109" l="1"/>
  <c r="AK68" i="109"/>
  <c r="K17" i="122"/>
  <c r="Z64" i="109"/>
  <c r="P47" i="109"/>
  <c r="AA47" i="109"/>
  <c r="AB47" i="109"/>
  <c r="AB64" i="109"/>
  <c r="AF17" i="109"/>
  <c r="AI47" i="109"/>
  <c r="X47" i="109"/>
  <c r="U47" i="109"/>
  <c r="U64" i="109"/>
  <c r="AE64" i="109"/>
  <c r="W64" i="109"/>
  <c r="S134" i="109"/>
  <c r="AE47" i="109"/>
  <c r="AG47" i="109"/>
  <c r="Q47" i="109"/>
  <c r="L47" i="109"/>
  <c r="AA134" i="109"/>
  <c r="Y47" i="109"/>
  <c r="I47" i="109"/>
  <c r="Y64" i="109"/>
  <c r="AI64" i="109"/>
  <c r="O64" i="109"/>
  <c r="G47" i="109"/>
  <c r="S47" i="109"/>
  <c r="H17" i="109"/>
  <c r="O47" i="109"/>
  <c r="E64" i="109"/>
  <c r="K64" i="109"/>
  <c r="H47" i="109"/>
  <c r="L17" i="109"/>
  <c r="AC64" i="109"/>
  <c r="S64" i="109"/>
  <c r="D17" i="109"/>
  <c r="O17" i="109"/>
  <c r="G17" i="109"/>
  <c r="X17" i="109"/>
  <c r="AH17" i="109"/>
  <c r="O134" i="109"/>
  <c r="N17" i="122"/>
  <c r="L64" i="109"/>
  <c r="E47" i="109"/>
  <c r="D47" i="109"/>
  <c r="J64" i="109"/>
  <c r="I64" i="109"/>
  <c r="E134" i="109"/>
  <c r="U134" i="109"/>
  <c r="F134" i="109"/>
  <c r="AH134" i="109"/>
  <c r="L134" i="109"/>
  <c r="AJ134" i="109"/>
  <c r="C134" i="109"/>
  <c r="AI134" i="109"/>
  <c r="J134" i="109"/>
  <c r="I134" i="109"/>
  <c r="Y134" i="109"/>
  <c r="N134" i="109"/>
  <c r="T134" i="109"/>
  <c r="G134" i="109"/>
  <c r="W134" i="109"/>
  <c r="P134" i="109"/>
  <c r="R134" i="109"/>
  <c r="M134" i="109"/>
  <c r="AC134" i="109"/>
  <c r="V134" i="109"/>
  <c r="D134" i="109"/>
  <c r="X134" i="109"/>
  <c r="K134" i="109"/>
  <c r="AD134" i="109"/>
  <c r="Q134" i="109"/>
  <c r="AG134" i="109"/>
  <c r="Z134" i="109"/>
  <c r="H134" i="109"/>
  <c r="AB134" i="109"/>
  <c r="AE134" i="109"/>
  <c r="AF134" i="109"/>
  <c r="AD64" i="109"/>
  <c r="R64" i="109"/>
  <c r="V64" i="109"/>
  <c r="AJ64" i="109"/>
  <c r="T64" i="109"/>
  <c r="D64" i="109"/>
  <c r="F64" i="109"/>
  <c r="AF64" i="109"/>
  <c r="P64" i="109"/>
  <c r="N64" i="109"/>
  <c r="AH64" i="109"/>
  <c r="X64" i="109"/>
  <c r="H64" i="109"/>
  <c r="J47" i="109"/>
  <c r="F47" i="109"/>
  <c r="AJ47" i="109"/>
  <c r="AH47" i="109"/>
  <c r="R47" i="109"/>
  <c r="V47" i="109"/>
  <c r="AD47" i="109"/>
  <c r="N47" i="109"/>
  <c r="T47" i="109"/>
  <c r="C17" i="109"/>
  <c r="AE17" i="109"/>
  <c r="AI17" i="109"/>
  <c r="P17" i="109"/>
  <c r="Q17" i="109"/>
  <c r="AG17" i="109"/>
  <c r="R17" i="109"/>
  <c r="AB17" i="109"/>
  <c r="AA17" i="109"/>
  <c r="I17" i="109"/>
  <c r="Y17" i="109"/>
  <c r="J17" i="109"/>
  <c r="Z17" i="109"/>
  <c r="M17" i="109"/>
  <c r="AC17" i="109"/>
  <c r="N17" i="109"/>
  <c r="AD17" i="109"/>
  <c r="S17" i="109"/>
  <c r="K17" i="109"/>
  <c r="T17" i="109"/>
  <c r="W17" i="109"/>
  <c r="G134" i="122"/>
  <c r="G46" i="122" s="1"/>
  <c r="H134" i="122"/>
  <c r="H46" i="122" s="1"/>
  <c r="G64" i="122"/>
  <c r="D47" i="122"/>
  <c r="E134" i="122"/>
  <c r="N134" i="122"/>
  <c r="N46" i="122" s="1"/>
  <c r="L64" i="122"/>
  <c r="E47" i="122"/>
  <c r="J134" i="122"/>
  <c r="J46" i="122" s="1"/>
  <c r="L134" i="122"/>
  <c r="L46" i="122" s="1"/>
  <c r="C134" i="122"/>
  <c r="K134" i="122"/>
  <c r="K46" i="122" s="1"/>
  <c r="J64" i="122"/>
  <c r="I134" i="122"/>
  <c r="I46" i="122" s="1"/>
  <c r="F134" i="122"/>
  <c r="C64" i="122"/>
  <c r="D134" i="122"/>
  <c r="M134" i="122"/>
  <c r="M46" i="122" s="1"/>
  <c r="N64" i="122"/>
  <c r="O32" i="122"/>
  <c r="J17" i="122"/>
  <c r="G17" i="122"/>
  <c r="U17" i="109"/>
  <c r="H17" i="122"/>
  <c r="AJ17" i="109"/>
  <c r="E17" i="122"/>
  <c r="L17" i="122"/>
  <c r="C17" i="122"/>
  <c r="O135" i="122"/>
  <c r="AK32" i="109"/>
  <c r="AK25" i="109"/>
  <c r="AK135" i="109"/>
  <c r="F17" i="109"/>
  <c r="V17" i="109"/>
  <c r="E17" i="109"/>
  <c r="O51" i="122"/>
  <c r="I17" i="122"/>
  <c r="O68" i="122"/>
  <c r="F46" i="122"/>
  <c r="O25" i="122"/>
  <c r="C47" i="122"/>
  <c r="O47" i="122" l="1"/>
  <c r="D46" i="122"/>
  <c r="E46" i="122"/>
  <c r="AB46" i="109"/>
  <c r="K46" i="109"/>
  <c r="AC46" i="109"/>
  <c r="AI46" i="109"/>
  <c r="S46" i="109"/>
  <c r="P46" i="109"/>
  <c r="M46" i="109"/>
  <c r="G46" i="109"/>
  <c r="Y46" i="109"/>
  <c r="C46" i="109"/>
  <c r="AA46" i="109"/>
  <c r="AD46" i="109"/>
  <c r="N46" i="109"/>
  <c r="R46" i="109"/>
  <c r="J46" i="109"/>
  <c r="U46" i="109"/>
  <c r="D46" i="109"/>
  <c r="Q46" i="109"/>
  <c r="AH46" i="109"/>
  <c r="V46" i="109"/>
  <c r="E46" i="109"/>
  <c r="X46" i="109"/>
  <c r="O46" i="109"/>
  <c r="AJ46" i="109"/>
  <c r="AK64" i="109"/>
  <c r="T46" i="109"/>
  <c r="AK47" i="109"/>
  <c r="F46" i="109"/>
  <c r="H46" i="109"/>
  <c r="W46" i="109"/>
  <c r="L46" i="109"/>
  <c r="AE46" i="109"/>
  <c r="AG46" i="109"/>
  <c r="AF46" i="109"/>
  <c r="Z46" i="109"/>
  <c r="I46" i="109"/>
  <c r="AK134" i="109"/>
  <c r="O64" i="122"/>
  <c r="O134" i="122"/>
  <c r="C46" i="122"/>
  <c r="O17" i="122"/>
  <c r="AK17" i="109"/>
  <c r="O46" i="122" l="1"/>
  <c r="AK46" i="109"/>
  <c r="L64" i="108"/>
  <c r="K64" i="108"/>
  <c r="J64" i="108"/>
  <c r="I64" i="108"/>
  <c r="H64" i="108"/>
  <c r="G64" i="108"/>
  <c r="F64" i="108"/>
  <c r="L49" i="108"/>
  <c r="L18" i="108"/>
  <c r="K18" i="108"/>
  <c r="J18" i="108"/>
  <c r="M67" i="108"/>
  <c r="M64" i="108" s="1"/>
  <c r="K19" i="108" l="1"/>
  <c r="L19" i="108"/>
  <c r="J19" i="108"/>
  <c r="AC13" i="76"/>
  <c r="L60" i="103"/>
  <c r="M60" i="103"/>
  <c r="N60" i="103"/>
  <c r="N59" i="103" s="1"/>
  <c r="L61" i="103"/>
  <c r="M61" i="103"/>
  <c r="N61" i="103"/>
  <c r="L54" i="103"/>
  <c r="M54" i="103"/>
  <c r="N54" i="103"/>
  <c r="L49" i="103"/>
  <c r="M49" i="103"/>
  <c r="N49" i="103"/>
  <c r="L44" i="103"/>
  <c r="M44" i="103"/>
  <c r="N44" i="103"/>
  <c r="L39" i="103"/>
  <c r="M39" i="103"/>
  <c r="N39" i="103"/>
  <c r="L34" i="103"/>
  <c r="M34" i="103"/>
  <c r="N34" i="103"/>
  <c r="L29" i="103"/>
  <c r="M29" i="103"/>
  <c r="N29" i="103"/>
  <c r="L14" i="103"/>
  <c r="M14" i="103"/>
  <c r="N14" i="103"/>
  <c r="L24" i="103"/>
  <c r="M24" i="103"/>
  <c r="N24" i="103"/>
  <c r="N19" i="103"/>
  <c r="M19" i="103"/>
  <c r="L19" i="103"/>
  <c r="K19" i="103"/>
  <c r="G19" i="103"/>
  <c r="C19" i="103"/>
  <c r="L59" i="103" l="1"/>
  <c r="M59" i="103"/>
  <c r="C32" i="119" l="1"/>
  <c r="C20" i="119"/>
  <c r="C58" i="88"/>
  <c r="F39" i="99"/>
  <c r="D72" i="17" l="1"/>
  <c r="D64" i="17"/>
  <c r="D59" i="17"/>
  <c r="D53" i="17"/>
  <c r="D22" i="17"/>
  <c r="D28" i="17" l="1"/>
  <c r="D20" i="17" s="1"/>
  <c r="D17" i="17" l="1"/>
  <c r="D14" i="17" l="1"/>
  <c r="D69" i="119"/>
  <c r="C69" i="119"/>
  <c r="D63" i="119"/>
  <c r="C63" i="119"/>
  <c r="D56" i="119"/>
  <c r="C56" i="119"/>
  <c r="D32" i="119"/>
  <c r="D20" i="119"/>
  <c r="D16" i="119"/>
  <c r="C16" i="119"/>
  <c r="C79" i="119" l="1"/>
  <c r="D79" i="119"/>
  <c r="C46" i="119"/>
  <c r="D46" i="119"/>
  <c r="D75" i="119" l="1"/>
  <c r="C75" i="119"/>
  <c r="D77" i="119" l="1"/>
  <c r="D81" i="119" s="1"/>
  <c r="C77" i="119"/>
  <c r="K61" i="103"/>
  <c r="G61" i="103"/>
  <c r="K60" i="103"/>
  <c r="G60" i="103"/>
  <c r="C60" i="103"/>
  <c r="K54" i="103"/>
  <c r="G54" i="103"/>
  <c r="C54" i="103"/>
  <c r="K49" i="103"/>
  <c r="G49" i="103"/>
  <c r="C49" i="103"/>
  <c r="K44" i="103"/>
  <c r="G44" i="103"/>
  <c r="C44" i="103"/>
  <c r="K39" i="103"/>
  <c r="G39" i="103"/>
  <c r="C39" i="103"/>
  <c r="K34" i="103"/>
  <c r="G34" i="103"/>
  <c r="C34" i="103"/>
  <c r="K29" i="103"/>
  <c r="G29" i="103"/>
  <c r="C29" i="103"/>
  <c r="K24" i="103"/>
  <c r="G24" i="103"/>
  <c r="C24" i="103"/>
  <c r="K14" i="103"/>
  <c r="G14" i="103"/>
  <c r="C14" i="103"/>
  <c r="D65" i="88"/>
  <c r="D75" i="88" s="1"/>
  <c r="C65" i="88"/>
  <c r="C75" i="88" s="1"/>
  <c r="D58" i="88"/>
  <c r="D32" i="88"/>
  <c r="C32" i="88"/>
  <c r="D20" i="88"/>
  <c r="C20" i="88"/>
  <c r="F72" i="17"/>
  <c r="C72" i="17"/>
  <c r="F64" i="17"/>
  <c r="C64" i="17"/>
  <c r="F59" i="17"/>
  <c r="C59" i="17"/>
  <c r="F53" i="17"/>
  <c r="C53" i="17"/>
  <c r="F22" i="17"/>
  <c r="C22" i="17"/>
  <c r="F61" i="93"/>
  <c r="E61" i="93"/>
  <c r="D61" i="93"/>
  <c r="F34" i="93"/>
  <c r="E34" i="93"/>
  <c r="D34" i="93"/>
  <c r="F17" i="93"/>
  <c r="E17" i="93"/>
  <c r="D17" i="93"/>
  <c r="H112" i="100"/>
  <c r="G112" i="100"/>
  <c r="F112" i="100"/>
  <c r="F115" i="100" s="1"/>
  <c r="H100" i="100"/>
  <c r="G100" i="100"/>
  <c r="H68" i="100"/>
  <c r="G68" i="100"/>
  <c r="H48" i="100"/>
  <c r="G48" i="100"/>
  <c r="H58" i="99"/>
  <c r="G58" i="99"/>
  <c r="F58" i="99"/>
  <c r="H55" i="99"/>
  <c r="G55" i="99"/>
  <c r="F55" i="99"/>
  <c r="H39" i="99"/>
  <c r="G39" i="99"/>
  <c r="H28" i="99"/>
  <c r="G28" i="99"/>
  <c r="F28" i="99"/>
  <c r="H25" i="99"/>
  <c r="G25" i="99"/>
  <c r="F25" i="99"/>
  <c r="H73" i="98"/>
  <c r="G73" i="98"/>
  <c r="F73" i="98"/>
  <c r="H23" i="98"/>
  <c r="G23" i="98"/>
  <c r="F23" i="98"/>
  <c r="H20" i="98"/>
  <c r="G20" i="98"/>
  <c r="F20" i="98"/>
  <c r="H19" i="13"/>
  <c r="G19" i="13"/>
  <c r="F19" i="13"/>
  <c r="E19" i="13"/>
  <c r="D19" i="13"/>
  <c r="H24" i="13"/>
  <c r="G24" i="13"/>
  <c r="F24" i="13"/>
  <c r="E24" i="13"/>
  <c r="D24" i="13"/>
  <c r="H33" i="13"/>
  <c r="G33" i="13"/>
  <c r="F33" i="13"/>
  <c r="E33" i="13"/>
  <c r="D33" i="13"/>
  <c r="H40" i="13"/>
  <c r="G40" i="13"/>
  <c r="F40" i="13"/>
  <c r="E40" i="13"/>
  <c r="D40" i="13"/>
  <c r="H44" i="13"/>
  <c r="G44" i="13"/>
  <c r="F44" i="13"/>
  <c r="E44" i="13"/>
  <c r="D44" i="13"/>
  <c r="H48" i="13"/>
  <c r="G48" i="13"/>
  <c r="F48" i="13"/>
  <c r="E48" i="13"/>
  <c r="D48" i="13"/>
  <c r="C48" i="13"/>
  <c r="C44" i="13"/>
  <c r="C40" i="13"/>
  <c r="C33" i="13"/>
  <c r="C24" i="13"/>
  <c r="C19" i="13"/>
  <c r="E18" i="6"/>
  <c r="D15" i="6"/>
  <c r="C15" i="6"/>
  <c r="D71" i="79"/>
  <c r="D66" i="79"/>
  <c r="C71" i="79"/>
  <c r="C66" i="79"/>
  <c r="D58" i="79"/>
  <c r="C58" i="79"/>
  <c r="D54" i="79"/>
  <c r="C54" i="79"/>
  <c r="D47" i="79"/>
  <c r="C47" i="79"/>
  <c r="C40" i="79"/>
  <c r="C28" i="79"/>
  <c r="D40" i="79"/>
  <c r="D28" i="79"/>
  <c r="D17" i="79"/>
  <c r="C46" i="95"/>
  <c r="C40" i="95"/>
  <c r="C35" i="95"/>
  <c r="C18" i="95"/>
  <c r="K59" i="103" l="1"/>
  <c r="G59" i="103"/>
  <c r="C81" i="119"/>
  <c r="C28" i="17"/>
  <c r="C20" i="17" s="1"/>
  <c r="F28" i="17"/>
  <c r="F20" i="17" s="1"/>
  <c r="E37" i="13"/>
  <c r="F37" i="13"/>
  <c r="G37" i="13"/>
  <c r="D37" i="13"/>
  <c r="H37" i="13"/>
  <c r="D30" i="13"/>
  <c r="D28" i="13" s="1"/>
  <c r="H30" i="13"/>
  <c r="C30" i="13"/>
  <c r="E30" i="13"/>
  <c r="F30" i="13"/>
  <c r="F28" i="13" s="1"/>
  <c r="G30" i="13"/>
  <c r="F18" i="98"/>
  <c r="C59" i="103"/>
  <c r="G18" i="100"/>
  <c r="H18" i="100"/>
  <c r="G18" i="98"/>
  <c r="H18" i="98"/>
  <c r="E15" i="6"/>
  <c r="C26" i="79"/>
  <c r="F37" i="99"/>
  <c r="G17" i="93"/>
  <c r="G17" i="99"/>
  <c r="H17" i="99"/>
  <c r="F17" i="99"/>
  <c r="H37" i="99"/>
  <c r="G17" i="13"/>
  <c r="D17" i="13"/>
  <c r="E17" i="13"/>
  <c r="C21" i="79"/>
  <c r="C47" i="88"/>
  <c r="D47" i="88"/>
  <c r="O61" i="103"/>
  <c r="G34" i="93"/>
  <c r="G61" i="93"/>
  <c r="H17" i="13"/>
  <c r="F17" i="13"/>
  <c r="G37" i="99"/>
  <c r="C37" i="13"/>
  <c r="C17" i="13"/>
  <c r="D64" i="79"/>
  <c r="C64" i="79"/>
  <c r="C23" i="79"/>
  <c r="D45" i="79"/>
  <c r="C45" i="79"/>
  <c r="C19" i="79"/>
  <c r="D26" i="79"/>
  <c r="C16" i="95"/>
  <c r="C13" i="95" s="1"/>
  <c r="D77" i="111"/>
  <c r="D72" i="111"/>
  <c r="D67" i="111"/>
  <c r="D60" i="111"/>
  <c r="D54" i="111"/>
  <c r="D19" i="111" s="1"/>
  <c r="C77" i="111"/>
  <c r="C72" i="111"/>
  <c r="C67" i="111"/>
  <c r="C60" i="111"/>
  <c r="C54" i="111"/>
  <c r="C19" i="111" s="1"/>
  <c r="E28" i="13" l="1"/>
  <c r="C71" i="88"/>
  <c r="D71" i="88"/>
  <c r="H80" i="98"/>
  <c r="F80" i="98"/>
  <c r="G80" i="98"/>
  <c r="C17" i="17"/>
  <c r="C14" i="17" s="1"/>
  <c r="F17" i="17"/>
  <c r="H28" i="13"/>
  <c r="C28" i="13"/>
  <c r="C15" i="13" s="1"/>
  <c r="G28" i="13"/>
  <c r="G15" i="13" s="1"/>
  <c r="E15" i="13"/>
  <c r="D15" i="13"/>
  <c r="F15" i="13"/>
  <c r="O60" i="103"/>
  <c r="O59" i="103" s="1"/>
  <c r="H115" i="100"/>
  <c r="G115" i="100"/>
  <c r="F61" i="99"/>
  <c r="H61" i="99"/>
  <c r="G61" i="99"/>
  <c r="C17" i="79"/>
  <c r="D65" i="111"/>
  <c r="D16" i="111" s="1"/>
  <c r="D13" i="111" s="1"/>
  <c r="C65" i="111"/>
  <c r="C16" i="111" s="1"/>
  <c r="C13" i="111" s="1"/>
  <c r="F14" i="17" l="1"/>
  <c r="C73" i="88"/>
  <c r="D73" i="88"/>
  <c r="C14" i="79"/>
  <c r="D183" i="93"/>
  <c r="D77" i="88" l="1"/>
  <c r="C77" i="88"/>
  <c r="D88" i="111" l="1"/>
  <c r="B91" i="93"/>
  <c r="B90" i="93"/>
  <c r="C88" i="111" l="1"/>
  <c r="F183" i="93"/>
  <c r="E183" i="93"/>
  <c r="G183" i="93" l="1"/>
</calcChain>
</file>

<file path=xl/sharedStrings.xml><?xml version="1.0" encoding="utf-8"?>
<sst xmlns="http://schemas.openxmlformats.org/spreadsheetml/2006/main" count="2350" uniqueCount="973">
  <si>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</si>
  <si>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</si>
  <si>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</si>
  <si>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</si>
  <si>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</si>
  <si>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</si>
  <si>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</si>
  <si>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</si>
  <si>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</si>
  <si>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</si>
  <si>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</si>
  <si>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</si>
  <si>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</si>
  <si>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</si>
  <si>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</si>
  <si>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</si>
  <si>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xml:space="preserve"> GARANTÍAS PLAN BRADY </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</si>
  <si>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</si>
  <si>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</si>
  <si>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</si>
  <si>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</si>
  <si>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</si>
  <si>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</si>
  <si>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</si>
  <si>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</si>
  <si>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</si>
  <si>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</si>
  <si>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</si>
  <si>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</si>
  <si>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</si>
  <si>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</si>
  <si>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</si>
  <si>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</si>
  <si>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</si>
  <si>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</si>
  <si>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</si>
  <si>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</si>
  <si>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</si>
  <si>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</si>
  <si>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</si>
  <si>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</si>
  <si>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</si>
  <si>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</si>
  <si>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</si>
  <si>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</si>
  <si>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</si>
  <si>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</si>
  <si>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</si>
  <si>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</si>
  <si>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</si>
  <si>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</si>
  <si>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</si>
  <si>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</si>
  <si>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</si>
  <si>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Capitalización de Bonos del Canje, Préstamos Garantizados, Pagaré Banco Nación, Bocones y Otros</t>
  </si>
  <si>
    <t>Deuda pendiente de reestructuración</t>
  </si>
  <si>
    <t>PRÉSTAMOS</t>
  </si>
  <si>
    <t>Dto.1023/7-7-95/RIO NEGRO</t>
  </si>
  <si>
    <t>Otras Operaciones (Registro CCF, amparos y excepciones y otros ajustes)</t>
  </si>
  <si>
    <t>VIDA PROMEDIO TOTAL</t>
  </si>
  <si>
    <t xml:space="preserve"> - Organismos Internacionales</t>
  </si>
  <si>
    <t xml:space="preserve"> - Organismos Oficiales</t>
  </si>
  <si>
    <t xml:space="preserve"> - Préstamos Garantizados (Canje Noviembre 2001)</t>
  </si>
  <si>
    <t>Efecto de las diferencias de cambio del período sobre el stock de deuda</t>
  </si>
  <si>
    <t xml:space="preserve"> - Banca Comercial</t>
  </si>
  <si>
    <t xml:space="preserve"> - Otros Acreedores</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</si>
  <si>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</si>
  <si>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</si>
  <si>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</si>
  <si>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</si>
  <si>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</si>
  <si>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</si>
  <si>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</si>
  <si>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</si>
  <si>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</si>
  <si>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 xml:space="preserve"> . En moneda nacional no ajustable por CER</t>
  </si>
  <si>
    <t>Banca Comercial</t>
  </si>
  <si>
    <t xml:space="preserve"> . En moneda extranjera</t>
  </si>
  <si>
    <t xml:space="preserve">Organismos Oficiales </t>
  </si>
  <si>
    <t xml:space="preserve"> . En moneda nacional</t>
  </si>
  <si>
    <t xml:space="preserve">    TASA PROMEDIO PONDERADA TOTAL</t>
  </si>
  <si>
    <t xml:space="preserve">       Pagaré 2019</t>
  </si>
  <si>
    <t xml:space="preserve">     Pagaré 2019</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</si>
  <si>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</si>
  <si>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</si>
  <si>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</si>
  <si>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</si>
  <si>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</si>
  <si>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</si>
  <si>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</si>
  <si>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</si>
  <si>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</si>
  <si>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</si>
  <si>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</si>
  <si>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</si>
  <si>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</si>
  <si>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</si>
  <si>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</si>
  <si>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</si>
  <si>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</si>
  <si>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</si>
  <si>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</si>
  <si>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</si>
  <si>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</si>
  <si>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</si>
  <si>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Serie de Tipos de Cambio y Coeficiente de Estabilización de Referencia</t>
  </si>
  <si>
    <t>Fecha</t>
  </si>
  <si>
    <t>CER</t>
  </si>
  <si>
    <t>USD / Peso</t>
  </si>
  <si>
    <t>Euro (Ref) / Peso</t>
  </si>
  <si>
    <t xml:space="preserve">     Financiamiento BNA</t>
  </si>
  <si>
    <t xml:space="preserve">     Otros</t>
  </si>
  <si>
    <t xml:space="preserve"> CLASIFICADO POR DEUDA DIRECTA E INDIRECTA</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</si>
  <si>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</si>
  <si>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</si>
  <si>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</si>
  <si>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</si>
  <si>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</si>
  <si>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</si>
  <si>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</si>
  <si>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</si>
  <si>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</si>
  <si>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SITUACIÓN DE PAGO DIFERIDO</t>
  </si>
  <si>
    <t xml:space="preserve"> TOTAL</t>
  </si>
  <si>
    <t>VALORES NEGOCIABLES VINCULADOS AL PBI</t>
  </si>
  <si>
    <t xml:space="preserve">PAR EN PESOS - DTO. 1735/04 </t>
  </si>
  <si>
    <t>PAR EN PESOS - DTO. 563/10</t>
  </si>
  <si>
    <t>DISCOUNT EN PESOS - DTO. 1735/04</t>
  </si>
  <si>
    <t>DISCOUNT EN PESOS - DTO. 563/10</t>
  </si>
  <si>
    <t>CUASIPAR EN PESOS - DTO. 1735/04</t>
  </si>
  <si>
    <t>PAR EN U$S - DTO. 1735/04 - LEY NY</t>
  </si>
  <si>
    <t>PAR EN U$S - DTO. 1735/04 - LEY ARG</t>
  </si>
  <si>
    <t>PAR EN U$S - DTO. 563/10 - LEY NY</t>
  </si>
  <si>
    <t>PAR EN U$S - DTO. 563/10 - LEY ARG</t>
  </si>
  <si>
    <t>PAR EN EUROS - DTO. 1735/04</t>
  </si>
  <si>
    <t>PAR EN EUROS - DTO. 563/10</t>
  </si>
  <si>
    <t>PAR EN YENES - DTO. 1735/04</t>
  </si>
  <si>
    <t>PAR EN YENES - DTO. 563/10</t>
  </si>
  <si>
    <t>DISCOUNT EN U$S - DTO. 1735/04 - LEY NY</t>
  </si>
  <si>
    <t>DISCOUNT EN U$S - DTO. 1735/04 - LEY ARG</t>
  </si>
  <si>
    <t>DISCOUNT EN U$S - DTO. 563/10 - LEY NY</t>
  </si>
  <si>
    <t>DISCOUNT EN U$S - DTO. 563/10 - LEY ARG</t>
  </si>
  <si>
    <t>DISCOUNT EN EUROS - DTO. 1735/04</t>
  </si>
  <si>
    <t>DISCOUNT EN EUROS - DTO. 563/10</t>
  </si>
  <si>
    <t>DISCOUNT EN YENES - DTO. 1735/04</t>
  </si>
  <si>
    <t>DISCOUNT EN YENES - DTO. 563/10</t>
  </si>
  <si>
    <t>LETRAS ADQUIRIDAS POR EL BCRA</t>
  </si>
  <si>
    <t>Otros Cuadros</t>
  </si>
  <si>
    <t>Valores Negociables Vinculados al PBI</t>
  </si>
  <si>
    <t>A.1.4</t>
  </si>
  <si>
    <t>A.1.5</t>
  </si>
  <si>
    <t>A.1.6</t>
  </si>
  <si>
    <t>A.1.7</t>
  </si>
  <si>
    <t>A.1.8</t>
  </si>
  <si>
    <t>A.1.9</t>
  </si>
  <si>
    <t>A.1.10</t>
  </si>
  <si>
    <t>A.1.11</t>
  </si>
  <si>
    <t>A.3.1</t>
  </si>
  <si>
    <t>A.3.2</t>
  </si>
  <si>
    <t>A.3.3</t>
  </si>
  <si>
    <t>A.3.4</t>
  </si>
  <si>
    <t>A.3.5</t>
  </si>
  <si>
    <t>A.3.6</t>
  </si>
  <si>
    <t>A.3.7</t>
  </si>
  <si>
    <t>A.3.8</t>
  </si>
  <si>
    <t>A.4.1</t>
  </si>
  <si>
    <t>A.4.2</t>
  </si>
  <si>
    <t>A.4.3</t>
  </si>
  <si>
    <t>A.4.4</t>
  </si>
  <si>
    <t>A.4.5</t>
  </si>
  <si>
    <t xml:space="preserve">          · Bocones</t>
  </si>
  <si>
    <t>SECRETARIA DE FINANZAS</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</si>
  <si>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</si>
  <si>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</si>
  <si>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</si>
  <si>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</si>
  <si>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</si>
  <si>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</si>
  <si>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</si>
  <si>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</si>
  <si>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</si>
  <si>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</si>
  <si>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</si>
  <si>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</si>
  <si>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</si>
  <si>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</si>
  <si>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</si>
  <si>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</si>
  <si>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</si>
  <si>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</si>
  <si>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</si>
  <si>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</si>
  <si>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</si>
  <si>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</si>
  <si>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</si>
  <si>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</si>
  <si>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</si>
  <si>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</si>
  <si>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</si>
  <si>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</si>
  <si>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</si>
  <si>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</si>
  <si>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 xml:space="preserve">  OTROS ACREEDORES</t>
  </si>
  <si>
    <t>Moneda extranjera</t>
  </si>
  <si>
    <t>(En millones de u$s)</t>
  </si>
  <si>
    <t>ÍNDICE</t>
  </si>
  <si>
    <t>HOJA</t>
  </si>
  <si>
    <t>CONTENIDO</t>
  </si>
  <si>
    <t>A.1.1</t>
  </si>
  <si>
    <t>Activos financieros de la Administración Pública Nacional</t>
  </si>
  <si>
    <t>Títulos públicos y préstamos garantizados emitidos en moneda nacional y ajustables por CER</t>
  </si>
  <si>
    <t>Títulos públicos emitidos en moneda extranjera</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</si>
  <si>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</si>
  <si>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</si>
  <si>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</si>
  <si>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</si>
  <si>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</si>
  <si>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</si>
  <si>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</si>
  <si>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</si>
  <si>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</si>
  <si>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</si>
  <si>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</si>
  <si>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</si>
  <si>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</si>
  <si>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</si>
  <si>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</si>
  <si>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</si>
  <si>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</si>
  <si>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</si>
  <si>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</si>
  <si>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</si>
  <si>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</si>
  <si>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</si>
  <si>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</si>
  <si>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</si>
  <si>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</si>
  <si>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</si>
  <si>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</si>
  <si>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</si>
  <si>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</si>
  <si>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</si>
  <si>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</si>
  <si>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</si>
  <si>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</si>
  <si>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</si>
  <si>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</si>
  <si>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</si>
  <si>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</si>
  <si>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</si>
  <si>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</si>
  <si>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</si>
  <si>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</si>
  <si>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Badlar Bancos Privados + 2,50%</t>
  </si>
  <si>
    <t>BONO R.A./EUR/9%/2009</t>
  </si>
  <si>
    <t>EUROLETRA/EUR/7,125%/2002</t>
  </si>
  <si>
    <t>BONO R.A./EUR/EURIBOR+4%/2003</t>
  </si>
  <si>
    <t>BONO R.A./EUR/9,25%/2002</t>
  </si>
  <si>
    <t>EUROLETRA/GBP/10%/2007</t>
  </si>
  <si>
    <t>GBP</t>
  </si>
  <si>
    <t>JPY</t>
  </si>
  <si>
    <t>USD</t>
  </si>
  <si>
    <t>Indice</t>
  </si>
  <si>
    <t>LETRAS DEL TESORO</t>
  </si>
  <si>
    <t>POR TRIMESTRE Y POR INSTRUMENTO</t>
  </si>
  <si>
    <t>En miles de u$s - TC del trimestre</t>
  </si>
  <si>
    <t>INSTRUMENTO</t>
  </si>
  <si>
    <t>AMPAROS</t>
  </si>
  <si>
    <t>A.1.2</t>
  </si>
  <si>
    <t xml:space="preserve">        MEDIANO Y LARGO PLAZO</t>
  </si>
  <si>
    <t>YEN - LEY JAPONESA</t>
  </si>
  <si>
    <t>Libor - 1,00%</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</si>
  <si>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</si>
  <si>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</si>
  <si>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</si>
  <si>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</si>
  <si>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</si>
  <si>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</si>
  <si>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</si>
  <si>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</si>
  <si>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</si>
  <si>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</si>
  <si>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</si>
  <si>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</si>
  <si>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</si>
  <si>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</si>
  <si>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</si>
  <si>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</si>
  <si>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</si>
  <si>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</si>
  <si>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</si>
  <si>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</si>
  <si>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</si>
  <si>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</si>
  <si>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</si>
  <si>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</si>
  <si>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</si>
  <si>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</si>
  <si>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</si>
  <si>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</si>
  <si>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</si>
  <si>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</si>
  <si>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Indicadores de sostenibilidad de la Deuda Pública.</t>
  </si>
  <si>
    <t>Títulos públicos, letras del tesoro y préstamos garantizados emitidos en moneda nacional</t>
  </si>
  <si>
    <t>Flujos netos anuales con Organismos internacionales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</si>
  <si>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</si>
  <si>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</si>
  <si>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</si>
  <si>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</si>
  <si>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</si>
  <si>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</si>
  <si>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</si>
  <si>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</si>
  <si>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III- CON CARGO A PROVINCIAS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</si>
  <si>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</si>
  <si>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</si>
  <si>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</si>
  <si>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</si>
  <si>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</si>
  <si>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</si>
  <si>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</si>
  <si>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OTROS ACREEDORES</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</si>
  <si>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</si>
  <si>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</si>
  <si>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</si>
  <si>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</si>
  <si>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</si>
  <si>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</si>
  <si>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</si>
  <si>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</si>
  <si>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</si>
  <si>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</si>
  <si>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</si>
  <si>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CAPITAL</t>
  </si>
  <si>
    <t xml:space="preserve">ACTIVOS FINANCIEROS </t>
  </si>
  <si>
    <t xml:space="preserve"> - En miles u$s -</t>
  </si>
  <si>
    <t>Concepto</t>
  </si>
  <si>
    <t>Capital</t>
  </si>
  <si>
    <t>Acumulado</t>
  </si>
  <si>
    <t>. ORGANISMOS INTERNACIONALES</t>
  </si>
  <si>
    <t>(En miles de u$s)</t>
  </si>
  <si>
    <t>TIPO DE DEUDA</t>
  </si>
  <si>
    <t>Moneda</t>
  </si>
  <si>
    <t>%</t>
  </si>
  <si>
    <t xml:space="preserve"> </t>
  </si>
  <si>
    <t>Denominación</t>
  </si>
  <si>
    <t>Vencimiento</t>
  </si>
  <si>
    <t>Total</t>
  </si>
  <si>
    <t>EMITIDOS EN MONEDA NACIONAL</t>
  </si>
  <si>
    <t>En miles de u$s</t>
  </si>
  <si>
    <t>Fecha de emisión</t>
  </si>
  <si>
    <t>Valor nominal original en circulación</t>
  </si>
  <si>
    <t>BOCONES</t>
  </si>
  <si>
    <t>AMPAROS Y EXCEPCIONES</t>
  </si>
  <si>
    <t>PTMO. GAR. TASA FIJA PRO 7 $</t>
  </si>
  <si>
    <t>PR 13</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</si>
  <si>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</si>
  <si>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</si>
  <si>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</si>
  <si>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</si>
  <si>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</si>
  <si>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</si>
  <si>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</si>
  <si>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</si>
  <si>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</si>
  <si>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</si>
  <si>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DEUDA PENDIENTE DE REESTRUCTURACIÓN</t>
  </si>
  <si>
    <t>I- TÍTULOS COLOCADOS</t>
  </si>
  <si>
    <t xml:space="preserve"> 1 - Financiamiento</t>
  </si>
  <si>
    <t xml:space="preserve"> a) Financiamiento, neto de amortizaciones ( 1 - 2 )</t>
  </si>
  <si>
    <t>PTMO. GAR. TASA FIJA GL 18</t>
  </si>
  <si>
    <t>PTMO. GAR. TASA VAR. GL 18</t>
  </si>
  <si>
    <t>PTMO. GAR. TASA FIJA GL19</t>
  </si>
  <si>
    <t>PTMO. GAR. TASA VAR. PRO 8</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</si>
  <si>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</si>
  <si>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</si>
  <si>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</si>
  <si>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</si>
  <si>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</si>
  <si>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</si>
  <si>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</si>
  <si>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</si>
  <si>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</si>
  <si>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</si>
  <si>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PTMO. GAR. CERT. CAP. B.N.A. 2018</t>
  </si>
  <si>
    <t>PR 15</t>
  </si>
  <si>
    <t>ACTIVOS FINANCIEROS - CON CARGO A LAS PROVINCIAS</t>
  </si>
  <si>
    <t>Provincia</t>
  </si>
  <si>
    <t>Buenos Aires</t>
  </si>
  <si>
    <t>Catamarca</t>
  </si>
  <si>
    <t>Chaco</t>
  </si>
  <si>
    <t>Chubut</t>
  </si>
  <si>
    <t>Córdoba</t>
  </si>
  <si>
    <t>Corrientes</t>
  </si>
  <si>
    <t>Entre Ríos</t>
  </si>
  <si>
    <t>Formosa</t>
  </si>
  <si>
    <t>INTERÉS (1)</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</si>
  <si>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</si>
  <si>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</si>
  <si>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</si>
  <si>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</si>
  <si>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</si>
  <si>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</si>
  <si>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</si>
  <si>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</si>
  <si>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 xml:space="preserve">    LETRAS DEL TESORO (1)</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</si>
  <si>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</si>
  <si>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</si>
  <si>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</si>
  <si>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</si>
  <si>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</si>
  <si>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</si>
  <si>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</si>
  <si>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</si>
  <si>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</si>
  <si>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 2019 $</t>
  </si>
  <si>
    <t>PAGARÉS DEL TESORO</t>
  </si>
  <si>
    <t>Pagaré -Cammesa 2021</t>
  </si>
  <si>
    <t>BONAR/$/BADLAR+300pb/23-12-20</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</si>
  <si>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</si>
  <si>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</si>
  <si>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</si>
  <si>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</si>
  <si>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(2) No incluye intereses moratorios ni punitorios.</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</si>
  <si>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</si>
  <si>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</si>
  <si>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</si>
  <si>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</si>
  <si>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</si>
  <si>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</si>
  <si>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</si>
  <si>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(EXCLUIDA DEUDA NO PRESENTADA CANJES DECRETOS 1735/04 Y 563/10)</t>
  </si>
  <si>
    <t>TÍTULOS PÚBLICOS, LETRAS DEL TESORO, PRÉSTAMOS GARANTIZADOS Y PAGARÉS</t>
  </si>
  <si>
    <t>Tasa Badlar</t>
  </si>
  <si>
    <t>TÍTULOS PÚBLICOS, PRÉSTAMOS GARANTIZADOS Y PAGARÉS</t>
  </si>
  <si>
    <t xml:space="preserve">    BANCA COMERCIAL </t>
  </si>
  <si>
    <t xml:space="preserve"> Títulos Públicos </t>
  </si>
  <si>
    <t>BONAR/U$S/8,75%/2024</t>
  </si>
  <si>
    <t xml:space="preserve">  Como % del total de servicios (2)</t>
  </si>
  <si>
    <t xml:space="preserve">                Tasa Libo</t>
  </si>
  <si>
    <t xml:space="preserve">  PAGARÉS</t>
  </si>
  <si>
    <t>TOTAL DESEMBOLSOS (I)</t>
  </si>
  <si>
    <t>TOTAL CAPITAL REEMBOLSADO (II)</t>
  </si>
  <si>
    <t>CAPITAL NETO (I) + (II)</t>
  </si>
  <si>
    <t>LETRA/U$S/FDA/TITULOS/2021</t>
  </si>
  <si>
    <t>LETRA/U$S/FDA/TITULOS/2022</t>
  </si>
  <si>
    <t>LETRA/U$S/FDA/TITULOS/2023</t>
  </si>
  <si>
    <t>LETRA/U$S/FDA/TITULOS/2024</t>
  </si>
  <si>
    <t>LETRA/U$S/FOI/2021</t>
  </si>
  <si>
    <t>LETRA/U$S/FOI/2022</t>
  </si>
  <si>
    <t>(1) No incluye estimación del pago eventual por los Valores Negociables Vinculadas al PBI.</t>
  </si>
  <si>
    <t>Pagarés</t>
  </si>
  <si>
    <t>LETRA/U$S/FDA/TITULOS/2025</t>
  </si>
  <si>
    <t>Adelantos Transitorios del BCRA</t>
  </si>
  <si>
    <t>Financiamiento Banco Nación</t>
  </si>
  <si>
    <t>Letras del Tesoro - Organismos Públicos</t>
  </si>
  <si>
    <t>Pagarés del Tesoro</t>
  </si>
  <si>
    <t xml:space="preserve"> - Pagarés del Tesoro</t>
  </si>
  <si>
    <t xml:space="preserve">   PRÉSTAMOS GARANTIZADOS</t>
  </si>
  <si>
    <t xml:space="preserve">     Pagaré 2038 - B.N.A.</t>
  </si>
  <si>
    <t xml:space="preserve">     Pagarés CAMMESA</t>
  </si>
  <si>
    <t>BONAD 06/DLK/2,50%/04-06-2018</t>
  </si>
  <si>
    <t>BONAR/$/BADLAR+250PB/11-03-19</t>
  </si>
  <si>
    <t>BONAR/$/BADLAR+300PB/10-06-19</t>
  </si>
  <si>
    <t>BONAR/$/BADLAR+300PB/18-08-18</t>
  </si>
  <si>
    <t>BONAR/U$S/8%/08-10-2020</t>
  </si>
  <si>
    <t xml:space="preserve">    PAGARÉS DEL TESORO</t>
  </si>
  <si>
    <t>Otros Acreedores</t>
  </si>
  <si>
    <t xml:space="preserve"> POR LEGISLACIÓN, INSTRUMENTO Y SITUACIÓN</t>
  </si>
  <si>
    <t>I- LEGISLACIÓN ARGENTINA</t>
  </si>
  <si>
    <t>PRÉSTAMOS GARANTIZADOS</t>
  </si>
  <si>
    <t>BONOS DE CONSOLIDACIÓN</t>
  </si>
  <si>
    <t>BONOS DE LA REESTRUCTURACIÓN - DTO. 1735/04 y 563/10</t>
  </si>
  <si>
    <t>PRÉSTAMOS TASA FIJA 5,00%</t>
  </si>
  <si>
    <t>PRÉSTAMOS TASA FIJA 5,50%</t>
  </si>
  <si>
    <t>ADMINISTRACIÓN PÚBLICA NACIONAL (1)</t>
  </si>
  <si>
    <t>BONAR/$/BADLAR+275/01-03-2018</t>
  </si>
  <si>
    <t>BONAR/$/BADLAR+325/01-03-2020</t>
  </si>
  <si>
    <t xml:space="preserve">  Bonos de Consolidación en Moneda Nacional 8va. Serie</t>
  </si>
  <si>
    <t xml:space="preserve">  Bonos de Consolidación en Moneda Nacional ajustable por CER  6ta. Serie</t>
  </si>
  <si>
    <t>. CON CARGO AL MERCADO CENTRAL</t>
  </si>
  <si>
    <t>ATRASOS</t>
  </si>
  <si>
    <t xml:space="preserve">  Capital</t>
  </si>
  <si>
    <t>DEUDA A VENCER</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</si>
  <si>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</si>
  <si>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</si>
  <si>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</si>
  <si>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</si>
  <si>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</si>
  <si>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</si>
  <si>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</si>
  <si>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</si>
  <si>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</si>
  <si>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</si>
  <si>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</si>
  <si>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U$S-LEY ARG (TVPA)</t>
  </si>
  <si>
    <t>ARG-LEY ARG (TVPP)</t>
  </si>
  <si>
    <t>U$S-LEY NY (TVPY-TVYO)</t>
  </si>
  <si>
    <t xml:space="preserve">YEN- LEY JAPONESA </t>
  </si>
  <si>
    <t>U$S- LEY NY (TVPY-TVYO)</t>
  </si>
  <si>
    <t>U$S- LEY ARG (TVPA)</t>
  </si>
  <si>
    <t>ARP-LEY ARG (TVPP)</t>
  </si>
  <si>
    <t>EUR-LEY INGLESA (TVPE)</t>
  </si>
  <si>
    <t>YEN- LEY JAPONESA</t>
  </si>
  <si>
    <t>II- TOTAL DEUDA PÚBLICA BRUTA (III + IV + V)</t>
  </si>
  <si>
    <t xml:space="preserve"> - TOTAL DEUDA PÚBLICA BRUTA </t>
  </si>
  <si>
    <t>III- SUB-TOTAL DEUDA A VENCER</t>
  </si>
  <si>
    <t>IV- SUB-TOTAL ATRASOS</t>
  </si>
  <si>
    <t>III- MEDIANO Y LARGO PLAZO</t>
  </si>
  <si>
    <t>IV- CORTO PLAZO</t>
  </si>
  <si>
    <t xml:space="preserve">V- ATRASOS </t>
  </si>
  <si>
    <t xml:space="preserve">     CAPITAL</t>
  </si>
  <si>
    <t xml:space="preserve">     ATRASOS DE INTERÉS</t>
  </si>
  <si>
    <t xml:space="preserve">        CAPITAL</t>
  </si>
  <si>
    <t xml:space="preserve">    - Moneda extranjera</t>
  </si>
  <si>
    <t>COMPOSICIÓN POR MONEDA Y TASA</t>
  </si>
  <si>
    <t>Performing y a Reestructurar</t>
  </si>
  <si>
    <t>Total Deuda Pública Bruta</t>
  </si>
  <si>
    <t>Moneda local (1)</t>
  </si>
  <si>
    <t xml:space="preserve">        Tasa cero</t>
  </si>
  <si>
    <t xml:space="preserve">     Deuda en otras monedas extranjeras (2)</t>
  </si>
  <si>
    <t>(1) La deuda emitida en dólares, pero cuyo pago de capital e interés es en pesos, se clasifica como deuda en Moneda Local.</t>
  </si>
  <si>
    <t>(2) Incluye: Libras esterlinas, Franco Suizo, Corona Danesa, Corona Sueca, Dólar Canadiense, Dinar Kuwaiti y Dólar Australiano.</t>
  </si>
  <si>
    <t>A.2.4</t>
  </si>
  <si>
    <t>II- TOTAL DEUDA PÚBLICA BRUTA ( III+IV+V+VI )</t>
  </si>
  <si>
    <t>DEUDA PÚBLICA BRUTA + VALORES NEGOCIABLES VINCULADOS AL PBI</t>
  </si>
  <si>
    <t xml:space="preserve"> TOTAL DEUDA PÚBLICA BRUTA</t>
  </si>
  <si>
    <t>I- DEUDA PÚBLICA BRUTA + VALORES NEGOCIABLES VINCULADOS AL PBI ( II+VII )</t>
  </si>
  <si>
    <t xml:space="preserve"> c) Otras emisiones</t>
  </si>
  <si>
    <t xml:space="preserve"> d) Avales netos de cancelaciones</t>
  </si>
  <si>
    <t>PERFIL DE VENCIMIENTOS DE LA DEUDA EN SITUACIÓN DE PAGO REGULAR</t>
  </si>
  <si>
    <t>BIRAD/U$S/6,25%/22-04-2019</t>
  </si>
  <si>
    <t>BIRAD/U$S/6,875%/22-04-2021</t>
  </si>
  <si>
    <t>BIRAD/U$S/7,5%/22-04-2026</t>
  </si>
  <si>
    <t>BIRAD/U$S/7,625%/22-04-2046</t>
  </si>
  <si>
    <t>BONAR/$/BADLAR+300/05-02-2018</t>
  </si>
  <si>
    <t>LETRAS DEL TESORO (1)</t>
  </si>
  <si>
    <t>TASA PROMEDIO PONDERADA (1)</t>
  </si>
  <si>
    <t>(2)  Intereses compensatorios estimados, devengados e impagos con posterioridad a la fecha de vencimiento de cada título.</t>
  </si>
  <si>
    <t>Bonos Internacionales</t>
  </si>
  <si>
    <t>BONAR/U$S/1%/05-08-2023</t>
  </si>
  <si>
    <t>BIRAD/U$S/6,625%/06-07-2028</t>
  </si>
  <si>
    <t>BONAR/U$S/0%/05-08-2019</t>
  </si>
  <si>
    <t>BIRAD/U$S/7,125%/06-07-2036</t>
  </si>
  <si>
    <t>LETRA/U$S/BCRA/2026</t>
  </si>
  <si>
    <t>BONTE/$/21,20%/19-09-2018</t>
  </si>
  <si>
    <t>BONTE/$/22,75%/05-03-2018</t>
  </si>
  <si>
    <t>BONCER</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</si>
  <si>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</si>
  <si>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</si>
  <si>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</si>
  <si>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</si>
  <si>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</si>
  <si>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</si>
  <si>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</si>
  <si>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</si>
  <si>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</si>
  <si>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</si>
  <si>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</si>
  <si>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</si>
  <si>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</si>
  <si>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</si>
  <si>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</si>
  <si>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</si>
  <si>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</si>
  <si>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</si>
  <si>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</si>
  <si>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</si>
  <si>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</si>
  <si>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</si>
  <si>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</si>
  <si>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</si>
  <si>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</si>
  <si>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</si>
  <si>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</si>
  <si>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</si>
  <si>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</si>
  <si>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</si>
  <si>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</si>
  <si>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</si>
  <si>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</si>
  <si>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</si>
  <si>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</si>
  <si>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</si>
  <si>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</si>
  <si>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</si>
  <si>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</si>
  <si>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EUROLETRA/JPY/7,4%/2006</t>
  </si>
  <si>
    <t>EUROLETRA/JPY/7,4%/2006 II</t>
  </si>
  <si>
    <t>EUROLETRA/JPY/7,4%/2006 III</t>
  </si>
  <si>
    <t>EUROLETRA/JPY/4,4%/2004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</si>
  <si>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</si>
  <si>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</si>
  <si>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</si>
  <si>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</si>
  <si>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</si>
  <si>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</si>
  <si>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</si>
  <si>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</si>
  <si>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</si>
  <si>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</si>
  <si>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</si>
  <si>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</si>
  <si>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</si>
  <si>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</si>
  <si>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</si>
  <si>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</si>
  <si>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</si>
  <si>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</si>
  <si>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</si>
  <si>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</si>
  <si>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</si>
  <si>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</si>
  <si>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</si>
  <si>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</si>
  <si>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</si>
  <si>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</si>
  <si>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</si>
  <si>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BONAR/$/BADLAR+300/09-10-2017</t>
  </si>
  <si>
    <t>BONAR/U$S/7,75 %/30-12-2022</t>
  </si>
  <si>
    <t>BONAR/U$S/7,875%/30-12-2025</t>
  </si>
  <si>
    <t>BONAR/U$S/7,875%/30-12-2027</t>
  </si>
  <si>
    <t>BONAR/U$S/9%/2018/29-11-2018</t>
  </si>
  <si>
    <t>BONAR/U$S/9%/2019/15-03-2019</t>
  </si>
  <si>
    <t>BOCON PRE.2ºS./$/C.A./02/PRE3</t>
  </si>
  <si>
    <t>BOCON PRO.1ºS./$/C.A./07/PRO1</t>
  </si>
  <si>
    <t>BOCON PRO.2ºS./$/C.A./10/PRO3</t>
  </si>
  <si>
    <t>BOCON PRO.3ºS./$/C.A./07/PRO5</t>
  </si>
  <si>
    <t>BOCON PRO.5°S./$/C.A./07/PRO9</t>
  </si>
  <si>
    <t>GLOBAL BOND/U$S/7%-15,5%/2008</t>
  </si>
  <si>
    <t>GLOBAL BOND/U$S/12,25%/2018</t>
  </si>
  <si>
    <t>GLOBAL BOND/U$S/12%/2031</t>
  </si>
  <si>
    <t>GLOBAL BOND/$/10%-12%/2008</t>
  </si>
  <si>
    <t>BOCON PRO.1ºS./U$S/L./07/PRO2</t>
  </si>
  <si>
    <t>BOCON PRO.2ºS./U$S/L./10/PRO4</t>
  </si>
  <si>
    <t>BOCON PRO.3ºS./U$S/L./07/PRO6</t>
  </si>
  <si>
    <t>BOCON PRO.5ºS./U$S/L./07/PRO10</t>
  </si>
  <si>
    <t>DISCOUNT/U$S/L.+0,8125%/2023</t>
  </si>
  <si>
    <t>Julio</t>
  </si>
  <si>
    <t>Agosto</t>
  </si>
  <si>
    <t>Septiembre</t>
  </si>
  <si>
    <t xml:space="preserve">  Interés (2)</t>
  </si>
  <si>
    <t>MINISTERIO DE FINANZAS</t>
  </si>
  <si>
    <t>BODEN Y BONAR</t>
  </si>
  <si>
    <t>BONTE/$/15,50%/17-10-2026</t>
  </si>
  <si>
    <t>BONTE/$/16,00%/17-10-2023</t>
  </si>
  <si>
    <t>BONTE/$/18,20%/03-10-2021</t>
  </si>
  <si>
    <t>BONCER/$/2,25%+CER/28-04-2020</t>
  </si>
  <si>
    <t>BIRAE/EUR/3,875%/15-01-2022</t>
  </si>
  <si>
    <t>BIRAE/EUR/5,00%/15-01-2027</t>
  </si>
  <si>
    <t>Saldo al 31/12/2016</t>
  </si>
  <si>
    <t xml:space="preserve">  Consolidación en Efectivo</t>
  </si>
  <si>
    <t>(2) No incluye intereses moratorios ni punitorios.</t>
  </si>
  <si>
    <t>Deuda la Administración Central por instrumento y tipo de plazo</t>
  </si>
  <si>
    <t>Deuda la Administración Central - Clasificado por Deuda Directa o Indirecta</t>
  </si>
  <si>
    <t>Deuda de la Administración Central - Por legislación, situación e instrumento</t>
  </si>
  <si>
    <t>Composición por tipo de moneda y tasa de la deuda de la Administración Central</t>
  </si>
  <si>
    <t>Tasa promedio ponderada de la deuda de la Administración Central por moneda e instrumento</t>
  </si>
  <si>
    <t>Vida promedio de la deuda de la Administración Central por instrumento</t>
  </si>
  <si>
    <t>Perfil mensual de vencimientos de capital de la deuda de la Administración Central, desagregado por instrumento - 2018</t>
  </si>
  <si>
    <t>Perfil anual de vencimientos de capital de la deuda de la Administración Central, desagregado por instrumento</t>
  </si>
  <si>
    <t>Deuda de la Administración Central por residencia del tenedor</t>
  </si>
  <si>
    <t xml:space="preserve">Perfil de vencimientos de capital de la deuda externa de la Administración Central </t>
  </si>
  <si>
    <t>DEUDA DE LA ADMINISTRACIÓN CENTRAL</t>
  </si>
  <si>
    <t xml:space="preserve">   - OFID</t>
  </si>
  <si>
    <t>BONTE/$/BADLAR+100/08-08-2019</t>
  </si>
  <si>
    <t>BIRAD/U$S/5,625%/26-01-2022</t>
  </si>
  <si>
    <t>BIRAD/U$S/6,875%/26-01-2027</t>
  </si>
  <si>
    <t>General</t>
  </si>
  <si>
    <t>BONAD 03/U$S/2,40%/18-03-2018</t>
  </si>
  <si>
    <t>BONAD 06/U$S/2,50%/04-06-2018</t>
  </si>
  <si>
    <t>BONAD 09/U$S/0,75%/21-09-2017</t>
  </si>
  <si>
    <t>EUROLETRA/DEM/12%/2016</t>
  </si>
  <si>
    <t>Saldo al 31/03/2017</t>
  </si>
  <si>
    <t>SERIE DE DEUDA DE LA ADMINISTRACIÓN CENTRAL</t>
  </si>
  <si>
    <t>PERFIL DE VENCIMIENTOS DE CAPITAL E INTERÉS DE LA DEUDA DE LA ADMINISTRACIÓN CENTRAL</t>
  </si>
  <si>
    <t>PERFIL MENSUAL DE VENCIMIENTOS DE CAPITAL DE LA DEUDA DE LA ADMINISTRACIÓN CENTRAL</t>
  </si>
  <si>
    <t>PERFIL MENSUAL DE VENCIMIENTOS DE INTERÉS DE LA DEUDA DE LA ADMINISTRACIÓN CENTRAL</t>
  </si>
  <si>
    <t>PERFIL ANUAL DE VENCIMIENTOS DE CAPITAL E INTERÉS DE LA DEUDA DE LA ADMINISTRACIÓN CENTRAL</t>
  </si>
  <si>
    <t>PERFIL ANUAL DE VENCIMIENTOS DE CAPITAL DE LA DEUDA DE LA ADMINISTRACIÓN CENTRAL</t>
  </si>
  <si>
    <t>PERFIL ANUAL DE VENCIMIENTOS DE INTERÉS DE LA DEUDA DE LA ADMINISTRACIÓN CENTRAL</t>
  </si>
  <si>
    <t>IV - TOTAL VARIACIONES (a+b+c+d+e+f+g)</t>
  </si>
  <si>
    <t xml:space="preserve">   Emisión Canje 2010</t>
  </si>
  <si>
    <t>Flujos y variaciones de la deuda de la Administración Central - Acumulados 2017</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</si>
  <si>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</si>
  <si>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</si>
  <si>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</si>
  <si>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</si>
  <si>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</si>
  <si>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</si>
  <si>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</si>
  <si>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</si>
  <si>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</si>
  <si>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</si>
  <si>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</si>
  <si>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6. LETRAS DEL TESORO</t>
  </si>
  <si>
    <t>7. PROVEEDORES Y OTROS</t>
  </si>
  <si>
    <t xml:space="preserve">8. ATRASOS </t>
  </si>
  <si>
    <t>Fuente: elaboración propia en base a las estimaciones trimestrales de la Dirección Nacional de Cuentas Internacionales, publicadas por el INDEC.</t>
  </si>
  <si>
    <t>VIDA PROMEDIO DE LA DEUDA DE LA ADMINISTRACIÓN CENTRAL</t>
  </si>
  <si>
    <t>Perfil mensual de vencimientos de interés de la deuda de la Administración Central, desagregado por instrumento - 2018</t>
  </si>
  <si>
    <t>Perfil anual de vencimientos de capital e interés de la deuda de la Administración Central</t>
  </si>
  <si>
    <t>Perfil anual de vencimientos de interés de la deuda de la Administración Central, desagregado por instrumento</t>
  </si>
  <si>
    <t>Saldo al 30/06/2017</t>
  </si>
  <si>
    <t>BONO CONSOLIDADO/$/T.CERO/2089</t>
  </si>
  <si>
    <t>Badlar Bancos Privados + 2,75%</t>
  </si>
  <si>
    <t>Badlar Bancos Privados + 3,25%</t>
  </si>
  <si>
    <t>Badlar Bancos Privados + 1,00%</t>
  </si>
  <si>
    <t>BONAR/$/BADLAR+200/03-04-2022</t>
  </si>
  <si>
    <t>Badlar Bancos Privados + 2,00%</t>
  </si>
  <si>
    <t>BOTAPO/$/TPE/21-06-2020</t>
  </si>
  <si>
    <t>Tasa Política Económica</t>
  </si>
  <si>
    <t>LETRA/$/ANSES/11-05-2018</t>
  </si>
  <si>
    <t>Tasa Pasiva + 0,05%</t>
  </si>
  <si>
    <t>LETRA/$/ANSES/30-01-2018</t>
  </si>
  <si>
    <t>Tasa Política Económica + 0,05%</t>
  </si>
  <si>
    <t>LETRA/$/FFDP/09-02-2018</t>
  </si>
  <si>
    <t>LETRA/$/FFRE/21-06-2018</t>
  </si>
  <si>
    <t>BIRAD/U$S/7,125%/28-06-2117</t>
  </si>
  <si>
    <t>BIRAF/CHF/3,375%/12-10-2020</t>
  </si>
  <si>
    <t>BONAR/U$S/5,75%/18-04-2025</t>
  </si>
  <si>
    <t>BONAR/U$S/7,625%/18-04-2037</t>
  </si>
  <si>
    <t>LETES/U$S/09-02-2018</t>
  </si>
  <si>
    <t>LETES/U$S/10-08-2018</t>
  </si>
  <si>
    <t>LETES/U$S/12-01-2018</t>
  </si>
  <si>
    <t>LETES/U$S/13-04-2018</t>
  </si>
  <si>
    <t>LETES/U$S/14-12-2018</t>
  </si>
  <si>
    <t>LETES/U$S/15-06-2018</t>
  </si>
  <si>
    <t>LETES/U$S/24-05-2018</t>
  </si>
  <si>
    <t>LETES/U$S/24-08-2018</t>
  </si>
  <si>
    <t>LETES/U$S/26-01-2018</t>
  </si>
  <si>
    <t>LETES/U$S/27-04-2018</t>
  </si>
  <si>
    <t>LETES/U$S/29-06-2018</t>
  </si>
  <si>
    <t>LETES/U$S/30-11-2018</t>
  </si>
  <si>
    <t>LETRA/DLK/CMEA/19-09-2018</t>
  </si>
  <si>
    <t>LETRA/U$S/FOI/2023</t>
  </si>
  <si>
    <t>LETRA/U$S/FOI/2024</t>
  </si>
  <si>
    <t xml:space="preserve">Enero </t>
  </si>
  <si>
    <t>ORGANISMOS INTERNACIONALES - FLUJOS NETOS 1993 - 2017</t>
  </si>
  <si>
    <t>(3) A partir del año 2050 el total de servicios corresponde al Bono del Tesoro Consolidado 2089 y al Bono Internacional USD 2117.</t>
  </si>
  <si>
    <t xml:space="preserve">     · Deuda no ajustable por CER</t>
  </si>
  <si>
    <t>2050-2089 (2)</t>
  </si>
  <si>
    <t>2050-2117 (2)</t>
  </si>
  <si>
    <t>BONAD 03/DLK/2,40%/18-03-2018</t>
  </si>
  <si>
    <t>(1) No incluye las Letras en Garantía.</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</si>
  <si>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</si>
  <si>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</si>
  <si>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</si>
  <si>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</si>
  <si>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</si>
  <si>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</si>
  <si>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</si>
  <si>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Títulos del Tesoro</t>
  </si>
  <si>
    <t>Atrasos de Interés</t>
  </si>
  <si>
    <t xml:space="preserve">  PRÉSTAMOS GARANTIZADOS</t>
  </si>
  <si>
    <t xml:space="preserve"> TOTAL DEUDA PÚBLICA</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</si>
  <si>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</si>
  <si>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</si>
  <si>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</si>
  <si>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</si>
  <si>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</si>
  <si>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</si>
  <si>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</si>
  <si>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</si>
  <si>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</si>
  <si>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</si>
  <si>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2027/2117 (3)</t>
  </si>
  <si>
    <t>(1) Incluye deuda a vencer y vencimientos pagados por el Tesoro Nacional pendientes de reembolso.</t>
  </si>
  <si>
    <t>1. BONOS Y TÍTULOS PÚBLICOS</t>
  </si>
  <si>
    <t>5. PRÉSTAMOS GARANTIZADOS</t>
  </si>
  <si>
    <t>Intereses Compensatorios (2)</t>
  </si>
  <si>
    <t xml:space="preserve">    INTERÉS (2)</t>
  </si>
  <si>
    <t xml:space="preserve">       Adelantos Transitorios BCRA</t>
  </si>
  <si>
    <t>I- DEUDA PÚBLICA BRUTA + VALORES NEGOCIABLES VINCULADOS AL PBI (II + VI)</t>
  </si>
  <si>
    <t>VIII- TOTAL DEUDA PÚBLICA -NETA- (II - VII)</t>
  </si>
  <si>
    <t>I- TOTAL DEUDA PÚBLICA BRUTA (II + III)</t>
  </si>
  <si>
    <t>Saldo al 30/09/2017</t>
  </si>
  <si>
    <t>LETRA/$/SRT/27-08-2018</t>
  </si>
  <si>
    <t>LETRA/$/FFSIT/16-02-2018</t>
  </si>
  <si>
    <t>LETRA/$/FFSIT/21-03-2018</t>
  </si>
  <si>
    <t>LETRA/$/FFSIT/02-03-2018</t>
  </si>
  <si>
    <t>LETRA/$/FFSIT/24-01-2018</t>
  </si>
  <si>
    <t>LETES/U$S/12-10-2018</t>
  </si>
  <si>
    <t>LETES/U$S/13-07-2018</t>
  </si>
  <si>
    <t>LETES/U$S/23-02-2018</t>
  </si>
  <si>
    <t>LETRA/U$S/FAH/24-04-2018</t>
  </si>
  <si>
    <t>LETES/U$S/14-09-2018</t>
  </si>
  <si>
    <t>LETES/U$S/16-03-2018</t>
  </si>
  <si>
    <t>LETES/U$S/28-09-2018</t>
  </si>
  <si>
    <t>LETRA/U$S/TFUEG/26-03-2018</t>
  </si>
  <si>
    <t>LETES/U$S/11-05-2018</t>
  </si>
  <si>
    <t>Letras en Garantía</t>
  </si>
  <si>
    <t>SECRETARíA DE FINANZAS</t>
  </si>
  <si>
    <t xml:space="preserve"> e) Letras en garantía</t>
  </si>
  <si>
    <t xml:space="preserve"> h) Acuerdo deuda no presentada al canje</t>
  </si>
  <si>
    <t>IV - TOTAL VARIACIONES (a+b+c+d+e+f+g+h)</t>
  </si>
  <si>
    <t>(1) Incluye las Letras en Garantía.</t>
  </si>
  <si>
    <t>BOTAPO/$/TPM/21-06-2020</t>
  </si>
  <si>
    <t xml:space="preserve">  LETRAS EN GARANTÍA</t>
  </si>
  <si>
    <t>(2) A partir del año 2050 y hasta el 2089 el total de servicios corresponde al Bono del Tesoro Consolidado 2089.</t>
  </si>
  <si>
    <t xml:space="preserve"> Letras en Garantía</t>
  </si>
  <si>
    <t>Datos al 31/12/2017</t>
  </si>
  <si>
    <t>AL 31/12/2017</t>
  </si>
  <si>
    <t>DATOS AL 31/12/2017</t>
  </si>
  <si>
    <t>4to. TRIMESTRE DE 2017</t>
  </si>
  <si>
    <t>ACUMULADO ENERO 2017 - DICIEMBRE 2017</t>
  </si>
  <si>
    <t>(En miles de U$S - Tipo de cambio 31/12/2017)</t>
  </si>
  <si>
    <t>(En millones de U$S - Stock de deuda y tipo de cambio 31/12/17)</t>
  </si>
  <si>
    <t>ACUMULADO AL 31 DE DICIEMBRE DE 2017</t>
  </si>
  <si>
    <t>Valor actualizado en miles de u$s al 31-12-2017</t>
  </si>
  <si>
    <t>DEUDA PÚBLICA 4to. TRIMESTRE DE 2017</t>
  </si>
  <si>
    <t>Deuda al 31-12-2017: nivel y composición</t>
  </si>
  <si>
    <t>Vencimientos de capital e interés de la deuda al 31-12-2017 proyectados</t>
  </si>
  <si>
    <t>Flujos y variaciones de la deuda de la Administración Central - 4to. Trimestre 2017</t>
  </si>
  <si>
    <t>Serie de la Deuda de la Administración Central por trimestre - 4to. Trimestre 2016 - 4to. Trimestre 2017</t>
  </si>
  <si>
    <t xml:space="preserve">   - BCIE</t>
  </si>
  <si>
    <t>Letras en garantía</t>
  </si>
  <si>
    <t xml:space="preserve"> (2) Incluye operaciones de hasta un año de plazo con vencimiento, a partir de enero de 2018.</t>
  </si>
  <si>
    <t xml:space="preserve"> (1) Incluye operaciones de hasta un año de plazo con vencimiento, a partir de enero de 2018.</t>
  </si>
  <si>
    <t xml:space="preserve">    PAGÁRES</t>
  </si>
  <si>
    <t>EUR- LEY INGLRESA (TVPE)</t>
  </si>
  <si>
    <t>Saldo al 31/12/2017</t>
  </si>
  <si>
    <t>SERIE DE DEUDA DEL SECTOR PÚBLICO NACIONAL</t>
  </si>
  <si>
    <t>POR AÑO Y POR INSTRUMENTO</t>
  </si>
  <si>
    <t>AJUSTADO POR OPERACIONES CON FECHA VALOR</t>
  </si>
  <si>
    <t>En millones de u$s - TC de fin de cada año</t>
  </si>
  <si>
    <t>Saldo</t>
  </si>
  <si>
    <t>31/12/92 (*)</t>
  </si>
  <si>
    <t>DEUDA PÚBLICA BRUTA + VALORES NEGOCIABLES VINCULADOS AL PBI (I + V)</t>
  </si>
  <si>
    <t>I- TOTAL DEUDA PÚBLICA BRUTA ( II+III +IV)</t>
  </si>
  <si>
    <t>II- DEUDA A VENCER</t>
  </si>
  <si>
    <t>TÍTULOS PUBLICOS Y LETRAS DEL TESORO</t>
  </si>
  <si>
    <t>III- ATRASOS PENDIENTE DE REESTRUCTURACIÓN</t>
  </si>
  <si>
    <t xml:space="preserve">    MORA DE INTERÉS</t>
  </si>
  <si>
    <t xml:space="preserve">    INTERESES COMPENSATORIOS (**)</t>
  </si>
  <si>
    <t xml:space="preserve"> V- VALORES NEGOCIABLES VINCULADOS AL PBI (***)</t>
  </si>
  <si>
    <t>(*) Los saldos de deuda al 31/12/92 se estimaron sobre la base de ajustar los registros obrante, retrotrayendo el efecto que sobre los saldos y la composición, produjera el Plan Brady.</t>
  </si>
  <si>
    <t>(**)  Intereses compensatorios estimados, devengados e impagos con posterioridad a la fecha de vencimiento de cada título.</t>
  </si>
  <si>
    <t>(***) Valor remanente total. Es la diferencia entre el máximo a pagar de 48 unidades por cada 100 de valor nocional y la suma de los montos pagados hasta la actualidad, de acuerdo con las condiciones establecidas en las respectivas normas de emisión.</t>
  </si>
  <si>
    <r>
      <t>(1) Nota Metodológica:</t>
    </r>
    <r>
      <rPr>
        <sz val="10"/>
        <rFont val="Calibri"/>
        <family val="2"/>
        <scheme val="minor"/>
      </rPr>
      <t xml:space="preserve"> Cálculo realizado sobre la deuda en situación de pago normal. Se aplican las tasas de referencia vigentes al 31/12/2017, incluyendo la tasa "plena" en aquellos instrumentos que capitalizan parte de los intereses que devengan.</t>
    </r>
  </si>
  <si>
    <t>LETES/$/13-04-2018</t>
  </si>
  <si>
    <t>LETES/$/14-09-2018</t>
  </si>
  <si>
    <t>LETES/$/15-06-2018</t>
  </si>
  <si>
    <t>LETES/$/16-03-2018</t>
  </si>
  <si>
    <t>LETRA/$/ANSES/26-12-2018</t>
  </si>
  <si>
    <t>Diversas</t>
  </si>
  <si>
    <t>LETRA/$/CAMMESA/28-03-2018</t>
  </si>
  <si>
    <t>LETRA/$/FAH/24-04-2018</t>
  </si>
  <si>
    <t>LETRA/$/FFDP/28-03-2018</t>
  </si>
  <si>
    <t>LETRA/$/FFRH/08-05-2018</t>
  </si>
  <si>
    <t>LETRA/$/FFSIT/14-02-2018</t>
  </si>
  <si>
    <t>LETRA/$/FFSIT/15-03-2018</t>
  </si>
  <si>
    <t>LETRA/$/FFSIT/17-04-2018</t>
  </si>
  <si>
    <t>LETRA/$/FFSIT/18-06-2018</t>
  </si>
  <si>
    <t>LETRA/$/FFSIT/19-06-2018</t>
  </si>
  <si>
    <t>LETRA/$/FGS/22-03-2018</t>
  </si>
  <si>
    <t>LETRA/$/PROV.BS.AS./26-03-2018</t>
  </si>
  <si>
    <t>PAGARE CUT</t>
  </si>
  <si>
    <t>(1) Valor nominal original (VNO) menos amortizaciones vencidas. Surge de multiplicar el VNO por el valor residual al 31-12-2017.</t>
  </si>
  <si>
    <t>(2) Surge de multiplicar el valor nominal residual por el coeficiente de capitalización al 31-12-2017.</t>
  </si>
  <si>
    <t>BONCER/$/4,25%+CER/15-01-2019</t>
  </si>
  <si>
    <t>BONCER/$/4,25%+CER/15-04-2019</t>
  </si>
  <si>
    <t>(2) Valor nominal original (VNO) menos amortizaciones vencidas.  Surge de multiplicar el VNO por el valor residual al 31-12-2017.</t>
  </si>
  <si>
    <t>(3) Surge de multiplicar el valor nominal residual por el coeficiente de capitalización y el coeficiente de estabilización de referencia al 31-12-2017.</t>
  </si>
  <si>
    <t>BIRAE/EUR/3,375%/15-01-2023</t>
  </si>
  <si>
    <t>BIRAE/EUR/5,250%/15-01-2028</t>
  </si>
  <si>
    <t>BIRAE/EUR/6,250%/09-11-2047</t>
  </si>
  <si>
    <t>LETES/U$S/27-04-2018 I</t>
  </si>
  <si>
    <t>LETES/U$S/07-06-2018</t>
  </si>
  <si>
    <t>LETES/U$S/16-11-2018</t>
  </si>
  <si>
    <t>LETES/U$S/26-10-2018</t>
  </si>
  <si>
    <t>LETRA/U$S/FFRE/15-06-2018</t>
  </si>
  <si>
    <t>LETRA/U$S/FFRE/27-04-2018</t>
  </si>
  <si>
    <t>LETRA/U$S/TFUEG/19-03-2018</t>
  </si>
  <si>
    <t>(1) Valor nominal original (VNO) menos amortizaciones vencidas.  Surge de multiplicar el VNO por el valor residual al 31-12-2017.</t>
  </si>
  <si>
    <t>Titulos del Tesoro</t>
  </si>
  <si>
    <t>Letras Intransferibles</t>
  </si>
  <si>
    <t xml:space="preserve">(2) Incluye: Corona Danesa, Corona Sueca, Dólar Canadiense, Dólar Australiano, Dinar Kuwaití y Dirham de los Emiratos Árabes Unidos. </t>
  </si>
  <si>
    <t>V - DEUDA (INCLUIDA LA NO PRESENTADA AL CANJE) AL 31-12-2017 (III + IV)</t>
  </si>
  <si>
    <t>TÍtulos del Tesoro</t>
  </si>
  <si>
    <t>Intereses compensatorios</t>
  </si>
  <si>
    <t>A.2.5</t>
  </si>
  <si>
    <t>Serie de la Deuda del Sector Público Nacional por año - 1992/2017</t>
  </si>
  <si>
    <t>PERÍODO PROYECTADO ENERO 2018 A DICIEMBRE DE 2018</t>
  </si>
  <si>
    <t>(2) Como porcentaje del total de los servicios proyectados (capital mas interés) para el período 01/01/2018 - 31/12/2117.</t>
  </si>
  <si>
    <t>Perfil mensual de vencimientos de capital de la deuda de la Administración Central, desagregado por instrumento - 2019</t>
  </si>
  <si>
    <t>Perfil mensual de vencimientos de interés de la deuda de la Administración Central, desagregado por instrumento - 2019</t>
  </si>
  <si>
    <t>Perfil mensual de vencimientos de capital e interés de la deuda de la Administración Central - 2018</t>
  </si>
  <si>
    <t>Stock al 31/12/2017</t>
  </si>
  <si>
    <t>2023 y +</t>
  </si>
  <si>
    <t>En millones de u$s - Stock y tipo de cambio al 31/12/2017</t>
  </si>
  <si>
    <t xml:space="preserve">INDICADORES DE SOSTENIBILIDAD DE LA DEUDA PÚBLICA </t>
  </si>
  <si>
    <t xml:space="preserve">INDICADORES </t>
  </si>
  <si>
    <t>2005 (1)</t>
  </si>
  <si>
    <t>2006 (1)</t>
  </si>
  <si>
    <t>2007 (1)</t>
  </si>
  <si>
    <t>2008 (1)</t>
  </si>
  <si>
    <t xml:space="preserve"> 2009 (1) </t>
  </si>
  <si>
    <t>COMO % DEL PIB(*)</t>
  </si>
  <si>
    <t>Deuda Performing y a Reestructurar de la Administración Central</t>
  </si>
  <si>
    <t>Deuda Bruta de la Administración Central (3)</t>
  </si>
  <si>
    <t>Deuda Externa de la Administración Central (4)</t>
  </si>
  <si>
    <t>Intereses Totales Pagados</t>
  </si>
  <si>
    <t>(2)</t>
  </si>
  <si>
    <t>Servicios Totales Pagados</t>
  </si>
  <si>
    <t>COMO % DE DEUDA BRUTA</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</si>
  <si>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</si>
  <si>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</si>
  <si>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</si>
  <si>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</si>
  <si>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</si>
  <si>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</si>
  <si>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</si>
  <si>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</si>
  <si>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 xml:space="preserve">Deuda Externa de la Administración Central (4)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</si>
  <si>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</si>
  <si>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</si>
  <si>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</si>
  <si>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</si>
  <si>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</si>
  <si>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</si>
  <si>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</si>
  <si>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</si>
  <si>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</si>
  <si>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(1) El cálculo no incluye a la deuda no presentada presentada al canje, a excepción del ratio "Deuda Bruta de la Administración Central" referenciada en (3).</t>
  </si>
  <si>
    <t>(2) Proceso de reestructuración de la deuda instrumentada en títulos públicos.</t>
  </si>
  <si>
    <t>(4) Fuente: elaboración propia en base a las estimaciones trimestrales (utilizando el concepto de residencia) de la Dirección Nacional de Cuentas Internacionales, publicadas por el INDEC.</t>
  </si>
  <si>
    <t>2017 (1)</t>
  </si>
  <si>
    <t>Deuda de la Administración Central elegible pendiente de reestructuración, desagregada por instrumento</t>
  </si>
  <si>
    <t>V- SUB-TOTAL DEUDA ELEGIBLE PENDIENTE DE REESTRUCTURACIÓN (3)</t>
  </si>
  <si>
    <t xml:space="preserve">        INTERESES COMPENSATORIOS (4)</t>
  </si>
  <si>
    <t>VI- VALORES NEGOCIABLES VINCULADOS AL PBI (5)</t>
  </si>
  <si>
    <t>VII- ACTIVOS FINANCIEROS (6)</t>
  </si>
  <si>
    <t xml:space="preserve"> (4) Intereses compensatorios estimados, devengados e impagos con posterioridad a la fecha de vencimiento de cada bono.</t>
  </si>
  <si>
    <t xml:space="preserve"> (5) Valor remanente total. Es la diferencia entre el máximo a pagar de 48 unidades por cada 100 de valor nocional y la suma de los montos pagados hasta la actualidad, de acuerdo con las condiciones establecidas en las respectivas normas de emisión. </t>
  </si>
  <si>
    <t xml:space="preserve"> (6) Activos Financieros son créditos a favor del Estado Nacional que se originan en operaciones de Crédito Público. Dato provisorio.</t>
  </si>
  <si>
    <t xml:space="preserve"> (3) Se trata de la deuda elegible y no presentada al canje (Dtos. 1735/04 y 563/10) y no cancelada a la fecha en el marco de los acuerdos contemplados en la Ley n° 27.249.</t>
  </si>
  <si>
    <t xml:space="preserve">  Intereses compensatorios (4)</t>
  </si>
  <si>
    <t>DEUDA ELEGIBLE PENDIENTE DE REESTRUCTURACIÓN (3)</t>
  </si>
  <si>
    <t xml:space="preserve"> (4) Intereses compensatorios estimados, devengados e impagos con posterioridad a la fecha de vencimiento de cada título.</t>
  </si>
  <si>
    <t xml:space="preserve">     INTERESES COMPENSATORIOS (2)</t>
  </si>
  <si>
    <t xml:space="preserve"> - VALORES NEGOCIABLES VINCULADOS AL PBI (3)</t>
  </si>
  <si>
    <t xml:space="preserve"> - ELEGIBLE PENDIENTE DE REESTRUCTURACIÓN (1)</t>
  </si>
  <si>
    <t>(1) Se trata de la deuda elegible y no presentada al canje (Dtos. 1735/04 y 563/10) y no cancelada a la fecha en el marco de los acuerdos contemplados en la Ley n° 27.249.</t>
  </si>
  <si>
    <t>(2) Intereses compensatorios estimados, devengados e impagos con posterioridad a la fecha de vencimiento de cada título.</t>
  </si>
  <si>
    <t xml:space="preserve">(3) Valor remanente total. Es la diferencia entre el máximo a pagar de 48 unidades por cada 100 de valor nocional y la suma de los montos pagados hasta la actualidad, de acuerdo con las condiciones establecidas en las respectivas normas de emisión. </t>
  </si>
  <si>
    <t>Elegible pendiente de reestructuración</t>
  </si>
  <si>
    <t>(1) Excluye atrasos de capital e intereses, deuda pendiente de reestructuración y deuda elegible pendiente de reestructuración</t>
  </si>
  <si>
    <t>BONOS ELEGIBLES PENDIENTES DE REESTRUCTURACIÓN</t>
  </si>
  <si>
    <t>EXCLUIDA LA DEUDA PENDIENTE DE REESTRUCTURACIÓN (1)</t>
  </si>
  <si>
    <t xml:space="preserve">    - Intereses Compensatorios (4)</t>
  </si>
  <si>
    <r>
      <t>VII- VALORES NEGOCIABLES VINCULADOS AL PBI</t>
    </r>
    <r>
      <rPr>
        <b/>
        <i/>
        <sz val="12"/>
        <color indexed="9"/>
        <rFont val="Calibri"/>
        <family val="2"/>
        <scheme val="minor"/>
      </rPr>
      <t xml:space="preserve"> (5)</t>
    </r>
  </si>
  <si>
    <t>(4)  Intereses compensatorios estimados, devengados e impagos con posterioridad a la fecha de vencimiento de cada título.</t>
  </si>
  <si>
    <t xml:space="preserve">(5) Valor remanente total. Es la diferencia entre el máximo a pagar de 48 unidades por cada 100 de valor nocional y la suma de los montos pagados hasta la actualidad, de acuerdo con las condiciones establecidas en las respectivas normas de emisión. </t>
  </si>
  <si>
    <t xml:space="preserve"> f) Ajustes de valuación - Excluyendo la deuda elegible pendiente de reestructuración</t>
  </si>
  <si>
    <t>VI- DEUDA ELEGIBLE PENDIENTE DE REESTRUCTURACIÓN (3)</t>
  </si>
  <si>
    <t xml:space="preserve"> g) Ajustes de valuación sobre deuda elegible pendiente de reestructuración</t>
  </si>
  <si>
    <t>I - DEUDA TOTAL EXCLUYENDO LA ELEGIBLE PENDIENTE DE REESTRUCTURACIÓN, AL 30-09-2017</t>
  </si>
  <si>
    <t>III - DEUDA (INCLUIDA LA ELEGIBLE PENDIENTE DE REESTRUCTURACIÓN) AL 30-09-2017 (I + II)</t>
  </si>
  <si>
    <t>VI - DEUDA ELEGIBLE PENDIENTE DE REESTRUCTURACIÓN, AL 31-12-2017</t>
  </si>
  <si>
    <t>VII - DEUDA TOTAL EXCLUYENDO LA ELEGIBLE PENDIENTE DE REESTRUCTURACIÓN, AL 31-12-2017 (V - VI)</t>
  </si>
  <si>
    <t>II - DEUDA ELEGIBLE PENDIENTE DE REESTRUCTURACIÓN, AL 30-09-2017</t>
  </si>
  <si>
    <t>I - DEUDA TOTAL EXCLUYENDO LA ELEGIBLE PENDIENTE DE REESTRUCTURACIÓN, AL 31-12-2016</t>
  </si>
  <si>
    <t>II - DEUDA ELEGIBLE PENDIENTE DE REESTRUCTURACIÓN, AL 31-12-2016</t>
  </si>
  <si>
    <t>III - DEUDA (INCLUIDA LA ELEGIBLE PENDIENTE DE REESTRUCTURACIÓN) AL 31-12-2016 (I + II)</t>
  </si>
  <si>
    <t>V - DEUDA (INCLUIDA LA ELEGIBLE PENDIENTE DE REESTRUCTURACIÓN) AL 31-12-2017 (III + IV)</t>
  </si>
  <si>
    <t>IV- TOTAL DEUDA ELEGIBLE PENDIENTE DE REESTRUCTURACIÓN</t>
  </si>
  <si>
    <t>ACTIVOS FINANCIEROS RELACIONADOS CON DEUDA ELEGIBLE PENDIENTE DE REESTRUCTURACIÓN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</si>
  <si>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bocones - Las cifras presentadas se encuentran en proceso de conciliación.</t>
  </si>
  <si>
    <t>DEUDA DE LA ADMINISTRACIÓN CENTRAL
EXCLUIDA LA DEUDA ELEGIBLE PENDIENTE DE REESTRUCTURACIÓN</t>
  </si>
  <si>
    <t>PERFIL DE VENCIMIENTOS DE CAPITAL DE LA DEUDA EXTERNA DE LA ADMINISTRACIÓN CENTRAL
EXCLUIDA LA DEUDA ELEGIBLE PENDIENTE DE REESTRUCTURACIÓN</t>
  </si>
  <si>
    <t>Fuente: Elaboración propia en base a datos de la Dirección Nacional de Cuentas Nacionales (INDEC), Ministerio de Finanzas y Ministerio de Hacienda.</t>
  </si>
  <si>
    <t>(3) Ratio calculado en base al total de la Deuda Bruta, incluyendo la Deuda elegible pendiente de reestructuración.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</si>
</sst>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 _€_-;\-* #,##0\ _€_-;_-* &quot;-&quot;\ _€_-;_-@_-"/>
    <numFmt numFmtId="165" formatCode="_-* #,##0.00\ _€_-;\-* #,##0.00\ _€_-;_-* &quot;-&quot;??\ _€_-;_-@_-"/>
    <numFmt numFmtId="166" formatCode="_(* #,##0_);_(* \(#,##0\);_(* &quot;-&quot;_);_(@_)"/>
    <numFmt numFmtId="167" formatCode="_-* #,##0\ _P_t_a_-;\-* #,##0\ _P_t_a_-;_-* &quot;-&quot;\ _P_t_a_-;_-@_-"/>
    <numFmt numFmtId="168" formatCode="_-* #,##0\ _P_t_s_-;\-* #,##0\ _P_t_s_-;_-* &quot;-&quot;\ _P_t_s_-;_-@_-"/>
    <numFmt numFmtId="169" formatCode="_-* #,##0.00\ _P_t_s_-;\-* #,##0.00\ _P_t_s_-;_-* &quot;-&quot;??\ _P_t_s_-;_-@_-"/>
    <numFmt numFmtId="170" formatCode="_-* #,##0.00\ _$_-;\-* #,##0.00\ _$_-;_-* &quot;-&quot;??\ _$_-;_-@_-"/>
    <numFmt numFmtId="171" formatCode="_-* #,##0.00\ _P_t_s_-;\-* #,##0.00\ _P_t_s_-;_-* &quot;-&quot;\ _P_t_s_-;_-@_-"/>
    <numFmt numFmtId="172" formatCode="_-* #,##0_-;\-* #,##0_-;_-* &quot;-&quot;??_-;_-@_-"/>
    <numFmt numFmtId="173" formatCode="0.00_)"/>
    <numFmt numFmtId="174" formatCode="0.0%"/>
    <numFmt numFmtId="175" formatCode="_-* #,##0.0000\ _P_t_s_-;\-* #,##0.0000\ _P_t_s_-;_-* &quot;-&quot;\ _P_t_s_-;_-@_-"/>
    <numFmt numFmtId="176" formatCode="#,##0,;\-\ #,##0,;&quot;--- &quot;"/>
    <numFmt numFmtId="177" formatCode="#,##0,,;\-\ #,##0,,;&quot;--- &quot;"/>
    <numFmt numFmtId="178" formatCode="#,##0.00_);\(#,##0.00\);&quot; --- &quot;"/>
    <numFmt numFmtId="179" formatCode="_(* #,##0.0000000_);_(* \(#,##0.0000000\);_(* &quot;-&quot;??_);_(@_)"/>
    <numFmt numFmtId="180" formatCode="[$-C0A]d\-mmm\-yy;@"/>
    <numFmt numFmtId="181" formatCode="_-* #,##0\ _€_-;\-* #,##0\ _€_-;_-* &quot;-&quot;??\ _€_-;_-@_-"/>
    <numFmt numFmtId="182" formatCode="#,##0.0"/>
    <numFmt numFmtId="183" formatCode="_-* #,##0.000\ _P_t_s_-;\-* #,##0.000\ _P_t_s_-;_-* &quot;-&quot;\ _P_t_s_-;_-@_-"/>
    <numFmt numFmtId="184" formatCode="#,"/>
    <numFmt numFmtId="185" formatCode="#,##0.0000000"/>
    <numFmt numFmtId="186" formatCode="#,##0.000"/>
    <numFmt numFmtId="187" formatCode="_-* #,##0\ _$_-;\-* #,##0\ _$_-;_-* &quot;-&quot;\ _$_-;_-@_-"/>
    <numFmt numFmtId="188" formatCode="_-* #,##0\ _D_l_s_-;\-* #,##0\ _D_l_s_-;_-* &quot;-&quot;\ _D_l_s_-;_-@_-"/>
    <numFmt numFmtId="189" formatCode="yyyy"/>
    <numFmt numFmtId="190" formatCode="_-* #,##0.00000\ _€_-;\-* #,##0.00000\ _€_-;_-* &quot;-&quot;??\ _€_-;_-@_-"/>
    <numFmt numFmtId="191" formatCode="_-* #,##0.00\ _P_t_a_-;\-* #,##0.00\ _P_t_a_-;_-* &quot;-&quot;??\ _P_t_a_-;_-@_-"/>
    <numFmt numFmtId="192" formatCode="_-* #,##0.00_-;\-* #,##0.00_-;_-* &quot;-&quot;??_-;_-@_-"/>
    <numFmt numFmtId="193" formatCode="_ * #,##0.0000_ ;_ * \-#,##0.0000_ ;_ * &quot;-&quot;????_ ;_ @_ "/>
    <numFmt numFmtId="194" formatCode="_-* #,##0\ _P_t_s_-;\-* #,##0\ _P_t_s_-;_-* &quot;-&quot;??\ _P_t_s_-;_-@_-"/>
    <numFmt numFmtId="195" formatCode="_(* #,##0.000_);_(* \(#,##0.000\);_(* &quot;-&quot;_);_(@_)"/>
    <numFmt numFmtId="196" formatCode="0.00000"/>
    <numFmt numFmtId="197" formatCode="_-* #,##0.00\ [$€]_-;\-* #,##0.00\ [$€]_-;_-* &quot;-&quot;??\ [$€]_-;_-@_-"/>
    <numFmt numFmtId="198" formatCode="_(* #,##0.00_);_(* \(#,##0.00\);_(* &quot;-&quot;??_);_(@_)"/>
    <numFmt numFmtId="199" formatCode="_-* #,##0_-;\-* #,##0_-;_-* &quot;-&quot;_-;_-@_-"/>
    <numFmt numFmtId="200" formatCode="_-* #,##0.0000_-;\-* #,##0.0000_-;_-* &quot;-&quot;??_-;_-@_-"/>
    <numFmt numFmtId="201" formatCode="_ * #,##0.00_ ;_ * \-#,##0.00_ ;_ * &quot;-&quot;????_ ;_ @_ "/>
    <numFmt numFmtId="202" formatCode="_ * #,##0_ ;_ * \-#,##0_ ;_ * &quot;-&quot;??_ ;_ @_ "/>
    <numFmt numFmtId="203" formatCode="_-* #,##0.0\ _P_t_a_-;\-* #,##0.0\ _P_t_a_-;_-* &quot;-&quot;??\ _P_t_a_-;_-@_-"/>
    <numFmt numFmtId="204" formatCode="_-* #,##0.0000000\ _P_t_a_-;\-* #,##0.0000000\ _P_t_a_-;_-* &quot;-&quot;??\ _P_t_a_-;_-@_-"/>
    <numFmt numFmtId="205" formatCode="0.000000%"/>
  </numFmts>
  <fonts count="1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i/>
      <u/>
      <sz val="12"/>
      <name val="Calibri"/>
      <family val="2"/>
      <scheme val="minor"/>
    </font>
    <font>
      <i/>
      <u/>
      <sz val="10"/>
      <name val="Calibri"/>
      <family val="2"/>
      <scheme val="minor"/>
    </font>
    <font>
      <sz val="8"/>
      <color indexed="10"/>
      <name val="Calibri"/>
      <family val="2"/>
      <scheme val="minor"/>
    </font>
    <font>
      <b/>
      <i/>
      <u/>
      <sz val="12"/>
      <color theme="1"/>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sz val="10"/>
      <color indexed="8"/>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sz val="10"/>
      <color theme="1"/>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i/>
      <sz val="12"/>
      <color rgb="FFFF0000"/>
      <name val="Calibri"/>
      <family val="2"/>
      <scheme val="minor"/>
    </font>
    <font>
      <b/>
      <i/>
      <u/>
      <sz val="10"/>
      <name val="Calibri"/>
      <family val="2"/>
      <scheme val="minor"/>
    </font>
    <font>
      <b/>
      <i/>
      <u/>
      <sz val="10"/>
      <color theme="1"/>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u/>
      <sz val="12"/>
      <name val="Calibri"/>
      <family val="2"/>
      <scheme val="minor"/>
    </font>
    <font>
      <b/>
      <i/>
      <u/>
      <sz val="12"/>
      <name val="Calibri"/>
      <family val="2"/>
      <scheme val="minor"/>
    </font>
    <font>
      <sz val="12"/>
      <color indexed="8"/>
      <name val="Calibri"/>
      <family val="2"/>
      <scheme val="minor"/>
    </font>
    <font>
      <b/>
      <i/>
      <sz val="12"/>
      <name val="Calibri"/>
      <family val="2"/>
      <scheme val="minor"/>
    </font>
    <font>
      <sz val="9"/>
      <color indexed="9"/>
      <name val="Calibri"/>
      <family val="2"/>
      <scheme val="minor"/>
    </font>
    <font>
      <sz val="9"/>
      <color theme="1"/>
      <name val="Calibri"/>
      <family val="2"/>
      <scheme val="minor"/>
    </font>
    <font>
      <b/>
      <sz val="11"/>
      <color rgb="FFFF0000"/>
      <name val="Calibri"/>
      <family val="2"/>
      <scheme val="minor"/>
    </font>
    <font>
      <b/>
      <sz val="14"/>
      <name val="Calibri"/>
      <family val="2"/>
      <scheme val="minor"/>
    </font>
    <font>
      <b/>
      <i/>
      <sz val="16"/>
      <color indexed="9"/>
      <name val="Calibri"/>
      <family val="2"/>
      <scheme val="minor"/>
    </font>
    <font>
      <sz val="16"/>
      <name val="Calibri"/>
      <family val="2"/>
      <scheme val="minor"/>
    </font>
    <font>
      <b/>
      <sz val="16"/>
      <color indexed="9"/>
      <name val="Calibri"/>
      <family val="2"/>
      <scheme val="minor"/>
    </font>
    <font>
      <b/>
      <sz val="16"/>
      <name val="Calibri"/>
      <family val="2"/>
      <scheme val="minor"/>
    </font>
    <font>
      <b/>
      <sz val="16"/>
      <color theme="0"/>
      <name val="Calibri"/>
      <family val="2"/>
      <scheme val="minor"/>
    </font>
    <font>
      <u/>
      <sz val="11"/>
      <color indexed="12"/>
      <name val="Calibri"/>
      <family val="2"/>
      <scheme val="minor"/>
    </font>
    <font>
      <sz val="11"/>
      <color rgb="FFFF0000"/>
      <name val="Calibri"/>
      <family val="2"/>
      <scheme val="minor"/>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theme="4" tint="-0.249977111117893"/>
        <bgColor indexed="64"/>
      </patternFill>
    </fill>
  </fills>
  <borders count="1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4">
    <xf numFmtId="0" fontId="0"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6" borderId="0" applyNumberFormat="0" applyBorder="0" applyAlignment="0" applyProtection="0"/>
    <xf numFmtId="0" fontId="20" fillId="5"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2" borderId="0" applyNumberFormat="0" applyBorder="0" applyAlignment="0" applyProtection="0"/>
    <xf numFmtId="0" fontId="20" fillId="13" borderId="0" applyNumberFormat="0" applyBorder="0" applyAlignment="0" applyProtection="0"/>
    <xf numFmtId="0" fontId="50" fillId="6" borderId="0" applyNumberFormat="0" applyBorder="0" applyAlignment="0" applyProtection="0"/>
    <xf numFmtId="0" fontId="50" fillId="14"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6" borderId="0" applyNumberFormat="0" applyBorder="0" applyAlignment="0" applyProtection="0"/>
    <xf numFmtId="0" fontId="50"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0" fillId="19" borderId="0" applyNumberFormat="0" applyBorder="0" applyAlignment="0" applyProtection="0"/>
    <xf numFmtId="0" fontId="50" fillId="14" borderId="0" applyNumberFormat="0" applyBorder="0" applyAlignment="0" applyProtection="0"/>
    <xf numFmtId="0" fontId="50" fillId="13" borderId="0" applyNumberFormat="0" applyBorder="0" applyAlignment="0" applyProtection="0"/>
    <xf numFmtId="0" fontId="50" fillId="20"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8" fillId="0" borderId="0" applyNumberFormat="0" applyFill="0" applyBorder="0" applyAlignment="0" applyProtection="0"/>
    <xf numFmtId="0" fontId="42" fillId="10" borderId="0" applyNumberFormat="0" applyBorder="0" applyAlignment="0" applyProtection="0"/>
    <xf numFmtId="0" fontId="22" fillId="9" borderId="0" applyNumberFormat="0" applyBorder="0" applyAlignment="0" applyProtection="0"/>
    <xf numFmtId="0" fontId="45" fillId="22" borderId="1" applyNumberFormat="0" applyAlignment="0" applyProtection="0"/>
    <xf numFmtId="0" fontId="23" fillId="23" borderId="1" applyNumberFormat="0" applyAlignment="0" applyProtection="0"/>
    <xf numFmtId="0" fontId="24" fillId="24" borderId="2" applyNumberFormat="0" applyAlignment="0" applyProtection="0"/>
    <xf numFmtId="0" fontId="25" fillId="0" borderId="3" applyNumberFormat="0" applyFill="0" applyAlignment="0" applyProtection="0"/>
    <xf numFmtId="0" fontId="47" fillId="24" borderId="2" applyNumberFormat="0" applyAlignment="0" applyProtection="0"/>
    <xf numFmtId="166" fontId="8" fillId="0" borderId="0" applyFont="0" applyFill="0" applyBorder="0" applyAlignment="0" applyProtection="0"/>
    <xf numFmtId="3" fontId="11" fillId="0" borderId="0" applyFont="0" applyFill="0" applyBorder="0" applyAlignment="0" applyProtection="0"/>
    <xf numFmtId="179" fontId="8" fillId="0" borderId="0" applyFont="0" applyFill="0" applyBorder="0" applyAlignment="0" applyProtection="0"/>
    <xf numFmtId="176" fontId="15" fillId="0" borderId="0" applyFont="0" applyFill="0" applyBorder="0" applyAlignment="0" applyProtection="0"/>
    <xf numFmtId="177" fontId="15" fillId="0" borderId="0" applyFont="0" applyFill="0" applyBorder="0" applyAlignment="0" applyProtection="0"/>
    <xf numFmtId="0" fontId="26" fillId="0" borderId="0" applyNumberFormat="0" applyFill="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7" fillId="5" borderId="1" applyNumberFormat="0" applyAlignment="0" applyProtection="0"/>
    <xf numFmtId="0" fontId="8" fillId="0" borderId="0" applyFont="0" applyFill="0" applyBorder="0" applyAlignment="0" applyProtection="0"/>
    <xf numFmtId="0" fontId="49" fillId="0" borderId="0" applyNumberFormat="0" applyFill="0" applyBorder="0" applyAlignment="0" applyProtection="0"/>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2" fillId="0" borderId="0"/>
    <xf numFmtId="0" fontId="41" fillId="6" borderId="0" applyNumberFormat="0" applyBorder="0" applyAlignment="0" applyProtection="0"/>
    <xf numFmtId="0" fontId="38" fillId="0" borderId="4" applyNumberFormat="0" applyFill="0" applyAlignment="0" applyProtection="0"/>
    <xf numFmtId="0" fontId="39" fillId="0" borderId="5" applyNumberFormat="0" applyFill="0" applyAlignment="0" applyProtection="0"/>
    <xf numFmtId="0" fontId="40" fillId="0" borderId="6" applyNumberFormat="0" applyFill="0" applyAlignment="0" applyProtection="0"/>
    <xf numFmtId="0" fontId="40" fillId="0" borderId="0" applyNumberForma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8" fillId="8" borderId="0" applyNumberFormat="0" applyBorder="0" applyAlignment="0" applyProtection="0"/>
    <xf numFmtId="0" fontId="43" fillId="11" borderId="1" applyNumberFormat="0" applyAlignment="0" applyProtection="0"/>
    <xf numFmtId="15" fontId="8" fillId="0" borderId="0"/>
    <xf numFmtId="0" fontId="46" fillId="0" borderId="7" applyNumberFormat="0" applyFill="0" applyAlignment="0" applyProtection="0"/>
    <xf numFmtId="169" fontId="8" fillId="0" borderId="0" applyFont="0" applyFill="0" applyBorder="0" applyAlignment="0" applyProtection="0"/>
    <xf numFmtId="168" fontId="8" fillId="0" borderId="0" applyFont="0" applyFill="0" applyBorder="0" applyAlignment="0" applyProtection="0"/>
    <xf numFmtId="4" fontId="17" fillId="0" borderId="0" applyFont="0" applyFill="0" applyBorder="0" applyAlignment="0" applyProtection="0"/>
    <xf numFmtId="0" fontId="29" fillId="11" borderId="0" applyNumberFormat="0" applyBorder="0" applyAlignment="0" applyProtection="0"/>
    <xf numFmtId="0" fontId="9" fillId="0" borderId="0"/>
    <xf numFmtId="0" fontId="8" fillId="0" borderId="0"/>
    <xf numFmtId="0" fontId="8" fillId="0" borderId="0"/>
    <xf numFmtId="0" fontId="20" fillId="4" borderId="8" applyNumberFormat="0" applyFont="0" applyAlignment="0" applyProtection="0"/>
    <xf numFmtId="0" fontId="8" fillId="4" borderId="8" applyNumberFormat="0" applyFont="0" applyAlignment="0" applyProtection="0"/>
    <xf numFmtId="178" fontId="7" fillId="0" borderId="0" applyFont="0" applyFill="0" applyBorder="0" applyAlignment="0" applyProtection="0"/>
    <xf numFmtId="184" fontId="19" fillId="0" borderId="0">
      <protection locked="0"/>
    </xf>
    <xf numFmtId="0" fontId="44" fillId="22" borderId="9" applyNumberFormat="0" applyAlignment="0" applyProtection="0"/>
    <xf numFmtId="9" fontId="8" fillId="0" borderId="0" applyFont="0" applyFill="0" applyBorder="0" applyAlignment="0" applyProtection="0"/>
    <xf numFmtId="0" fontId="30" fillId="23" borderId="9"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5" fillId="0" borderId="11" applyNumberFormat="0" applyFill="0" applyAlignment="0" applyProtection="0"/>
    <xf numFmtId="0" fontId="26" fillId="0" borderId="12" applyNumberFormat="0" applyFill="0" applyAlignment="0" applyProtection="0"/>
    <xf numFmtId="0" fontId="36" fillId="0" borderId="13" applyNumberFormat="0" applyFill="0" applyAlignment="0" applyProtection="0"/>
    <xf numFmtId="0" fontId="12" fillId="0" borderId="0"/>
    <xf numFmtId="0" fontId="48" fillId="0" borderId="0" applyNumberFormat="0" applyFill="0" applyBorder="0" applyAlignment="0" applyProtection="0"/>
    <xf numFmtId="0" fontId="21" fillId="14" borderId="0" applyNumberFormat="0" applyBorder="0" applyAlignment="0" applyProtection="0"/>
    <xf numFmtId="0" fontId="21" fillId="19"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1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3" borderId="0" applyNumberFormat="0" applyBorder="0" applyAlignment="0" applyProtection="0"/>
    <xf numFmtId="0" fontId="21" fillId="6"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8" fillId="10" borderId="0" applyNumberFormat="0" applyBorder="0" applyAlignment="0" applyProtection="0"/>
    <xf numFmtId="0" fontId="22" fillId="9" borderId="0" applyNumberFormat="0" applyBorder="0" applyAlignment="0" applyProtection="0"/>
    <xf numFmtId="0" fontId="21" fillId="6" borderId="0" applyNumberFormat="0" applyBorder="0" applyAlignment="0" applyProtection="0"/>
    <xf numFmtId="0" fontId="23" fillId="23" borderId="1" applyNumberFormat="0" applyAlignment="0" applyProtection="0"/>
    <xf numFmtId="0" fontId="24" fillId="24" borderId="2" applyNumberFormat="0" applyAlignment="0" applyProtection="0"/>
    <xf numFmtId="0" fontId="25" fillId="0" borderId="3" applyNumberFormat="0" applyFill="0" applyAlignment="0" applyProtection="0"/>
    <xf numFmtId="0" fontId="24" fillId="24" borderId="2" applyNumberFormat="0" applyAlignment="0" applyProtection="0"/>
    <xf numFmtId="0" fontId="26" fillId="0" borderId="0" applyNumberFormat="0" applyFill="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7" fillId="5" borderId="1" applyNumberFormat="0" applyAlignment="0" applyProtection="0"/>
    <xf numFmtId="0" fontId="32" fillId="0" borderId="0" applyNumberFormat="0" applyFill="0" applyBorder="0" applyAlignment="0" applyProtection="0"/>
    <xf numFmtId="0" fontId="30" fillId="22" borderId="9" applyNumberFormat="0" applyAlignment="0" applyProtection="0"/>
    <xf numFmtId="0" fontId="22" fillId="6" borderId="0" applyNumberFormat="0" applyBorder="0" applyAlignment="0" applyProtection="0"/>
    <xf numFmtId="0" fontId="21" fillId="17" borderId="0" applyNumberFormat="0" applyBorder="0" applyAlignment="0" applyProtection="0"/>
    <xf numFmtId="0" fontId="28" fillId="8" borderId="0" applyNumberFormat="0" applyBorder="0" applyAlignment="0" applyProtection="0"/>
    <xf numFmtId="0" fontId="27" fillId="11" borderId="1" applyNumberFormat="0" applyAlignment="0" applyProtection="0"/>
    <xf numFmtId="0" fontId="21" fillId="14" borderId="0" applyNumberFormat="0" applyBorder="0" applyAlignment="0" applyProtection="0"/>
    <xf numFmtId="0" fontId="31" fillId="0" borderId="7" applyNumberFormat="0" applyFill="0" applyAlignment="0" applyProtection="0"/>
    <xf numFmtId="4" fontId="10" fillId="0" borderId="0" applyFont="0" applyFill="0" applyBorder="0" applyAlignment="0" applyProtection="0"/>
    <xf numFmtId="0" fontId="29" fillId="11" borderId="0" applyNumberFormat="0" applyBorder="0" applyAlignment="0" applyProtection="0"/>
    <xf numFmtId="0" fontId="21" fillId="19" borderId="0" applyNumberFormat="0" applyBorder="0" applyAlignment="0" applyProtection="0"/>
    <xf numFmtId="0" fontId="6" fillId="4" borderId="8" applyNumberFormat="0" applyFont="0" applyAlignment="0" applyProtection="0"/>
    <xf numFmtId="0" fontId="30" fillId="22" borderId="9" applyNumberFormat="0" applyAlignment="0" applyProtection="0"/>
    <xf numFmtId="0" fontId="30" fillId="23" borderId="9"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5" fillId="0" borderId="11" applyNumberFormat="0" applyFill="0" applyAlignment="0" applyProtection="0"/>
    <xf numFmtId="0" fontId="26" fillId="0" borderId="12" applyNumberFormat="0" applyFill="0" applyAlignment="0" applyProtection="0"/>
    <xf numFmtId="0" fontId="36" fillId="0" borderId="13" applyNumberFormat="0" applyFill="0" applyAlignment="0" applyProtection="0"/>
    <xf numFmtId="0" fontId="31" fillId="0" borderId="0" applyNumberFormat="0" applyFill="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23" borderId="1" applyNumberFormat="0" applyAlignment="0" applyProtection="0"/>
    <xf numFmtId="0" fontId="23" fillId="23" borderId="1" applyNumberFormat="0" applyAlignment="0" applyProtection="0"/>
    <xf numFmtId="0" fontId="23" fillId="23" borderId="1" applyNumberFormat="0" applyAlignment="0" applyProtection="0"/>
    <xf numFmtId="0" fontId="24" fillId="24" borderId="2" applyNumberFormat="0" applyAlignment="0" applyProtection="0"/>
    <xf numFmtId="0" fontId="24" fillId="24" borderId="2" applyNumberFormat="0" applyAlignment="0" applyProtection="0"/>
    <xf numFmtId="0" fontId="24" fillId="24" borderId="2" applyNumberFormat="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41" fontId="8"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7" fillId="5" borderId="1" applyNumberFormat="0" applyAlignment="0" applyProtection="0"/>
    <xf numFmtId="0" fontId="27" fillId="5" borderId="1" applyNumberFormat="0" applyAlignment="0" applyProtection="0"/>
    <xf numFmtId="0" fontId="27" fillId="5" borderId="1" applyNumberFormat="0" applyAlignment="0" applyProtection="0"/>
    <xf numFmtId="0" fontId="8" fillId="0" borderId="0" applyNumberFormat="0" applyFill="0" applyBorder="0" applyAlignment="0" applyProtection="0">
      <alignment vertical="top"/>
      <protection locked="0"/>
    </xf>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5" fillId="0" borderId="0"/>
    <xf numFmtId="0" fontId="5" fillId="0" borderId="0"/>
    <xf numFmtId="0" fontId="6" fillId="4" borderId="8" applyNumberFormat="0" applyFont="0" applyAlignment="0" applyProtection="0"/>
    <xf numFmtId="0" fontId="6" fillId="4" borderId="8" applyNumberFormat="0" applyFont="0" applyAlignment="0" applyProtection="0"/>
    <xf numFmtId="0" fontId="6" fillId="4" borderId="8" applyNumberFormat="0" applyFont="0" applyAlignment="0" applyProtection="0"/>
    <xf numFmtId="178" fontId="51"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0" fontId="30" fillId="23" borderId="9" applyNumberFormat="0" applyAlignment="0" applyProtection="0"/>
    <xf numFmtId="0" fontId="30" fillId="23" borderId="9" applyNumberFormat="0" applyAlignment="0" applyProtection="0"/>
    <xf numFmtId="0" fontId="30" fillId="23" borderId="9"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21" fillId="13"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8" fillId="10" borderId="0" applyNumberFormat="0" applyBorder="0" applyAlignment="0" applyProtection="0"/>
    <xf numFmtId="0" fontId="24" fillId="24" borderId="2" applyNumberFormat="0" applyAlignment="0" applyProtection="0"/>
    <xf numFmtId="0" fontId="21" fillId="20" borderId="0" applyNumberFormat="0" applyBorder="0" applyAlignment="0" applyProtection="0"/>
    <xf numFmtId="4" fontId="10"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2" fillId="6" borderId="0" applyNumberFormat="0" applyBorder="0" applyAlignment="0" applyProtection="0"/>
    <xf numFmtId="4" fontId="10" fillId="0" borderId="0" applyFont="0" applyFill="0" applyBorder="0" applyAlignment="0" applyProtection="0"/>
    <xf numFmtId="0" fontId="27" fillId="11" borderId="1" applyNumberFormat="0" applyAlignment="0" applyProtection="0"/>
    <xf numFmtId="0" fontId="31" fillId="0" borderId="7" applyNumberFormat="0" applyFill="0" applyAlignment="0" applyProtection="0"/>
    <xf numFmtId="4" fontId="10" fillId="0" borderId="0" applyFont="0" applyFill="0" applyBorder="0" applyAlignment="0" applyProtection="0"/>
    <xf numFmtId="0" fontId="28" fillId="10"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30" fillId="22" borderId="9" applyNumberFormat="0" applyAlignment="0" applyProtection="0"/>
    <xf numFmtId="0" fontId="21" fillId="6" borderId="0" applyNumberFormat="0" applyBorder="0" applyAlignment="0" applyProtection="0"/>
    <xf numFmtId="0" fontId="21" fillId="6" borderId="0" applyNumberFormat="0" applyBorder="0" applyAlignment="0" applyProtection="0"/>
    <xf numFmtId="0" fontId="31" fillId="0" borderId="0" applyNumberFormat="0" applyFill="0" applyBorder="0" applyAlignment="0" applyProtection="0"/>
    <xf numFmtId="0" fontId="21" fillId="21" borderId="0" applyNumberFormat="0" applyBorder="0" applyAlignment="0" applyProtection="0"/>
    <xf numFmtId="0" fontId="24" fillId="24" borderId="2" applyNumberFormat="0" applyAlignment="0" applyProtection="0"/>
    <xf numFmtId="0" fontId="22" fillId="6" borderId="0" applyNumberFormat="0" applyBorder="0" applyAlignment="0" applyProtection="0"/>
    <xf numFmtId="0" fontId="27" fillId="11" borderId="1" applyNumberFormat="0" applyAlignment="0" applyProtection="0"/>
    <xf numFmtId="0" fontId="31" fillId="0" borderId="7"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1" fillId="6" borderId="0" applyNumberFormat="0" applyBorder="0" applyAlignment="0" applyProtection="0"/>
    <xf numFmtId="0" fontId="21" fillId="6" borderId="0" applyNumberFormat="0" applyBorder="0" applyAlignment="0" applyProtection="0"/>
    <xf numFmtId="0" fontId="30" fillId="22" borderId="9" applyNumberFormat="0" applyAlignment="0" applyProtection="0"/>
    <xf numFmtId="0" fontId="21" fillId="13" borderId="0" applyNumberFormat="0" applyBorder="0" applyAlignment="0" applyProtection="0"/>
    <xf numFmtId="0" fontId="28" fillId="10" borderId="0" applyNumberFormat="0" applyBorder="0" applyAlignment="0" applyProtection="0"/>
    <xf numFmtId="0" fontId="31" fillId="0" borderId="7" applyNumberFormat="0" applyFill="0" applyAlignment="0" applyProtection="0"/>
    <xf numFmtId="0" fontId="27" fillId="11" borderId="1" applyNumberFormat="0" applyAlignment="0" applyProtection="0"/>
    <xf numFmtId="0" fontId="22" fillId="6" borderId="0" applyNumberFormat="0" applyBorder="0" applyAlignment="0" applyProtection="0"/>
    <xf numFmtId="0" fontId="24" fillId="24" borderId="2" applyNumberFormat="0" applyAlignment="0" applyProtection="0"/>
    <xf numFmtId="0" fontId="21" fillId="21"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3"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3"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8" fillId="0" borderId="0" applyNumberForma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8" fillId="0" borderId="0" applyNumberFormat="0" applyFill="0" applyBorder="0" applyAlignment="0" applyProtection="0"/>
    <xf numFmtId="9" fontId="8" fillId="0" borderId="0" applyFont="0" applyFill="0" applyBorder="0" applyAlignment="0" applyProtection="0"/>
    <xf numFmtId="165" fontId="4" fillId="0" borderId="0" applyFont="0" applyFill="0" applyBorder="0" applyAlignment="0" applyProtection="0"/>
    <xf numFmtId="0" fontId="8" fillId="0" borderId="0" applyNumberFormat="0" applyFill="0" applyBorder="0" applyAlignment="0" applyProtection="0"/>
    <xf numFmtId="191" fontId="8" fillId="0" borderId="0" applyFont="0" applyFill="0" applyBorder="0" applyAlignment="0" applyProtection="0"/>
    <xf numFmtId="0" fontId="9" fillId="0" borderId="0"/>
    <xf numFmtId="193" fontId="8" fillId="0" borderId="0" applyFont="0" applyFill="0" applyBorder="0" applyAlignment="0" applyProtection="0"/>
    <xf numFmtId="0" fontId="8" fillId="0" borderId="0"/>
    <xf numFmtId="0" fontId="8" fillId="0" borderId="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87" fontId="8" fillId="0" borderId="0" applyFont="0" applyFill="0" applyBorder="0" applyAlignment="0" applyProtection="0"/>
    <xf numFmtId="165" fontId="6" fillId="0" borderId="0" applyFont="0" applyFill="0" applyBorder="0" applyAlignment="0" applyProtection="0"/>
    <xf numFmtId="191" fontId="8" fillId="0" borderId="0" applyFont="0" applyFill="0" applyBorder="0" applyAlignment="0" applyProtection="0"/>
    <xf numFmtId="165" fontId="6"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43" fontId="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91" fontId="8" fillId="0" borderId="0" applyFont="0" applyFill="0" applyBorder="0" applyAlignment="0" applyProtection="0"/>
    <xf numFmtId="165" fontId="6" fillId="0" borderId="0" applyFont="0" applyFill="0" applyBorder="0" applyAlignment="0" applyProtection="0"/>
    <xf numFmtId="191" fontId="8" fillId="0" borderId="0" applyFont="0" applyFill="0" applyBorder="0" applyAlignment="0" applyProtection="0"/>
    <xf numFmtId="165" fontId="6" fillId="0" borderId="0" applyFont="0" applyFill="0" applyBorder="0" applyAlignment="0" applyProtection="0"/>
    <xf numFmtId="43" fontId="3" fillId="0" borderId="0" applyFont="0" applyFill="0" applyBorder="0" applyAlignment="0" applyProtection="0"/>
    <xf numFmtId="191" fontId="8" fillId="0" borderId="0" applyFont="0" applyFill="0" applyBorder="0" applyAlignment="0" applyProtection="0"/>
    <xf numFmtId="43" fontId="8" fillId="0" borderId="0" applyFont="0" applyFill="0" applyBorder="0" applyAlignment="0" applyProtection="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01" fontId="8" fillId="0" borderId="0" applyFont="0" applyFill="0" applyBorder="0" applyAlignment="0" applyProtection="0"/>
    <xf numFmtId="193" fontId="8" fillId="0" borderId="0" applyFont="0" applyFill="0" applyBorder="0" applyAlignment="0" applyProtection="0"/>
  </cellStyleXfs>
  <cellXfs count="1381">
    <xf numFmtId="0" fontId="0" fillId="0" borderId="0" xfId="0"/>
    <xf numFmtId="169" fontId="52" fillId="28" borderId="0" xfId="85" applyFont="1" applyFill="1" applyAlignment="1">
      <alignment horizontal="left" vertical="center" wrapText="1"/>
    </xf>
    <xf numFmtId="1" fontId="3" fillId="0" borderId="20" xfId="43" applyNumberFormat="1" applyFont="1" applyFill="1" applyBorder="1" applyAlignment="1">
      <alignment horizontal="center"/>
    </xf>
    <xf numFmtId="0" fontId="52" fillId="0" borderId="0" xfId="43" applyFont="1" applyFill="1"/>
    <xf numFmtId="0" fontId="54" fillId="0" borderId="0" xfId="43" applyFont="1" applyFill="1"/>
    <xf numFmtId="0" fontId="54" fillId="27" borderId="0" xfId="43" applyFont="1" applyFill="1"/>
    <xf numFmtId="187" fontId="52" fillId="27" borderId="0" xfId="86" applyNumberFormat="1" applyFont="1" applyFill="1"/>
    <xf numFmtId="0" fontId="52" fillId="27" borderId="0" xfId="43" applyFont="1" applyFill="1"/>
    <xf numFmtId="0" fontId="54" fillId="27" borderId="0" xfId="43" applyFont="1" applyFill="1" applyAlignment="1"/>
    <xf numFmtId="0" fontId="55" fillId="27" borderId="0" xfId="43" applyFont="1" applyFill="1"/>
    <xf numFmtId="187" fontId="55" fillId="27" borderId="0" xfId="86" applyNumberFormat="1" applyFont="1" applyFill="1"/>
    <xf numFmtId="0" fontId="58" fillId="27" borderId="14" xfId="43" applyFont="1" applyFill="1" applyBorder="1" applyAlignment="1">
      <alignment horizontal="center"/>
    </xf>
    <xf numFmtId="170" fontId="59" fillId="27" borderId="20" xfId="43" applyNumberFormat="1" applyFont="1" applyFill="1" applyBorder="1"/>
    <xf numFmtId="0" fontId="60" fillId="27" borderId="20" xfId="43" applyFont="1" applyFill="1" applyBorder="1" applyAlignment="1">
      <alignment horizontal="center"/>
    </xf>
    <xf numFmtId="0" fontId="58" fillId="27" borderId="0" xfId="43" applyFont="1" applyFill="1" applyBorder="1" applyAlignment="1">
      <alignment horizontal="center"/>
    </xf>
    <xf numFmtId="187" fontId="61" fillId="27" borderId="15" xfId="86" applyNumberFormat="1" applyFont="1" applyFill="1" applyBorder="1"/>
    <xf numFmtId="187" fontId="55" fillId="27" borderId="15" xfId="86" applyNumberFormat="1" applyFont="1" applyFill="1" applyBorder="1"/>
    <xf numFmtId="187" fontId="55" fillId="27" borderId="37" xfId="86" applyNumberFormat="1" applyFont="1" applyFill="1" applyBorder="1"/>
    <xf numFmtId="0" fontId="62" fillId="27" borderId="20" xfId="43" applyFont="1" applyFill="1" applyBorder="1"/>
    <xf numFmtId="0" fontId="64" fillId="27" borderId="0" xfId="43" applyFont="1" applyFill="1" applyBorder="1" applyAlignment="1">
      <alignment horizontal="center"/>
    </xf>
    <xf numFmtId="0" fontId="64" fillId="0" borderId="0" xfId="43" applyFont="1" applyFill="1"/>
    <xf numFmtId="180" fontId="52" fillId="27" borderId="14" xfId="43" applyNumberFormat="1" applyFont="1" applyFill="1" applyBorder="1" applyAlignment="1">
      <alignment horizontal="center"/>
    </xf>
    <xf numFmtId="0" fontId="52" fillId="27" borderId="20" xfId="89" applyFont="1" applyFill="1" applyBorder="1" applyAlignment="1">
      <alignment horizontal="left" wrapText="1"/>
    </xf>
    <xf numFmtId="3" fontId="52" fillId="27" borderId="15" xfId="43" quotePrefix="1" applyNumberFormat="1" applyFont="1" applyFill="1" applyBorder="1" applyAlignment="1">
      <alignment horizontal="right" indent="1"/>
    </xf>
    <xf numFmtId="170" fontId="60" fillId="27" borderId="20" xfId="43" applyNumberFormat="1" applyFont="1" applyFill="1" applyBorder="1"/>
    <xf numFmtId="0" fontId="52" fillId="27" borderId="14" xfId="43" applyFont="1" applyFill="1" applyBorder="1" applyAlignment="1">
      <alignment horizontal="center"/>
    </xf>
    <xf numFmtId="0" fontId="64" fillId="27" borderId="14" xfId="43" applyFont="1" applyFill="1" applyBorder="1" applyAlignment="1">
      <alignment horizontal="center"/>
    </xf>
    <xf numFmtId="0" fontId="64" fillId="27" borderId="20" xfId="43" applyFont="1" applyFill="1" applyBorder="1" applyAlignment="1">
      <alignment horizontal="center"/>
    </xf>
    <xf numFmtId="0" fontId="67" fillId="27" borderId="20" xfId="89" applyFont="1" applyFill="1" applyBorder="1" applyAlignment="1">
      <alignment horizontal="left" wrapText="1"/>
    </xf>
    <xf numFmtId="0" fontId="52" fillId="27" borderId="30" xfId="43" applyFont="1" applyFill="1" applyBorder="1"/>
    <xf numFmtId="0" fontId="52" fillId="27" borderId="62" xfId="43" applyFont="1" applyFill="1" applyBorder="1"/>
    <xf numFmtId="15" fontId="52" fillId="27" borderId="0" xfId="43" applyNumberFormat="1" applyFont="1" applyFill="1" applyAlignment="1"/>
    <xf numFmtId="170" fontId="52" fillId="27" borderId="0" xfId="85" applyNumberFormat="1" applyFont="1" applyFill="1"/>
    <xf numFmtId="0" fontId="52" fillId="0" borderId="0" xfId="368" applyFont="1"/>
    <xf numFmtId="0" fontId="64" fillId="27" borderId="0" xfId="43" applyFont="1" applyFill="1" applyBorder="1"/>
    <xf numFmtId="0" fontId="52" fillId="0" borderId="0" xfId="43" applyFont="1" applyFill="1" applyBorder="1"/>
    <xf numFmtId="0" fontId="56" fillId="0" borderId="0" xfId="378" applyFont="1" applyFill="1" applyBorder="1" applyAlignment="1">
      <alignment vertical="center" wrapText="1"/>
    </xf>
    <xf numFmtId="0" fontId="52" fillId="28" borderId="0" xfId="43" applyFont="1" applyFill="1"/>
    <xf numFmtId="0" fontId="64" fillId="28" borderId="0" xfId="43" applyFont="1" applyFill="1" applyAlignment="1">
      <alignment horizontal="right"/>
    </xf>
    <xf numFmtId="0" fontId="54" fillId="28" borderId="0" xfId="43" applyFont="1" applyFill="1" applyAlignment="1"/>
    <xf numFmtId="0" fontId="56" fillId="27" borderId="0" xfId="43" applyFont="1" applyFill="1" applyAlignment="1"/>
    <xf numFmtId="0" fontId="72" fillId="0" borderId="0" xfId="43" applyFont="1" applyFill="1" applyAlignment="1"/>
    <xf numFmtId="0" fontId="71" fillId="28" borderId="0" xfId="43" applyFont="1" applyFill="1"/>
    <xf numFmtId="168" fontId="52" fillId="0" borderId="16" xfId="369" applyFont="1" applyFill="1" applyBorder="1"/>
    <xf numFmtId="166" fontId="52" fillId="0" borderId="0" xfId="43" applyNumberFormat="1" applyFont="1" applyFill="1"/>
    <xf numFmtId="0" fontId="52" fillId="0" borderId="16" xfId="43" applyFont="1" applyFill="1" applyBorder="1"/>
    <xf numFmtId="0" fontId="64" fillId="27" borderId="20" xfId="43" applyFont="1" applyFill="1" applyBorder="1"/>
    <xf numFmtId="166" fontId="54" fillId="27" borderId="63" xfId="86" applyNumberFormat="1" applyFont="1" applyFill="1" applyBorder="1" applyAlignment="1">
      <alignment horizontal="center" vertical="center"/>
    </xf>
    <xf numFmtId="166" fontId="54" fillId="27" borderId="32" xfId="86" applyNumberFormat="1" applyFont="1" applyFill="1" applyBorder="1" applyAlignment="1">
      <alignment horizontal="center" vertical="center"/>
    </xf>
    <xf numFmtId="0" fontId="52" fillId="0" borderId="0" xfId="0" applyFont="1"/>
    <xf numFmtId="168" fontId="52" fillId="28" borderId="0" xfId="86" applyFont="1" applyFill="1" applyBorder="1" applyAlignment="1" applyProtection="1">
      <alignment horizontal="center"/>
    </xf>
    <xf numFmtId="168" fontId="52" fillId="27" borderId="0" xfId="86" applyFont="1" applyFill="1" applyBorder="1" applyAlignment="1" applyProtection="1">
      <alignment horizontal="center"/>
    </xf>
    <xf numFmtId="168" fontId="56" fillId="27" borderId="0" xfId="86" applyFont="1" applyFill="1" applyAlignment="1"/>
    <xf numFmtId="15" fontId="54" fillId="0" borderId="0" xfId="86" applyNumberFormat="1" applyFont="1" applyFill="1" applyAlignment="1"/>
    <xf numFmtId="15" fontId="54" fillId="28" borderId="0" xfId="86" applyNumberFormat="1" applyFont="1" applyFill="1" applyAlignment="1">
      <alignment horizontal="center"/>
    </xf>
    <xf numFmtId="0" fontId="71" fillId="27" borderId="0" xfId="43" applyFont="1" applyFill="1"/>
    <xf numFmtId="0" fontId="73" fillId="27" borderId="52" xfId="43" applyFont="1" applyFill="1" applyBorder="1" applyAlignment="1">
      <alignment horizontal="center"/>
    </xf>
    <xf numFmtId="3" fontId="52" fillId="27" borderId="61" xfId="43" applyNumberFormat="1" applyFont="1" applyFill="1" applyBorder="1" applyAlignment="1">
      <alignment horizontal="center" vertical="center" wrapText="1"/>
    </xf>
    <xf numFmtId="0" fontId="54" fillId="27" borderId="19" xfId="43" applyFont="1" applyFill="1" applyBorder="1"/>
    <xf numFmtId="168" fontId="54" fillId="27" borderId="21" xfId="86" applyFont="1" applyFill="1" applyBorder="1" applyProtection="1"/>
    <xf numFmtId="0" fontId="52" fillId="27" borderId="31" xfId="43" applyFont="1" applyFill="1" applyBorder="1"/>
    <xf numFmtId="168" fontId="52" fillId="27" borderId="32" xfId="86" applyFont="1" applyFill="1" applyBorder="1" applyAlignment="1" applyProtection="1">
      <alignment horizontal="right"/>
    </xf>
    <xf numFmtId="0" fontId="75" fillId="27" borderId="0" xfId="43" applyFont="1" applyFill="1"/>
    <xf numFmtId="0" fontId="71" fillId="27" borderId="0" xfId="43" applyFont="1" applyFill="1" applyAlignment="1">
      <alignment wrapText="1"/>
    </xf>
    <xf numFmtId="0" fontId="55" fillId="27" borderId="0" xfId="43" applyNumberFormat="1" applyFont="1" applyFill="1" applyBorder="1" applyAlignment="1" applyProtection="1"/>
    <xf numFmtId="0" fontId="55" fillId="27" borderId="0" xfId="43" applyFont="1" applyFill="1" applyAlignment="1">
      <alignment horizontal="left"/>
    </xf>
    <xf numFmtId="0" fontId="52" fillId="22" borderId="0" xfId="43" applyFont="1" applyFill="1"/>
    <xf numFmtId="168" fontId="52" fillId="0" borderId="0" xfId="86" applyFont="1"/>
    <xf numFmtId="0" fontId="52" fillId="27" borderId="33" xfId="43" applyFont="1" applyFill="1" applyBorder="1"/>
    <xf numFmtId="3" fontId="52" fillId="27" borderId="27" xfId="43" applyNumberFormat="1" applyFont="1" applyFill="1" applyBorder="1"/>
    <xf numFmtId="0" fontId="52" fillId="27" borderId="15" xfId="43" applyFont="1" applyFill="1" applyBorder="1"/>
    <xf numFmtId="0" fontId="58" fillId="27" borderId="15" xfId="43" applyFont="1" applyFill="1" applyBorder="1"/>
    <xf numFmtId="3" fontId="75" fillId="27" borderId="15" xfId="43" applyNumberFormat="1" applyFont="1" applyFill="1" applyBorder="1"/>
    <xf numFmtId="0" fontId="78" fillId="27" borderId="15" xfId="43" applyFont="1" applyFill="1" applyBorder="1"/>
    <xf numFmtId="0" fontId="52" fillId="22" borderId="25" xfId="43" applyFont="1" applyFill="1" applyBorder="1"/>
    <xf numFmtId="0" fontId="52" fillId="0" borderId="0" xfId="43" applyFont="1"/>
    <xf numFmtId="0" fontId="79" fillId="0" borderId="0" xfId="43" applyFont="1"/>
    <xf numFmtId="0" fontId="75" fillId="27" borderId="0" xfId="43" applyFont="1" applyFill="1" applyAlignment="1">
      <alignment vertical="center" wrapText="1"/>
    </xf>
    <xf numFmtId="0" fontId="52" fillId="27" borderId="27" xfId="43" applyFont="1" applyFill="1" applyBorder="1"/>
    <xf numFmtId="0" fontId="66" fillId="27" borderId="33" xfId="43" applyFont="1" applyFill="1" applyBorder="1"/>
    <xf numFmtId="3" fontId="52" fillId="0" borderId="0" xfId="0" applyNumberFormat="1" applyFont="1"/>
    <xf numFmtId="0" fontId="58" fillId="27" borderId="14" xfId="43" applyFont="1" applyFill="1" applyBorder="1"/>
    <xf numFmtId="0" fontId="58" fillId="0" borderId="14" xfId="43" applyFont="1" applyFill="1" applyBorder="1"/>
    <xf numFmtId="0" fontId="52" fillId="27" borderId="25" xfId="43" applyFont="1" applyFill="1" applyBorder="1"/>
    <xf numFmtId="169" fontId="52" fillId="0" borderId="0" xfId="85" applyFont="1"/>
    <xf numFmtId="0" fontId="75" fillId="27" borderId="0" xfId="43" applyFont="1" applyFill="1" applyAlignment="1">
      <alignment horizontal="right"/>
    </xf>
    <xf numFmtId="0" fontId="52" fillId="27" borderId="0" xfId="0" applyFont="1" applyFill="1"/>
    <xf numFmtId="0" fontId="80" fillId="27" borderId="14" xfId="43" applyFont="1" applyFill="1" applyBorder="1"/>
    <xf numFmtId="0" fontId="80" fillId="27" borderId="15" xfId="43" applyFont="1" applyFill="1" applyBorder="1"/>
    <xf numFmtId="0" fontId="75" fillId="27" borderId="25" xfId="43" applyFont="1" applyFill="1" applyBorder="1"/>
    <xf numFmtId="181" fontId="75" fillId="27" borderId="25" xfId="43" applyNumberFormat="1" applyFont="1" applyFill="1" applyBorder="1"/>
    <xf numFmtId="0" fontId="52" fillId="27" borderId="50" xfId="43" applyFont="1" applyFill="1" applyBorder="1" applyAlignment="1">
      <alignment vertical="center" wrapText="1"/>
    </xf>
    <xf numFmtId="3" fontId="52" fillId="27" borderId="0" xfId="91" applyNumberFormat="1" applyFont="1" applyFill="1" applyAlignment="1">
      <alignment horizontal="center"/>
    </xf>
    <xf numFmtId="3" fontId="54" fillId="27" borderId="0" xfId="91" applyNumberFormat="1" applyFont="1" applyFill="1" applyAlignment="1">
      <alignment horizontal="center"/>
    </xf>
    <xf numFmtId="0" fontId="54" fillId="27" borderId="0" xfId="91" applyFont="1" applyFill="1" applyAlignment="1">
      <alignment horizontal="center"/>
    </xf>
    <xf numFmtId="183" fontId="52" fillId="27" borderId="0" xfId="86" applyNumberFormat="1" applyFont="1" applyFill="1" applyAlignment="1">
      <alignment horizontal="center"/>
    </xf>
    <xf numFmtId="1" fontId="52" fillId="27" borderId="0" xfId="43" applyNumberFormat="1" applyFont="1" applyFill="1"/>
    <xf numFmtId="169" fontId="52" fillId="27" borderId="0" xfId="85" applyFont="1" applyFill="1" applyAlignment="1">
      <alignment horizontal="center"/>
    </xf>
    <xf numFmtId="3" fontId="64" fillId="27" borderId="0" xfId="43" applyNumberFormat="1" applyFont="1" applyFill="1" applyAlignment="1">
      <alignment horizontal="right" vertical="center"/>
    </xf>
    <xf numFmtId="3" fontId="64" fillId="0" borderId="45" xfId="43" applyNumberFormat="1" applyFont="1" applyFill="1" applyBorder="1" applyAlignment="1">
      <alignment horizontal="right" vertical="center"/>
    </xf>
    <xf numFmtId="3" fontId="52" fillId="0" borderId="47" xfId="43" applyNumberFormat="1" applyFont="1" applyFill="1" applyBorder="1" applyAlignment="1">
      <alignment horizontal="right" vertical="center"/>
    </xf>
    <xf numFmtId="3" fontId="52" fillId="0" borderId="26" xfId="43" applyNumberFormat="1" applyFont="1" applyFill="1" applyBorder="1" applyAlignment="1">
      <alignment horizontal="right" vertical="center"/>
    </xf>
    <xf numFmtId="3" fontId="52" fillId="0" borderId="0" xfId="43" applyNumberFormat="1" applyFont="1" applyFill="1" applyBorder="1" applyAlignment="1">
      <alignment horizontal="right" vertical="center"/>
    </xf>
    <xf numFmtId="3" fontId="52" fillId="0" borderId="90" xfId="43" applyNumberFormat="1" applyFont="1" applyFill="1" applyBorder="1" applyAlignment="1">
      <alignment horizontal="right" vertical="center"/>
    </xf>
    <xf numFmtId="3" fontId="52" fillId="0" borderId="89" xfId="43" applyNumberFormat="1" applyFont="1" applyFill="1" applyBorder="1" applyAlignment="1">
      <alignment horizontal="right" vertical="center"/>
    </xf>
    <xf numFmtId="3" fontId="52" fillId="0" borderId="92" xfId="43" applyNumberFormat="1" applyFont="1" applyFill="1" applyBorder="1" applyAlignment="1">
      <alignment horizontal="right" vertical="center"/>
    </xf>
    <xf numFmtId="3" fontId="52" fillId="0" borderId="40" xfId="43" applyNumberFormat="1" applyFont="1" applyFill="1" applyBorder="1" applyAlignment="1">
      <alignment horizontal="right" vertical="center"/>
    </xf>
    <xf numFmtId="3" fontId="52" fillId="0" borderId="0" xfId="43" applyNumberFormat="1" applyFont="1" applyFill="1" applyAlignment="1">
      <alignment horizontal="right" vertical="center"/>
    </xf>
    <xf numFmtId="3" fontId="52" fillId="27" borderId="0" xfId="43" applyNumberFormat="1" applyFont="1" applyFill="1" applyAlignment="1">
      <alignment horizontal="center"/>
    </xf>
    <xf numFmtId="0" fontId="52" fillId="27" borderId="0" xfId="91" applyFont="1" applyFill="1"/>
    <xf numFmtId="169" fontId="52" fillId="0" borderId="0" xfId="85" applyFont="1" applyFill="1" applyAlignment="1">
      <alignment horizontal="center"/>
    </xf>
    <xf numFmtId="169" fontId="52" fillId="0" borderId="0" xfId="85" applyFont="1" applyFill="1"/>
    <xf numFmtId="1" fontId="52" fillId="27" borderId="0" xfId="43" applyNumberFormat="1" applyFont="1" applyFill="1" applyBorder="1" applyAlignment="1">
      <alignment horizontal="center"/>
    </xf>
    <xf numFmtId="3" fontId="64" fillId="0" borderId="0" xfId="43" applyNumberFormat="1" applyFont="1" applyFill="1" applyAlignment="1">
      <alignment horizontal="right" vertical="center"/>
    </xf>
    <xf numFmtId="169" fontId="52" fillId="27" borderId="0" xfId="85" applyFont="1" applyFill="1"/>
    <xf numFmtId="3" fontId="52" fillId="0" borderId="88" xfId="43" applyNumberFormat="1" applyFont="1" applyFill="1" applyBorder="1" applyAlignment="1">
      <alignment horizontal="right" vertical="center"/>
    </xf>
    <xf numFmtId="3" fontId="52" fillId="0" borderId="48" xfId="43" applyNumberFormat="1" applyFont="1" applyFill="1" applyBorder="1" applyAlignment="1">
      <alignment horizontal="right" vertical="center"/>
    </xf>
    <xf numFmtId="0" fontId="52" fillId="0" borderId="0" xfId="91" applyFont="1" applyFill="1"/>
    <xf numFmtId="0" fontId="52" fillId="0" borderId="0" xfId="91" applyFont="1" applyFill="1" applyAlignment="1">
      <alignment vertical="center"/>
    </xf>
    <xf numFmtId="0" fontId="52" fillId="27" borderId="0" xfId="91" applyFont="1" applyFill="1" applyAlignment="1">
      <alignment vertical="center"/>
    </xf>
    <xf numFmtId="0" fontId="55" fillId="0" borderId="0" xfId="43" applyFont="1" applyFill="1"/>
    <xf numFmtId="4" fontId="55" fillId="0" borderId="0" xfId="43" applyNumberFormat="1" applyFont="1" applyFill="1"/>
    <xf numFmtId="169" fontId="55" fillId="0" borderId="0" xfId="85" applyFont="1" applyFill="1"/>
    <xf numFmtId="3" fontId="55" fillId="28" borderId="0" xfId="43" applyNumberFormat="1" applyFont="1" applyFill="1"/>
    <xf numFmtId="0" fontId="55" fillId="28" borderId="0" xfId="43" applyFont="1" applyFill="1"/>
    <xf numFmtId="0" fontId="73" fillId="28" borderId="0" xfId="43" applyFont="1" applyFill="1"/>
    <xf numFmtId="0" fontId="83" fillId="28" borderId="0" xfId="43" quotePrefix="1" applyNumberFormat="1" applyFont="1" applyFill="1" applyAlignment="1" applyProtection="1">
      <alignment horizontal="centerContinuous"/>
    </xf>
    <xf numFmtId="3" fontId="55" fillId="28" borderId="0" xfId="43" applyNumberFormat="1" applyFont="1" applyFill="1" applyAlignment="1">
      <alignment horizontal="centerContinuous"/>
    </xf>
    <xf numFmtId="0" fontId="55" fillId="28" borderId="0" xfId="43" applyFont="1" applyFill="1" applyAlignment="1">
      <alignment horizontal="centerContinuous"/>
    </xf>
    <xf numFmtId="0" fontId="55" fillId="28" borderId="0" xfId="43" quotePrefix="1" applyFont="1" applyFill="1" applyAlignment="1" applyProtection="1">
      <alignment horizontal="centerContinuous"/>
    </xf>
    <xf numFmtId="0" fontId="73" fillId="0" borderId="0" xfId="43" applyFont="1" applyFill="1"/>
    <xf numFmtId="0" fontId="84" fillId="0" borderId="49" xfId="43" applyNumberFormat="1" applyFont="1" applyFill="1" applyBorder="1" applyProtection="1"/>
    <xf numFmtId="3" fontId="85" fillId="0" borderId="49" xfId="43" applyNumberFormat="1" applyFont="1" applyFill="1" applyBorder="1" applyAlignment="1" applyProtection="1">
      <alignment horizontal="right"/>
    </xf>
    <xf numFmtId="3" fontId="85" fillId="0" borderId="50" xfId="43" applyNumberFormat="1" applyFont="1" applyFill="1" applyBorder="1" applyAlignment="1" applyProtection="1">
      <alignment horizontal="right"/>
    </xf>
    <xf numFmtId="169" fontId="73" fillId="0" borderId="0" xfId="85" applyFont="1" applyFill="1"/>
    <xf numFmtId="168" fontId="52" fillId="28" borderId="0" xfId="86" applyFont="1" applyFill="1"/>
    <xf numFmtId="0" fontId="75" fillId="28" borderId="0" xfId="43" applyNumberFormat="1" applyFont="1" applyFill="1" applyBorder="1" applyAlignment="1" applyProtection="1"/>
    <xf numFmtId="3" fontId="75" fillId="28" borderId="0" xfId="43" applyNumberFormat="1" applyFont="1" applyFill="1" applyBorder="1"/>
    <xf numFmtId="169" fontId="75" fillId="28" borderId="0" xfId="85" applyFont="1" applyFill="1" applyBorder="1"/>
    <xf numFmtId="41" fontId="55" fillId="0" borderId="0" xfId="43" applyNumberFormat="1" applyFont="1" applyFill="1"/>
    <xf numFmtId="3" fontId="52" fillId="0" borderId="0" xfId="91" applyNumberFormat="1" applyFont="1" applyFill="1" applyAlignment="1">
      <alignment horizontal="center"/>
    </xf>
    <xf numFmtId="17" fontId="52" fillId="27" borderId="49" xfId="43" applyNumberFormat="1" applyFont="1" applyFill="1" applyBorder="1" applyAlignment="1">
      <alignment horizontal="center"/>
    </xf>
    <xf numFmtId="168" fontId="52" fillId="27" borderId="0" xfId="86" applyFont="1" applyFill="1"/>
    <xf numFmtId="0" fontId="87" fillId="27" borderId="0" xfId="43" applyFont="1" applyFill="1"/>
    <xf numFmtId="3" fontId="52" fillId="27" borderId="0" xfId="91" applyNumberFormat="1" applyFont="1" applyFill="1" applyAlignment="1">
      <alignment horizontal="center" vertical="center"/>
    </xf>
    <xf numFmtId="3" fontId="52" fillId="27" borderId="0" xfId="91" applyNumberFormat="1" applyFont="1" applyFill="1" applyBorder="1" applyAlignment="1">
      <alignment horizontal="center"/>
    </xf>
    <xf numFmtId="0" fontId="52" fillId="27" borderId="0" xfId="43" applyFont="1" applyFill="1" applyBorder="1"/>
    <xf numFmtId="3" fontId="64" fillId="0" borderId="26" xfId="43" applyNumberFormat="1" applyFont="1" applyFill="1" applyBorder="1" applyAlignment="1">
      <alignment horizontal="right" vertical="center"/>
    </xf>
    <xf numFmtId="0" fontId="52" fillId="0" borderId="0" xfId="43" applyFont="1" applyFill="1" applyAlignment="1"/>
    <xf numFmtId="3" fontId="64" fillId="28" borderId="0" xfId="43" applyNumberFormat="1" applyFont="1" applyFill="1" applyAlignment="1">
      <alignment horizontal="right" vertical="center"/>
    </xf>
    <xf numFmtId="0" fontId="64" fillId="27" borderId="44" xfId="43" applyFont="1" applyFill="1" applyBorder="1" applyAlignment="1">
      <alignment horizontal="left" vertical="center"/>
    </xf>
    <xf numFmtId="3" fontId="64" fillId="0" borderId="68" xfId="43" applyNumberFormat="1" applyFont="1" applyFill="1" applyBorder="1" applyAlignment="1">
      <alignment horizontal="right" vertical="center"/>
    </xf>
    <xf numFmtId="3" fontId="52" fillId="0" borderId="91" xfId="43" applyNumberFormat="1" applyFont="1" applyFill="1" applyBorder="1" applyAlignment="1">
      <alignment horizontal="right" vertical="center"/>
    </xf>
    <xf numFmtId="0" fontId="80" fillId="0" borderId="0" xfId="43" applyFont="1" applyFill="1"/>
    <xf numFmtId="0" fontId="80" fillId="27" borderId="0" xfId="43" applyFont="1" applyFill="1"/>
    <xf numFmtId="0" fontId="75" fillId="27" borderId="0" xfId="43" applyFont="1" applyFill="1" applyAlignment="1" applyProtection="1">
      <alignment horizontal="centerContinuous"/>
    </xf>
    <xf numFmtId="0" fontId="75" fillId="27" borderId="0" xfId="43" applyFont="1" applyFill="1" applyAlignment="1">
      <alignment horizontal="centerContinuous"/>
    </xf>
    <xf numFmtId="0" fontId="90" fillId="27" borderId="0" xfId="43" applyFont="1" applyFill="1"/>
    <xf numFmtId="0" fontId="75" fillId="27" borderId="0" xfId="43" applyFont="1" applyFill="1" applyBorder="1"/>
    <xf numFmtId="167" fontId="54" fillId="27" borderId="15" xfId="43" applyNumberFormat="1" applyFont="1" applyFill="1" applyBorder="1" applyAlignment="1">
      <alignment horizontal="center"/>
    </xf>
    <xf numFmtId="167" fontId="75" fillId="27" borderId="15" xfId="43" applyNumberFormat="1" applyFont="1" applyFill="1" applyBorder="1" applyAlignment="1">
      <alignment horizontal="center"/>
    </xf>
    <xf numFmtId="167" fontId="80" fillId="0" borderId="0" xfId="43" applyNumberFormat="1" applyFont="1" applyFill="1"/>
    <xf numFmtId="167" fontId="54" fillId="27" borderId="25" xfId="43" applyNumberFormat="1" applyFont="1" applyFill="1" applyBorder="1" applyAlignment="1">
      <alignment horizontal="center"/>
    </xf>
    <xf numFmtId="0" fontId="54" fillId="27" borderId="25" xfId="43" applyNumberFormat="1" applyFont="1" applyFill="1" applyBorder="1" applyAlignment="1" applyProtection="1"/>
    <xf numFmtId="3" fontId="75" fillId="27" borderId="0" xfId="43" applyNumberFormat="1" applyFont="1" applyFill="1" applyBorder="1" applyAlignment="1">
      <alignment horizontal="center"/>
    </xf>
    <xf numFmtId="0" fontId="75" fillId="27" borderId="0" xfId="43" applyNumberFormat="1" applyFont="1" applyFill="1" applyBorder="1"/>
    <xf numFmtId="0" fontId="80" fillId="28" borderId="0" xfId="43" applyFont="1" applyFill="1"/>
    <xf numFmtId="0" fontId="52" fillId="0" borderId="0" xfId="43" applyFont="1" applyBorder="1"/>
    <xf numFmtId="0" fontId="52" fillId="0" borderId="0" xfId="368" applyFont="1" applyBorder="1"/>
    <xf numFmtId="175" fontId="52" fillId="27" borderId="0" xfId="86" applyNumberFormat="1" applyFont="1" applyFill="1" applyBorder="1" applyAlignment="1">
      <alignment horizontal="center"/>
    </xf>
    <xf numFmtId="14" fontId="52" fillId="27" borderId="0" xfId="43" applyNumberFormat="1" applyFont="1" applyFill="1" applyBorder="1" applyAlignment="1">
      <alignment horizontal="center"/>
    </xf>
    <xf numFmtId="41" fontId="52" fillId="27" borderId="0" xfId="85" applyNumberFormat="1" applyFont="1" applyFill="1"/>
    <xf numFmtId="172" fontId="64" fillId="27" borderId="23" xfId="85" applyNumberFormat="1" applyFont="1" applyFill="1" applyBorder="1" applyAlignment="1">
      <alignment horizontal="center"/>
    </xf>
    <xf numFmtId="172" fontId="64" fillId="27" borderId="27" xfId="85" applyNumberFormat="1" applyFont="1" applyFill="1" applyBorder="1" applyAlignment="1">
      <alignment horizontal="center"/>
    </xf>
    <xf numFmtId="41" fontId="64" fillId="27" borderId="33" xfId="85" applyNumberFormat="1" applyFont="1" applyFill="1" applyBorder="1" applyAlignment="1">
      <alignment horizontal="center" vertical="center"/>
    </xf>
    <xf numFmtId="41" fontId="64" fillId="27" borderId="16" xfId="85" applyNumberFormat="1" applyFont="1" applyFill="1" applyBorder="1" applyAlignment="1">
      <alignment horizontal="center" vertical="center"/>
    </xf>
    <xf numFmtId="169" fontId="57" fillId="27" borderId="14" xfId="85" applyFont="1" applyFill="1" applyBorder="1"/>
    <xf numFmtId="172" fontId="57" fillId="27" borderId="15" xfId="85" applyNumberFormat="1" applyFont="1" applyFill="1" applyBorder="1"/>
    <xf numFmtId="0" fontId="52" fillId="27" borderId="14" xfId="43" applyFont="1" applyFill="1" applyBorder="1"/>
    <xf numFmtId="169" fontId="52" fillId="27" borderId="15" xfId="85" applyFont="1" applyFill="1" applyBorder="1"/>
    <xf numFmtId="169" fontId="52" fillId="27" borderId="16" xfId="85" applyFont="1" applyFill="1" applyBorder="1"/>
    <xf numFmtId="0" fontId="54" fillId="27" borderId="14" xfId="43" applyFont="1" applyFill="1" applyBorder="1"/>
    <xf numFmtId="0" fontId="64" fillId="27" borderId="14" xfId="43" applyFont="1" applyFill="1" applyBorder="1"/>
    <xf numFmtId="172" fontId="64" fillId="27" borderId="15" xfId="85" applyNumberFormat="1" applyFont="1" applyFill="1" applyBorder="1" applyAlignment="1"/>
    <xf numFmtId="172" fontId="64" fillId="27" borderId="16" xfId="85" applyNumberFormat="1" applyFont="1" applyFill="1" applyBorder="1" applyAlignment="1"/>
    <xf numFmtId="0" fontId="71" fillId="27" borderId="14" xfId="43" applyFont="1" applyFill="1" applyBorder="1"/>
    <xf numFmtId="172" fontId="71" fillId="27" borderId="15" xfId="85" applyNumberFormat="1" applyFont="1" applyFill="1" applyBorder="1" applyAlignment="1">
      <alignment horizontal="right"/>
    </xf>
    <xf numFmtId="172" fontId="71" fillId="27" borderId="16" xfId="85" applyNumberFormat="1" applyFont="1" applyFill="1" applyBorder="1" applyAlignment="1">
      <alignment horizontal="right"/>
    </xf>
    <xf numFmtId="172" fontId="52" fillId="27" borderId="15" xfId="85" applyNumberFormat="1" applyFont="1" applyFill="1" applyBorder="1" applyAlignment="1">
      <alignment horizontal="right"/>
    </xf>
    <xf numFmtId="172" fontId="52" fillId="27" borderId="16" xfId="85" applyNumberFormat="1" applyFont="1" applyFill="1" applyBorder="1" applyAlignment="1">
      <alignment horizontal="right"/>
    </xf>
    <xf numFmtId="172" fontId="54" fillId="27" borderId="15" xfId="85" applyNumberFormat="1" applyFont="1" applyFill="1" applyBorder="1" applyAlignment="1"/>
    <xf numFmtId="172" fontId="54" fillId="27" borderId="15" xfId="85" applyNumberFormat="1" applyFont="1" applyFill="1" applyBorder="1" applyAlignment="1">
      <alignment wrapText="1"/>
    </xf>
    <xf numFmtId="172" fontId="54" fillId="27" borderId="16" xfId="85" applyNumberFormat="1" applyFont="1" applyFill="1" applyBorder="1" applyAlignment="1"/>
    <xf numFmtId="172" fontId="52" fillId="27" borderId="15" xfId="85" applyNumberFormat="1" applyFont="1" applyFill="1" applyBorder="1" applyAlignment="1"/>
    <xf numFmtId="0" fontId="63" fillId="27" borderId="14" xfId="43" applyFont="1" applyFill="1" applyBorder="1"/>
    <xf numFmtId="172" fontId="64" fillId="28" borderId="15" xfId="85" applyNumberFormat="1" applyFont="1" applyFill="1" applyBorder="1" applyAlignment="1"/>
    <xf numFmtId="0" fontId="72" fillId="0" borderId="14" xfId="43" applyFont="1" applyFill="1" applyBorder="1"/>
    <xf numFmtId="0" fontId="72" fillId="0" borderId="25" xfId="43" applyFont="1" applyFill="1" applyBorder="1"/>
    <xf numFmtId="172" fontId="72" fillId="0" borderId="25" xfId="85" applyNumberFormat="1" applyFont="1" applyFill="1" applyBorder="1"/>
    <xf numFmtId="0" fontId="72" fillId="0" borderId="0" xfId="43" applyFont="1" applyFill="1" applyBorder="1"/>
    <xf numFmtId="172" fontId="72" fillId="0" borderId="0" xfId="85" applyNumberFormat="1" applyFont="1" applyFill="1" applyBorder="1"/>
    <xf numFmtId="192" fontId="52" fillId="0" borderId="0" xfId="85" applyNumberFormat="1" applyFont="1" applyFill="1" applyAlignment="1">
      <alignment horizontal="left" wrapText="1"/>
    </xf>
    <xf numFmtId="0" fontId="64" fillId="27" borderId="27" xfId="43" applyFont="1" applyFill="1" applyBorder="1" applyAlignment="1">
      <alignment horizontal="center"/>
    </xf>
    <xf numFmtId="0" fontId="64" fillId="27" borderId="17" xfId="43" applyFont="1" applyFill="1" applyBorder="1" applyAlignment="1">
      <alignment horizontal="center"/>
    </xf>
    <xf numFmtId="3" fontId="64" fillId="0" borderId="0" xfId="86" applyNumberFormat="1" applyFont="1" applyFill="1" applyBorder="1"/>
    <xf numFmtId="3" fontId="52" fillId="27" borderId="0" xfId="43" applyNumberFormat="1" applyFont="1" applyFill="1"/>
    <xf numFmtId="3" fontId="52" fillId="27" borderId="33" xfId="43" applyNumberFormat="1" applyFont="1" applyFill="1" applyBorder="1"/>
    <xf numFmtId="186" fontId="52" fillId="27" borderId="33" xfId="43" applyNumberFormat="1" applyFont="1" applyFill="1" applyBorder="1"/>
    <xf numFmtId="3" fontId="52" fillId="27" borderId="15" xfId="43" applyNumberFormat="1" applyFont="1" applyFill="1" applyBorder="1"/>
    <xf numFmtId="0" fontId="52" fillId="0" borderId="14" xfId="43" applyFont="1" applyFill="1" applyBorder="1"/>
    <xf numFmtId="3" fontId="64" fillId="27" borderId="14" xfId="43" applyNumberFormat="1" applyFont="1" applyFill="1" applyBorder="1"/>
    <xf numFmtId="3" fontId="64" fillId="27" borderId="15" xfId="43" applyNumberFormat="1" applyFont="1" applyFill="1" applyBorder="1"/>
    <xf numFmtId="0" fontId="81" fillId="27" borderId="14" xfId="43" applyFont="1" applyFill="1" applyBorder="1"/>
    <xf numFmtId="3" fontId="81" fillId="27" borderId="15" xfId="43" applyNumberFormat="1" applyFont="1" applyFill="1" applyBorder="1"/>
    <xf numFmtId="0" fontId="52" fillId="27" borderId="14" xfId="43" applyFont="1" applyFill="1" applyBorder="1" applyAlignment="1">
      <alignment horizontal="left" vertical="center" wrapText="1"/>
    </xf>
    <xf numFmtId="0" fontId="64" fillId="27" borderId="14" xfId="43" applyFont="1" applyFill="1" applyBorder="1" applyAlignment="1">
      <alignment horizontal="left" vertical="center" wrapText="1"/>
    </xf>
    <xf numFmtId="3" fontId="96" fillId="27" borderId="15" xfId="43" applyNumberFormat="1" applyFont="1" applyFill="1" applyBorder="1"/>
    <xf numFmtId="3" fontId="66" fillId="27" borderId="15" xfId="43" applyNumberFormat="1" applyFont="1" applyFill="1" applyBorder="1"/>
    <xf numFmtId="172" fontId="66" fillId="27" borderId="15" xfId="370" applyNumberFormat="1" applyFont="1" applyFill="1" applyBorder="1"/>
    <xf numFmtId="0" fontId="65" fillId="27" borderId="15" xfId="43" applyFont="1" applyFill="1" applyBorder="1"/>
    <xf numFmtId="3" fontId="52" fillId="0" borderId="16" xfId="43" applyNumberFormat="1" applyFont="1" applyFill="1" applyBorder="1"/>
    <xf numFmtId="3" fontId="52" fillId="0" borderId="15" xfId="43" applyNumberFormat="1" applyFont="1" applyFill="1" applyBorder="1"/>
    <xf numFmtId="3" fontId="52" fillId="27" borderId="21" xfId="43" applyNumberFormat="1" applyFont="1" applyFill="1" applyBorder="1"/>
    <xf numFmtId="3" fontId="52" fillId="27" borderId="25" xfId="43" applyNumberFormat="1" applyFont="1" applyFill="1" applyBorder="1"/>
    <xf numFmtId="3" fontId="52" fillId="27" borderId="0" xfId="43" applyNumberFormat="1" applyFont="1" applyFill="1" applyBorder="1"/>
    <xf numFmtId="3" fontId="52" fillId="27" borderId="62" xfId="43" applyNumberFormat="1" applyFont="1" applyFill="1" applyBorder="1"/>
    <xf numFmtId="0" fontId="52" fillId="0" borderId="0" xfId="43" applyFont="1" applyFill="1" applyAlignment="1">
      <alignment horizontal="left" wrapText="1"/>
    </xf>
    <xf numFmtId="0" fontId="52" fillId="0" borderId="0" xfId="0" applyFont="1" applyFill="1"/>
    <xf numFmtId="0" fontId="63" fillId="27" borderId="0" xfId="43" applyFont="1" applyFill="1"/>
    <xf numFmtId="167" fontId="52" fillId="27" borderId="0" xfId="43" applyNumberFormat="1" applyFont="1" applyFill="1"/>
    <xf numFmtId="167" fontId="52" fillId="27" borderId="0" xfId="86" applyNumberFormat="1" applyFont="1" applyFill="1" applyAlignment="1">
      <alignment horizontal="right"/>
    </xf>
    <xf numFmtId="0" fontId="55" fillId="27" borderId="28" xfId="43" applyFont="1" applyFill="1" applyBorder="1" applyAlignment="1">
      <alignment horizontal="center"/>
    </xf>
    <xf numFmtId="0" fontId="55" fillId="27" borderId="43" xfId="43" applyFont="1" applyFill="1" applyBorder="1" applyAlignment="1">
      <alignment horizontal="center"/>
    </xf>
    <xf numFmtId="167" fontId="97" fillId="27" borderId="20" xfId="86" applyNumberFormat="1" applyFont="1" applyFill="1" applyBorder="1" applyAlignment="1" applyProtection="1"/>
    <xf numFmtId="167" fontId="97" fillId="27" borderId="34" xfId="86" applyNumberFormat="1" applyFont="1" applyFill="1" applyBorder="1" applyAlignment="1" applyProtection="1"/>
    <xf numFmtId="167" fontId="97" fillId="27" borderId="16" xfId="86" applyNumberFormat="1" applyFont="1" applyFill="1" applyBorder="1" applyAlignment="1" applyProtection="1"/>
    <xf numFmtId="167" fontId="97" fillId="27" borderId="15" xfId="86" applyNumberFormat="1" applyFont="1" applyFill="1" applyBorder="1" applyAlignment="1" applyProtection="1"/>
    <xf numFmtId="1" fontId="67" fillId="29" borderId="95" xfId="376" applyNumberFormat="1" applyFont="1" applyFill="1" applyBorder="1" applyAlignment="1">
      <alignment horizontal="right" wrapText="1"/>
    </xf>
    <xf numFmtId="0" fontId="67" fillId="29" borderId="95" xfId="376" applyFont="1" applyFill="1" applyBorder="1" applyAlignment="1">
      <alignment horizontal="right" wrapText="1"/>
    </xf>
    <xf numFmtId="0" fontId="52" fillId="27" borderId="0" xfId="43" applyFont="1" applyFill="1" applyAlignment="1">
      <alignment horizontal="left"/>
    </xf>
    <xf numFmtId="0" fontId="52" fillId="27" borderId="0" xfId="43" applyFont="1" applyFill="1" applyAlignment="1">
      <alignment vertical="center" wrapText="1"/>
    </xf>
    <xf numFmtId="167" fontId="52" fillId="0" borderId="0" xfId="0" applyNumberFormat="1" applyFont="1"/>
    <xf numFmtId="167" fontId="52" fillId="27" borderId="0" xfId="369" applyNumberFormat="1" applyFont="1" applyFill="1" applyAlignment="1">
      <alignment horizontal="right"/>
    </xf>
    <xf numFmtId="188" fontId="73" fillId="27" borderId="0" xfId="86" applyNumberFormat="1" applyFont="1" applyFill="1" applyAlignment="1">
      <alignment horizontal="right"/>
    </xf>
    <xf numFmtId="0" fontId="75" fillId="0" borderId="0" xfId="43" applyFont="1" applyFill="1"/>
    <xf numFmtId="188" fontId="52" fillId="27" borderId="0" xfId="86" applyNumberFormat="1" applyFont="1" applyFill="1"/>
    <xf numFmtId="0" fontId="71" fillId="27" borderId="0" xfId="43" applyFont="1" applyFill="1" applyBorder="1"/>
    <xf numFmtId="0" fontId="99" fillId="27" borderId="0" xfId="43" applyFont="1" applyFill="1"/>
    <xf numFmtId="0" fontId="52" fillId="27" borderId="19" xfId="43" applyFont="1" applyFill="1" applyBorder="1" applyAlignment="1">
      <alignment horizontal="center"/>
    </xf>
    <xf numFmtId="0" fontId="55" fillId="27" borderId="38" xfId="43" applyFont="1" applyFill="1" applyBorder="1" applyAlignment="1">
      <alignment horizontal="center"/>
    </xf>
    <xf numFmtId="49" fontId="52" fillId="27" borderId="20" xfId="43" applyNumberFormat="1" applyFont="1" applyFill="1" applyBorder="1" applyAlignment="1">
      <alignment horizontal="center"/>
    </xf>
    <xf numFmtId="1" fontId="52" fillId="27" borderId="65" xfId="43" applyNumberFormat="1" applyFont="1" applyFill="1" applyBorder="1" applyAlignment="1">
      <alignment horizontal="center"/>
    </xf>
    <xf numFmtId="188" fontId="100" fillId="27" borderId="15" xfId="86" applyNumberFormat="1" applyFont="1" applyFill="1" applyBorder="1" applyAlignment="1" applyProtection="1">
      <alignment horizontal="center" vertical="center" wrapText="1"/>
    </xf>
    <xf numFmtId="0" fontId="64" fillId="0" borderId="0" xfId="43" applyFont="1" applyFill="1" applyAlignment="1"/>
    <xf numFmtId="15" fontId="52" fillId="27" borderId="19" xfId="43" applyNumberFormat="1" applyFont="1" applyFill="1" applyBorder="1" applyAlignment="1">
      <alignment horizontal="center" vertical="center" wrapText="1"/>
    </xf>
    <xf numFmtId="15" fontId="52" fillId="27" borderId="19" xfId="43" applyNumberFormat="1" applyFont="1" applyFill="1" applyBorder="1" applyAlignment="1">
      <alignment horizontal="center"/>
    </xf>
    <xf numFmtId="3" fontId="52" fillId="27" borderId="15" xfId="43" applyNumberFormat="1" applyFont="1" applyFill="1" applyBorder="1" applyAlignment="1">
      <alignment horizontal="right" indent="1"/>
    </xf>
    <xf numFmtId="0" fontId="52" fillId="27" borderId="20" xfId="43" applyFont="1" applyFill="1" applyBorder="1" applyAlignment="1">
      <alignment vertical="center" wrapText="1"/>
    </xf>
    <xf numFmtId="49" fontId="52" fillId="27" borderId="20" xfId="43" applyNumberFormat="1" applyFont="1" applyFill="1" applyBorder="1" applyAlignment="1">
      <alignment horizontal="center" vertical="center" wrapText="1"/>
    </xf>
    <xf numFmtId="15" fontId="52" fillId="27" borderId="31" xfId="43" applyNumberFormat="1" applyFont="1" applyFill="1" applyBorder="1" applyAlignment="1">
      <alignment horizontal="center" vertical="center" wrapText="1"/>
    </xf>
    <xf numFmtId="0" fontId="101" fillId="27" borderId="35" xfId="43" applyFont="1" applyFill="1" applyBorder="1" applyAlignment="1">
      <alignment vertical="center" wrapText="1"/>
    </xf>
    <xf numFmtId="49" fontId="81" fillId="27" borderId="35" xfId="43" applyNumberFormat="1" applyFont="1" applyFill="1" applyBorder="1" applyAlignment="1">
      <alignment horizontal="center" vertical="center" wrapText="1"/>
    </xf>
    <xf numFmtId="1" fontId="52" fillId="27" borderId="63" xfId="43" applyNumberFormat="1" applyFont="1" applyFill="1" applyBorder="1" applyAlignment="1" applyProtection="1">
      <alignment horizontal="center" vertical="center" wrapText="1"/>
    </xf>
    <xf numFmtId="49" fontId="52" fillId="27" borderId="0" xfId="43" applyNumberFormat="1" applyFont="1" applyFill="1" applyAlignment="1">
      <alignment horizontal="center"/>
    </xf>
    <xf numFmtId="1" fontId="52" fillId="27" borderId="0" xfId="43" applyNumberFormat="1" applyFont="1" applyFill="1" applyAlignment="1">
      <alignment horizontal="center"/>
    </xf>
    <xf numFmtId="1" fontId="52" fillId="27" borderId="0" xfId="86" applyNumberFormat="1" applyFont="1" applyFill="1" applyAlignment="1">
      <alignment horizontal="center"/>
    </xf>
    <xf numFmtId="0" fontId="52" fillId="27" borderId="0" xfId="43" applyFont="1" applyFill="1" applyAlignment="1">
      <alignment horizontal="right"/>
    </xf>
    <xf numFmtId="0" fontId="52" fillId="27" borderId="0" xfId="43" applyFont="1" applyFill="1" applyAlignment="1">
      <alignment horizontal="centerContinuous"/>
    </xf>
    <xf numFmtId="0" fontId="73" fillId="27" borderId="20" xfId="43" applyFont="1" applyFill="1" applyBorder="1"/>
    <xf numFmtId="0" fontId="64" fillId="27" borderId="65" xfId="43" applyFont="1" applyFill="1" applyBorder="1" applyAlignment="1">
      <alignment horizontal="center"/>
    </xf>
    <xf numFmtId="3" fontId="55" fillId="27" borderId="15" xfId="43" applyNumberFormat="1" applyFont="1" applyFill="1" applyBorder="1"/>
    <xf numFmtId="15" fontId="88" fillId="27" borderId="19" xfId="43" applyNumberFormat="1" applyFont="1" applyFill="1" applyBorder="1" applyAlignment="1">
      <alignment horizontal="center"/>
    </xf>
    <xf numFmtId="0" fontId="102" fillId="27" borderId="20" xfId="43" applyFont="1" applyFill="1" applyBorder="1"/>
    <xf numFmtId="0" fontId="103" fillId="27" borderId="20" xfId="43" applyFont="1" applyFill="1" applyBorder="1"/>
    <xf numFmtId="0" fontId="104" fillId="27" borderId="65" xfId="43" applyFont="1" applyFill="1" applyBorder="1" applyAlignment="1">
      <alignment horizontal="center"/>
    </xf>
    <xf numFmtId="3" fontId="80" fillId="27" borderId="15" xfId="43" applyNumberFormat="1" applyFont="1" applyFill="1" applyBorder="1" applyAlignment="1">
      <alignment horizontal="right" indent="1"/>
    </xf>
    <xf numFmtId="3" fontId="54" fillId="27" borderId="15" xfId="43" applyNumberFormat="1" applyFont="1" applyFill="1" applyBorder="1" applyAlignment="1">
      <alignment horizontal="right" indent="1"/>
    </xf>
    <xf numFmtId="0" fontId="88" fillId="27" borderId="20" xfId="43" applyFont="1" applyFill="1" applyBorder="1"/>
    <xf numFmtId="10" fontId="88" fillId="27" borderId="20" xfId="97" applyNumberFormat="1" applyFont="1" applyFill="1" applyBorder="1" applyAlignment="1">
      <alignment horizontal="center"/>
    </xf>
    <xf numFmtId="189" fontId="88" fillId="27" borderId="65" xfId="43" applyNumberFormat="1" applyFont="1" applyFill="1" applyBorder="1" applyAlignment="1">
      <alignment horizontal="center"/>
    </xf>
    <xf numFmtId="15" fontId="88" fillId="0" borderId="19" xfId="43" applyNumberFormat="1" applyFont="1" applyFill="1" applyBorder="1" applyAlignment="1">
      <alignment horizontal="center"/>
    </xf>
    <xf numFmtId="174" fontId="88" fillId="0" borderId="20" xfId="97" applyNumberFormat="1" applyFont="1" applyFill="1" applyBorder="1" applyAlignment="1">
      <alignment horizontal="center"/>
    </xf>
    <xf numFmtId="189" fontId="88" fillId="28" borderId="65" xfId="43" applyNumberFormat="1" applyFont="1" applyFill="1" applyBorder="1" applyAlignment="1">
      <alignment horizontal="center"/>
    </xf>
    <xf numFmtId="0" fontId="88" fillId="27" borderId="20" xfId="43" applyFont="1" applyFill="1" applyBorder="1" applyAlignment="1">
      <alignment horizontal="center"/>
    </xf>
    <xf numFmtId="0" fontId="88" fillId="27" borderId="65" xfId="43" applyFont="1" applyFill="1" applyBorder="1" applyAlignment="1">
      <alignment horizontal="center"/>
    </xf>
    <xf numFmtId="15" fontId="52" fillId="27" borderId="0" xfId="43" applyNumberFormat="1" applyFont="1" applyFill="1" applyAlignment="1">
      <alignment horizontal="center"/>
    </xf>
    <xf numFmtId="167" fontId="52" fillId="27" borderId="0" xfId="86" applyNumberFormat="1" applyFont="1" applyFill="1"/>
    <xf numFmtId="3" fontId="52" fillId="0" borderId="0" xfId="43" applyNumberFormat="1" applyFont="1"/>
    <xf numFmtId="185" fontId="52" fillId="0" borderId="0" xfId="43" applyNumberFormat="1" applyFont="1"/>
    <xf numFmtId="0" fontId="71" fillId="0" borderId="0" xfId="43" applyFont="1" applyFill="1"/>
    <xf numFmtId="0" fontId="71" fillId="0" borderId="15" xfId="43" applyFont="1" applyBorder="1"/>
    <xf numFmtId="0" fontId="71" fillId="0" borderId="15" xfId="43" applyFont="1" applyFill="1" applyBorder="1" applyAlignment="1"/>
    <xf numFmtId="0" fontId="68" fillId="27" borderId="15" xfId="90" applyFont="1" applyFill="1" applyBorder="1" applyAlignment="1">
      <alignment vertical="center"/>
    </xf>
    <xf numFmtId="182" fontId="68" fillId="27" borderId="15" xfId="51" applyNumberFormat="1" applyFont="1" applyFill="1" applyBorder="1" applyAlignment="1">
      <alignment horizontal="center" vertical="center" wrapText="1"/>
    </xf>
    <xf numFmtId="0" fontId="71" fillId="27" borderId="15" xfId="43" applyFont="1" applyFill="1" applyBorder="1"/>
    <xf numFmtId="182" fontId="71" fillId="27" borderId="15" xfId="51" applyNumberFormat="1" applyFont="1" applyFill="1" applyBorder="1" applyAlignment="1">
      <alignment horizontal="center"/>
    </xf>
    <xf numFmtId="182" fontId="52" fillId="27" borderId="15" xfId="51" applyNumberFormat="1" applyFont="1" applyFill="1" applyBorder="1" applyAlignment="1">
      <alignment horizontal="center"/>
    </xf>
    <xf numFmtId="0" fontId="52" fillId="27" borderId="15" xfId="90" applyFont="1" applyFill="1" applyBorder="1"/>
    <xf numFmtId="182" fontId="52" fillId="27" borderId="15" xfId="51" applyNumberFormat="1" applyFont="1" applyFill="1" applyBorder="1" applyAlignment="1">
      <alignment horizontal="center" vertical="center" wrapText="1"/>
    </xf>
    <xf numFmtId="182" fontId="52" fillId="27" borderId="25" xfId="51" applyNumberFormat="1" applyFont="1" applyFill="1" applyBorder="1" applyAlignment="1">
      <alignment horizontal="center"/>
    </xf>
    <xf numFmtId="182" fontId="71" fillId="0" borderId="0" xfId="43" applyNumberFormat="1" applyFont="1" applyFill="1"/>
    <xf numFmtId="0" fontId="54" fillId="28" borderId="0" xfId="43" applyFont="1" applyFill="1" applyAlignment="1">
      <alignment horizontal="right"/>
    </xf>
    <xf numFmtId="0" fontId="55" fillId="28" borderId="0" xfId="43" applyFont="1" applyFill="1" applyAlignment="1">
      <alignment horizontal="center"/>
    </xf>
    <xf numFmtId="0" fontId="54" fillId="28" borderId="0" xfId="43" applyFont="1" applyFill="1" applyAlignment="1">
      <alignment horizontal="center"/>
    </xf>
    <xf numFmtId="0" fontId="71" fillId="27" borderId="62" xfId="43" applyFont="1" applyFill="1" applyBorder="1"/>
    <xf numFmtId="0" fontId="52" fillId="27" borderId="33" xfId="43" applyFont="1" applyFill="1" applyBorder="1" applyAlignment="1">
      <alignment horizontal="center"/>
    </xf>
    <xf numFmtId="0" fontId="52" fillId="27" borderId="25" xfId="43" applyFont="1" applyFill="1" applyBorder="1" applyAlignment="1">
      <alignment horizontal="right"/>
    </xf>
    <xf numFmtId="0" fontId="52" fillId="27" borderId="0" xfId="43" applyFont="1" applyFill="1" applyAlignment="1">
      <alignment vertical="justify" wrapText="1"/>
    </xf>
    <xf numFmtId="173" fontId="71" fillId="28" borderId="0" xfId="43" applyNumberFormat="1" applyFont="1" applyFill="1" applyAlignment="1" applyProtection="1">
      <alignment horizontal="right"/>
    </xf>
    <xf numFmtId="173" fontId="55" fillId="27" borderId="37" xfId="43" applyNumberFormat="1" applyFont="1" applyFill="1" applyBorder="1" applyAlignment="1" applyProtection="1"/>
    <xf numFmtId="3" fontId="52" fillId="28" borderId="19" xfId="43" applyNumberFormat="1" applyFont="1" applyFill="1" applyBorder="1" applyAlignment="1">
      <alignment horizontal="right"/>
    </xf>
    <xf numFmtId="10" fontId="75" fillId="27" borderId="21" xfId="372" applyNumberFormat="1" applyFont="1" applyFill="1" applyBorder="1" applyAlignment="1" applyProtection="1">
      <alignment horizontal="center"/>
    </xf>
    <xf numFmtId="3" fontId="52" fillId="0" borderId="19" xfId="43" applyNumberFormat="1" applyFont="1" applyFill="1" applyBorder="1" applyAlignment="1">
      <alignment horizontal="right"/>
    </xf>
    <xf numFmtId="10" fontId="75" fillId="0" borderId="21" xfId="372" applyNumberFormat="1" applyFont="1" applyFill="1" applyBorder="1" applyAlignment="1" applyProtection="1">
      <alignment horizontal="center"/>
    </xf>
    <xf numFmtId="173" fontId="54" fillId="27" borderId="15" xfId="43" applyNumberFormat="1" applyFont="1" applyFill="1" applyBorder="1" applyAlignment="1" applyProtection="1"/>
    <xf numFmtId="3" fontId="54" fillId="28" borderId="19" xfId="43" applyNumberFormat="1" applyFont="1" applyFill="1" applyBorder="1" applyAlignment="1" applyProtection="1">
      <alignment horizontal="right"/>
    </xf>
    <xf numFmtId="10" fontId="54" fillId="27" borderId="21" xfId="372" applyNumberFormat="1" applyFont="1" applyFill="1" applyBorder="1" applyAlignment="1" applyProtection="1">
      <alignment horizontal="center"/>
    </xf>
    <xf numFmtId="3" fontId="54" fillId="0" borderId="19" xfId="43" applyNumberFormat="1" applyFont="1" applyFill="1" applyBorder="1" applyAlignment="1" applyProtection="1">
      <alignment horizontal="right"/>
    </xf>
    <xf numFmtId="10" fontId="54" fillId="0" borderId="21" xfId="372" applyNumberFormat="1" applyFont="1" applyFill="1" applyBorder="1" applyAlignment="1" applyProtection="1">
      <alignment horizontal="center"/>
    </xf>
    <xf numFmtId="173" fontId="106" fillId="27" borderId="15" xfId="43" applyNumberFormat="1" applyFont="1" applyFill="1" applyBorder="1" applyAlignment="1" applyProtection="1"/>
    <xf numFmtId="173" fontId="81" fillId="27" borderId="15" xfId="43" applyNumberFormat="1" applyFont="1" applyFill="1" applyBorder="1" applyAlignment="1" applyProtection="1"/>
    <xf numFmtId="173" fontId="106" fillId="27" borderId="25" xfId="43" applyNumberFormat="1" applyFont="1" applyFill="1" applyBorder="1" applyAlignment="1" applyProtection="1"/>
    <xf numFmtId="3" fontId="52" fillId="28" borderId="31" xfId="43" applyNumberFormat="1" applyFont="1" applyFill="1" applyBorder="1" applyAlignment="1">
      <alignment horizontal="right"/>
    </xf>
    <xf numFmtId="10" fontId="75" fillId="27" borderId="32" xfId="372" applyNumberFormat="1" applyFont="1" applyFill="1" applyBorder="1" applyAlignment="1" applyProtection="1">
      <alignment horizontal="center"/>
    </xf>
    <xf numFmtId="173" fontId="55" fillId="27" borderId="0" xfId="43" applyNumberFormat="1" applyFont="1" applyFill="1" applyBorder="1" applyAlignment="1" applyProtection="1"/>
    <xf numFmtId="39" fontId="55" fillId="27" borderId="0" xfId="43" applyNumberFormat="1" applyFont="1" applyFill="1" applyBorder="1" applyAlignment="1" applyProtection="1"/>
    <xf numFmtId="10" fontId="55" fillId="27" borderId="0" xfId="372" applyNumberFormat="1" applyFont="1" applyFill="1" applyBorder="1" applyAlignment="1" applyProtection="1"/>
    <xf numFmtId="10" fontId="55" fillId="27" borderId="0" xfId="97" applyNumberFormat="1" applyFont="1" applyFill="1" applyBorder="1" applyAlignment="1" applyProtection="1"/>
    <xf numFmtId="0" fontId="52" fillId="0" borderId="0" xfId="0" applyFont="1" applyAlignment="1">
      <alignment wrapText="1"/>
    </xf>
    <xf numFmtId="3" fontId="52" fillId="0" borderId="0" xfId="0" applyNumberFormat="1" applyFont="1" applyAlignment="1">
      <alignment wrapText="1"/>
    </xf>
    <xf numFmtId="3" fontId="52" fillId="27" borderId="34" xfId="43" applyNumberFormat="1" applyFont="1" applyFill="1" applyBorder="1"/>
    <xf numFmtId="3" fontId="52" fillId="27" borderId="29" xfId="43" applyNumberFormat="1" applyFont="1" applyFill="1" applyBorder="1"/>
    <xf numFmtId="3" fontId="52" fillId="27" borderId="30" xfId="43" applyNumberFormat="1" applyFont="1" applyFill="1" applyBorder="1"/>
    <xf numFmtId="3" fontId="52" fillId="27" borderId="35" xfId="43" applyNumberFormat="1" applyFont="1" applyFill="1" applyBorder="1"/>
    <xf numFmtId="3" fontId="52" fillId="27" borderId="32" xfId="43" applyNumberFormat="1" applyFont="1" applyFill="1" applyBorder="1"/>
    <xf numFmtId="3" fontId="71" fillId="27" borderId="14" xfId="43" applyNumberFormat="1" applyFont="1" applyFill="1" applyBorder="1"/>
    <xf numFmtId="3" fontId="71" fillId="27" borderId="20" xfId="43" applyNumberFormat="1" applyFont="1" applyFill="1" applyBorder="1"/>
    <xf numFmtId="0" fontId="71" fillId="27" borderId="25" xfId="43" applyFont="1" applyFill="1" applyBorder="1"/>
    <xf numFmtId="3" fontId="71" fillId="27" borderId="30" xfId="43" applyNumberFormat="1" applyFont="1" applyFill="1" applyBorder="1"/>
    <xf numFmtId="3" fontId="71" fillId="27" borderId="35" xfId="43" applyNumberFormat="1" applyFont="1" applyFill="1" applyBorder="1"/>
    <xf numFmtId="3" fontId="71" fillId="27" borderId="32" xfId="43" applyNumberFormat="1" applyFont="1" applyFill="1" applyBorder="1"/>
    <xf numFmtId="10" fontId="52" fillId="27" borderId="0" xfId="97" applyNumberFormat="1" applyFont="1" applyFill="1"/>
    <xf numFmtId="4" fontId="52" fillId="27" borderId="0" xfId="43" applyNumberFormat="1" applyFont="1" applyFill="1"/>
    <xf numFmtId="0" fontId="52" fillId="27" borderId="27" xfId="43" applyFont="1" applyFill="1" applyBorder="1" applyAlignment="1">
      <alignment horizontal="centerContinuous" vertical="center" wrapText="1"/>
    </xf>
    <xf numFmtId="0" fontId="52" fillId="27" borderId="14" xfId="43" applyFont="1" applyFill="1" applyBorder="1" applyAlignment="1">
      <alignment horizontal="centerContinuous" vertical="center" wrapText="1"/>
    </xf>
    <xf numFmtId="10" fontId="52" fillId="27" borderId="33" xfId="97" applyNumberFormat="1" applyFont="1" applyFill="1" applyBorder="1"/>
    <xf numFmtId="10" fontId="52" fillId="27" borderId="15" xfId="97" applyNumberFormat="1" applyFont="1" applyFill="1" applyBorder="1"/>
    <xf numFmtId="0" fontId="70" fillId="27" borderId="14" xfId="43" applyFont="1" applyFill="1" applyBorder="1"/>
    <xf numFmtId="3" fontId="109" fillId="27" borderId="15" xfId="43" applyNumberFormat="1" applyFont="1" applyFill="1" applyBorder="1"/>
    <xf numFmtId="10" fontId="109" fillId="27" borderId="15" xfId="97" applyNumberFormat="1" applyFont="1" applyFill="1" applyBorder="1" applyAlignment="1">
      <alignment horizontal="center"/>
    </xf>
    <xf numFmtId="3" fontId="63" fillId="27" borderId="15" xfId="43" applyNumberFormat="1" applyFont="1" applyFill="1" applyBorder="1"/>
    <xf numFmtId="10" fontId="56" fillId="27" borderId="15" xfId="97" applyNumberFormat="1" applyFont="1" applyFill="1" applyBorder="1" applyAlignment="1">
      <alignment horizontal="center"/>
    </xf>
    <xf numFmtId="10" fontId="52" fillId="27" borderId="25" xfId="97" applyNumberFormat="1" applyFont="1" applyFill="1" applyBorder="1"/>
    <xf numFmtId="0" fontId="109" fillId="27" borderId="14" xfId="43" applyFont="1" applyFill="1" applyBorder="1"/>
    <xf numFmtId="10" fontId="110" fillId="27" borderId="15" xfId="97" applyNumberFormat="1" applyFont="1" applyFill="1" applyBorder="1" applyAlignment="1">
      <alignment horizontal="center"/>
    </xf>
    <xf numFmtId="3" fontId="80" fillId="28" borderId="15" xfId="43" applyNumberFormat="1" applyFont="1" applyFill="1" applyBorder="1"/>
    <xf numFmtId="3" fontId="63" fillId="28" borderId="15" xfId="43" applyNumberFormat="1" applyFont="1" applyFill="1" applyBorder="1"/>
    <xf numFmtId="0" fontId="52" fillId="28" borderId="0" xfId="368" applyFont="1" applyFill="1"/>
    <xf numFmtId="3" fontId="109" fillId="28" borderId="15" xfId="43" applyNumberFormat="1" applyFont="1" applyFill="1" applyBorder="1"/>
    <xf numFmtId="3" fontId="52" fillId="27" borderId="50" xfId="43" applyNumberFormat="1" applyFont="1" applyFill="1" applyBorder="1"/>
    <xf numFmtId="0" fontId="52" fillId="0" borderId="43" xfId="368" applyFont="1" applyBorder="1"/>
    <xf numFmtId="0" fontId="54" fillId="27" borderId="15" xfId="43" applyFont="1" applyFill="1" applyBorder="1"/>
    <xf numFmtId="10" fontId="75" fillId="27" borderId="15" xfId="97" applyNumberFormat="1" applyFont="1" applyFill="1" applyBorder="1"/>
    <xf numFmtId="0" fontId="75" fillId="27" borderId="15" xfId="43" applyFont="1" applyFill="1" applyBorder="1"/>
    <xf numFmtId="10" fontId="52" fillId="27" borderId="0" xfId="97" applyNumberFormat="1" applyFont="1" applyFill="1" applyBorder="1"/>
    <xf numFmtId="0" fontId="52" fillId="27" borderId="27" xfId="43" applyFont="1" applyFill="1" applyBorder="1" applyAlignment="1">
      <alignment horizontal="center" vertical="center" wrapText="1"/>
    </xf>
    <xf numFmtId="4" fontId="52" fillId="27" borderId="15" xfId="43" applyNumberFormat="1" applyFont="1" applyFill="1" applyBorder="1"/>
    <xf numFmtId="0" fontId="101" fillId="27" borderId="14" xfId="43" applyFont="1" applyFill="1" applyBorder="1"/>
    <xf numFmtId="0" fontId="68" fillId="0" borderId="14" xfId="43" applyFont="1" applyFill="1" applyBorder="1"/>
    <xf numFmtId="3" fontId="70" fillId="0" borderId="15" xfId="43" applyNumberFormat="1" applyFont="1" applyFill="1" applyBorder="1"/>
    <xf numFmtId="0" fontId="81" fillId="27" borderId="30" xfId="43" applyFont="1" applyFill="1" applyBorder="1"/>
    <xf numFmtId="3" fontId="81" fillId="27" borderId="25" xfId="43" applyNumberFormat="1" applyFont="1" applyFill="1" applyBorder="1"/>
    <xf numFmtId="0" fontId="81" fillId="27" borderId="50" xfId="43" applyFont="1" applyFill="1" applyBorder="1"/>
    <xf numFmtId="3" fontId="81" fillId="27" borderId="50" xfId="43" applyNumberFormat="1" applyFont="1" applyFill="1" applyBorder="1"/>
    <xf numFmtId="0" fontId="52" fillId="28" borderId="0" xfId="43" applyFont="1" applyFill="1" applyBorder="1"/>
    <xf numFmtId="3" fontId="64" fillId="28" borderId="0" xfId="43" applyNumberFormat="1" applyFont="1" applyFill="1" applyBorder="1"/>
    <xf numFmtId="0" fontId="52" fillId="28" borderId="0" xfId="43" applyFont="1" applyFill="1" applyAlignment="1">
      <alignment horizontal="left" wrapText="1"/>
    </xf>
    <xf numFmtId="0" fontId="52" fillId="0" borderId="0" xfId="368" applyFont="1" applyAlignment="1">
      <alignment wrapText="1"/>
    </xf>
    <xf numFmtId="0" fontId="52" fillId="0" borderId="0" xfId="368" applyFont="1" applyAlignment="1">
      <alignment vertical="center"/>
    </xf>
    <xf numFmtId="0" fontId="55" fillId="27" borderId="0" xfId="43" applyFont="1" applyFill="1" applyAlignment="1">
      <alignment vertical="center"/>
    </xf>
    <xf numFmtId="0" fontId="52" fillId="27" borderId="0" xfId="43" applyFont="1" applyFill="1" applyAlignment="1">
      <alignment vertical="center"/>
    </xf>
    <xf numFmtId="0" fontId="54" fillId="27" borderId="0" xfId="43" applyFont="1" applyFill="1" applyAlignment="1">
      <alignment vertical="center"/>
    </xf>
    <xf numFmtId="3" fontId="52" fillId="27" borderId="0" xfId="43" applyNumberFormat="1" applyFont="1" applyFill="1" applyAlignment="1">
      <alignment vertical="center"/>
    </xf>
    <xf numFmtId="0" fontId="52" fillId="27" borderId="27" xfId="43" applyFont="1" applyFill="1" applyBorder="1" applyAlignment="1">
      <alignment vertical="center"/>
    </xf>
    <xf numFmtId="3" fontId="52" fillId="27" borderId="33" xfId="43" applyNumberFormat="1" applyFont="1" applyFill="1" applyBorder="1" applyAlignment="1">
      <alignment vertical="center"/>
    </xf>
    <xf numFmtId="0" fontId="52" fillId="27" borderId="30" xfId="43" applyFont="1" applyFill="1" applyBorder="1" applyAlignment="1">
      <alignment vertical="center"/>
    </xf>
    <xf numFmtId="0" fontId="52" fillId="27" borderId="25" xfId="43" applyFont="1" applyFill="1" applyBorder="1" applyAlignment="1">
      <alignment vertical="center"/>
    </xf>
    <xf numFmtId="0" fontId="107" fillId="28" borderId="14" xfId="43" applyFont="1" applyFill="1" applyBorder="1" applyAlignment="1">
      <alignment vertical="center"/>
    </xf>
    <xf numFmtId="3" fontId="94" fillId="28" borderId="15" xfId="43" applyNumberFormat="1" applyFont="1" applyFill="1" applyBorder="1" applyAlignment="1">
      <alignment vertical="center"/>
    </xf>
    <xf numFmtId="0" fontId="52" fillId="28" borderId="0" xfId="368" applyFont="1" applyFill="1" applyAlignment="1">
      <alignment vertical="center"/>
    </xf>
    <xf numFmtId="0" fontId="52" fillId="27" borderId="14" xfId="43" applyFont="1" applyFill="1" applyBorder="1" applyAlignment="1">
      <alignment vertical="center"/>
    </xf>
    <xf numFmtId="0" fontId="52" fillId="27" borderId="15" xfId="43" applyFont="1" applyFill="1" applyBorder="1" applyAlignment="1">
      <alignment vertical="center"/>
    </xf>
    <xf numFmtId="168" fontId="64" fillId="27" borderId="14" xfId="86" applyFont="1" applyFill="1" applyBorder="1" applyAlignment="1">
      <alignment vertical="center"/>
    </xf>
    <xf numFmtId="3" fontId="64" fillId="27" borderId="15" xfId="43" applyNumberFormat="1" applyFont="1" applyFill="1" applyBorder="1" applyAlignment="1">
      <alignment vertical="center"/>
    </xf>
    <xf numFmtId="3" fontId="54" fillId="0" borderId="15" xfId="43" applyNumberFormat="1" applyFont="1" applyFill="1" applyBorder="1" applyAlignment="1">
      <alignment vertical="center"/>
    </xf>
    <xf numFmtId="3" fontId="54" fillId="27" borderId="15" xfId="43" applyNumberFormat="1" applyFont="1" applyFill="1" applyBorder="1" applyAlignment="1">
      <alignment vertical="center"/>
    </xf>
    <xf numFmtId="3" fontId="52" fillId="27" borderId="15" xfId="43" applyNumberFormat="1" applyFont="1" applyFill="1" applyBorder="1" applyAlignment="1">
      <alignment vertical="center"/>
    </xf>
    <xf numFmtId="0" fontId="52" fillId="0" borderId="14" xfId="43" applyFont="1" applyFill="1" applyBorder="1" applyAlignment="1">
      <alignment vertical="center"/>
    </xf>
    <xf numFmtId="0" fontId="64" fillId="27" borderId="14" xfId="43" applyFont="1" applyFill="1" applyBorder="1" applyAlignment="1">
      <alignment vertical="center"/>
    </xf>
    <xf numFmtId="3" fontId="64" fillId="0" borderId="15" xfId="43" applyNumberFormat="1" applyFont="1" applyFill="1" applyBorder="1" applyAlignment="1">
      <alignment vertical="center"/>
    </xf>
    <xf numFmtId="0" fontId="81" fillId="27" borderId="14" xfId="43" applyFont="1" applyFill="1" applyBorder="1" applyAlignment="1">
      <alignment vertical="center"/>
    </xf>
    <xf numFmtId="3" fontId="72" fillId="27" borderId="15" xfId="43" applyNumberFormat="1" applyFont="1" applyFill="1" applyBorder="1" applyAlignment="1">
      <alignment vertical="center"/>
    </xf>
    <xf numFmtId="3" fontId="81" fillId="27" borderId="15" xfId="43" applyNumberFormat="1" applyFont="1" applyFill="1" applyBorder="1" applyAlignment="1">
      <alignment vertical="center"/>
    </xf>
    <xf numFmtId="41" fontId="64" fillId="27" borderId="15" xfId="43" applyNumberFormat="1" applyFont="1" applyFill="1" applyBorder="1" applyAlignment="1">
      <alignment vertical="center"/>
    </xf>
    <xf numFmtId="0" fontId="111" fillId="0" borderId="14" xfId="43" applyFont="1" applyFill="1" applyBorder="1" applyAlignment="1">
      <alignment vertical="center"/>
    </xf>
    <xf numFmtId="3" fontId="68" fillId="0" borderId="15" xfId="43" applyNumberFormat="1" applyFont="1" applyFill="1" applyBorder="1" applyAlignment="1">
      <alignment vertical="center"/>
    </xf>
    <xf numFmtId="3" fontId="64" fillId="27" borderId="14" xfId="43" applyNumberFormat="1" applyFont="1" applyFill="1" applyBorder="1" applyAlignment="1">
      <alignment vertical="center"/>
    </xf>
    <xf numFmtId="0" fontId="64" fillId="0" borderId="14" xfId="43" applyFont="1" applyFill="1" applyBorder="1" applyAlignment="1">
      <alignment vertical="center"/>
    </xf>
    <xf numFmtId="3" fontId="64" fillId="0" borderId="14" xfId="43" applyNumberFormat="1" applyFont="1" applyFill="1" applyBorder="1" applyAlignment="1">
      <alignment vertical="center"/>
    </xf>
    <xf numFmtId="3" fontId="70" fillId="28" borderId="15" xfId="43" applyNumberFormat="1" applyFont="1" applyFill="1" applyBorder="1" applyAlignment="1">
      <alignment vertical="center"/>
    </xf>
    <xf numFmtId="3" fontId="64" fillId="27" borderId="25" xfId="43" applyNumberFormat="1" applyFont="1" applyFill="1" applyBorder="1" applyAlignment="1">
      <alignment vertical="center"/>
    </xf>
    <xf numFmtId="0" fontId="63" fillId="0" borderId="14" xfId="43" applyFont="1" applyFill="1" applyBorder="1" applyAlignment="1">
      <alignment vertical="center"/>
    </xf>
    <xf numFmtId="3" fontId="94" fillId="0" borderId="15" xfId="43" applyNumberFormat="1" applyFont="1" applyFill="1" applyBorder="1" applyAlignment="1">
      <alignment vertical="center"/>
    </xf>
    <xf numFmtId="0" fontId="91" fillId="28" borderId="30" xfId="43" applyFont="1" applyFill="1" applyBorder="1" applyAlignment="1">
      <alignment vertical="center"/>
    </xf>
    <xf numFmtId="3" fontId="107" fillId="28" borderId="25" xfId="43" applyNumberFormat="1" applyFont="1" applyFill="1" applyBorder="1" applyAlignment="1">
      <alignment vertical="center"/>
    </xf>
    <xf numFmtId="0" fontId="57" fillId="28" borderId="0" xfId="368" applyFont="1" applyFill="1" applyAlignment="1">
      <alignment vertical="center"/>
    </xf>
    <xf numFmtId="0" fontId="75" fillId="28" borderId="0" xfId="43" applyFont="1" applyFill="1" applyAlignment="1">
      <alignment vertical="center"/>
    </xf>
    <xf numFmtId="3" fontId="75" fillId="28" borderId="0" xfId="43" applyNumberFormat="1" applyFont="1" applyFill="1" applyAlignment="1">
      <alignment vertical="center"/>
    </xf>
    <xf numFmtId="169" fontId="75" fillId="28" borderId="0" xfId="85" applyFont="1" applyFill="1" applyAlignment="1">
      <alignment vertical="center"/>
    </xf>
    <xf numFmtId="0" fontId="112" fillId="27" borderId="0" xfId="43" applyFont="1" applyFill="1"/>
    <xf numFmtId="171" fontId="80" fillId="27" borderId="0" xfId="86" applyNumberFormat="1" applyFont="1" applyFill="1"/>
    <xf numFmtId="0" fontId="63" fillId="27" borderId="78" xfId="43" applyFont="1" applyFill="1" applyBorder="1" applyAlignment="1">
      <alignment horizontal="center" vertical="center"/>
    </xf>
    <xf numFmtId="0" fontId="63" fillId="27" borderId="68" xfId="43" applyFont="1" applyFill="1" applyBorder="1" applyAlignment="1">
      <alignment horizontal="center" vertical="center"/>
    </xf>
    <xf numFmtId="0" fontId="53" fillId="27" borderId="69" xfId="79" applyFont="1" applyFill="1" applyBorder="1" applyAlignment="1" applyProtection="1">
      <alignment horizontal="center" vertical="center"/>
    </xf>
    <xf numFmtId="0" fontId="80" fillId="27" borderId="70" xfId="43" applyFont="1" applyFill="1" applyBorder="1" applyAlignment="1">
      <alignment vertical="center" wrapText="1"/>
    </xf>
    <xf numFmtId="169" fontId="80" fillId="27" borderId="0" xfId="85" applyFont="1" applyFill="1"/>
    <xf numFmtId="0" fontId="80" fillId="27" borderId="71" xfId="43" applyFont="1" applyFill="1" applyBorder="1" applyAlignment="1">
      <alignment horizontal="justify" vertical="top" wrapText="1"/>
    </xf>
    <xf numFmtId="0" fontId="53" fillId="0" borderId="69" xfId="79" applyFont="1" applyFill="1" applyBorder="1" applyAlignment="1" applyProtection="1">
      <alignment horizontal="center" vertical="center"/>
    </xf>
    <xf numFmtId="0" fontId="80" fillId="27" borderId="94" xfId="43" applyFont="1" applyFill="1" applyBorder="1"/>
    <xf numFmtId="0" fontId="80" fillId="27" borderId="94" xfId="43" applyFont="1" applyFill="1" applyBorder="1" applyAlignment="1">
      <alignment vertical="center" wrapText="1"/>
    </xf>
    <xf numFmtId="0" fontId="53" fillId="27" borderId="72" xfId="79" applyFont="1" applyFill="1" applyBorder="1" applyAlignment="1" applyProtection="1">
      <alignment horizontal="center" vertical="center"/>
    </xf>
    <xf numFmtId="0" fontId="80" fillId="27" borderId="71" xfId="43" applyFont="1" applyFill="1" applyBorder="1" applyAlignment="1">
      <alignment vertical="center" wrapText="1"/>
    </xf>
    <xf numFmtId="0" fontId="107" fillId="30" borderId="14" xfId="43" applyFont="1" applyFill="1" applyBorder="1" applyAlignment="1">
      <alignment vertical="center"/>
    </xf>
    <xf numFmtId="3" fontId="94" fillId="30" borderId="15" xfId="43" applyNumberFormat="1" applyFont="1" applyFill="1" applyBorder="1" applyAlignment="1">
      <alignment vertical="center"/>
    </xf>
    <xf numFmtId="173" fontId="91" fillId="30" borderId="96" xfId="43" applyNumberFormat="1" applyFont="1" applyFill="1" applyBorder="1" applyAlignment="1" applyProtection="1">
      <alignment horizontal="center" vertical="center"/>
    </xf>
    <xf numFmtId="10" fontId="91" fillId="30" borderId="80" xfId="372" applyNumberFormat="1" applyFont="1" applyFill="1" applyBorder="1" applyAlignment="1" applyProtection="1">
      <alignment horizontal="center"/>
    </xf>
    <xf numFmtId="173" fontId="91" fillId="30" borderId="75" xfId="43" applyNumberFormat="1" applyFont="1" applyFill="1" applyBorder="1" applyAlignment="1" applyProtection="1">
      <alignment horizontal="center" vertical="center"/>
    </xf>
    <xf numFmtId="173" fontId="91" fillId="30" borderId="33" xfId="43" applyNumberFormat="1" applyFont="1" applyFill="1" applyBorder="1" applyAlignment="1" applyProtection="1">
      <alignment horizontal="center" vertical="center"/>
    </xf>
    <xf numFmtId="173" fontId="91" fillId="30" borderId="15" xfId="43" applyNumberFormat="1" applyFont="1" applyFill="1" applyBorder="1" applyAlignment="1" applyProtection="1">
      <alignment horizontal="center" vertical="center"/>
    </xf>
    <xf numFmtId="3" fontId="68" fillId="30" borderId="15" xfId="43" applyNumberFormat="1" applyFont="1" applyFill="1" applyBorder="1" applyAlignment="1">
      <alignment horizontal="center"/>
    </xf>
    <xf numFmtId="3" fontId="70" fillId="30" borderId="86" xfId="43" applyNumberFormat="1" applyFont="1" applyFill="1" applyBorder="1" applyAlignment="1">
      <alignment horizontal="right" vertical="center" indent="1"/>
    </xf>
    <xf numFmtId="167" fontId="70" fillId="30" borderId="59" xfId="86" applyNumberFormat="1" applyFont="1" applyFill="1" applyBorder="1" applyAlignment="1">
      <alignment horizontal="right" vertical="center" wrapText="1"/>
    </xf>
    <xf numFmtId="167" fontId="70" fillId="30" borderId="77" xfId="86" applyNumberFormat="1" applyFont="1" applyFill="1" applyBorder="1" applyAlignment="1">
      <alignment horizontal="right" vertical="center" wrapText="1"/>
    </xf>
    <xf numFmtId="167" fontId="70" fillId="30" borderId="60" xfId="86" applyNumberFormat="1" applyFont="1" applyFill="1" applyBorder="1" applyAlignment="1">
      <alignment horizontal="right" vertical="center" wrapText="1"/>
    </xf>
    <xf numFmtId="167" fontId="70" fillId="30" borderId="24" xfId="86" applyNumberFormat="1" applyFont="1" applyFill="1" applyBorder="1" applyAlignment="1">
      <alignment horizontal="right" vertical="center" wrapText="1"/>
    </xf>
    <xf numFmtId="0" fontId="70" fillId="30" borderId="15" xfId="43" applyFont="1" applyFill="1" applyBorder="1" applyAlignment="1">
      <alignment vertical="center" wrapText="1"/>
    </xf>
    <xf numFmtId="0" fontId="77" fillId="30" borderId="15" xfId="43" applyFont="1" applyFill="1" applyBorder="1" applyAlignment="1">
      <alignment vertical="center" wrapText="1"/>
    </xf>
    <xf numFmtId="0" fontId="68" fillId="30" borderId="59" xfId="43" applyFont="1" applyFill="1" applyBorder="1" applyAlignment="1">
      <alignment horizontal="center" vertical="center" wrapText="1"/>
    </xf>
    <xf numFmtId="0" fontId="68" fillId="30" borderId="56" xfId="43" applyFont="1" applyFill="1" applyBorder="1" applyAlignment="1">
      <alignment horizontal="center" vertical="center" wrapText="1"/>
    </xf>
    <xf numFmtId="0" fontId="68" fillId="30" borderId="60" xfId="43" applyFont="1" applyFill="1" applyBorder="1" applyAlignment="1">
      <alignment horizontal="center" vertical="center" wrapText="1"/>
    </xf>
    <xf numFmtId="0" fontId="69" fillId="30" borderId="24" xfId="379" quotePrefix="1" applyFont="1" applyFill="1" applyBorder="1" applyAlignment="1">
      <alignment horizontal="center" vertical="center" wrapText="1"/>
    </xf>
    <xf numFmtId="0" fontId="68" fillId="30" borderId="44" xfId="43" applyFont="1" applyFill="1" applyBorder="1" applyAlignment="1">
      <alignment horizontal="left" vertical="center"/>
    </xf>
    <xf numFmtId="3" fontId="68" fillId="30" borderId="45" xfId="43" applyNumberFormat="1" applyFont="1" applyFill="1" applyBorder="1" applyAlignment="1">
      <alignment horizontal="right" vertical="center"/>
    </xf>
    <xf numFmtId="0" fontId="91" fillId="30" borderId="14" xfId="43" applyFont="1" applyFill="1" applyBorder="1" applyAlignment="1">
      <alignment vertical="center"/>
    </xf>
    <xf numFmtId="3" fontId="70" fillId="30" borderId="15" xfId="43" applyNumberFormat="1" applyFont="1" applyFill="1" applyBorder="1" applyAlignment="1">
      <alignment vertical="center"/>
    </xf>
    <xf numFmtId="3" fontId="68" fillId="30" borderId="15" xfId="43" applyNumberFormat="1" applyFont="1" applyFill="1" applyBorder="1" applyAlignment="1">
      <alignment vertical="center"/>
    </xf>
    <xf numFmtId="3" fontId="52" fillId="0" borderId="75" xfId="43" applyNumberFormat="1" applyFont="1" applyFill="1" applyBorder="1" applyAlignment="1">
      <alignment horizontal="right" vertical="center"/>
    </xf>
    <xf numFmtId="3" fontId="52" fillId="0" borderId="100" xfId="43" applyNumberFormat="1" applyFont="1" applyFill="1" applyBorder="1" applyAlignment="1">
      <alignment horizontal="right" vertical="center"/>
    </xf>
    <xf numFmtId="0" fontId="64" fillId="0" borderId="26" xfId="43" applyFont="1" applyFill="1" applyBorder="1" applyAlignment="1">
      <alignment vertical="center"/>
    </xf>
    <xf numFmtId="3" fontId="64" fillId="0" borderId="26" xfId="91" applyNumberFormat="1" applyFont="1" applyFill="1" applyBorder="1" applyAlignment="1">
      <alignment vertical="center"/>
    </xf>
    <xf numFmtId="0" fontId="52" fillId="0" borderId="26" xfId="43" applyFont="1" applyFill="1" applyBorder="1" applyAlignment="1">
      <alignment vertical="center"/>
    </xf>
    <xf numFmtId="3" fontId="52" fillId="0" borderId="26" xfId="91" applyNumberFormat="1" applyFont="1" applyFill="1" applyBorder="1" applyAlignment="1">
      <alignment vertical="center"/>
    </xf>
    <xf numFmtId="0" fontId="72" fillId="27" borderId="0" xfId="43" applyFont="1" applyFill="1" applyAlignment="1">
      <alignment vertical="center"/>
    </xf>
    <xf numFmtId="169" fontId="64" fillId="27" borderId="0" xfId="85" applyNumberFormat="1" applyFont="1" applyFill="1" applyAlignment="1">
      <alignment horizontal="center" vertical="center"/>
    </xf>
    <xf numFmtId="3" fontId="52" fillId="0" borderId="89" xfId="43" applyNumberFormat="1" applyFont="1" applyFill="1" applyBorder="1" applyAlignment="1">
      <alignment vertical="center"/>
    </xf>
    <xf numFmtId="3" fontId="52" fillId="0" borderId="90" xfId="43" applyNumberFormat="1" applyFont="1" applyFill="1" applyBorder="1" applyAlignment="1">
      <alignment vertical="center"/>
    </xf>
    <xf numFmtId="3" fontId="52" fillId="0" borderId="88" xfId="43" applyNumberFormat="1" applyFont="1" applyFill="1" applyBorder="1" applyAlignment="1">
      <alignment vertical="center"/>
    </xf>
    <xf numFmtId="0" fontId="52" fillId="0" borderId="88" xfId="43" applyFont="1" applyFill="1" applyBorder="1" applyAlignment="1">
      <alignment vertical="center"/>
    </xf>
    <xf numFmtId="0" fontId="52" fillId="0" borderId="89" xfId="43" applyFont="1" applyFill="1" applyBorder="1" applyAlignment="1">
      <alignment vertical="center"/>
    </xf>
    <xf numFmtId="0" fontId="52" fillId="0" borderId="92" xfId="43" applyFont="1" applyFill="1" applyBorder="1" applyAlignment="1">
      <alignment vertical="center"/>
    </xf>
    <xf numFmtId="3" fontId="52" fillId="0" borderId="92" xfId="43" applyNumberFormat="1" applyFont="1" applyFill="1" applyBorder="1" applyAlignment="1">
      <alignment vertical="center"/>
    </xf>
    <xf numFmtId="0" fontId="52" fillId="0" borderId="0" xfId="43" applyFont="1" applyFill="1" applyBorder="1" applyAlignment="1">
      <alignment vertical="center"/>
    </xf>
    <xf numFmtId="3" fontId="52" fillId="0" borderId="0" xfId="43" applyNumberFormat="1" applyFont="1" applyFill="1" applyBorder="1" applyAlignment="1">
      <alignment vertical="center"/>
    </xf>
    <xf numFmtId="0" fontId="52" fillId="27" borderId="0" xfId="43" applyFont="1" applyFill="1" applyBorder="1" applyAlignment="1">
      <alignment vertical="center"/>
    </xf>
    <xf numFmtId="3" fontId="89" fillId="0" borderId="0" xfId="85" applyNumberFormat="1" applyFont="1" applyFill="1" applyAlignment="1">
      <alignment horizontal="center" vertical="center"/>
    </xf>
    <xf numFmtId="3" fontId="89" fillId="0" borderId="0" xfId="85" applyNumberFormat="1" applyFont="1" applyFill="1" applyBorder="1" applyAlignment="1">
      <alignment horizontal="center" vertical="center"/>
    </xf>
    <xf numFmtId="0" fontId="52" fillId="27" borderId="40" xfId="43" applyFont="1" applyFill="1" applyBorder="1" applyAlignment="1">
      <alignment vertical="center"/>
    </xf>
    <xf numFmtId="3" fontId="52" fillId="0" borderId="40" xfId="43" applyNumberFormat="1" applyFont="1" applyFill="1" applyBorder="1" applyAlignment="1">
      <alignment vertical="center"/>
    </xf>
    <xf numFmtId="3" fontId="52" fillId="0" borderId="0" xfId="43" applyNumberFormat="1" applyFont="1" applyFill="1" applyAlignment="1">
      <alignment vertical="center"/>
    </xf>
    <xf numFmtId="0" fontId="52" fillId="27" borderId="0" xfId="43" applyFont="1" applyFill="1" applyAlignment="1">
      <alignment horizontal="left" vertical="center" indent="1"/>
    </xf>
    <xf numFmtId="0" fontId="71" fillId="27" borderId="0" xfId="43" applyFont="1" applyFill="1" applyAlignment="1">
      <alignment horizontal="left" vertical="center" indent="2"/>
    </xf>
    <xf numFmtId="3" fontId="71" fillId="27" borderId="0" xfId="43" applyNumberFormat="1" applyFont="1" applyFill="1" applyAlignment="1">
      <alignment horizontal="left" vertical="center" indent="2"/>
    </xf>
    <xf numFmtId="0" fontId="52" fillId="27" borderId="26" xfId="43" applyFont="1" applyFill="1" applyBorder="1" applyAlignment="1">
      <alignment vertical="center"/>
    </xf>
    <xf numFmtId="3" fontId="52" fillId="0" borderId="26" xfId="43" applyNumberFormat="1" applyFont="1" applyFill="1" applyBorder="1" applyAlignment="1">
      <alignment vertical="center"/>
    </xf>
    <xf numFmtId="0" fontId="52" fillId="0" borderId="0" xfId="43" applyFont="1" applyFill="1" applyAlignment="1">
      <alignment horizontal="left" vertical="center" indent="1"/>
    </xf>
    <xf numFmtId="0" fontId="52" fillId="0" borderId="26" xfId="91" applyFont="1" applyFill="1" applyBorder="1" applyAlignment="1">
      <alignment vertical="center"/>
    </xf>
    <xf numFmtId="3" fontId="52" fillId="0" borderId="48" xfId="91" applyNumberFormat="1" applyFont="1" applyFill="1" applyBorder="1" applyAlignment="1">
      <alignment vertical="center"/>
    </xf>
    <xf numFmtId="3" fontId="52" fillId="0" borderId="48" xfId="43" applyNumberFormat="1" applyFont="1" applyFill="1" applyBorder="1" applyAlignment="1">
      <alignment vertical="center"/>
    </xf>
    <xf numFmtId="3" fontId="52" fillId="0" borderId="40" xfId="91" applyNumberFormat="1" applyFont="1" applyFill="1" applyBorder="1" applyAlignment="1">
      <alignment vertical="center"/>
    </xf>
    <xf numFmtId="3" fontId="52" fillId="0" borderId="88" xfId="91" applyNumberFormat="1" applyFont="1" applyFill="1" applyBorder="1" applyAlignment="1">
      <alignment vertical="center"/>
    </xf>
    <xf numFmtId="3" fontId="52" fillId="0" borderId="0" xfId="91" applyNumberFormat="1" applyFont="1" applyFill="1" applyBorder="1" applyAlignment="1">
      <alignment vertical="center"/>
    </xf>
    <xf numFmtId="0" fontId="81" fillId="0" borderId="0" xfId="43" applyFont="1" applyFill="1" applyBorder="1" applyAlignment="1">
      <alignment vertical="center"/>
    </xf>
    <xf numFmtId="0" fontId="52" fillId="0" borderId="91" xfId="43" applyFont="1" applyFill="1" applyBorder="1" applyAlignment="1">
      <alignment vertical="center"/>
    </xf>
    <xf numFmtId="3" fontId="52" fillId="0" borderId="91" xfId="91" applyNumberFormat="1" applyFont="1" applyFill="1" applyBorder="1" applyAlignment="1">
      <alignment vertical="center"/>
    </xf>
    <xf numFmtId="3" fontId="52" fillId="0" borderId="89" xfId="91" applyNumberFormat="1" applyFont="1" applyFill="1" applyBorder="1" applyAlignment="1">
      <alignment vertical="center"/>
    </xf>
    <xf numFmtId="0" fontId="81" fillId="0" borderId="0" xfId="43" applyFont="1" applyFill="1" applyAlignment="1">
      <alignment vertical="center"/>
    </xf>
    <xf numFmtId="0" fontId="52" fillId="0" borderId="48" xfId="43" applyFont="1" applyFill="1" applyBorder="1" applyAlignment="1">
      <alignment vertical="center"/>
    </xf>
    <xf numFmtId="0" fontId="52" fillId="0" borderId="40" xfId="43" applyFont="1" applyFill="1" applyBorder="1" applyAlignment="1">
      <alignment vertical="center"/>
    </xf>
    <xf numFmtId="0" fontId="52" fillId="0" borderId="46" xfId="43" applyFont="1" applyFill="1" applyBorder="1" applyAlignment="1">
      <alignment vertical="center"/>
    </xf>
    <xf numFmtId="0" fontId="52" fillId="0" borderId="90" xfId="43" applyFont="1" applyFill="1" applyBorder="1" applyAlignment="1">
      <alignment vertical="center"/>
    </xf>
    <xf numFmtId="1" fontId="52" fillId="0" borderId="90" xfId="43" applyNumberFormat="1" applyFont="1" applyFill="1" applyBorder="1" applyAlignment="1">
      <alignment vertical="center"/>
    </xf>
    <xf numFmtId="0" fontId="64" fillId="0" borderId="0" xfId="43" applyFont="1" applyFill="1" applyBorder="1" applyAlignment="1">
      <alignment vertical="center"/>
    </xf>
    <xf numFmtId="3" fontId="64" fillId="0" borderId="0" xfId="43" applyNumberFormat="1" applyFont="1" applyFill="1" applyBorder="1" applyAlignment="1">
      <alignment horizontal="right" vertical="center"/>
    </xf>
    <xf numFmtId="3" fontId="52" fillId="0" borderId="91" xfId="43" applyNumberFormat="1" applyFont="1" applyFill="1" applyBorder="1" applyAlignment="1">
      <alignment vertical="center"/>
    </xf>
    <xf numFmtId="0" fontId="52" fillId="28" borderId="0" xfId="43" applyFont="1" applyFill="1" applyAlignment="1">
      <alignment horizontal="left" vertical="center" wrapText="1"/>
    </xf>
    <xf numFmtId="0" fontId="71" fillId="27" borderId="0" xfId="43" applyFont="1" applyFill="1" applyAlignment="1">
      <alignment horizontal="center"/>
    </xf>
    <xf numFmtId="0" fontId="52" fillId="27" borderId="0" xfId="43" applyFont="1" applyFill="1" applyBorder="1" applyAlignment="1">
      <alignment wrapText="1"/>
    </xf>
    <xf numFmtId="0" fontId="52" fillId="27" borderId="0" xfId="43" applyFont="1" applyFill="1" applyBorder="1" applyAlignment="1">
      <alignment horizontal="left" vertical="center" wrapText="1"/>
    </xf>
    <xf numFmtId="0" fontId="54" fillId="0" borderId="0" xfId="43" applyFont="1" applyFill="1" applyAlignment="1"/>
    <xf numFmtId="0" fontId="54" fillId="0" borderId="0" xfId="43" applyFont="1" applyFill="1" applyAlignment="1">
      <alignment vertical="center"/>
    </xf>
    <xf numFmtId="0" fontId="91" fillId="28" borderId="14" xfId="43" applyFont="1" applyFill="1" applyBorder="1" applyAlignment="1">
      <alignment horizontal="left" vertical="center"/>
    </xf>
    <xf numFmtId="0" fontId="64" fillId="28" borderId="14" xfId="43" applyFont="1" applyFill="1" applyBorder="1" applyAlignment="1">
      <alignment vertical="center"/>
    </xf>
    <xf numFmtId="3" fontId="64" fillId="28" borderId="19" xfId="43" applyNumberFormat="1" applyFont="1" applyFill="1" applyBorder="1" applyAlignment="1">
      <alignment vertical="center"/>
    </xf>
    <xf numFmtId="3" fontId="64" fillId="28" borderId="15" xfId="43" applyNumberFormat="1" applyFont="1" applyFill="1" applyBorder="1" applyAlignment="1">
      <alignment vertical="center"/>
    </xf>
    <xf numFmtId="3" fontId="52" fillId="28" borderId="19" xfId="43" applyNumberFormat="1" applyFont="1" applyFill="1" applyBorder="1" applyAlignment="1">
      <alignment vertical="center"/>
    </xf>
    <xf numFmtId="3" fontId="52" fillId="28" borderId="15" xfId="43" applyNumberFormat="1" applyFont="1" applyFill="1" applyBorder="1" applyAlignment="1">
      <alignment vertical="center"/>
    </xf>
    <xf numFmtId="0" fontId="65" fillId="28" borderId="14" xfId="43" applyFont="1" applyFill="1" applyBorder="1" applyAlignment="1">
      <alignment vertical="center"/>
    </xf>
    <xf numFmtId="3" fontId="52" fillId="0" borderId="19" xfId="43" applyNumberFormat="1" applyFont="1" applyFill="1" applyBorder="1" applyAlignment="1">
      <alignment vertical="center"/>
    </xf>
    <xf numFmtId="3" fontId="52" fillId="0" borderId="15" xfId="43" applyNumberFormat="1" applyFont="1" applyFill="1" applyBorder="1" applyAlignment="1">
      <alignment vertical="center"/>
    </xf>
    <xf numFmtId="0" fontId="70" fillId="30" borderId="14" xfId="43" applyFont="1" applyFill="1" applyBorder="1" applyAlignment="1">
      <alignment vertical="center"/>
    </xf>
    <xf numFmtId="3" fontId="116" fillId="30" borderId="15" xfId="43" applyNumberFormat="1" applyFont="1" applyFill="1" applyBorder="1" applyAlignment="1">
      <alignment vertical="center"/>
    </xf>
    <xf numFmtId="0" fontId="107" fillId="30" borderId="14" xfId="43" applyFont="1" applyFill="1" applyBorder="1" applyAlignment="1">
      <alignment horizontal="left" vertical="center"/>
    </xf>
    <xf numFmtId="0" fontId="117" fillId="30" borderId="14" xfId="43" applyFont="1" applyFill="1" applyBorder="1" applyAlignment="1">
      <alignment vertical="center"/>
    </xf>
    <xf numFmtId="3" fontId="91" fillId="30" borderId="15" xfId="43" applyNumberFormat="1" applyFont="1" applyFill="1" applyBorder="1" applyAlignment="1">
      <alignment vertical="center"/>
    </xf>
    <xf numFmtId="0" fontId="75" fillId="28" borderId="0" xfId="368" applyFont="1" applyFill="1" applyAlignment="1">
      <alignment vertical="center"/>
    </xf>
    <xf numFmtId="0" fontId="71" fillId="0" borderId="0" xfId="368" applyFont="1" applyAlignment="1">
      <alignment vertical="center"/>
    </xf>
    <xf numFmtId="3" fontId="91" fillId="30" borderId="14" xfId="43" applyNumberFormat="1" applyFont="1" applyFill="1" applyBorder="1" applyAlignment="1">
      <alignment vertical="center"/>
    </xf>
    <xf numFmtId="0" fontId="75" fillId="0" borderId="0" xfId="368" applyFont="1" applyAlignment="1">
      <alignment vertical="center"/>
    </xf>
    <xf numFmtId="0" fontId="108" fillId="30" borderId="14" xfId="43" applyFont="1" applyFill="1" applyBorder="1" applyAlignment="1">
      <alignment vertical="center"/>
    </xf>
    <xf numFmtId="0" fontId="80" fillId="0" borderId="0" xfId="368" applyFont="1" applyAlignment="1">
      <alignment vertical="center"/>
    </xf>
    <xf numFmtId="0" fontId="118" fillId="30" borderId="14" xfId="43" applyFont="1" applyFill="1" applyBorder="1" applyAlignment="1">
      <alignment vertical="center"/>
    </xf>
    <xf numFmtId="0" fontId="78" fillId="27" borderId="14" xfId="43" applyFont="1" applyFill="1" applyBorder="1" applyAlignment="1">
      <alignment vertical="center"/>
    </xf>
    <xf numFmtId="0" fontId="110" fillId="0" borderId="0" xfId="368" applyFont="1"/>
    <xf numFmtId="10" fontId="110" fillId="30" borderId="15" xfId="97" applyNumberFormat="1" applyFont="1" applyFill="1" applyBorder="1"/>
    <xf numFmtId="0" fontId="80" fillId="0" borderId="0" xfId="368" applyFont="1"/>
    <xf numFmtId="0" fontId="75" fillId="27" borderId="24" xfId="43" applyFont="1" applyFill="1" applyBorder="1" applyAlignment="1">
      <alignment horizontal="center" vertical="center" wrapText="1"/>
    </xf>
    <xf numFmtId="0" fontId="75" fillId="27" borderId="24" xfId="43" applyFont="1" applyFill="1" applyBorder="1" applyAlignment="1">
      <alignment horizontal="centerContinuous" vertical="center" wrapText="1"/>
    </xf>
    <xf numFmtId="0" fontId="80" fillId="0" borderId="0" xfId="0" applyFont="1"/>
    <xf numFmtId="0" fontId="75" fillId="0" borderId="0" xfId="0" applyFont="1"/>
    <xf numFmtId="0" fontId="52" fillId="0" borderId="50" xfId="43" applyFont="1" applyFill="1" applyBorder="1" applyAlignment="1">
      <alignment vertical="center"/>
    </xf>
    <xf numFmtId="0" fontId="115" fillId="27" borderId="0" xfId="43" applyFont="1" applyFill="1" applyAlignment="1">
      <alignment horizontal="centerContinuous"/>
    </xf>
    <xf numFmtId="0" fontId="71" fillId="27" borderId="0" xfId="43" applyFont="1" applyFill="1" applyAlignment="1">
      <alignment horizontal="center" vertical="center"/>
    </xf>
    <xf numFmtId="3" fontId="71" fillId="27" borderId="0" xfId="43" applyNumberFormat="1" applyFont="1" applyFill="1" applyAlignment="1">
      <alignment vertical="center"/>
    </xf>
    <xf numFmtId="0" fontId="71" fillId="27" borderId="0" xfId="43" applyFont="1" applyFill="1" applyAlignment="1">
      <alignment vertical="center"/>
    </xf>
    <xf numFmtId="168" fontId="71" fillId="27" borderId="0" xfId="43" applyNumberFormat="1" applyFont="1" applyFill="1" applyAlignment="1">
      <alignment vertical="center"/>
    </xf>
    <xf numFmtId="0" fontId="71" fillId="0" borderId="0" xfId="43" applyFont="1" applyFill="1" applyAlignment="1">
      <alignment vertical="center"/>
    </xf>
    <xf numFmtId="3" fontId="71" fillId="27" borderId="0" xfId="43" applyNumberFormat="1" applyFont="1" applyFill="1"/>
    <xf numFmtId="0" fontId="71" fillId="0" borderId="0" xfId="368" applyFont="1"/>
    <xf numFmtId="10" fontId="71" fillId="27" borderId="0" xfId="97" applyNumberFormat="1" applyFont="1" applyFill="1"/>
    <xf numFmtId="0" fontId="115" fillId="27" borderId="0" xfId="43" applyFont="1" applyFill="1" applyAlignment="1">
      <alignment horizontal="center"/>
    </xf>
    <xf numFmtId="0" fontId="115" fillId="27" borderId="0" xfId="43" applyFont="1" applyFill="1"/>
    <xf numFmtId="3" fontId="71" fillId="27" borderId="0" xfId="43" applyNumberFormat="1" applyFont="1" applyFill="1" applyAlignment="1">
      <alignment horizontal="centerContinuous"/>
    </xf>
    <xf numFmtId="0" fontId="71" fillId="0" borderId="0" xfId="0" applyFont="1"/>
    <xf numFmtId="0" fontId="115" fillId="27" borderId="0" xfId="43" applyFont="1" applyFill="1" applyAlignment="1"/>
    <xf numFmtId="168" fontId="71" fillId="27" borderId="0" xfId="43" applyNumberFormat="1" applyFont="1" applyFill="1"/>
    <xf numFmtId="0" fontId="115" fillId="28" borderId="0" xfId="43" applyFont="1" applyFill="1" applyAlignment="1"/>
    <xf numFmtId="169" fontId="71" fillId="0" borderId="0" xfId="85" applyFont="1"/>
    <xf numFmtId="173" fontId="115" fillId="27" borderId="0" xfId="43" applyNumberFormat="1" applyFont="1" applyFill="1" applyBorder="1" applyAlignment="1" applyProtection="1">
      <alignment horizontal="center"/>
    </xf>
    <xf numFmtId="0" fontId="71" fillId="0" borderId="0" xfId="43" applyFont="1"/>
    <xf numFmtId="0" fontId="71" fillId="27" borderId="0" xfId="43" applyFont="1" applyFill="1" applyAlignment="1">
      <alignment horizontal="centerContinuous"/>
    </xf>
    <xf numFmtId="0" fontId="71" fillId="27" borderId="0" xfId="43" applyFont="1" applyFill="1" applyAlignment="1">
      <alignment horizontal="right"/>
    </xf>
    <xf numFmtId="0" fontId="54" fillId="0" borderId="0" xfId="368" applyFont="1"/>
    <xf numFmtId="15" fontId="105" fillId="27" borderId="19" xfId="43" applyNumberFormat="1" applyFont="1" applyFill="1" applyBorder="1" applyAlignment="1">
      <alignment horizontal="center"/>
    </xf>
    <xf numFmtId="10" fontId="105" fillId="27" borderId="20" xfId="97" applyNumberFormat="1" applyFont="1" applyFill="1" applyBorder="1" applyAlignment="1">
      <alignment horizontal="center"/>
    </xf>
    <xf numFmtId="189" fontId="105" fillId="28" borderId="65" xfId="43" applyNumberFormat="1" applyFont="1" applyFill="1" applyBorder="1" applyAlignment="1">
      <alignment horizontal="center"/>
    </xf>
    <xf numFmtId="3" fontId="54" fillId="27" borderId="15" xfId="43" quotePrefix="1" applyNumberFormat="1" applyFont="1" applyFill="1" applyBorder="1" applyAlignment="1">
      <alignment horizontal="right" indent="1"/>
    </xf>
    <xf numFmtId="0" fontId="54" fillId="0" borderId="0" xfId="43" applyFont="1"/>
    <xf numFmtId="0" fontId="75" fillId="0" borderId="0" xfId="368" applyFont="1"/>
    <xf numFmtId="15" fontId="2" fillId="27" borderId="19" xfId="43" applyNumberFormat="1" applyFont="1" applyFill="1" applyBorder="1" applyAlignment="1">
      <alignment horizontal="center"/>
    </xf>
    <xf numFmtId="0" fontId="75" fillId="0" borderId="0" xfId="43" applyFont="1"/>
    <xf numFmtId="15" fontId="2" fillId="0" borderId="19" xfId="43" applyNumberFormat="1" applyFont="1" applyFill="1" applyBorder="1" applyAlignment="1">
      <alignment horizontal="center"/>
    </xf>
    <xf numFmtId="187" fontId="71" fillId="27" borderId="0" xfId="86" applyNumberFormat="1" applyFont="1" applyFill="1" applyAlignment="1">
      <alignment horizontal="centerContinuous"/>
    </xf>
    <xf numFmtId="187" fontId="71" fillId="27" borderId="0" xfId="86" applyNumberFormat="1" applyFont="1" applyFill="1"/>
    <xf numFmtId="187" fontId="115" fillId="27" borderId="0" xfId="86" applyNumberFormat="1" applyFont="1" applyFill="1" applyAlignment="1">
      <alignment horizontal="center"/>
    </xf>
    <xf numFmtId="180" fontId="54" fillId="27" borderId="14" xfId="43" applyNumberFormat="1" applyFont="1" applyFill="1" applyBorder="1" applyAlignment="1">
      <alignment horizontal="center"/>
    </xf>
    <xf numFmtId="174" fontId="105" fillId="0" borderId="20" xfId="97" applyNumberFormat="1" applyFont="1" applyFill="1" applyBorder="1" applyAlignment="1">
      <alignment horizontal="center"/>
    </xf>
    <xf numFmtId="0" fontId="54" fillId="27" borderId="14" xfId="43" applyFont="1" applyFill="1" applyBorder="1" applyAlignment="1">
      <alignment horizontal="center"/>
    </xf>
    <xf numFmtId="15" fontId="54" fillId="27" borderId="19" xfId="43" applyNumberFormat="1" applyFont="1" applyFill="1" applyBorder="1" applyAlignment="1">
      <alignment horizontal="center" vertical="center" wrapText="1"/>
    </xf>
    <xf numFmtId="49" fontId="54" fillId="27" borderId="20" xfId="43" applyNumberFormat="1" applyFont="1" applyFill="1" applyBorder="1" applyAlignment="1">
      <alignment horizontal="center" vertical="center" wrapText="1"/>
    </xf>
    <xf numFmtId="1" fontId="54" fillId="27" borderId="65" xfId="43" applyNumberFormat="1" applyFont="1" applyFill="1" applyBorder="1" applyAlignment="1" applyProtection="1">
      <alignment horizontal="center" vertical="center" wrapText="1"/>
    </xf>
    <xf numFmtId="0" fontId="75" fillId="0" borderId="0" xfId="43" applyFont="1" applyFill="1" applyAlignment="1"/>
    <xf numFmtId="0" fontId="54" fillId="27" borderId="38" xfId="43" applyFont="1" applyFill="1" applyBorder="1" applyAlignment="1">
      <alignment vertical="center" wrapText="1"/>
    </xf>
    <xf numFmtId="188" fontId="71" fillId="27" borderId="0" xfId="86" applyNumberFormat="1" applyFont="1" applyFill="1"/>
    <xf numFmtId="15" fontId="115" fillId="27" borderId="0" xfId="86" applyNumberFormat="1" applyFont="1" applyFill="1" applyAlignment="1">
      <alignment horizontal="center"/>
    </xf>
    <xf numFmtId="0" fontId="54" fillId="27" borderId="20" xfId="43" applyFont="1" applyFill="1" applyBorder="1" applyAlignment="1">
      <alignment vertical="center" wrapText="1"/>
    </xf>
    <xf numFmtId="4" fontId="76" fillId="30" borderId="36" xfId="43" applyNumberFormat="1" applyFont="1" applyFill="1" applyBorder="1" applyAlignment="1">
      <alignment horizontal="center" vertical="center" wrapText="1"/>
    </xf>
    <xf numFmtId="4" fontId="76" fillId="30" borderId="24" xfId="43" applyNumberFormat="1" applyFont="1" applyFill="1" applyBorder="1" applyAlignment="1">
      <alignment horizontal="center" vertical="center" wrapText="1"/>
    </xf>
    <xf numFmtId="0" fontId="109" fillId="30" borderId="15" xfId="43" applyFont="1" applyFill="1" applyBorder="1" applyAlignment="1">
      <alignment vertical="center" wrapText="1"/>
    </xf>
    <xf numFmtId="49" fontId="120" fillId="27" borderId="0" xfId="85" applyNumberFormat="1" applyFont="1" applyFill="1" applyAlignment="1">
      <alignment horizontal="center"/>
    </xf>
    <xf numFmtId="172" fontId="115" fillId="27" borderId="0" xfId="85" applyNumberFormat="1" applyFont="1" applyFill="1" applyBorder="1" applyAlignment="1">
      <alignment horizontal="center"/>
    </xf>
    <xf numFmtId="41" fontId="115" fillId="27" borderId="0" xfId="85" applyNumberFormat="1" applyFont="1" applyFill="1" applyBorder="1" applyAlignment="1">
      <alignment horizontal="center"/>
    </xf>
    <xf numFmtId="169" fontId="71" fillId="27" borderId="0" xfId="85" applyFont="1" applyFill="1"/>
    <xf numFmtId="41" fontId="71" fillId="27" borderId="0" xfId="85" applyNumberFormat="1" applyFont="1" applyFill="1"/>
    <xf numFmtId="41" fontId="75" fillId="27" borderId="24" xfId="85" applyNumberFormat="1" applyFont="1" applyFill="1" applyBorder="1" applyAlignment="1">
      <alignment horizontal="center" vertical="center"/>
    </xf>
    <xf numFmtId="169" fontId="63" fillId="27" borderId="15" xfId="85" applyFont="1" applyFill="1" applyBorder="1"/>
    <xf numFmtId="169" fontId="63" fillId="27" borderId="16" xfId="85" applyFont="1" applyFill="1" applyBorder="1"/>
    <xf numFmtId="169" fontId="71" fillId="27" borderId="0" xfId="85" applyFont="1" applyFill="1" applyBorder="1"/>
    <xf numFmtId="41" fontId="71" fillId="27" borderId="0" xfId="85" applyNumberFormat="1" applyFont="1" applyFill="1" applyBorder="1"/>
    <xf numFmtId="0" fontId="76" fillId="30" borderId="24" xfId="43" applyFont="1" applyFill="1" applyBorder="1" applyAlignment="1">
      <alignment horizontal="center" vertical="center" wrapText="1"/>
    </xf>
    <xf numFmtId="0" fontId="76" fillId="30" borderId="23" xfId="43" applyFont="1" applyFill="1" applyBorder="1" applyAlignment="1">
      <alignment horizontal="center" vertical="center" wrapText="1"/>
    </xf>
    <xf numFmtId="0" fontId="76" fillId="30" borderId="76" xfId="43" applyFont="1" applyFill="1" applyBorder="1" applyAlignment="1">
      <alignment horizontal="center" vertical="center" wrapText="1"/>
    </xf>
    <xf numFmtId="0" fontId="71" fillId="27" borderId="0" xfId="43" applyFont="1" applyFill="1" applyBorder="1" applyAlignment="1">
      <alignment horizontal="centerContinuous"/>
    </xf>
    <xf numFmtId="0" fontId="71" fillId="27" borderId="0" xfId="43" applyFont="1" applyFill="1" applyBorder="1" applyAlignment="1">
      <alignment horizontal="center"/>
    </xf>
    <xf numFmtId="3" fontId="52" fillId="0" borderId="0" xfId="91" applyNumberFormat="1" applyFont="1" applyFill="1" applyAlignment="1">
      <alignment horizontal="center" vertical="center"/>
    </xf>
    <xf numFmtId="3" fontId="52" fillId="27" borderId="0" xfId="43" applyNumberFormat="1" applyFont="1" applyFill="1" applyAlignment="1">
      <alignment horizontal="center" vertical="center"/>
    </xf>
    <xf numFmtId="3" fontId="71" fillId="27" borderId="0" xfId="43" applyNumberFormat="1" applyFont="1" applyFill="1" applyAlignment="1">
      <alignment horizontal="center" vertical="center"/>
    </xf>
    <xf numFmtId="0" fontId="71" fillId="27" borderId="0" xfId="91" applyFont="1" applyFill="1" applyAlignment="1">
      <alignment vertical="center"/>
    </xf>
    <xf numFmtId="0" fontId="52" fillId="0" borderId="0" xfId="43" applyFont="1" applyFill="1" applyAlignment="1">
      <alignment vertical="center"/>
    </xf>
    <xf numFmtId="1" fontId="52" fillId="27" borderId="0" xfId="43" applyNumberFormat="1" applyFont="1" applyFill="1" applyAlignment="1">
      <alignment vertical="center"/>
    </xf>
    <xf numFmtId="17" fontId="52" fillId="27" borderId="49" xfId="43" applyNumberFormat="1" applyFont="1" applyFill="1" applyBorder="1" applyAlignment="1">
      <alignment horizontal="center" vertical="center"/>
    </xf>
    <xf numFmtId="1" fontId="52" fillId="27" borderId="49" xfId="43" applyNumberFormat="1" applyFont="1" applyFill="1" applyBorder="1" applyAlignment="1">
      <alignment horizontal="center" vertical="center"/>
    </xf>
    <xf numFmtId="169" fontId="52" fillId="27" borderId="0" xfId="85" applyFont="1" applyFill="1" applyAlignment="1">
      <alignment vertical="center"/>
    </xf>
    <xf numFmtId="168" fontId="52" fillId="27" borderId="0" xfId="86" applyFont="1" applyFill="1" applyAlignment="1">
      <alignment vertical="center"/>
    </xf>
    <xf numFmtId="0" fontId="87" fillId="27" borderId="0" xfId="43" applyFont="1" applyFill="1" applyAlignment="1">
      <alignment vertical="center"/>
    </xf>
    <xf numFmtId="169" fontId="52" fillId="0" borderId="0" xfId="85" applyFont="1" applyFill="1" applyAlignment="1">
      <alignment horizontal="center" vertical="center"/>
    </xf>
    <xf numFmtId="0" fontId="72" fillId="28" borderId="0" xfId="43" applyFont="1" applyFill="1" applyAlignment="1">
      <alignment vertical="center"/>
    </xf>
    <xf numFmtId="0" fontId="52" fillId="27" borderId="46" xfId="43" applyFont="1" applyFill="1" applyBorder="1" applyAlignment="1">
      <alignment vertical="center"/>
    </xf>
    <xf numFmtId="0" fontId="52" fillId="27" borderId="88" xfId="43" applyFont="1" applyFill="1" applyBorder="1" applyAlignment="1">
      <alignment vertical="center"/>
    </xf>
    <xf numFmtId="0" fontId="52" fillId="27" borderId="89" xfId="43" applyFont="1" applyFill="1" applyBorder="1" applyAlignment="1">
      <alignment vertical="center"/>
    </xf>
    <xf numFmtId="0" fontId="52" fillId="27" borderId="90" xfId="43" applyFont="1" applyFill="1" applyBorder="1" applyAlignment="1">
      <alignment vertical="center"/>
    </xf>
    <xf numFmtId="3" fontId="52" fillId="27" borderId="0" xfId="91" applyNumberFormat="1" applyFont="1" applyFill="1" applyBorder="1" applyAlignment="1">
      <alignment horizontal="center" vertical="center"/>
    </xf>
    <xf numFmtId="0" fontId="52" fillId="27" borderId="91" xfId="43" applyFont="1" applyFill="1" applyBorder="1" applyAlignment="1">
      <alignment vertical="center"/>
    </xf>
    <xf numFmtId="1" fontId="52" fillId="27" borderId="90" xfId="43" applyNumberFormat="1" applyFont="1" applyFill="1" applyBorder="1" applyAlignment="1">
      <alignment vertical="center"/>
    </xf>
    <xf numFmtId="169" fontId="52" fillId="0" borderId="0" xfId="85" applyFont="1" applyFill="1" applyAlignment="1">
      <alignment vertical="center"/>
    </xf>
    <xf numFmtId="0" fontId="52" fillId="0" borderId="100" xfId="43" applyFont="1" applyFill="1" applyBorder="1" applyAlignment="1">
      <alignment vertical="center"/>
    </xf>
    <xf numFmtId="3" fontId="52" fillId="0" borderId="100" xfId="91" applyNumberFormat="1" applyFont="1" applyFill="1" applyBorder="1" applyAlignment="1">
      <alignment vertical="center"/>
    </xf>
    <xf numFmtId="0" fontId="52" fillId="0" borderId="99" xfId="43" applyFont="1" applyFill="1" applyBorder="1" applyAlignment="1">
      <alignment vertical="center"/>
    </xf>
    <xf numFmtId="0" fontId="81" fillId="0" borderId="91" xfId="43" applyFont="1" applyFill="1" applyBorder="1" applyAlignment="1">
      <alignment vertical="center"/>
    </xf>
    <xf numFmtId="0" fontId="64" fillId="27" borderId="0" xfId="43" applyFont="1" applyFill="1" applyBorder="1" applyAlignment="1">
      <alignment horizontal="center" vertical="center"/>
    </xf>
    <xf numFmtId="0" fontId="52" fillId="27" borderId="0" xfId="43" applyFont="1" applyFill="1" applyBorder="1" applyAlignment="1">
      <alignment horizontal="justify" vertical="center"/>
    </xf>
    <xf numFmtId="0" fontId="52" fillId="27" borderId="0" xfId="43" applyFont="1" applyFill="1" applyBorder="1" applyAlignment="1">
      <alignment horizontal="justify" vertical="center" wrapText="1"/>
    </xf>
    <xf numFmtId="3" fontId="107" fillId="30" borderId="15" xfId="43" applyNumberFormat="1" applyFont="1" applyFill="1" applyBorder="1" applyAlignment="1">
      <alignment vertical="center"/>
    </xf>
    <xf numFmtId="0" fontId="98" fillId="27" borderId="14" xfId="43" applyFont="1" applyFill="1" applyBorder="1" applyAlignment="1">
      <alignment vertical="center"/>
    </xf>
    <xf numFmtId="3" fontId="119" fillId="27" borderId="15" xfId="43" applyNumberFormat="1" applyFont="1" applyFill="1" applyBorder="1" applyAlignment="1">
      <alignment vertical="center"/>
    </xf>
    <xf numFmtId="3" fontId="119" fillId="0" borderId="15" xfId="43" applyNumberFormat="1" applyFont="1" applyFill="1" applyBorder="1" applyAlignment="1">
      <alignment vertical="center"/>
    </xf>
    <xf numFmtId="3" fontId="81" fillId="28" borderId="15" xfId="43" applyNumberFormat="1" applyFont="1" applyFill="1" applyBorder="1" applyAlignment="1">
      <alignment vertical="center"/>
    </xf>
    <xf numFmtId="10" fontId="70" fillId="30" borderId="15" xfId="97" applyNumberFormat="1" applyFont="1" applyFill="1" applyBorder="1" applyAlignment="1">
      <alignment horizontal="center" vertical="center"/>
    </xf>
    <xf numFmtId="0" fontId="63" fillId="27" borderId="14" xfId="43" applyFont="1" applyFill="1" applyBorder="1" applyAlignment="1">
      <alignment vertical="center"/>
    </xf>
    <xf numFmtId="3" fontId="63" fillId="27" borderId="15" xfId="43" applyNumberFormat="1" applyFont="1" applyFill="1" applyBorder="1" applyAlignment="1">
      <alignment vertical="center"/>
    </xf>
    <xf numFmtId="10" fontId="63" fillId="27" borderId="15" xfId="97" applyNumberFormat="1" applyFont="1" applyFill="1" applyBorder="1" applyAlignment="1">
      <alignment horizontal="center" vertical="center"/>
    </xf>
    <xf numFmtId="3" fontId="63" fillId="0" borderId="15" xfId="43" applyNumberFormat="1" applyFont="1" applyFill="1" applyBorder="1" applyAlignment="1">
      <alignment vertical="center"/>
    </xf>
    <xf numFmtId="0" fontId="75" fillId="27" borderId="14" xfId="43" applyFont="1" applyFill="1" applyBorder="1" applyAlignment="1">
      <alignment vertical="center"/>
    </xf>
    <xf numFmtId="3" fontId="75" fillId="27" borderId="15" xfId="43" applyNumberFormat="1" applyFont="1" applyFill="1" applyBorder="1" applyAlignment="1">
      <alignment vertical="center"/>
    </xf>
    <xf numFmtId="10" fontId="75" fillId="27" borderId="15" xfId="97" applyNumberFormat="1" applyFont="1" applyFill="1" applyBorder="1" applyAlignment="1">
      <alignment horizontal="center" vertical="center"/>
    </xf>
    <xf numFmtId="3" fontId="75" fillId="28" borderId="15" xfId="43" applyNumberFormat="1" applyFont="1" applyFill="1" applyBorder="1" applyAlignment="1">
      <alignment vertical="center"/>
    </xf>
    <xf numFmtId="3" fontId="75" fillId="0" borderId="15" xfId="43" applyNumberFormat="1" applyFont="1" applyFill="1" applyBorder="1" applyAlignment="1">
      <alignment vertical="center"/>
    </xf>
    <xf numFmtId="3" fontId="63" fillId="28" borderId="15" xfId="43" applyNumberFormat="1" applyFont="1" applyFill="1" applyBorder="1" applyAlignment="1">
      <alignment vertical="center"/>
    </xf>
    <xf numFmtId="10" fontId="75" fillId="28" borderId="15" xfId="97" applyNumberFormat="1" applyFont="1" applyFill="1" applyBorder="1" applyAlignment="1">
      <alignment horizontal="center" vertical="center"/>
    </xf>
    <xf numFmtId="10" fontId="56" fillId="27" borderId="15" xfId="97" applyNumberFormat="1" applyFont="1" applyFill="1" applyBorder="1" applyAlignment="1">
      <alignment horizontal="center" vertical="center"/>
    </xf>
    <xf numFmtId="0" fontId="109" fillId="30" borderId="33" xfId="43" applyFont="1" applyFill="1" applyBorder="1" applyAlignment="1">
      <alignment vertical="center"/>
    </xf>
    <xf numFmtId="3" fontId="109" fillId="30" borderId="33" xfId="43" applyNumberFormat="1" applyFont="1" applyFill="1" applyBorder="1" applyAlignment="1">
      <alignment vertical="center"/>
    </xf>
    <xf numFmtId="10" fontId="109" fillId="30" borderId="33" xfId="97" applyNumberFormat="1" applyFont="1" applyFill="1" applyBorder="1" applyAlignment="1">
      <alignment horizontal="center" vertical="center"/>
    </xf>
    <xf numFmtId="0" fontId="70" fillId="30" borderId="15" xfId="43" applyFont="1" applyFill="1" applyBorder="1" applyAlignment="1">
      <alignment vertical="center"/>
    </xf>
    <xf numFmtId="10" fontId="70" fillId="30" borderId="15" xfId="43" applyNumberFormat="1" applyFont="1" applyFill="1" applyBorder="1" applyAlignment="1">
      <alignment horizontal="center" vertical="center"/>
    </xf>
    <xf numFmtId="0" fontId="54" fillId="27" borderId="14" xfId="43" applyFont="1" applyFill="1" applyBorder="1" applyAlignment="1">
      <alignment vertical="center"/>
    </xf>
    <xf numFmtId="3" fontId="116" fillId="30" borderId="14" xfId="43" applyNumberFormat="1" applyFont="1" applyFill="1" applyBorder="1" applyAlignment="1">
      <alignment vertical="center"/>
    </xf>
    <xf numFmtId="0" fontId="75" fillId="27" borderId="15" xfId="43" applyFont="1" applyFill="1" applyBorder="1" applyAlignment="1">
      <alignment vertical="center"/>
    </xf>
    <xf numFmtId="3" fontId="75" fillId="27" borderId="14" xfId="43" applyNumberFormat="1" applyFont="1" applyFill="1" applyBorder="1" applyAlignment="1">
      <alignment vertical="center"/>
    </xf>
    <xf numFmtId="3" fontId="75" fillId="27" borderId="20" xfId="43" applyNumberFormat="1" applyFont="1" applyFill="1" applyBorder="1" applyAlignment="1">
      <alignment vertical="center"/>
    </xf>
    <xf numFmtId="3" fontId="75" fillId="27" borderId="21" xfId="43" applyNumberFormat="1" applyFont="1" applyFill="1" applyBorder="1" applyAlignment="1">
      <alignment vertical="center"/>
    </xf>
    <xf numFmtId="10" fontId="107" fillId="30" borderId="21" xfId="372" applyNumberFormat="1" applyFont="1" applyFill="1" applyBorder="1" applyAlignment="1" applyProtection="1">
      <alignment horizontal="center" vertical="center"/>
    </xf>
    <xf numFmtId="173" fontId="54" fillId="27" borderId="15" xfId="43" applyNumberFormat="1" applyFont="1" applyFill="1" applyBorder="1" applyAlignment="1" applyProtection="1">
      <alignment vertical="center"/>
    </xf>
    <xf numFmtId="3" fontId="54" fillId="28" borderId="19" xfId="43" applyNumberFormat="1" applyFont="1" applyFill="1" applyBorder="1" applyAlignment="1" applyProtection="1">
      <alignment horizontal="right" vertical="center"/>
    </xf>
    <xf numFmtId="10" fontId="54" fillId="27" borderId="21" xfId="372" applyNumberFormat="1" applyFont="1" applyFill="1" applyBorder="1" applyAlignment="1" applyProtection="1">
      <alignment horizontal="center" vertical="center"/>
    </xf>
    <xf numFmtId="3" fontId="54" fillId="0" borderId="19" xfId="43" applyNumberFormat="1" applyFont="1" applyFill="1" applyBorder="1" applyAlignment="1" applyProtection="1">
      <alignment horizontal="right" vertical="center"/>
    </xf>
    <xf numFmtId="10" fontId="54" fillId="0" borderId="21" xfId="372" applyNumberFormat="1" applyFont="1" applyFill="1" applyBorder="1" applyAlignment="1" applyProtection="1">
      <alignment horizontal="center" vertical="center"/>
    </xf>
    <xf numFmtId="173" fontId="106" fillId="27" borderId="15" xfId="43" applyNumberFormat="1" applyFont="1" applyFill="1" applyBorder="1" applyAlignment="1" applyProtection="1">
      <alignment horizontal="left" indent="1"/>
    </xf>
    <xf numFmtId="3" fontId="75" fillId="28" borderId="19" xfId="43" applyNumberFormat="1" applyFont="1" applyFill="1" applyBorder="1" applyAlignment="1">
      <alignment horizontal="right"/>
    </xf>
    <xf numFmtId="3" fontId="75" fillId="0" borderId="19" xfId="43" applyNumberFormat="1" applyFont="1" applyFill="1" applyBorder="1" applyAlignment="1">
      <alignment horizontal="right"/>
    </xf>
    <xf numFmtId="3" fontId="75" fillId="28" borderId="19" xfId="43" applyNumberFormat="1" applyFont="1" applyFill="1" applyBorder="1" applyAlignment="1">
      <alignment horizontal="right" vertical="center"/>
    </xf>
    <xf numFmtId="10" fontId="75" fillId="27" borderId="21" xfId="372" applyNumberFormat="1" applyFont="1" applyFill="1" applyBorder="1" applyAlignment="1" applyProtection="1">
      <alignment horizontal="center" vertical="center"/>
    </xf>
    <xf numFmtId="3" fontId="75" fillId="0" borderId="19" xfId="43" applyNumberFormat="1" applyFont="1" applyFill="1" applyBorder="1" applyAlignment="1">
      <alignment horizontal="right" vertical="center"/>
    </xf>
    <xf numFmtId="10" fontId="75" fillId="0" borderId="21" xfId="372" applyNumberFormat="1" applyFont="1" applyFill="1" applyBorder="1" applyAlignment="1" applyProtection="1">
      <alignment horizontal="center" vertical="center"/>
    </xf>
    <xf numFmtId="173" fontId="106" fillId="27" borderId="15" xfId="43" applyNumberFormat="1" applyFont="1" applyFill="1" applyBorder="1" applyAlignment="1" applyProtection="1">
      <alignment horizontal="left" vertical="center" indent="1"/>
    </xf>
    <xf numFmtId="3" fontId="107" fillId="30" borderId="19" xfId="375" applyNumberFormat="1" applyFont="1" applyFill="1" applyBorder="1" applyAlignment="1" applyProtection="1">
      <alignment horizontal="right" vertical="center"/>
    </xf>
    <xf numFmtId="0" fontId="68" fillId="30" borderId="24" xfId="43" applyFont="1" applyFill="1" applyBorder="1" applyAlignment="1">
      <alignment horizontal="center" vertical="center" wrapText="1"/>
    </xf>
    <xf numFmtId="181" fontId="75" fillId="27" borderId="15" xfId="85" applyNumberFormat="1" applyFont="1" applyFill="1" applyBorder="1" applyAlignment="1">
      <alignment vertical="center"/>
    </xf>
    <xf numFmtId="190" fontId="75" fillId="27" borderId="15" xfId="85" applyNumberFormat="1" applyFont="1" applyFill="1" applyBorder="1" applyAlignment="1">
      <alignment vertical="center"/>
    </xf>
    <xf numFmtId="182" fontId="75" fillId="27" borderId="15" xfId="51" applyNumberFormat="1" applyFont="1" applyFill="1" applyBorder="1" applyAlignment="1">
      <alignment horizontal="center" vertical="center" wrapText="1"/>
    </xf>
    <xf numFmtId="0" fontId="75" fillId="27" borderId="15" xfId="90" applyFont="1" applyFill="1" applyBorder="1" applyAlignment="1">
      <alignment vertical="center"/>
    </xf>
    <xf numFmtId="182" fontId="70" fillId="30" borderId="15" xfId="51" applyNumberFormat="1" applyFont="1" applyFill="1" applyBorder="1" applyAlignment="1">
      <alignment horizontal="center" vertical="center" wrapText="1"/>
    </xf>
    <xf numFmtId="49" fontId="71" fillId="27" borderId="33" xfId="90" applyNumberFormat="1" applyFont="1" applyFill="1" applyBorder="1" applyAlignment="1">
      <alignment horizontal="center"/>
    </xf>
    <xf numFmtId="0" fontId="109" fillId="30" borderId="15" xfId="43" applyFont="1" applyFill="1" applyBorder="1" applyAlignment="1">
      <alignment horizontal="left" vertical="center" wrapText="1"/>
    </xf>
    <xf numFmtId="182" fontId="109" fillId="30" borderId="15" xfId="51" applyNumberFormat="1" applyFont="1" applyFill="1" applyBorder="1" applyAlignment="1">
      <alignment horizontal="center" vertical="center" wrapText="1"/>
    </xf>
    <xf numFmtId="0" fontId="70" fillId="30" borderId="15" xfId="90" applyFont="1" applyFill="1" applyBorder="1" applyAlignment="1">
      <alignment vertical="center"/>
    </xf>
    <xf numFmtId="0" fontId="121" fillId="27" borderId="65" xfId="43" applyFont="1" applyFill="1" applyBorder="1" applyAlignment="1">
      <alignment horizontal="center"/>
    </xf>
    <xf numFmtId="189" fontId="1" fillId="28" borderId="65" xfId="43" applyNumberFormat="1" applyFont="1" applyFill="1" applyBorder="1" applyAlignment="1">
      <alignment horizontal="center"/>
    </xf>
    <xf numFmtId="15" fontId="88" fillId="27" borderId="19" xfId="43" applyNumberFormat="1" applyFont="1" applyFill="1" applyBorder="1" applyAlignment="1">
      <alignment horizontal="center" vertical="center"/>
    </xf>
    <xf numFmtId="0" fontId="88" fillId="27" borderId="20" xfId="43" applyFont="1" applyFill="1" applyBorder="1" applyAlignment="1">
      <alignment vertical="center"/>
    </xf>
    <xf numFmtId="1" fontId="88" fillId="0" borderId="20" xfId="43" applyNumberFormat="1" applyFont="1" applyFill="1" applyBorder="1" applyAlignment="1">
      <alignment horizontal="center" vertical="center"/>
    </xf>
    <xf numFmtId="15" fontId="2" fillId="27" borderId="19" xfId="43" applyNumberFormat="1" applyFont="1" applyFill="1" applyBorder="1" applyAlignment="1">
      <alignment horizontal="center" vertical="center"/>
    </xf>
    <xf numFmtId="0" fontId="105" fillId="27" borderId="20" xfId="43" applyFont="1" applyFill="1" applyBorder="1" applyAlignment="1">
      <alignment vertical="center"/>
    </xf>
    <xf numFmtId="10" fontId="88" fillId="27" borderId="20" xfId="97" applyNumberFormat="1" applyFont="1" applyFill="1" applyBorder="1" applyAlignment="1">
      <alignment horizontal="center" vertical="center"/>
    </xf>
    <xf numFmtId="3" fontId="54" fillId="27" borderId="15" xfId="43" applyNumberFormat="1" applyFont="1" applyFill="1" applyBorder="1" applyAlignment="1">
      <alignment horizontal="right" vertical="center" indent="1"/>
    </xf>
    <xf numFmtId="3" fontId="52" fillId="27" borderId="15" xfId="43" quotePrefix="1" applyNumberFormat="1" applyFont="1" applyFill="1" applyBorder="1" applyAlignment="1">
      <alignment horizontal="right" vertical="center" indent="1"/>
    </xf>
    <xf numFmtId="3" fontId="52" fillId="27" borderId="15" xfId="43" applyNumberFormat="1" applyFont="1" applyFill="1" applyBorder="1" applyAlignment="1">
      <alignment horizontal="right" vertical="center" indent="1"/>
    </xf>
    <xf numFmtId="10" fontId="105" fillId="27" borderId="20" xfId="97" applyNumberFormat="1" applyFont="1" applyFill="1" applyBorder="1" applyAlignment="1">
      <alignment horizontal="center" vertical="center"/>
    </xf>
    <xf numFmtId="3" fontId="54" fillId="27" borderId="15" xfId="43" quotePrefix="1" applyNumberFormat="1" applyFont="1" applyFill="1" applyBorder="1" applyAlignment="1">
      <alignment horizontal="right" vertical="center" indent="1"/>
    </xf>
    <xf numFmtId="10" fontId="88" fillId="0" borderId="20" xfId="97" applyNumberFormat="1" applyFont="1" applyFill="1" applyBorder="1" applyAlignment="1">
      <alignment horizontal="center" vertical="center"/>
    </xf>
    <xf numFmtId="15" fontId="88" fillId="0" borderId="19" xfId="43" applyNumberFormat="1" applyFont="1" applyFill="1" applyBorder="1" applyAlignment="1">
      <alignment horizontal="center" vertical="center"/>
    </xf>
    <xf numFmtId="0" fontId="105" fillId="27" borderId="65" xfId="43" applyFont="1" applyFill="1" applyBorder="1" applyAlignment="1">
      <alignment horizontal="center" vertical="center"/>
    </xf>
    <xf numFmtId="0" fontId="62" fillId="27" borderId="20" xfId="43" applyFont="1" applyFill="1" applyBorder="1" applyAlignment="1">
      <alignment vertical="center"/>
    </xf>
    <xf numFmtId="3" fontId="63" fillId="27" borderId="15" xfId="43" applyNumberFormat="1" applyFont="1" applyFill="1" applyBorder="1" applyAlignment="1">
      <alignment horizontal="right" vertical="center" indent="1"/>
    </xf>
    <xf numFmtId="0" fontId="80" fillId="0" borderId="0" xfId="43" applyFont="1"/>
    <xf numFmtId="15" fontId="122" fillId="0" borderId="19" xfId="43" applyNumberFormat="1" applyFont="1" applyFill="1" applyBorder="1" applyAlignment="1">
      <alignment horizontal="center" vertical="center"/>
    </xf>
    <xf numFmtId="0" fontId="123" fillId="27" borderId="20" xfId="43" applyFont="1" applyFill="1" applyBorder="1" applyAlignment="1">
      <alignment vertical="center"/>
    </xf>
    <xf numFmtId="1" fontId="122" fillId="0" borderId="20" xfId="43" applyNumberFormat="1" applyFont="1" applyFill="1" applyBorder="1" applyAlignment="1">
      <alignment horizontal="center" vertical="center"/>
    </xf>
    <xf numFmtId="0" fontId="124" fillId="27" borderId="14" xfId="43" applyFont="1" applyFill="1" applyBorder="1" applyAlignment="1">
      <alignment horizontal="center"/>
    </xf>
    <xf numFmtId="0" fontId="63" fillId="27" borderId="14" xfId="43" applyFont="1" applyFill="1" applyBorder="1" applyAlignment="1">
      <alignment horizontal="center"/>
    </xf>
    <xf numFmtId="180" fontId="63" fillId="27" borderId="14" xfId="43" applyNumberFormat="1" applyFont="1" applyFill="1" applyBorder="1" applyAlignment="1">
      <alignment horizontal="center"/>
    </xf>
    <xf numFmtId="0" fontId="63" fillId="0" borderId="0" xfId="43" applyFont="1" applyFill="1"/>
    <xf numFmtId="0" fontId="63" fillId="0" borderId="0" xfId="43" applyFont="1" applyFill="1" applyAlignment="1"/>
    <xf numFmtId="0" fontId="80" fillId="0" borderId="0" xfId="43" applyFont="1" applyFill="1" applyAlignment="1"/>
    <xf numFmtId="0" fontId="126" fillId="29" borderId="95" xfId="376" applyFont="1" applyFill="1" applyBorder="1" applyAlignment="1">
      <alignment horizontal="right" wrapText="1"/>
    </xf>
    <xf numFmtId="0" fontId="80" fillId="27" borderId="0" xfId="43" applyFont="1" applyFill="1" applyBorder="1"/>
    <xf numFmtId="0" fontId="95" fillId="30" borderId="14" xfId="43" applyFont="1" applyFill="1" applyBorder="1" applyAlignment="1">
      <alignment vertical="center"/>
    </xf>
    <xf numFmtId="172" fontId="70" fillId="30" borderId="15" xfId="370" applyNumberFormat="1" applyFont="1" applyFill="1" applyBorder="1" applyAlignment="1">
      <alignment vertical="center"/>
    </xf>
    <xf numFmtId="43" fontId="52" fillId="27" borderId="15" xfId="85" applyNumberFormat="1" applyFont="1" applyFill="1" applyBorder="1" applyAlignment="1">
      <alignment vertical="center"/>
    </xf>
    <xf numFmtId="43" fontId="64" fillId="27" borderId="15" xfId="85" applyNumberFormat="1" applyFont="1" applyFill="1" applyBorder="1" applyAlignment="1">
      <alignment vertical="center"/>
    </xf>
    <xf numFmtId="172" fontId="54" fillId="27" borderId="15" xfId="370" applyNumberFormat="1" applyFont="1" applyFill="1" applyBorder="1" applyAlignment="1">
      <alignment vertical="center"/>
    </xf>
    <xf numFmtId="172" fontId="54" fillId="0" borderId="15" xfId="370" applyNumberFormat="1" applyFont="1" applyFill="1" applyBorder="1" applyAlignment="1">
      <alignment vertical="center"/>
    </xf>
    <xf numFmtId="3" fontId="107" fillId="30" borderId="16" xfId="43" applyNumberFormat="1" applyFont="1" applyFill="1" applyBorder="1" applyAlignment="1">
      <alignment vertical="center"/>
    </xf>
    <xf numFmtId="3" fontId="52" fillId="27" borderId="21" xfId="43" applyNumberFormat="1" applyFont="1" applyFill="1" applyBorder="1" applyAlignment="1">
      <alignment vertical="center"/>
    </xf>
    <xf numFmtId="3" fontId="52" fillId="27" borderId="16" xfId="43" applyNumberFormat="1" applyFont="1" applyFill="1" applyBorder="1" applyAlignment="1">
      <alignment vertical="center"/>
    </xf>
    <xf numFmtId="0" fontId="95" fillId="30" borderId="15" xfId="43" applyFont="1" applyFill="1" applyBorder="1" applyAlignment="1">
      <alignment vertical="center"/>
    </xf>
    <xf numFmtId="3" fontId="70" fillId="30" borderId="16" xfId="43" applyNumberFormat="1" applyFont="1" applyFill="1" applyBorder="1" applyAlignment="1">
      <alignment vertical="center"/>
    </xf>
    <xf numFmtId="0" fontId="93" fillId="30" borderId="14" xfId="43" applyFont="1" applyFill="1" applyBorder="1" applyAlignment="1">
      <alignment vertical="center"/>
    </xf>
    <xf numFmtId="172" fontId="93" fillId="30" borderId="15" xfId="85" applyNumberFormat="1" applyFont="1" applyFill="1" applyBorder="1" applyAlignment="1">
      <alignment vertical="center"/>
    </xf>
    <xf numFmtId="172" fontId="54" fillId="27" borderId="15" xfId="85" applyNumberFormat="1" applyFont="1" applyFill="1" applyBorder="1" applyAlignment="1">
      <alignment vertical="center"/>
    </xf>
    <xf numFmtId="172" fontId="52" fillId="27" borderId="15" xfId="85" applyNumberFormat="1" applyFont="1" applyFill="1" applyBorder="1" applyAlignment="1">
      <alignment horizontal="right" vertical="center"/>
    </xf>
    <xf numFmtId="172" fontId="52" fillId="27" borderId="16" xfId="85" applyNumberFormat="1" applyFont="1" applyFill="1" applyBorder="1" applyAlignment="1">
      <alignment horizontal="right" vertical="center"/>
    </xf>
    <xf numFmtId="172" fontId="52" fillId="27" borderId="15" xfId="85" applyNumberFormat="1" applyFont="1" applyFill="1" applyBorder="1" applyAlignment="1">
      <alignment vertical="center"/>
    </xf>
    <xf numFmtId="172" fontId="52" fillId="27" borderId="16" xfId="85" applyNumberFormat="1" applyFont="1" applyFill="1" applyBorder="1" applyAlignment="1">
      <alignment vertical="center"/>
    </xf>
    <xf numFmtId="172" fontId="54" fillId="27" borderId="16" xfId="85" applyNumberFormat="1" applyFont="1" applyFill="1" applyBorder="1" applyAlignment="1">
      <alignment vertical="center"/>
    </xf>
    <xf numFmtId="172" fontId="63" fillId="28" borderId="15" xfId="377" applyNumberFormat="1" applyFont="1" applyFill="1" applyBorder="1" applyAlignment="1">
      <alignment vertical="center"/>
    </xf>
    <xf numFmtId="172" fontId="93" fillId="30" borderId="15" xfId="85" applyNumberFormat="1" applyFont="1" applyFill="1" applyBorder="1" applyAlignment="1">
      <alignment horizontal="right" vertical="center"/>
    </xf>
    <xf numFmtId="172" fontId="54" fillId="27" borderId="15" xfId="85" applyNumberFormat="1" applyFont="1" applyFill="1" applyBorder="1" applyAlignment="1">
      <alignment vertical="center" wrapText="1"/>
    </xf>
    <xf numFmtId="0" fontId="115" fillId="27" borderId="14" xfId="43" applyFont="1" applyFill="1" applyBorder="1" applyAlignment="1">
      <alignment vertical="center"/>
    </xf>
    <xf numFmtId="0" fontId="115" fillId="27" borderId="14" xfId="43" applyFont="1" applyFill="1" applyBorder="1"/>
    <xf numFmtId="172" fontId="115" fillId="27" borderId="15" xfId="85" applyNumberFormat="1" applyFont="1" applyFill="1" applyBorder="1" applyAlignment="1"/>
    <xf numFmtId="172" fontId="115" fillId="27" borderId="16" xfId="85" applyNumberFormat="1" applyFont="1" applyFill="1" applyBorder="1" applyAlignment="1"/>
    <xf numFmtId="0" fontId="75" fillId="27" borderId="33" xfId="43" applyNumberFormat="1" applyFont="1" applyFill="1" applyBorder="1" applyAlignment="1" applyProtection="1">
      <alignment vertical="center"/>
    </xf>
    <xf numFmtId="0" fontId="75" fillId="27" borderId="15" xfId="43" applyNumberFormat="1" applyFont="1" applyFill="1" applyBorder="1" applyAlignment="1" applyProtection="1">
      <alignment vertical="center"/>
    </xf>
    <xf numFmtId="0" fontId="84" fillId="27" borderId="15" xfId="43" applyNumberFormat="1" applyFont="1" applyFill="1" applyBorder="1" applyAlignment="1" applyProtection="1">
      <alignment vertical="center"/>
    </xf>
    <xf numFmtId="0" fontId="75" fillId="27" borderId="51" xfId="43" applyNumberFormat="1" applyFont="1" applyFill="1" applyBorder="1" applyAlignment="1" applyProtection="1">
      <alignment vertical="center"/>
    </xf>
    <xf numFmtId="0" fontId="75" fillId="27" borderId="37" xfId="43" applyNumberFormat="1" applyFont="1" applyFill="1" applyBorder="1" applyAlignment="1" applyProtection="1">
      <alignment vertical="center"/>
    </xf>
    <xf numFmtId="0" fontId="84" fillId="0" borderId="15" xfId="43" applyNumberFormat="1" applyFont="1" applyFill="1" applyBorder="1" applyAlignment="1" applyProtection="1">
      <alignment vertical="center"/>
    </xf>
    <xf numFmtId="0" fontId="84" fillId="27" borderId="51" xfId="43" applyNumberFormat="1" applyFont="1" applyFill="1" applyBorder="1" applyAlignment="1" applyProtection="1">
      <alignment vertical="center"/>
    </xf>
    <xf numFmtId="0" fontId="84" fillId="27" borderId="15" xfId="43" applyNumberFormat="1" applyFont="1" applyFill="1" applyBorder="1" applyAlignment="1" applyProtection="1">
      <alignment horizontal="left" vertical="center"/>
    </xf>
    <xf numFmtId="0" fontId="84" fillId="28" borderId="15" xfId="43" applyNumberFormat="1" applyFont="1" applyFill="1" applyBorder="1" applyAlignment="1" applyProtection="1">
      <alignment vertical="center"/>
    </xf>
    <xf numFmtId="0" fontId="84" fillId="28" borderId="15" xfId="43" applyNumberFormat="1" applyFont="1" applyFill="1" applyBorder="1" applyAlignment="1" applyProtection="1">
      <alignment horizontal="left" vertical="center"/>
    </xf>
    <xf numFmtId="0" fontId="54" fillId="27" borderId="25" xfId="43" applyNumberFormat="1" applyFont="1" applyFill="1" applyBorder="1" applyAlignment="1" applyProtection="1">
      <alignment vertical="center"/>
    </xf>
    <xf numFmtId="0" fontId="54" fillId="27" borderId="33" xfId="43" applyNumberFormat="1" applyFont="1" applyFill="1" applyBorder="1" applyAlignment="1" applyProtection="1">
      <alignment vertical="center"/>
    </xf>
    <xf numFmtId="0" fontId="68" fillId="30" borderId="15" xfId="43" applyNumberFormat="1" applyFont="1" applyFill="1" applyBorder="1" applyAlignment="1" applyProtection="1">
      <alignment vertical="center"/>
    </xf>
    <xf numFmtId="0" fontId="54" fillId="28" borderId="15" xfId="43" applyNumberFormat="1" applyFont="1" applyFill="1" applyBorder="1" applyAlignment="1" applyProtection="1">
      <alignment vertical="center"/>
    </xf>
    <xf numFmtId="167" fontId="68" fillId="30" borderId="15" xfId="43" applyNumberFormat="1" applyFont="1" applyFill="1" applyBorder="1" applyAlignment="1">
      <alignment horizontal="center" vertical="center"/>
    </xf>
    <xf numFmtId="167" fontId="54" fillId="27" borderId="15" xfId="43" applyNumberFormat="1" applyFont="1" applyFill="1" applyBorder="1" applyAlignment="1">
      <alignment horizontal="center" vertical="center"/>
    </xf>
    <xf numFmtId="167" fontId="75" fillId="27" borderId="15" xfId="43" applyNumberFormat="1" applyFont="1" applyFill="1" applyBorder="1" applyAlignment="1">
      <alignment horizontal="center" vertical="center"/>
    </xf>
    <xf numFmtId="167" fontId="75" fillId="27" borderId="51" xfId="43" applyNumberFormat="1" applyFont="1" applyFill="1" applyBorder="1" applyAlignment="1">
      <alignment horizontal="center" vertical="center"/>
    </xf>
    <xf numFmtId="167" fontId="75" fillId="27" borderId="37" xfId="43" applyNumberFormat="1" applyFont="1" applyFill="1" applyBorder="1" applyAlignment="1">
      <alignment horizontal="center" vertical="center"/>
    </xf>
    <xf numFmtId="167" fontId="54" fillId="27" borderId="25" xfId="43" applyNumberFormat="1" applyFont="1" applyFill="1" applyBorder="1" applyAlignment="1">
      <alignment horizontal="center" vertical="center"/>
    </xf>
    <xf numFmtId="167" fontId="92" fillId="30" borderId="33" xfId="43" applyNumberFormat="1" applyFont="1" applyFill="1" applyBorder="1" applyAlignment="1">
      <alignment horizontal="center" vertical="center"/>
    </xf>
    <xf numFmtId="0" fontId="92" fillId="30" borderId="25" xfId="43" applyNumberFormat="1" applyFont="1" applyFill="1" applyBorder="1" applyAlignment="1">
      <alignment horizontal="center" vertical="center"/>
    </xf>
    <xf numFmtId="0" fontId="114" fillId="30" borderId="25" xfId="43" applyNumberFormat="1" applyFont="1" applyFill="1" applyBorder="1" applyAlignment="1">
      <alignment horizontal="center" vertical="center"/>
    </xf>
    <xf numFmtId="0" fontId="75" fillId="28" borderId="15" xfId="43" applyNumberFormat="1" applyFont="1" applyFill="1" applyBorder="1" applyAlignment="1" applyProtection="1">
      <alignment vertical="center"/>
    </xf>
    <xf numFmtId="1" fontId="52" fillId="0" borderId="0" xfId="43" applyNumberFormat="1" applyFont="1" applyFill="1" applyAlignment="1">
      <alignment vertical="center"/>
    </xf>
    <xf numFmtId="1" fontId="52" fillId="0" borderId="26" xfId="43" applyNumberFormat="1" applyFont="1" applyFill="1" applyBorder="1" applyAlignment="1">
      <alignment vertical="center"/>
    </xf>
    <xf numFmtId="1" fontId="52" fillId="0" borderId="26" xfId="91" applyNumberFormat="1" applyFont="1" applyFill="1" applyBorder="1" applyAlignment="1">
      <alignment vertical="center"/>
    </xf>
    <xf numFmtId="169" fontId="52" fillId="0" borderId="0" xfId="85" applyFont="1" applyFill="1" applyBorder="1" applyAlignment="1">
      <alignment vertical="center"/>
    </xf>
    <xf numFmtId="0" fontId="81" fillId="0" borderId="89" xfId="43" applyFont="1" applyFill="1" applyBorder="1" applyAlignment="1">
      <alignment vertical="center"/>
    </xf>
    <xf numFmtId="0" fontId="68" fillId="30" borderId="33" xfId="43" applyNumberFormat="1" applyFont="1" applyFill="1" applyBorder="1" applyAlignment="1" applyProtection="1">
      <alignment vertical="center"/>
    </xf>
    <xf numFmtId="0" fontId="86" fillId="28"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84" fillId="27" borderId="37" xfId="43" applyNumberFormat="1" applyFont="1" applyFill="1" applyBorder="1" applyAlignment="1" applyProtection="1">
      <alignment vertical="center"/>
    </xf>
    <xf numFmtId="0" fontId="86" fillId="27" borderId="25" xfId="43" applyNumberFormat="1" applyFont="1" applyFill="1" applyBorder="1" applyAlignment="1" applyProtection="1">
      <alignment vertical="center"/>
    </xf>
    <xf numFmtId="0" fontId="54" fillId="27" borderId="15" xfId="43" applyNumberFormat="1" applyFont="1" applyFill="1" applyBorder="1" applyAlignment="1" applyProtection="1">
      <alignment vertical="center"/>
    </xf>
    <xf numFmtId="0" fontId="75" fillId="28" borderId="25" xfId="43" applyNumberFormat="1" applyFont="1" applyFill="1" applyBorder="1" applyAlignment="1" applyProtection="1">
      <alignment vertical="center"/>
    </xf>
    <xf numFmtId="41" fontId="68" fillId="30" borderId="43" xfId="43" applyNumberFormat="1" applyFont="1" applyFill="1" applyBorder="1" applyAlignment="1" applyProtection="1">
      <alignment horizontal="right" vertical="center"/>
    </xf>
    <xf numFmtId="10" fontId="68" fillId="30" borderId="16" xfId="97" applyNumberFormat="1" applyFont="1" applyFill="1" applyBorder="1" applyAlignment="1" applyProtection="1">
      <alignment horizontal="right" vertical="center"/>
    </xf>
    <xf numFmtId="41" fontId="54" fillId="28" borderId="15" xfId="43" applyNumberFormat="1" applyFont="1" applyFill="1" applyBorder="1" applyAlignment="1" applyProtection="1">
      <alignment horizontal="right" vertical="center"/>
    </xf>
    <xf numFmtId="41" fontId="54" fillId="28" borderId="14" xfId="43" applyNumberFormat="1" applyFont="1" applyFill="1" applyBorder="1" applyAlignment="1" applyProtection="1">
      <alignment horizontal="right" vertical="center"/>
    </xf>
    <xf numFmtId="41" fontId="85" fillId="27" borderId="15" xfId="43" applyNumberFormat="1" applyFont="1" applyFill="1" applyBorder="1" applyAlignment="1">
      <alignment vertical="center"/>
    </xf>
    <xf numFmtId="41" fontId="85" fillId="27" borderId="14" xfId="43" applyNumberFormat="1" applyFont="1" applyFill="1" applyBorder="1" applyAlignment="1">
      <alignment vertical="center"/>
    </xf>
    <xf numFmtId="41" fontId="68" fillId="30" borderId="16" xfId="43" applyNumberFormat="1" applyFont="1" applyFill="1" applyBorder="1" applyAlignment="1" applyProtection="1">
      <alignment horizontal="right" vertical="center"/>
    </xf>
    <xf numFmtId="41" fontId="68" fillId="30" borderId="15" xfId="43" applyNumberFormat="1" applyFont="1" applyFill="1" applyBorder="1" applyAlignment="1" applyProtection="1">
      <alignment horizontal="right" vertical="center"/>
    </xf>
    <xf numFmtId="41" fontId="68" fillId="30" borderId="14" xfId="43" applyNumberFormat="1" applyFont="1" applyFill="1" applyBorder="1" applyAlignment="1" applyProtection="1">
      <alignment horizontal="right" vertical="center"/>
    </xf>
    <xf numFmtId="41" fontId="54" fillId="27" borderId="16" xfId="43" applyNumberFormat="1" applyFont="1" applyFill="1" applyBorder="1" applyAlignment="1" applyProtection="1">
      <alignment horizontal="right" vertical="center"/>
    </xf>
    <xf numFmtId="41" fontId="54" fillId="27" borderId="15" xfId="43" applyNumberFormat="1" applyFont="1" applyFill="1" applyBorder="1" applyAlignment="1" applyProtection="1">
      <alignment horizontal="right" vertical="center"/>
    </xf>
    <xf numFmtId="41" fontId="54" fillId="27" borderId="14" xfId="43" applyNumberFormat="1" applyFont="1" applyFill="1" applyBorder="1" applyAlignment="1" applyProtection="1">
      <alignment horizontal="right" vertical="center"/>
    </xf>
    <xf numFmtId="41" fontId="54" fillId="0" borderId="15" xfId="43" applyNumberFormat="1" applyFont="1" applyFill="1" applyBorder="1" applyAlignment="1" applyProtection="1">
      <alignment horizontal="right" vertical="center"/>
    </xf>
    <xf numFmtId="41" fontId="85" fillId="27" borderId="15" xfId="43" applyNumberFormat="1" applyFont="1" applyFill="1" applyBorder="1" applyAlignment="1" applyProtection="1">
      <alignment horizontal="right" vertical="center"/>
    </xf>
    <xf numFmtId="41" fontId="85" fillId="27" borderId="14" xfId="43" applyNumberFormat="1" applyFont="1" applyFill="1" applyBorder="1" applyAlignment="1" applyProtection="1">
      <alignment horizontal="right" vertical="center"/>
    </xf>
    <xf numFmtId="41" fontId="85" fillId="27" borderId="51" xfId="43" applyNumberFormat="1" applyFont="1" applyFill="1" applyBorder="1" applyAlignment="1">
      <alignment vertical="center"/>
    </xf>
    <xf numFmtId="41" fontId="85" fillId="27" borderId="57" xfId="43" applyNumberFormat="1" applyFont="1" applyFill="1" applyBorder="1" applyAlignment="1">
      <alignment vertical="center"/>
    </xf>
    <xf numFmtId="41" fontId="85" fillId="27" borderId="37" xfId="43" applyNumberFormat="1" applyFont="1" applyFill="1" applyBorder="1" applyAlignment="1" applyProtection="1">
      <alignment horizontal="right" vertical="center"/>
    </xf>
    <xf numFmtId="41" fontId="85" fillId="27" borderId="58" xfId="43" applyNumberFormat="1" applyFont="1" applyFill="1" applyBorder="1" applyAlignment="1" applyProtection="1">
      <alignment horizontal="right" vertical="center"/>
    </xf>
    <xf numFmtId="41" fontId="75" fillId="27" borderId="15" xfId="43" applyNumberFormat="1" applyFont="1" applyFill="1" applyBorder="1" applyAlignment="1" applyProtection="1">
      <alignment horizontal="right" vertical="center"/>
    </xf>
    <xf numFmtId="41" fontId="75" fillId="27" borderId="14" xfId="43" applyNumberFormat="1" applyFont="1" applyFill="1" applyBorder="1" applyAlignment="1" applyProtection="1">
      <alignment horizontal="right" vertical="center"/>
    </xf>
    <xf numFmtId="41" fontId="75" fillId="27" borderId="15" xfId="43" applyNumberFormat="1" applyFont="1" applyFill="1" applyBorder="1" applyAlignment="1">
      <alignment vertical="center"/>
    </xf>
    <xf numFmtId="41" fontId="75" fillId="27" borderId="14" xfId="43" applyNumberFormat="1" applyFont="1" applyFill="1" applyBorder="1" applyAlignment="1">
      <alignment vertical="center"/>
    </xf>
    <xf numFmtId="41" fontId="75" fillId="28" borderId="15" xfId="43" applyNumberFormat="1" applyFont="1" applyFill="1" applyBorder="1" applyAlignment="1" applyProtection="1">
      <alignment horizontal="right" vertical="center"/>
    </xf>
    <xf numFmtId="41" fontId="75" fillId="28" borderId="14" xfId="43" applyNumberFormat="1" applyFont="1" applyFill="1" applyBorder="1" applyAlignment="1" applyProtection="1">
      <alignment horizontal="right" vertical="center"/>
    </xf>
    <xf numFmtId="41" fontId="75" fillId="0" borderId="15" xfId="43" applyNumberFormat="1" applyFont="1" applyFill="1" applyBorder="1" applyAlignment="1" applyProtection="1">
      <alignment horizontal="right" vertical="center"/>
    </xf>
    <xf numFmtId="41" fontId="75" fillId="0" borderId="14" xfId="43" applyNumberFormat="1" applyFont="1" applyFill="1" applyBorder="1" applyAlignment="1" applyProtection="1">
      <alignment horizontal="right" vertical="center"/>
    </xf>
    <xf numFmtId="41" fontId="75" fillId="27" borderId="37" xfId="43" applyNumberFormat="1" applyFont="1" applyFill="1" applyBorder="1" applyAlignment="1">
      <alignment vertical="center"/>
    </xf>
    <xf numFmtId="41" fontId="75" fillId="27" borderId="58" xfId="43" applyNumberFormat="1" applyFont="1" applyFill="1" applyBorder="1" applyAlignment="1">
      <alignment vertical="center"/>
    </xf>
    <xf numFmtId="41" fontId="75" fillId="27" borderId="33" xfId="43" applyNumberFormat="1" applyFont="1" applyFill="1" applyBorder="1" applyAlignment="1">
      <alignment vertical="center"/>
    </xf>
    <xf numFmtId="41" fontId="75" fillId="27" borderId="27" xfId="43" applyNumberFormat="1" applyFont="1" applyFill="1" applyBorder="1" applyAlignment="1">
      <alignment vertical="center"/>
    </xf>
    <xf numFmtId="3" fontId="75" fillId="28" borderId="25" xfId="43" applyNumberFormat="1" applyFont="1" applyFill="1" applyBorder="1" applyAlignment="1">
      <alignment vertical="center"/>
    </xf>
    <xf numFmtId="3" fontId="75" fillId="28" borderId="30" xfId="43" applyNumberFormat="1" applyFont="1" applyFill="1" applyBorder="1" applyAlignment="1">
      <alignment vertical="center"/>
    </xf>
    <xf numFmtId="1" fontId="52" fillId="27" borderId="0" xfId="43" applyNumberFormat="1" applyFont="1" applyFill="1" applyBorder="1" applyAlignment="1">
      <alignment horizontal="center" vertical="center"/>
    </xf>
    <xf numFmtId="0" fontId="68" fillId="30" borderId="15" xfId="43" applyFont="1" applyFill="1" applyBorder="1" applyAlignment="1">
      <alignment horizontal="left" vertical="center"/>
    </xf>
    <xf numFmtId="0" fontId="58" fillId="27" borderId="15" xfId="43" applyFont="1" applyFill="1" applyBorder="1" applyAlignment="1">
      <alignment vertical="center"/>
    </xf>
    <xf numFmtId="0" fontId="77" fillId="30" borderId="15" xfId="43" applyFont="1" applyFill="1" applyBorder="1" applyAlignment="1">
      <alignment vertical="center"/>
    </xf>
    <xf numFmtId="0" fontId="52" fillId="0" borderId="15" xfId="43" applyFont="1" applyFill="1" applyBorder="1" applyAlignment="1">
      <alignment vertical="center"/>
    </xf>
    <xf numFmtId="0" fontId="128" fillId="30" borderId="25" xfId="43" applyFont="1" applyFill="1" applyBorder="1"/>
    <xf numFmtId="168" fontId="129" fillId="0" borderId="0" xfId="86" applyFont="1"/>
    <xf numFmtId="0" fontId="128" fillId="30" borderId="33" xfId="43" applyFont="1" applyFill="1" applyBorder="1"/>
    <xf numFmtId="0" fontId="77" fillId="30" borderId="14" xfId="43" applyFont="1" applyFill="1" applyBorder="1" applyAlignment="1">
      <alignment vertical="center"/>
    </xf>
    <xf numFmtId="0" fontId="58" fillId="0" borderId="14" xfId="43" applyFont="1" applyFill="1" applyBorder="1" applyAlignment="1">
      <alignment vertical="center"/>
    </xf>
    <xf numFmtId="0" fontId="68" fillId="30" borderId="15" xfId="43" applyFont="1" applyFill="1" applyBorder="1" applyAlignment="1">
      <alignment horizontal="center" vertical="center"/>
    </xf>
    <xf numFmtId="0" fontId="76" fillId="30" borderId="15" xfId="43" applyFont="1" applyFill="1" applyBorder="1" applyAlignment="1">
      <alignment horizontal="center" vertical="center"/>
    </xf>
    <xf numFmtId="0" fontId="74" fillId="30" borderId="96" xfId="43" applyFont="1" applyFill="1" applyBorder="1" applyAlignment="1">
      <alignment vertical="center"/>
    </xf>
    <xf numFmtId="168" fontId="70" fillId="30" borderId="80" xfId="86" applyFont="1" applyFill="1" applyBorder="1" applyAlignment="1" applyProtection="1">
      <alignment horizontal="center" vertical="center"/>
    </xf>
    <xf numFmtId="0" fontId="75" fillId="27" borderId="19" xfId="85" applyNumberFormat="1" applyFont="1" applyFill="1" applyBorder="1" applyAlignment="1">
      <alignment horizontal="left" vertical="center"/>
    </xf>
    <xf numFmtId="0" fontId="75" fillId="27" borderId="19" xfId="43" applyNumberFormat="1" applyFont="1" applyFill="1" applyBorder="1" applyAlignment="1">
      <alignment horizontal="left" vertical="center"/>
    </xf>
    <xf numFmtId="168" fontId="75" fillId="27" borderId="21" xfId="86" applyFont="1" applyFill="1" applyBorder="1" applyAlignment="1" applyProtection="1">
      <alignment horizontal="center" vertical="center"/>
    </xf>
    <xf numFmtId="0" fontId="68" fillId="30" borderId="56" xfId="43" applyFont="1" applyFill="1" applyBorder="1" applyAlignment="1">
      <alignment horizontal="center" vertical="center"/>
    </xf>
    <xf numFmtId="0" fontId="68" fillId="30" borderId="77" xfId="43" applyFont="1" applyFill="1" applyBorder="1" applyAlignment="1">
      <alignment horizontal="center" vertical="center"/>
    </xf>
    <xf numFmtId="0" fontId="68" fillId="30" borderId="77" xfId="43" applyFont="1" applyFill="1" applyBorder="1" applyAlignment="1">
      <alignment horizontal="center" vertical="center" wrapText="1"/>
    </xf>
    <xf numFmtId="0" fontId="75" fillId="27" borderId="34" xfId="43" applyFont="1" applyFill="1" applyBorder="1" applyAlignment="1">
      <alignment vertical="center"/>
    </xf>
    <xf numFmtId="166" fontId="75" fillId="27" borderId="34" xfId="86" applyNumberFormat="1" applyFont="1" applyFill="1" applyBorder="1" applyAlignment="1">
      <alignment vertical="center"/>
    </xf>
    <xf numFmtId="166" fontId="75" fillId="27" borderId="64" xfId="86" applyNumberFormat="1" applyFont="1" applyFill="1" applyBorder="1" applyAlignment="1">
      <alignment vertical="center"/>
    </xf>
    <xf numFmtId="166" fontId="75" fillId="27" borderId="33" xfId="86" applyNumberFormat="1" applyFont="1" applyFill="1" applyBorder="1" applyAlignment="1">
      <alignment vertical="center"/>
    </xf>
    <xf numFmtId="166" fontId="54" fillId="27" borderId="33" xfId="86" applyNumberFormat="1" applyFont="1" applyFill="1" applyBorder="1" applyAlignment="1">
      <alignment horizontal="right" vertical="center"/>
    </xf>
    <xf numFmtId="0" fontId="75" fillId="27" borderId="20" xfId="43" applyFont="1" applyFill="1" applyBorder="1" applyAlignment="1">
      <alignment vertical="center"/>
    </xf>
    <xf numFmtId="166" fontId="75" fillId="27" borderId="20" xfId="86" applyNumberFormat="1" applyFont="1" applyFill="1" applyBorder="1" applyAlignment="1">
      <alignment vertical="center"/>
    </xf>
    <xf numFmtId="166" fontId="75" fillId="27" borderId="65" xfId="86" applyNumberFormat="1" applyFont="1" applyFill="1" applyBorder="1" applyAlignment="1">
      <alignment vertical="center"/>
    </xf>
    <xf numFmtId="166" fontId="75" fillId="27" borderId="15" xfId="86" applyNumberFormat="1" applyFont="1" applyFill="1" applyBorder="1" applyAlignment="1">
      <alignment vertical="center"/>
    </xf>
    <xf numFmtId="195" fontId="75" fillId="27" borderId="15" xfId="86" applyNumberFormat="1" applyFont="1" applyFill="1" applyBorder="1" applyAlignment="1">
      <alignment vertical="center"/>
    </xf>
    <xf numFmtId="166" fontId="54" fillId="27" borderId="15" xfId="86" applyNumberFormat="1" applyFont="1" applyFill="1" applyBorder="1" applyAlignment="1">
      <alignment horizontal="right" vertical="center"/>
    </xf>
    <xf numFmtId="0" fontId="54" fillId="27" borderId="41" xfId="43" applyFont="1" applyFill="1" applyBorder="1" applyAlignment="1">
      <alignment vertical="center"/>
    </xf>
    <xf numFmtId="166" fontId="54" fillId="27" borderId="41" xfId="86" applyNumberFormat="1" applyFont="1" applyFill="1" applyBorder="1" applyAlignment="1">
      <alignment vertical="center"/>
    </xf>
    <xf numFmtId="166" fontId="54" fillId="27" borderId="66" xfId="86" applyNumberFormat="1" applyFont="1" applyFill="1" applyBorder="1" applyAlignment="1">
      <alignment vertical="center"/>
    </xf>
    <xf numFmtId="166" fontId="54" fillId="27" borderId="65" xfId="86" applyNumberFormat="1" applyFont="1" applyFill="1" applyBorder="1" applyAlignment="1">
      <alignment vertical="center"/>
    </xf>
    <xf numFmtId="166" fontId="54" fillId="27" borderId="20" xfId="86" applyNumberFormat="1" applyFont="1" applyFill="1" applyBorder="1" applyAlignment="1">
      <alignment vertical="center"/>
    </xf>
    <xf numFmtId="166" fontId="54" fillId="27" borderId="15" xfId="86" applyNumberFormat="1" applyFont="1" applyFill="1" applyBorder="1" applyAlignment="1">
      <alignment vertical="center"/>
    </xf>
    <xf numFmtId="195" fontId="54" fillId="27" borderId="15" xfId="86" applyNumberFormat="1" applyFont="1" applyFill="1" applyBorder="1" applyAlignment="1">
      <alignment vertical="center"/>
    </xf>
    <xf numFmtId="0" fontId="75" fillId="30" borderId="73" xfId="43" applyFont="1" applyFill="1" applyBorder="1" applyAlignment="1">
      <alignment vertical="center"/>
    </xf>
    <xf numFmtId="0" fontId="75" fillId="30" borderId="26" xfId="43" applyFont="1" applyFill="1" applyBorder="1" applyAlignment="1">
      <alignment vertical="center"/>
    </xf>
    <xf numFmtId="166" fontId="75" fillId="30" borderId="26" xfId="43" applyNumberFormat="1" applyFont="1" applyFill="1" applyBorder="1" applyAlignment="1">
      <alignment vertical="center"/>
    </xf>
    <xf numFmtId="166" fontId="54" fillId="30" borderId="26" xfId="43" applyNumberFormat="1" applyFont="1" applyFill="1" applyBorder="1" applyAlignment="1">
      <alignment horizontal="center" vertical="center"/>
    </xf>
    <xf numFmtId="166" fontId="54" fillId="30" borderId="40" xfId="43" applyNumberFormat="1" applyFont="1" applyFill="1" applyBorder="1" applyAlignment="1">
      <alignment horizontal="center" vertical="center"/>
    </xf>
    <xf numFmtId="166" fontId="54" fillId="30" borderId="51" xfId="43" applyNumberFormat="1" applyFont="1" applyFill="1" applyBorder="1" applyAlignment="1">
      <alignment horizontal="center" vertical="center"/>
    </xf>
    <xf numFmtId="0" fontId="75" fillId="27" borderId="53" xfId="43" applyFont="1" applyFill="1" applyBorder="1" applyAlignment="1">
      <alignment vertical="center"/>
    </xf>
    <xf numFmtId="166" fontId="75" fillId="27" borderId="53" xfId="86" applyNumberFormat="1" applyFont="1" applyFill="1" applyBorder="1" applyAlignment="1">
      <alignment vertical="center"/>
    </xf>
    <xf numFmtId="166" fontId="75" fillId="27" borderId="67" xfId="86" applyNumberFormat="1" applyFont="1" applyFill="1" applyBorder="1" applyAlignment="1">
      <alignment vertical="center"/>
    </xf>
    <xf numFmtId="166" fontId="75" fillId="27" borderId="61" xfId="86" applyNumberFormat="1" applyFont="1" applyFill="1" applyBorder="1" applyAlignment="1">
      <alignment vertical="center"/>
    </xf>
    <xf numFmtId="166" fontId="75" fillId="27" borderId="21" xfId="86" applyNumberFormat="1" applyFont="1" applyFill="1" applyBorder="1" applyAlignment="1">
      <alignment vertical="center"/>
    </xf>
    <xf numFmtId="0" fontId="54" fillId="27" borderId="20" xfId="43" applyFont="1" applyFill="1" applyBorder="1" applyAlignment="1">
      <alignment vertical="center"/>
    </xf>
    <xf numFmtId="166" fontId="75" fillId="27" borderId="53" xfId="369" applyNumberFormat="1" applyFont="1" applyFill="1" applyBorder="1" applyAlignment="1">
      <alignment vertical="center"/>
    </xf>
    <xf numFmtId="166" fontId="75" fillId="27" borderId="67" xfId="369" applyNumberFormat="1" applyFont="1" applyFill="1" applyBorder="1" applyAlignment="1">
      <alignment vertical="center"/>
    </xf>
    <xf numFmtId="166" fontId="75" fillId="27" borderId="21" xfId="369" applyNumberFormat="1" applyFont="1" applyFill="1" applyBorder="1" applyAlignment="1">
      <alignment vertical="center"/>
    </xf>
    <xf numFmtId="166" fontId="54" fillId="27" borderId="15" xfId="369" applyNumberFormat="1" applyFont="1" applyFill="1" applyBorder="1" applyAlignment="1">
      <alignment vertical="center"/>
    </xf>
    <xf numFmtId="166" fontId="75" fillId="27" borderId="20" xfId="369" applyNumberFormat="1" applyFont="1" applyFill="1" applyBorder="1" applyAlignment="1">
      <alignment vertical="center"/>
    </xf>
    <xf numFmtId="166" fontId="75" fillId="27" borderId="65" xfId="369" applyNumberFormat="1" applyFont="1" applyFill="1" applyBorder="1" applyAlignment="1">
      <alignment vertical="center"/>
    </xf>
    <xf numFmtId="166" fontId="54" fillId="27" borderId="41" xfId="369" applyNumberFormat="1" applyFont="1" applyFill="1" applyBorder="1" applyAlignment="1">
      <alignment vertical="center"/>
    </xf>
    <xf numFmtId="166" fontId="75" fillId="27" borderId="0" xfId="86" applyNumberFormat="1" applyFont="1" applyFill="1" applyBorder="1" applyAlignment="1">
      <alignment vertical="center"/>
    </xf>
    <xf numFmtId="166" fontId="75" fillId="30" borderId="73" xfId="43" applyNumberFormat="1" applyFont="1" applyFill="1" applyBorder="1" applyAlignment="1">
      <alignment vertical="center"/>
    </xf>
    <xf numFmtId="166" fontId="54" fillId="27" borderId="66" xfId="86" applyNumberFormat="1" applyFont="1" applyFill="1" applyBorder="1" applyAlignment="1">
      <alignment horizontal="center" vertical="center"/>
    </xf>
    <xf numFmtId="166" fontId="54" fillId="27" borderId="42" xfId="86" applyNumberFormat="1" applyFont="1" applyFill="1" applyBorder="1" applyAlignment="1">
      <alignment horizontal="center" vertical="center"/>
    </xf>
    <xf numFmtId="17" fontId="52" fillId="27" borderId="19" xfId="43" applyNumberFormat="1" applyFont="1" applyFill="1" applyBorder="1" applyAlignment="1">
      <alignment horizontal="center" vertical="center"/>
    </xf>
    <xf numFmtId="182" fontId="64" fillId="27" borderId="20" xfId="43" applyNumberFormat="1" applyFont="1" applyFill="1" applyBorder="1" applyAlignment="1">
      <alignment horizontal="right" vertical="center"/>
    </xf>
    <xf numFmtId="182" fontId="52" fillId="27" borderId="20" xfId="43" applyNumberFormat="1" applyFont="1" applyFill="1" applyBorder="1" applyAlignment="1">
      <alignment horizontal="right" vertical="center"/>
    </xf>
    <xf numFmtId="174" fontId="52" fillId="27" borderId="21" xfId="97" applyNumberFormat="1" applyFont="1" applyFill="1" applyBorder="1" applyAlignment="1">
      <alignment horizontal="right" vertical="center"/>
    </xf>
    <xf numFmtId="182" fontId="52" fillId="27" borderId="21" xfId="43" applyNumberFormat="1" applyFont="1" applyFill="1" applyBorder="1" applyAlignment="1">
      <alignment horizontal="right" vertical="center"/>
    </xf>
    <xf numFmtId="17" fontId="52" fillId="27" borderId="14" xfId="43" applyNumberFormat="1" applyFont="1" applyFill="1" applyBorder="1" applyAlignment="1">
      <alignment horizontal="center" vertical="center"/>
    </xf>
    <xf numFmtId="182" fontId="52" fillId="27" borderId="38" xfId="43" applyNumberFormat="1" applyFont="1" applyFill="1" applyBorder="1" applyAlignment="1">
      <alignment horizontal="right" vertical="center"/>
    </xf>
    <xf numFmtId="182" fontId="52" fillId="27" borderId="0" xfId="43" applyNumberFormat="1" applyFont="1" applyFill="1" applyBorder="1" applyAlignment="1">
      <alignment horizontal="right" vertical="center"/>
    </xf>
    <xf numFmtId="17" fontId="52" fillId="27" borderId="19" xfId="378" applyNumberFormat="1" applyFont="1" applyFill="1" applyBorder="1" applyAlignment="1">
      <alignment horizontal="center" vertical="center"/>
    </xf>
    <xf numFmtId="182" fontId="64" fillId="27" borderId="0" xfId="43" applyNumberFormat="1" applyFont="1" applyFill="1" applyBorder="1" applyAlignment="1">
      <alignment horizontal="right" vertical="center"/>
    </xf>
    <xf numFmtId="182" fontId="64" fillId="27" borderId="38" xfId="43" applyNumberFormat="1" applyFont="1" applyFill="1" applyBorder="1" applyAlignment="1">
      <alignment horizontal="right" vertical="center"/>
    </xf>
    <xf numFmtId="0" fontId="68" fillId="30" borderId="24" xfId="379" quotePrefix="1" applyFont="1" applyFill="1" applyBorder="1" applyAlignment="1">
      <alignment horizontal="center" vertical="center" wrapText="1"/>
    </xf>
    <xf numFmtId="0" fontId="68" fillId="30" borderId="24" xfId="379" applyFont="1" applyFill="1" applyBorder="1" applyAlignment="1">
      <alignment horizontal="center" vertical="center" wrapText="1"/>
    </xf>
    <xf numFmtId="3" fontId="109" fillId="30" borderId="15" xfId="43" applyNumberFormat="1" applyFont="1" applyFill="1" applyBorder="1" applyAlignment="1">
      <alignment vertical="center"/>
    </xf>
    <xf numFmtId="3" fontId="81" fillId="28" borderId="19" xfId="43" applyNumberFormat="1" applyFont="1" applyFill="1" applyBorder="1" applyAlignment="1">
      <alignment horizontal="right" vertical="center"/>
    </xf>
    <xf numFmtId="10" fontId="81" fillId="27" borderId="21" xfId="372" applyNumberFormat="1" applyFont="1" applyFill="1" applyBorder="1" applyAlignment="1" applyProtection="1">
      <alignment horizontal="center" vertical="center"/>
    </xf>
    <xf numFmtId="10" fontId="81" fillId="0" borderId="21" xfId="372" applyNumberFormat="1" applyFont="1" applyFill="1" applyBorder="1" applyAlignment="1" applyProtection="1">
      <alignment horizontal="center" vertical="center"/>
    </xf>
    <xf numFmtId="173" fontId="81" fillId="27" borderId="15" xfId="43" applyNumberFormat="1" applyFont="1" applyFill="1" applyBorder="1" applyAlignment="1" applyProtection="1">
      <alignment horizontal="left" vertical="center" indent="1"/>
    </xf>
    <xf numFmtId="3" fontId="81" fillId="0" borderId="19" xfId="43" applyNumberFormat="1" applyFont="1" applyFill="1" applyBorder="1" applyAlignment="1">
      <alignment horizontal="right" vertical="center"/>
    </xf>
    <xf numFmtId="0" fontId="52" fillId="27" borderId="20" xfId="89" applyFont="1" applyFill="1" applyBorder="1" applyAlignment="1">
      <alignment horizontal="left" vertical="center" wrapText="1"/>
    </xf>
    <xf numFmtId="0" fontId="54" fillId="27" borderId="20" xfId="89" applyFont="1" applyFill="1" applyBorder="1" applyAlignment="1">
      <alignment horizontal="left" vertical="center" wrapText="1"/>
    </xf>
    <xf numFmtId="180" fontId="52" fillId="27" borderId="14" xfId="43" applyNumberFormat="1" applyFont="1" applyFill="1" applyBorder="1" applyAlignment="1">
      <alignment horizontal="center" vertical="center"/>
    </xf>
    <xf numFmtId="0" fontId="59" fillId="27" borderId="20" xfId="43" applyFont="1" applyFill="1" applyBorder="1" applyAlignment="1">
      <alignment horizontal="center" vertical="center"/>
    </xf>
    <xf numFmtId="0" fontId="124" fillId="27" borderId="0" xfId="43" applyFont="1" applyFill="1" applyBorder="1" applyAlignment="1">
      <alignment horizontal="center" vertical="center"/>
    </xf>
    <xf numFmtId="3" fontId="63" fillId="27" borderId="15" xfId="43" applyNumberFormat="1" applyFont="1" applyFill="1" applyBorder="1" applyAlignment="1">
      <alignment horizontal="right" vertical="center"/>
    </xf>
    <xf numFmtId="0" fontId="60" fillId="27" borderId="20" xfId="43" applyFont="1" applyFill="1" applyBorder="1" applyAlignment="1">
      <alignment horizontal="center" vertical="center"/>
    </xf>
    <xf numFmtId="0" fontId="58" fillId="27" borderId="0" xfId="43" applyFont="1" applyFill="1" applyBorder="1" applyAlignment="1">
      <alignment horizontal="center" vertical="center"/>
    </xf>
    <xf numFmtId="187" fontId="61" fillId="27" borderId="15" xfId="86" applyNumberFormat="1" applyFont="1" applyFill="1" applyBorder="1" applyAlignment="1">
      <alignment vertical="center"/>
    </xf>
    <xf numFmtId="187" fontId="55" fillId="27" borderId="15" xfId="86" applyNumberFormat="1" applyFont="1" applyFill="1" applyBorder="1" applyAlignment="1">
      <alignment vertical="center"/>
    </xf>
    <xf numFmtId="10" fontId="54" fillId="27" borderId="20" xfId="43" applyNumberFormat="1" applyFont="1" applyFill="1" applyBorder="1" applyAlignment="1">
      <alignment horizontal="center" vertical="center"/>
    </xf>
    <xf numFmtId="0" fontId="54" fillId="27" borderId="0" xfId="43" applyFont="1" applyFill="1" applyBorder="1" applyAlignment="1">
      <alignment horizontal="center" vertical="center"/>
    </xf>
    <xf numFmtId="3" fontId="54" fillId="27" borderId="15" xfId="86" applyNumberFormat="1" applyFont="1" applyFill="1" applyBorder="1" applyAlignment="1">
      <alignment horizontal="right" vertical="center"/>
    </xf>
    <xf numFmtId="10" fontId="52" fillId="27" borderId="20" xfId="43" applyNumberFormat="1" applyFont="1" applyFill="1" applyBorder="1" applyAlignment="1">
      <alignment horizontal="center" vertical="center"/>
    </xf>
    <xf numFmtId="0" fontId="52" fillId="27" borderId="0" xfId="43" applyFont="1" applyFill="1" applyBorder="1" applyAlignment="1">
      <alignment horizontal="center" vertical="center"/>
    </xf>
    <xf numFmtId="3" fontId="52" fillId="27" borderId="15" xfId="43" quotePrefix="1" applyNumberFormat="1" applyFont="1" applyFill="1" applyBorder="1" applyAlignment="1">
      <alignment horizontal="right" vertical="center"/>
    </xf>
    <xf numFmtId="3" fontId="66" fillId="27" borderId="15" xfId="86" applyNumberFormat="1" applyFont="1" applyFill="1" applyBorder="1" applyAlignment="1">
      <alignment horizontal="right" vertical="center"/>
    </xf>
    <xf numFmtId="3" fontId="52" fillId="27" borderId="15" xfId="86" applyNumberFormat="1" applyFont="1" applyFill="1" applyBorder="1" applyAlignment="1">
      <alignment horizontal="right" vertical="center"/>
    </xf>
    <xf numFmtId="3" fontId="52" fillId="27" borderId="15" xfId="86" applyNumberFormat="1" applyFont="1" applyFill="1" applyBorder="1" applyAlignment="1">
      <alignment horizontal="right" vertical="center" wrapText="1"/>
    </xf>
    <xf numFmtId="0" fontId="63" fillId="27" borderId="20" xfId="43" applyFont="1" applyFill="1" applyBorder="1" applyAlignment="1">
      <alignment horizontal="center" vertical="center"/>
    </xf>
    <xf numFmtId="0" fontId="63" fillId="27" borderId="0" xfId="43" applyFont="1" applyFill="1" applyBorder="1" applyAlignment="1">
      <alignment horizontal="center" vertical="center"/>
    </xf>
    <xf numFmtId="0" fontId="52" fillId="27" borderId="20" xfId="43" applyFont="1" applyFill="1" applyBorder="1" applyAlignment="1">
      <alignment horizontal="center" vertical="center"/>
    </xf>
    <xf numFmtId="10" fontId="54" fillId="27" borderId="20" xfId="97" applyNumberFormat="1" applyFont="1" applyFill="1" applyBorder="1" applyAlignment="1">
      <alignment horizontal="center" vertical="center"/>
    </xf>
    <xf numFmtId="10" fontId="52" fillId="27" borderId="20" xfId="97" applyNumberFormat="1" applyFont="1" applyFill="1" applyBorder="1" applyAlignment="1">
      <alignment horizontal="center" vertical="center"/>
    </xf>
    <xf numFmtId="187" fontId="67" fillId="27" borderId="15" xfId="86" applyNumberFormat="1" applyFont="1" applyFill="1" applyBorder="1" applyAlignment="1">
      <alignment horizontal="right" vertical="center" wrapText="1"/>
    </xf>
    <xf numFmtId="187" fontId="52" fillId="27" borderId="15" xfId="86" applyNumberFormat="1" applyFont="1" applyFill="1" applyBorder="1" applyAlignment="1">
      <alignment vertical="center"/>
    </xf>
    <xf numFmtId="187" fontId="70" fillId="30" borderId="25" xfId="86" applyNumberFormat="1" applyFont="1" applyFill="1" applyBorder="1" applyAlignment="1">
      <alignment horizontal="right" vertical="center"/>
    </xf>
    <xf numFmtId="0" fontId="54" fillId="28" borderId="0" xfId="43" applyFont="1" applyFill="1" applyAlignment="1">
      <alignment vertical="center"/>
    </xf>
    <xf numFmtId="49" fontId="75" fillId="27" borderId="33" xfId="90" applyNumberFormat="1" applyFont="1" applyFill="1" applyBorder="1" applyAlignment="1">
      <alignment horizontal="center" vertical="center"/>
    </xf>
    <xf numFmtId="187" fontId="52" fillId="27" borderId="0" xfId="86" applyNumberFormat="1" applyFont="1" applyFill="1" applyAlignment="1">
      <alignment horizontal="right" vertical="center"/>
    </xf>
    <xf numFmtId="188" fontId="52" fillId="27" borderId="0" xfId="86" applyNumberFormat="1" applyFont="1" applyFill="1" applyAlignment="1">
      <alignment horizontal="right" vertical="center"/>
    </xf>
    <xf numFmtId="0" fontId="80" fillId="27" borderId="19" xfId="43" applyFont="1" applyFill="1" applyBorder="1" applyAlignment="1">
      <alignment horizontal="center" vertical="center"/>
    </xf>
    <xf numFmtId="0" fontId="52" fillId="27" borderId="19" xfId="43" applyFont="1" applyFill="1" applyBorder="1" applyAlignment="1">
      <alignment horizontal="center" vertical="center"/>
    </xf>
    <xf numFmtId="0" fontId="55" fillId="27" borderId="38" xfId="43" applyFont="1" applyFill="1" applyBorder="1" applyAlignment="1">
      <alignment horizontal="center" vertical="center"/>
    </xf>
    <xf numFmtId="49" fontId="52" fillId="27" borderId="20" xfId="43" applyNumberFormat="1" applyFont="1" applyFill="1" applyBorder="1" applyAlignment="1">
      <alignment horizontal="center" vertical="center"/>
    </xf>
    <xf numFmtId="1" fontId="52" fillId="27" borderId="65" xfId="43" applyNumberFormat="1" applyFont="1" applyFill="1" applyBorder="1" applyAlignment="1">
      <alignment horizontal="center" vertical="center"/>
    </xf>
    <xf numFmtId="3" fontId="54" fillId="27" borderId="15" xfId="86" applyNumberFormat="1" applyFont="1" applyFill="1" applyBorder="1" applyAlignment="1" applyProtection="1">
      <alignment horizontal="right" vertical="center" wrapText="1"/>
    </xf>
    <xf numFmtId="15" fontId="52" fillId="27" borderId="19" xfId="43" applyNumberFormat="1" applyFont="1" applyFill="1" applyBorder="1" applyAlignment="1">
      <alignment horizontal="center" vertical="center"/>
    </xf>
    <xf numFmtId="0" fontId="52" fillId="27" borderId="0" xfId="43" applyFont="1" applyFill="1" applyBorder="1" applyAlignment="1">
      <alignment horizontal="left" vertical="center"/>
    </xf>
    <xf numFmtId="0" fontId="81" fillId="27" borderId="38" xfId="43" applyFont="1" applyFill="1" applyBorder="1" applyAlignment="1">
      <alignment vertical="center"/>
    </xf>
    <xf numFmtId="3" fontId="52" fillId="27" borderId="15" xfId="43" applyNumberFormat="1" applyFont="1" applyFill="1" applyBorder="1" applyAlignment="1">
      <alignment horizontal="right" vertical="center"/>
    </xf>
    <xf numFmtId="0" fontId="75" fillId="27" borderId="0" xfId="43" applyFont="1" applyFill="1" applyBorder="1" applyAlignment="1">
      <alignment horizontal="center" vertical="center"/>
    </xf>
    <xf numFmtId="0" fontId="52" fillId="27" borderId="20" xfId="43" applyFont="1" applyFill="1" applyBorder="1" applyAlignment="1">
      <alignment vertical="center"/>
    </xf>
    <xf numFmtId="0" fontId="81" fillId="27" borderId="20" xfId="43" applyFont="1" applyFill="1" applyBorder="1" applyAlignment="1">
      <alignment vertical="center"/>
    </xf>
    <xf numFmtId="0" fontId="80" fillId="27" borderId="0" xfId="43" applyFont="1" applyFill="1" applyBorder="1" applyAlignment="1">
      <alignment horizontal="center" vertical="center"/>
    </xf>
    <xf numFmtId="3" fontId="52" fillId="27" borderId="25" xfId="86" applyNumberFormat="1" applyFont="1" applyFill="1" applyBorder="1" applyAlignment="1" applyProtection="1">
      <alignment horizontal="right" vertical="center" wrapText="1"/>
    </xf>
    <xf numFmtId="3" fontId="70" fillId="30" borderId="25" xfId="43" applyNumberFormat="1" applyFont="1" applyFill="1" applyBorder="1" applyAlignment="1">
      <alignment horizontal="right" vertical="center" wrapText="1"/>
    </xf>
    <xf numFmtId="167" fontId="52" fillId="27" borderId="0" xfId="86" applyNumberFormat="1" applyFont="1" applyFill="1" applyAlignment="1">
      <alignment horizontal="right" vertical="center"/>
    </xf>
    <xf numFmtId="0" fontId="125" fillId="27" borderId="19" xfId="43" applyFont="1" applyFill="1" applyBorder="1" applyAlignment="1">
      <alignment vertical="center"/>
    </xf>
    <xf numFmtId="0" fontId="125" fillId="27" borderId="16" xfId="43" applyFont="1" applyFill="1" applyBorder="1" applyAlignment="1">
      <alignment vertical="center"/>
    </xf>
    <xf numFmtId="167" fontId="63" fillId="27" borderId="20" xfId="86" applyNumberFormat="1" applyFont="1" applyFill="1" applyBorder="1" applyAlignment="1" applyProtection="1">
      <alignment vertical="center"/>
    </xf>
    <xf numFmtId="167" fontId="63" fillId="27" borderId="0" xfId="86" applyNumberFormat="1" applyFont="1" applyFill="1" applyBorder="1" applyAlignment="1" applyProtection="1">
      <alignment vertical="center"/>
    </xf>
    <xf numFmtId="167" fontId="63" fillId="27" borderId="15" xfId="86" applyNumberFormat="1" applyFont="1" applyFill="1" applyBorder="1" applyAlignment="1" applyProtection="1">
      <alignment vertical="center"/>
    </xf>
    <xf numFmtId="0" fontId="52" fillId="27" borderId="19" xfId="43" applyFont="1" applyFill="1" applyBorder="1" applyAlignment="1">
      <alignment horizontal="left" vertical="center"/>
    </xf>
    <xf numFmtId="0" fontId="52" fillId="27" borderId="16" xfId="43" applyFont="1" applyFill="1" applyBorder="1" applyAlignment="1">
      <alignment horizontal="left" vertical="center"/>
    </xf>
    <xf numFmtId="167" fontId="52" fillId="27" borderId="20" xfId="86" applyNumberFormat="1" applyFont="1" applyFill="1" applyBorder="1" applyAlignment="1">
      <alignment horizontal="center" vertical="center"/>
    </xf>
    <xf numFmtId="167" fontId="52" fillId="27" borderId="16" xfId="86" applyNumberFormat="1" applyFont="1" applyFill="1" applyBorder="1" applyAlignment="1">
      <alignment horizontal="center" vertical="center"/>
    </xf>
    <xf numFmtId="167" fontId="52" fillId="27" borderId="15" xfId="86" applyNumberFormat="1" applyFont="1" applyFill="1" applyBorder="1" applyAlignment="1">
      <alignment horizontal="center" vertical="center"/>
    </xf>
    <xf numFmtId="0" fontId="52" fillId="27" borderId="14" xfId="43" applyFont="1" applyFill="1" applyBorder="1" applyAlignment="1">
      <alignment horizontal="left" vertical="center"/>
    </xf>
    <xf numFmtId="49" fontId="52" fillId="27" borderId="21" xfId="43" applyNumberFormat="1" applyFont="1" applyFill="1" applyBorder="1" applyAlignment="1">
      <alignment horizontal="center" vertical="center"/>
    </xf>
    <xf numFmtId="167" fontId="52" fillId="27" borderId="20" xfId="86" applyNumberFormat="1" applyFont="1" applyFill="1" applyBorder="1" applyAlignment="1">
      <alignment horizontal="right" vertical="center"/>
    </xf>
    <xf numFmtId="167" fontId="52" fillId="0" borderId="0" xfId="86" applyNumberFormat="1" applyFont="1" applyFill="1" applyBorder="1" applyAlignment="1">
      <alignment horizontal="right" vertical="center"/>
    </xf>
    <xf numFmtId="167" fontId="52" fillId="27" borderId="15" xfId="86" applyNumberFormat="1" applyFont="1" applyFill="1" applyBorder="1" applyAlignment="1">
      <alignment horizontal="right" vertical="center"/>
    </xf>
    <xf numFmtId="167" fontId="52" fillId="27" borderId="16" xfId="86" applyNumberFormat="1" applyFont="1" applyFill="1" applyBorder="1" applyAlignment="1">
      <alignment horizontal="right" vertical="center"/>
    </xf>
    <xf numFmtId="194" fontId="52" fillId="27" borderId="20" xfId="85" applyNumberFormat="1" applyFont="1" applyFill="1" applyBorder="1" applyAlignment="1">
      <alignment horizontal="right" vertical="center"/>
    </xf>
    <xf numFmtId="167" fontId="63" fillId="27" borderId="14" xfId="86" applyNumberFormat="1" applyFont="1" applyFill="1" applyBorder="1" applyAlignment="1" applyProtection="1">
      <alignment horizontal="right" vertical="center"/>
    </xf>
    <xf numFmtId="167" fontId="63" fillId="27" borderId="20" xfId="86" applyNumberFormat="1" applyFont="1" applyFill="1" applyBorder="1" applyAlignment="1" applyProtection="1">
      <alignment horizontal="right" vertical="center"/>
    </xf>
    <xf numFmtId="167" fontId="63" fillId="27" borderId="16" xfId="86" applyNumberFormat="1" applyFont="1" applyFill="1" applyBorder="1" applyAlignment="1" applyProtection="1">
      <alignment horizontal="right" vertical="center"/>
    </xf>
    <xf numFmtId="167" fontId="63" fillId="27" borderId="15" xfId="86" applyNumberFormat="1" applyFont="1" applyFill="1" applyBorder="1" applyAlignment="1" applyProtection="1">
      <alignment horizontal="right" vertical="center"/>
    </xf>
    <xf numFmtId="0" fontId="125" fillId="27" borderId="19" xfId="43" applyFont="1" applyFill="1" applyBorder="1" applyAlignment="1">
      <alignment horizontal="left" vertical="center"/>
    </xf>
    <xf numFmtId="49" fontId="80" fillId="27" borderId="21" xfId="43" applyNumberFormat="1" applyFont="1" applyFill="1" applyBorder="1" applyAlignment="1">
      <alignment horizontal="center" vertical="center"/>
    </xf>
    <xf numFmtId="0" fontId="52" fillId="27" borderId="31" xfId="43" applyFont="1" applyFill="1" applyBorder="1" applyAlignment="1">
      <alignment horizontal="left" vertical="center"/>
    </xf>
    <xf numFmtId="0" fontId="52" fillId="27" borderId="36" xfId="43" applyFont="1" applyFill="1" applyBorder="1" applyAlignment="1">
      <alignment horizontal="left" vertical="center"/>
    </xf>
    <xf numFmtId="168" fontId="52" fillId="27" borderId="31" xfId="86" applyFont="1" applyFill="1" applyBorder="1" applyAlignment="1">
      <alignment horizontal="right" vertical="center"/>
    </xf>
    <xf numFmtId="168" fontId="52" fillId="27" borderId="63" xfId="86" applyFont="1" applyFill="1" applyBorder="1" applyAlignment="1">
      <alignment horizontal="right" vertical="center"/>
    </xf>
    <xf numFmtId="168" fontId="52" fillId="27" borderId="32" xfId="86" applyFont="1" applyFill="1" applyBorder="1" applyAlignment="1">
      <alignment horizontal="right" vertical="center"/>
    </xf>
    <xf numFmtId="168" fontId="52" fillId="27" borderId="25" xfId="86" applyFont="1" applyFill="1" applyBorder="1" applyAlignment="1">
      <alignment horizontal="right" vertical="center"/>
    </xf>
    <xf numFmtId="168" fontId="52" fillId="27" borderId="0" xfId="86" applyFont="1" applyFill="1" applyBorder="1" applyAlignment="1">
      <alignment horizontal="right" vertical="center"/>
    </xf>
    <xf numFmtId="0" fontId="63" fillId="27" borderId="0" xfId="43" applyFont="1" applyFill="1" applyAlignment="1">
      <alignment vertical="center"/>
    </xf>
    <xf numFmtId="15" fontId="115" fillId="27" borderId="0" xfId="86" applyNumberFormat="1" applyFont="1" applyFill="1" applyAlignment="1">
      <alignment horizontal="center" vertical="center"/>
    </xf>
    <xf numFmtId="167" fontId="52" fillId="27" borderId="34" xfId="86" applyNumberFormat="1" applyFont="1" applyFill="1" applyBorder="1" applyAlignment="1">
      <alignment horizontal="right" vertical="center"/>
    </xf>
    <xf numFmtId="167" fontId="52" fillId="27" borderId="21" xfId="86" applyNumberFormat="1" applyFont="1" applyFill="1" applyBorder="1" applyAlignment="1">
      <alignment horizontal="right" vertical="center"/>
    </xf>
    <xf numFmtId="0" fontId="98" fillId="27" borderId="19" xfId="43" applyFont="1" applyFill="1" applyBorder="1" applyAlignment="1">
      <alignment horizontal="left" vertical="center"/>
    </xf>
    <xf numFmtId="0" fontId="98" fillId="27" borderId="16" xfId="43" applyFont="1" applyFill="1" applyBorder="1" applyAlignment="1">
      <alignment horizontal="left" vertical="center"/>
    </xf>
    <xf numFmtId="167" fontId="75" fillId="27" borderId="20" xfId="86" applyNumberFormat="1" applyFont="1" applyFill="1" applyBorder="1" applyAlignment="1">
      <alignment horizontal="right" vertical="center"/>
    </xf>
    <xf numFmtId="167" fontId="75" fillId="27" borderId="16" xfId="86" applyNumberFormat="1" applyFont="1" applyFill="1" applyBorder="1" applyAlignment="1">
      <alignment horizontal="right" vertical="center"/>
    </xf>
    <xf numFmtId="167" fontId="75" fillId="27" borderId="21" xfId="86" applyNumberFormat="1" applyFont="1" applyFill="1" applyBorder="1" applyAlignment="1">
      <alignment horizontal="right" vertical="center"/>
    </xf>
    <xf numFmtId="167" fontId="52" fillId="27" borderId="65" xfId="86" applyNumberFormat="1" applyFont="1" applyFill="1" applyBorder="1" applyAlignment="1">
      <alignment horizontal="right" vertical="center"/>
    </xf>
    <xf numFmtId="167" fontId="52" fillId="27" borderId="32" xfId="86" applyNumberFormat="1" applyFont="1" applyFill="1" applyBorder="1" applyAlignment="1">
      <alignment horizontal="right" vertical="center"/>
    </xf>
    <xf numFmtId="0" fontId="64" fillId="27" borderId="15" xfId="43" applyFont="1" applyFill="1" applyBorder="1" applyAlignment="1">
      <alignment vertical="center"/>
    </xf>
    <xf numFmtId="3" fontId="64" fillId="27" borderId="21" xfId="43" applyNumberFormat="1" applyFont="1" applyFill="1" applyBorder="1" applyAlignment="1">
      <alignment vertical="center"/>
    </xf>
    <xf numFmtId="3" fontId="64" fillId="27" borderId="16" xfId="43" applyNumberFormat="1" applyFont="1" applyFill="1" applyBorder="1" applyAlignment="1">
      <alignment vertical="center"/>
    </xf>
    <xf numFmtId="14" fontId="75" fillId="27" borderId="15" xfId="43" applyNumberFormat="1" applyFont="1" applyFill="1" applyBorder="1" applyAlignment="1">
      <alignment horizontal="center" vertical="center"/>
    </xf>
    <xf numFmtId="175" fontId="75" fillId="27" borderId="19" xfId="86" applyNumberFormat="1" applyFont="1" applyFill="1" applyBorder="1" applyAlignment="1">
      <alignment horizontal="center" vertical="center"/>
    </xf>
    <xf numFmtId="175" fontId="75" fillId="27" borderId="15" xfId="86" applyNumberFormat="1" applyFont="1" applyFill="1" applyBorder="1" applyAlignment="1">
      <alignment horizontal="center" vertical="center"/>
    </xf>
    <xf numFmtId="14" fontId="75" fillId="27" borderId="14" xfId="43" applyNumberFormat="1" applyFont="1" applyFill="1" applyBorder="1" applyAlignment="1">
      <alignment horizontal="center" vertical="center"/>
    </xf>
    <xf numFmtId="175" fontId="75" fillId="27" borderId="14" xfId="86" applyNumberFormat="1" applyFont="1" applyFill="1" applyBorder="1" applyAlignment="1">
      <alignment horizontal="center" vertical="center"/>
    </xf>
    <xf numFmtId="175" fontId="75" fillId="27" borderId="0" xfId="86" applyNumberFormat="1" applyFont="1" applyFill="1" applyBorder="1" applyAlignment="1">
      <alignment horizontal="center" vertical="center"/>
    </xf>
    <xf numFmtId="175" fontId="75" fillId="27" borderId="16" xfId="86" applyNumberFormat="1" applyFont="1" applyFill="1" applyBorder="1" applyAlignment="1">
      <alignment horizontal="center" vertical="center"/>
    </xf>
    <xf numFmtId="14" fontId="75" fillId="27" borderId="25" xfId="43" applyNumberFormat="1" applyFont="1" applyFill="1" applyBorder="1" applyAlignment="1">
      <alignment horizontal="center" vertical="center"/>
    </xf>
    <xf numFmtId="175" fontId="75" fillId="27" borderId="25" xfId="86" applyNumberFormat="1" applyFont="1" applyFill="1" applyBorder="1" applyAlignment="1">
      <alignment horizontal="center" vertical="center"/>
    </xf>
    <xf numFmtId="0" fontId="52" fillId="27" borderId="0" xfId="43" applyFont="1" applyFill="1" applyAlignment="1" applyProtection="1">
      <alignment horizontal="left" vertical="center"/>
    </xf>
    <xf numFmtId="0" fontId="75" fillId="27" borderId="0" xfId="43" applyFont="1" applyFill="1" applyAlignment="1">
      <alignment vertical="center"/>
    </xf>
    <xf numFmtId="0" fontId="54" fillId="27" borderId="0" xfId="91" applyFont="1" applyFill="1" applyAlignment="1">
      <alignment vertical="center"/>
    </xf>
    <xf numFmtId="0" fontId="52" fillId="28" borderId="0" xfId="43" applyFont="1" applyFill="1" applyAlignment="1">
      <alignment vertical="center"/>
    </xf>
    <xf numFmtId="0" fontId="54" fillId="0" borderId="0" xfId="378" applyFont="1" applyFill="1" applyAlignment="1">
      <alignment vertical="center"/>
    </xf>
    <xf numFmtId="3" fontId="52" fillId="27" borderId="15" xfId="379" applyNumberFormat="1" applyFont="1" applyFill="1" applyBorder="1" applyAlignment="1">
      <alignment vertical="center"/>
    </xf>
    <xf numFmtId="3" fontId="64" fillId="27" borderId="25" xfId="379" applyNumberFormat="1" applyFont="1" applyFill="1" applyBorder="1" applyAlignment="1">
      <alignment vertical="center"/>
    </xf>
    <xf numFmtId="10" fontId="64" fillId="27" borderId="15" xfId="372" applyNumberFormat="1" applyFont="1" applyFill="1" applyBorder="1" applyAlignment="1">
      <alignment horizontal="center"/>
    </xf>
    <xf numFmtId="10" fontId="52" fillId="27" borderId="15" xfId="372" applyNumberFormat="1" applyFont="1" applyFill="1" applyBorder="1" applyAlignment="1">
      <alignment horizontal="center"/>
    </xf>
    <xf numFmtId="10" fontId="52" fillId="0" borderId="15" xfId="372" applyNumberFormat="1" applyFont="1" applyFill="1" applyBorder="1" applyAlignment="1">
      <alignment horizontal="center"/>
    </xf>
    <xf numFmtId="10" fontId="70" fillId="30" borderId="24" xfId="43" applyNumberFormat="1" applyFont="1" applyFill="1" applyBorder="1" applyAlignment="1">
      <alignment horizontal="center" vertical="center"/>
    </xf>
    <xf numFmtId="10" fontId="52" fillId="27" borderId="15" xfId="372" applyNumberFormat="1" applyFont="1" applyFill="1" applyBorder="1" applyAlignment="1">
      <alignment horizontal="center" vertical="center"/>
    </xf>
    <xf numFmtId="10" fontId="52" fillId="0" borderId="15" xfId="372" applyNumberFormat="1" applyFont="1" applyFill="1" applyBorder="1" applyAlignment="1">
      <alignment horizontal="center" vertical="center"/>
    </xf>
    <xf numFmtId="10" fontId="54" fillId="27" borderId="15" xfId="372" applyNumberFormat="1" applyFont="1" applyFill="1" applyBorder="1" applyAlignment="1">
      <alignment horizontal="center" vertical="center"/>
    </xf>
    <xf numFmtId="0" fontId="52" fillId="28" borderId="14" xfId="43" applyFont="1" applyFill="1" applyBorder="1" applyAlignment="1">
      <alignment vertical="center"/>
    </xf>
    <xf numFmtId="10" fontId="52" fillId="28" borderId="15" xfId="372" applyNumberFormat="1" applyFont="1" applyFill="1" applyBorder="1" applyAlignment="1">
      <alignment horizontal="center" vertical="center"/>
    </xf>
    <xf numFmtId="173" fontId="86" fillId="27" borderId="15" xfId="43" applyNumberFormat="1" applyFont="1" applyFill="1" applyBorder="1" applyAlignment="1" applyProtection="1">
      <alignment vertical="center"/>
    </xf>
    <xf numFmtId="1" fontId="88" fillId="28" borderId="20" xfId="43" applyNumberFormat="1" applyFont="1" applyFill="1" applyBorder="1" applyAlignment="1">
      <alignment horizontal="center" vertical="center"/>
    </xf>
    <xf numFmtId="189" fontId="105" fillId="28" borderId="65" xfId="43" applyNumberFormat="1" applyFont="1" applyFill="1" applyBorder="1" applyAlignment="1">
      <alignment horizontal="center" vertical="center"/>
    </xf>
    <xf numFmtId="1" fontId="3" fillId="28" borderId="20" xfId="43" applyNumberFormat="1" applyFont="1" applyFill="1" applyBorder="1" applyAlignment="1">
      <alignment horizontal="center"/>
    </xf>
    <xf numFmtId="3" fontId="52" fillId="28" borderId="15" xfId="43" applyNumberFormat="1" applyFont="1" applyFill="1" applyBorder="1" applyAlignment="1">
      <alignment horizontal="right" indent="1"/>
    </xf>
    <xf numFmtId="3" fontId="52" fillId="28" borderId="15" xfId="43" applyNumberFormat="1" applyFont="1" applyFill="1" applyBorder="1" applyAlignment="1">
      <alignment horizontal="right" vertical="center" indent="1"/>
    </xf>
    <xf numFmtId="3" fontId="52" fillId="28" borderId="15" xfId="86" applyNumberFormat="1" applyFont="1" applyFill="1" applyBorder="1" applyAlignment="1">
      <alignment horizontal="right" vertical="center" wrapText="1"/>
    </xf>
    <xf numFmtId="0" fontId="52" fillId="0" borderId="0" xfId="378" applyFont="1" applyFill="1" applyAlignment="1">
      <alignment vertical="center"/>
    </xf>
    <xf numFmtId="0" fontId="52" fillId="27" borderId="0" xfId="378" applyFont="1" applyFill="1" applyAlignment="1">
      <alignment vertical="center"/>
    </xf>
    <xf numFmtId="0" fontId="52" fillId="27" borderId="0" xfId="378" applyFont="1" applyFill="1" applyBorder="1" applyAlignment="1">
      <alignment vertical="center"/>
    </xf>
    <xf numFmtId="182" fontId="52" fillId="0" borderId="0" xfId="378" applyNumberFormat="1" applyFont="1" applyFill="1" applyAlignment="1">
      <alignment vertical="center"/>
    </xf>
    <xf numFmtId="168" fontId="52" fillId="0" borderId="0" xfId="86" applyFont="1" applyFill="1" applyAlignment="1">
      <alignment vertical="center"/>
    </xf>
    <xf numFmtId="0" fontId="52" fillId="0" borderId="0" xfId="378" applyFont="1" applyFill="1" applyBorder="1" applyAlignment="1">
      <alignment vertical="center"/>
    </xf>
    <xf numFmtId="0" fontId="52" fillId="0" borderId="0" xfId="379" applyFont="1" applyFill="1" applyBorder="1" applyAlignment="1">
      <alignment vertical="center"/>
    </xf>
    <xf numFmtId="0" fontId="64" fillId="0" borderId="0" xfId="379" applyFont="1" applyFill="1" applyBorder="1" applyAlignment="1">
      <alignment horizontal="centerContinuous" vertical="center"/>
    </xf>
    <xf numFmtId="0" fontId="64" fillId="0" borderId="15" xfId="379" applyFont="1" applyFill="1" applyBorder="1" applyAlignment="1">
      <alignment vertical="center"/>
    </xf>
    <xf numFmtId="0" fontId="64" fillId="0" borderId="33" xfId="379" applyFont="1" applyFill="1" applyBorder="1" applyAlignment="1">
      <alignment vertical="center"/>
    </xf>
    <xf numFmtId="3" fontId="68" fillId="30" borderId="24" xfId="379" applyNumberFormat="1" applyFont="1" applyFill="1" applyBorder="1" applyAlignment="1" applyProtection="1">
      <alignment horizontal="left" vertical="center"/>
    </xf>
    <xf numFmtId="3" fontId="68" fillId="30" borderId="24" xfId="379" applyNumberFormat="1" applyFont="1" applyFill="1" applyBorder="1" applyAlignment="1">
      <alignment vertical="center"/>
    </xf>
    <xf numFmtId="182" fontId="64" fillId="27" borderId="15" xfId="379" applyNumberFormat="1" applyFont="1" applyFill="1" applyBorder="1" applyAlignment="1" applyProtection="1">
      <alignment horizontal="left" vertical="center"/>
    </xf>
    <xf numFmtId="0" fontId="52" fillId="27" borderId="15" xfId="379" applyFont="1" applyFill="1" applyBorder="1" applyAlignment="1">
      <alignment vertical="center"/>
    </xf>
    <xf numFmtId="3" fontId="64" fillId="27" borderId="15" xfId="379" applyNumberFormat="1" applyFont="1" applyFill="1" applyBorder="1" applyAlignment="1" applyProtection="1">
      <alignment horizontal="left" vertical="center"/>
    </xf>
    <xf numFmtId="3" fontId="64" fillId="27" borderId="25" xfId="379" applyNumberFormat="1" applyFont="1" applyFill="1" applyBorder="1" applyAlignment="1" applyProtection="1">
      <alignment horizontal="left" vertical="center"/>
    </xf>
    <xf numFmtId="0" fontId="71" fillId="0" borderId="0" xfId="378" applyFont="1" applyFill="1" applyAlignment="1">
      <alignment vertical="center" wrapText="1"/>
    </xf>
    <xf numFmtId="196" fontId="52" fillId="0" borderId="0" xfId="43" applyNumberFormat="1" applyFont="1" applyFill="1" applyAlignment="1">
      <alignment vertical="center"/>
    </xf>
    <xf numFmtId="0" fontId="130" fillId="0" borderId="0" xfId="368" applyFont="1" applyAlignment="1">
      <alignment vertical="center"/>
    </xf>
    <xf numFmtId="0" fontId="87" fillId="0" borderId="0" xfId="0" applyFont="1"/>
    <xf numFmtId="0" fontId="89" fillId="0" borderId="0" xfId="0" applyFont="1"/>
    <xf numFmtId="0" fontId="114" fillId="30" borderId="36" xfId="43" applyNumberFormat="1" applyFont="1" applyFill="1" applyBorder="1" applyAlignment="1">
      <alignment horizontal="center" vertical="center"/>
    </xf>
    <xf numFmtId="167" fontId="75" fillId="27" borderId="0" xfId="43" applyNumberFormat="1" applyFont="1" applyFill="1" applyBorder="1"/>
    <xf numFmtId="172" fontId="75" fillId="27" borderId="15" xfId="85" applyNumberFormat="1" applyFont="1" applyFill="1" applyBorder="1" applyAlignment="1">
      <alignment vertical="center"/>
    </xf>
    <xf numFmtId="172" fontId="75" fillId="27" borderId="16" xfId="85" applyNumberFormat="1" applyFont="1" applyFill="1" applyBorder="1" applyAlignment="1">
      <alignment vertical="center"/>
    </xf>
    <xf numFmtId="3" fontId="52" fillId="27" borderId="0" xfId="91" applyNumberFormat="1" applyFont="1" applyFill="1" applyAlignment="1">
      <alignment horizontal="left"/>
    </xf>
    <xf numFmtId="3" fontId="71" fillId="0" borderId="0" xfId="0" applyNumberFormat="1" applyFont="1"/>
    <xf numFmtId="0" fontId="52" fillId="27" borderId="0" xfId="43" applyFont="1" applyFill="1" applyAlignment="1">
      <alignment horizontal="left" wrapText="1"/>
    </xf>
    <xf numFmtId="0" fontId="52" fillId="0" borderId="0" xfId="43" applyFont="1" applyFill="1" applyAlignment="1">
      <alignment horizontal="left"/>
    </xf>
    <xf numFmtId="0" fontId="68" fillId="30" borderId="49" xfId="43" applyFont="1" applyFill="1" applyBorder="1" applyAlignment="1">
      <alignment horizontal="center" vertical="center" wrapText="1"/>
    </xf>
    <xf numFmtId="199" fontId="52" fillId="27" borderId="0" xfId="369" applyNumberFormat="1" applyFont="1" applyFill="1"/>
    <xf numFmtId="0" fontId="55" fillId="27" borderId="0" xfId="43" applyFont="1" applyFill="1" applyAlignment="1">
      <alignment horizontal="center"/>
    </xf>
    <xf numFmtId="0" fontId="54" fillId="27" borderId="0" xfId="43" applyFont="1" applyFill="1" applyAlignment="1">
      <alignment horizontal="center"/>
    </xf>
    <xf numFmtId="3" fontId="57" fillId="27" borderId="0" xfId="43" applyNumberFormat="1" applyFont="1" applyFill="1"/>
    <xf numFmtId="4" fontId="80" fillId="0" borderId="36" xfId="43" applyNumberFormat="1" applyFont="1" applyFill="1" applyBorder="1" applyAlignment="1">
      <alignment horizontal="center" vertical="center" wrapText="1"/>
    </xf>
    <xf numFmtId="15" fontId="80" fillId="0" borderId="25" xfId="43" applyNumberFormat="1" applyFont="1" applyFill="1" applyBorder="1" applyAlignment="1">
      <alignment horizontal="center" vertical="center" wrapText="1"/>
    </xf>
    <xf numFmtId="15" fontId="80" fillId="27" borderId="25" xfId="43" applyNumberFormat="1" applyFont="1" applyFill="1" applyBorder="1" applyAlignment="1">
      <alignment horizontal="center" vertical="center" wrapText="1"/>
    </xf>
    <xf numFmtId="0" fontId="52" fillId="0" borderId="27" xfId="43" applyFont="1" applyBorder="1"/>
    <xf numFmtId="3" fontId="80" fillId="0" borderId="33" xfId="43" applyNumberFormat="1" applyFont="1" applyFill="1" applyBorder="1"/>
    <xf numFmtId="200" fontId="80" fillId="0" borderId="33" xfId="370" applyNumberFormat="1" applyFont="1" applyFill="1" applyBorder="1"/>
    <xf numFmtId="0" fontId="109" fillId="30" borderId="14" xfId="43" applyFont="1" applyFill="1" applyBorder="1" applyAlignment="1">
      <alignment vertical="center" wrapText="1"/>
    </xf>
    <xf numFmtId="3" fontId="132" fillId="30" borderId="15" xfId="43" applyNumberFormat="1" applyFont="1" applyFill="1" applyBorder="1" applyAlignment="1">
      <alignment vertical="center"/>
    </xf>
    <xf numFmtId="0" fontId="52" fillId="0" borderId="30" xfId="43" applyFont="1" applyBorder="1"/>
    <xf numFmtId="0" fontId="133" fillId="0" borderId="25" xfId="43" applyFont="1" applyFill="1" applyBorder="1"/>
    <xf numFmtId="0" fontId="109" fillId="30" borderId="14" xfId="43" applyFont="1" applyFill="1" applyBorder="1"/>
    <xf numFmtId="3" fontId="132" fillId="30" borderId="15" xfId="43" applyNumberFormat="1" applyFont="1" applyFill="1" applyBorder="1"/>
    <xf numFmtId="0" fontId="52" fillId="0" borderId="14" xfId="43" applyFont="1" applyBorder="1"/>
    <xf numFmtId="0" fontId="133" fillId="0" borderId="15" xfId="43" applyFont="1" applyFill="1" applyBorder="1"/>
    <xf numFmtId="0" fontId="95" fillId="30" borderId="14" xfId="43" applyFont="1" applyFill="1" applyBorder="1"/>
    <xf numFmtId="172" fontId="134" fillId="30" borderId="15" xfId="370" applyNumberFormat="1" applyFont="1" applyFill="1" applyBorder="1"/>
    <xf numFmtId="0" fontId="75" fillId="27" borderId="14" xfId="43" applyFont="1" applyFill="1" applyBorder="1"/>
    <xf numFmtId="0" fontId="133" fillId="27" borderId="15" xfId="43" applyFont="1" applyFill="1" applyBorder="1"/>
    <xf numFmtId="0" fontId="78" fillId="27" borderId="14" xfId="43" applyFont="1" applyFill="1" applyBorder="1"/>
    <xf numFmtId="3" fontId="135" fillId="27" borderId="15" xfId="43" applyNumberFormat="1" applyFont="1" applyFill="1" applyBorder="1"/>
    <xf numFmtId="3" fontId="133" fillId="27" borderId="15" xfId="43" applyNumberFormat="1" applyFont="1" applyFill="1" applyBorder="1"/>
    <xf numFmtId="3" fontId="54" fillId="27" borderId="15" xfId="43" applyNumberFormat="1" applyFont="1" applyFill="1" applyBorder="1"/>
    <xf numFmtId="192" fontId="135" fillId="27" borderId="15" xfId="370" applyNumberFormat="1" applyFont="1" applyFill="1" applyBorder="1"/>
    <xf numFmtId="192" fontId="64" fillId="27" borderId="14" xfId="370" applyNumberFormat="1" applyFont="1" applyFill="1" applyBorder="1"/>
    <xf numFmtId="3" fontId="134" fillId="30" borderId="15" xfId="43" applyNumberFormat="1" applyFont="1" applyFill="1" applyBorder="1"/>
    <xf numFmtId="192" fontId="134" fillId="30" borderId="15" xfId="370" applyNumberFormat="1" applyFont="1" applyFill="1" applyBorder="1"/>
    <xf numFmtId="0" fontId="75" fillId="27" borderId="30" xfId="43" applyFont="1" applyFill="1" applyBorder="1"/>
    <xf numFmtId="3" fontId="133" fillId="27" borderId="25" xfId="43" applyNumberFormat="1" applyFont="1" applyFill="1" applyBorder="1"/>
    <xf numFmtId="0" fontId="125" fillId="27" borderId="14" xfId="43" applyFont="1" applyFill="1" applyBorder="1"/>
    <xf numFmtId="172" fontId="135" fillId="27" borderId="15" xfId="370" applyNumberFormat="1" applyFont="1" applyFill="1" applyBorder="1"/>
    <xf numFmtId="172" fontId="135" fillId="27" borderId="15" xfId="43" applyNumberFormat="1" applyFont="1" applyFill="1" applyBorder="1"/>
    <xf numFmtId="3" fontId="133" fillId="27" borderId="33" xfId="43" applyNumberFormat="1" applyFont="1" applyFill="1" applyBorder="1"/>
    <xf numFmtId="172" fontId="136" fillId="30" borderId="15" xfId="370" applyNumberFormat="1" applyFont="1" applyFill="1" applyBorder="1"/>
    <xf numFmtId="0" fontId="52" fillId="0" borderId="0" xfId="368" applyFont="1" applyFill="1" applyAlignment="1">
      <alignment horizontal="left"/>
    </xf>
    <xf numFmtId="3" fontId="52" fillId="28" borderId="0" xfId="368" applyNumberFormat="1" applyFont="1" applyFill="1"/>
    <xf numFmtId="3" fontId="52" fillId="27" borderId="39" xfId="433" applyNumberFormat="1" applyFont="1" applyFill="1" applyBorder="1" applyAlignment="1">
      <alignment horizontal="center"/>
    </xf>
    <xf numFmtId="3" fontId="52" fillId="27" borderId="41" xfId="433" applyNumberFormat="1" applyFont="1" applyFill="1" applyBorder="1" applyAlignment="1">
      <alignment horizontal="center"/>
    </xf>
    <xf numFmtId="3" fontId="52" fillId="27" borderId="42" xfId="433" applyNumberFormat="1" applyFont="1" applyFill="1" applyBorder="1" applyAlignment="1">
      <alignment horizontal="center"/>
    </xf>
    <xf numFmtId="0" fontId="64" fillId="27" borderId="16" xfId="43" applyFont="1" applyFill="1" applyBorder="1" applyAlignment="1">
      <alignment horizontal="center"/>
    </xf>
    <xf numFmtId="0" fontId="64" fillId="27" borderId="28" xfId="43" applyFont="1" applyFill="1" applyBorder="1" applyAlignment="1">
      <alignment horizontal="center"/>
    </xf>
    <xf numFmtId="0" fontId="64" fillId="27" borderId="34" xfId="43" applyFont="1" applyFill="1" applyBorder="1" applyAlignment="1">
      <alignment horizontal="center"/>
    </xf>
    <xf numFmtId="0" fontId="64" fillId="27" borderId="29" xfId="43" applyFont="1" applyFill="1" applyBorder="1" applyAlignment="1">
      <alignment horizontal="center"/>
    </xf>
    <xf numFmtId="3" fontId="52" fillId="27" borderId="19" xfId="432" applyNumberFormat="1" applyFont="1" applyFill="1" applyBorder="1"/>
    <xf numFmtId="3" fontId="52" fillId="27" borderId="21" xfId="432" applyNumberFormat="1" applyFont="1" applyFill="1" applyBorder="1"/>
    <xf numFmtId="3" fontId="64" fillId="0" borderId="22" xfId="432" applyNumberFormat="1" applyFont="1" applyFill="1" applyBorder="1"/>
    <xf numFmtId="3" fontId="64" fillId="0" borderId="74" xfId="432" applyNumberFormat="1" applyFont="1" applyFill="1" applyBorder="1"/>
    <xf numFmtId="3" fontId="64" fillId="0" borderId="101" xfId="432" applyNumberFormat="1" applyFont="1" applyFill="1" applyBorder="1"/>
    <xf numFmtId="0" fontId="52" fillId="0" borderId="16" xfId="368" applyFont="1" applyBorder="1"/>
    <xf numFmtId="3" fontId="52" fillId="22" borderId="15" xfId="43" applyNumberFormat="1" applyFont="1" applyFill="1" applyBorder="1" applyAlignment="1">
      <alignment vertical="center"/>
    </xf>
    <xf numFmtId="3" fontId="70" fillId="30" borderId="15" xfId="52" applyNumberFormat="1" applyFont="1" applyFill="1" applyBorder="1" applyAlignment="1">
      <alignment vertical="center"/>
    </xf>
    <xf numFmtId="3" fontId="52" fillId="22" borderId="15" xfId="43" applyNumberFormat="1" applyFont="1" applyFill="1" applyBorder="1"/>
    <xf numFmtId="3" fontId="75" fillId="22" borderId="15" xfId="43" applyNumberFormat="1" applyFont="1" applyFill="1" applyBorder="1"/>
    <xf numFmtId="3" fontId="68" fillId="30" borderId="15" xfId="43" applyNumberFormat="1" applyFont="1" applyFill="1" applyBorder="1" applyAlignment="1">
      <alignment vertical="center" wrapText="1"/>
    </xf>
    <xf numFmtId="3" fontId="52" fillId="27" borderId="15" xfId="43" applyNumberFormat="1" applyFont="1" applyFill="1" applyBorder="1" applyAlignment="1" applyProtection="1">
      <alignment vertical="center"/>
      <protection locked="0"/>
    </xf>
    <xf numFmtId="3" fontId="75" fillId="27" borderId="15" xfId="43" applyNumberFormat="1" applyFont="1" applyFill="1" applyBorder="1" applyProtection="1">
      <protection locked="0"/>
    </xf>
    <xf numFmtId="3" fontId="52" fillId="22" borderId="25" xfId="43" applyNumberFormat="1" applyFont="1" applyFill="1" applyBorder="1"/>
    <xf numFmtId="3" fontId="52" fillId="0" borderId="15" xfId="43" applyNumberFormat="1" applyFont="1" applyFill="1" applyBorder="1" applyAlignment="1" applyProtection="1">
      <alignment vertical="center"/>
      <protection locked="0"/>
    </xf>
    <xf numFmtId="3" fontId="75" fillId="0" borderId="15" xfId="43" applyNumberFormat="1" applyFont="1" applyFill="1" applyBorder="1" applyProtection="1">
      <protection locked="0"/>
    </xf>
    <xf numFmtId="0" fontId="53" fillId="0" borderId="72" xfId="79" applyFont="1" applyFill="1" applyBorder="1" applyAlignment="1" applyProtection="1">
      <alignment horizontal="center" vertical="center"/>
    </xf>
    <xf numFmtId="3" fontId="54" fillId="27" borderId="15" xfId="379" applyNumberFormat="1" applyFont="1" applyFill="1" applyBorder="1" applyAlignment="1" applyProtection="1">
      <alignment horizontal="left" vertical="center"/>
    </xf>
    <xf numFmtId="3" fontId="54" fillId="27" borderId="15" xfId="379" applyNumberFormat="1" applyFont="1" applyFill="1" applyBorder="1" applyAlignment="1">
      <alignment vertical="center"/>
    </xf>
    <xf numFmtId="3" fontId="54" fillId="28" borderId="15" xfId="379" applyNumberFormat="1" applyFont="1" applyFill="1" applyBorder="1" applyAlignment="1">
      <alignment vertical="center"/>
    </xf>
    <xf numFmtId="3" fontId="63" fillId="27" borderId="33" xfId="379" applyNumberFormat="1" applyFont="1" applyFill="1" applyBorder="1" applyAlignment="1" applyProtection="1">
      <alignment horizontal="left" vertical="center"/>
    </xf>
    <xf numFmtId="3" fontId="63" fillId="27" borderId="33" xfId="379" applyNumberFormat="1" applyFont="1" applyFill="1" applyBorder="1" applyAlignment="1">
      <alignment vertical="center"/>
    </xf>
    <xf numFmtId="3" fontId="54" fillId="27" borderId="0" xfId="379" applyNumberFormat="1" applyFont="1" applyFill="1" applyBorder="1" applyAlignment="1">
      <alignment vertical="center"/>
    </xf>
    <xf numFmtId="43" fontId="54" fillId="27" borderId="15" xfId="85" applyNumberFormat="1" applyFont="1" applyFill="1" applyBorder="1" applyAlignment="1">
      <alignment horizontal="right" vertical="center"/>
    </xf>
    <xf numFmtId="3" fontId="54" fillId="27" borderId="16" xfId="379" applyNumberFormat="1" applyFont="1" applyFill="1" applyBorder="1" applyAlignment="1">
      <alignment vertical="center"/>
    </xf>
    <xf numFmtId="166" fontId="54" fillId="30" borderId="103" xfId="43" applyNumberFormat="1" applyFont="1" applyFill="1" applyBorder="1" applyAlignment="1">
      <alignment horizontal="center" vertical="center"/>
    </xf>
    <xf numFmtId="166" fontId="75" fillId="27" borderId="16" xfId="86" applyNumberFormat="1" applyFont="1" applyFill="1" applyBorder="1" applyAlignment="1">
      <alignment vertical="center"/>
    </xf>
    <xf numFmtId="166" fontId="54" fillId="27" borderId="21" xfId="86" applyNumberFormat="1" applyFont="1" applyFill="1" applyBorder="1" applyAlignment="1">
      <alignment vertical="center"/>
    </xf>
    <xf numFmtId="41" fontId="68" fillId="30" borderId="33" xfId="43" applyNumberFormat="1" applyFont="1" applyFill="1" applyBorder="1" applyAlignment="1" applyProtection="1">
      <alignment horizontal="right" vertical="center"/>
    </xf>
    <xf numFmtId="202" fontId="54" fillId="27" borderId="15" xfId="85" applyNumberFormat="1" applyFont="1" applyFill="1" applyBorder="1" applyAlignment="1">
      <alignment horizontal="right" vertical="center"/>
    </xf>
    <xf numFmtId="3" fontId="68" fillId="30" borderId="68" xfId="43" applyNumberFormat="1" applyFont="1" applyFill="1" applyBorder="1" applyAlignment="1">
      <alignment horizontal="right" vertical="center"/>
    </xf>
    <xf numFmtId="169" fontId="52" fillId="0" borderId="0" xfId="85" applyFont="1" applyFill="1" applyBorder="1" applyAlignment="1">
      <alignment horizontal="center"/>
    </xf>
    <xf numFmtId="3" fontId="54" fillId="27" borderId="15" xfId="43" applyNumberFormat="1" applyFont="1" applyFill="1" applyBorder="1" applyAlignment="1" applyProtection="1">
      <alignment horizontal="right" vertical="center"/>
    </xf>
    <xf numFmtId="3" fontId="54" fillId="27" borderId="14" xfId="43" applyNumberFormat="1" applyFont="1" applyFill="1" applyBorder="1" applyAlignment="1" applyProtection="1">
      <alignment horizontal="right" vertical="center"/>
    </xf>
    <xf numFmtId="0" fontId="137" fillId="0" borderId="0" xfId="79" applyFont="1" applyFill="1" applyAlignment="1" applyProtection="1">
      <alignment horizontal="center" vertical="center"/>
    </xf>
    <xf numFmtId="0" fontId="138" fillId="0" borderId="0" xfId="368" applyFont="1" applyAlignment="1">
      <alignment vertical="center"/>
    </xf>
    <xf numFmtId="0" fontId="75" fillId="0" borderId="0" xfId="43" applyFont="1" applyFill="1" applyAlignment="1">
      <alignment vertical="center"/>
    </xf>
    <xf numFmtId="0" fontId="75" fillId="0" borderId="0" xfId="378" applyFont="1" applyFill="1" applyAlignment="1">
      <alignment vertical="center"/>
    </xf>
    <xf numFmtId="0" fontId="137" fillId="0" borderId="0" xfId="79" applyFont="1" applyFill="1" applyAlignment="1" applyProtection="1">
      <alignment horizontal="center"/>
    </xf>
    <xf numFmtId="0" fontId="75" fillId="0" borderId="0" xfId="43" applyFont="1" applyFill="1" applyBorder="1"/>
    <xf numFmtId="0" fontId="54" fillId="28" borderId="0" xfId="368" applyFont="1" applyFill="1"/>
    <xf numFmtId="3" fontId="75" fillId="27" borderId="0" xfId="91" applyNumberFormat="1" applyFont="1" applyFill="1" applyAlignment="1">
      <alignment horizontal="center"/>
    </xf>
    <xf numFmtId="3" fontId="75" fillId="27" borderId="0" xfId="91" applyNumberFormat="1" applyFont="1" applyFill="1" applyAlignment="1">
      <alignment horizontal="center" vertical="center"/>
    </xf>
    <xf numFmtId="0" fontId="75" fillId="28" borderId="0" xfId="368" applyFont="1" applyFill="1"/>
    <xf numFmtId="0" fontId="53" fillId="0" borderId="0" xfId="79" applyFont="1" applyFill="1" applyAlignment="1" applyProtection="1">
      <alignment horizontal="center"/>
    </xf>
    <xf numFmtId="0" fontId="64" fillId="27" borderId="0" xfId="43" applyFont="1" applyFill="1"/>
    <xf numFmtId="0" fontId="64" fillId="27" borderId="0" xfId="43" applyFont="1" applyFill="1" applyAlignment="1">
      <alignment horizontal="center"/>
    </xf>
    <xf numFmtId="0" fontId="63" fillId="27" borderId="0" xfId="43" applyFont="1" applyFill="1" applyAlignment="1"/>
    <xf numFmtId="0" fontId="52" fillId="27" borderId="0" xfId="43" applyFont="1" applyFill="1" applyAlignment="1">
      <alignment horizontal="center" vertical="center" wrapText="1"/>
    </xf>
    <xf numFmtId="0" fontId="52" fillId="27" borderId="0" xfId="43" applyFont="1" applyFill="1" applyAlignment="1">
      <alignment horizontal="center" vertical="center"/>
    </xf>
    <xf numFmtId="0" fontId="64" fillId="27" borderId="0" xfId="43" applyFont="1" applyFill="1" applyAlignment="1">
      <alignment vertical="center"/>
    </xf>
    <xf numFmtId="0" fontId="69" fillId="30" borderId="44" xfId="43" applyFont="1" applyFill="1" applyBorder="1" applyAlignment="1">
      <alignment horizontal="center" vertical="center"/>
    </xf>
    <xf numFmtId="0" fontId="69" fillId="30" borderId="104" xfId="43" applyFont="1" applyFill="1" applyBorder="1" applyAlignment="1">
      <alignment horizontal="center" vertical="center"/>
    </xf>
    <xf numFmtId="0" fontId="69" fillId="30" borderId="68" xfId="43" applyFont="1" applyFill="1" applyBorder="1" applyAlignment="1">
      <alignment horizontal="center" vertical="center"/>
    </xf>
    <xf numFmtId="0" fontId="64" fillId="27" borderId="105" xfId="43" applyFont="1" applyFill="1" applyBorder="1" applyAlignment="1">
      <alignment vertical="center"/>
    </xf>
    <xf numFmtId="174" fontId="64" fillId="27" borderId="105" xfId="372" applyNumberFormat="1" applyFont="1" applyFill="1" applyBorder="1" applyAlignment="1">
      <alignment horizontal="center" vertical="center"/>
    </xf>
    <xf numFmtId="0" fontId="64" fillId="27" borderId="106" xfId="43" applyFont="1" applyFill="1" applyBorder="1" applyAlignment="1">
      <alignment vertical="center"/>
    </xf>
    <xf numFmtId="174" fontId="64" fillId="27" borderId="106" xfId="372" applyNumberFormat="1" applyFont="1" applyFill="1" applyBorder="1" applyAlignment="1">
      <alignment horizontal="center" vertical="center"/>
    </xf>
    <xf numFmtId="0" fontId="64" fillId="0" borderId="106" xfId="43" applyFont="1" applyFill="1" applyBorder="1" applyAlignment="1">
      <alignment vertical="center"/>
    </xf>
    <xf numFmtId="49" fontId="64" fillId="27" borderId="106" xfId="372" applyNumberFormat="1" applyFont="1" applyFill="1" applyBorder="1" applyAlignment="1">
      <alignment horizontal="center" vertical="center"/>
    </xf>
    <xf numFmtId="168" fontId="52" fillId="27" borderId="0" xfId="369" applyFont="1" applyFill="1"/>
    <xf numFmtId="0" fontId="64" fillId="0" borderId="107" xfId="43" applyFont="1" applyFill="1" applyBorder="1" applyAlignment="1">
      <alignment vertical="center"/>
    </xf>
    <xf numFmtId="174" fontId="64" fillId="27" borderId="107" xfId="372" applyNumberFormat="1" applyFont="1" applyFill="1" applyBorder="1" applyAlignment="1">
      <alignment horizontal="center" vertical="center"/>
    </xf>
    <xf numFmtId="49" fontId="64" fillId="27" borderId="107" xfId="372" applyNumberFormat="1" applyFont="1" applyFill="1" applyBorder="1" applyAlignment="1">
      <alignment horizontal="center" vertical="center"/>
    </xf>
    <xf numFmtId="0" fontId="64" fillId="0" borderId="105" xfId="43" applyFont="1" applyFill="1" applyBorder="1" applyAlignment="1">
      <alignment vertical="center"/>
    </xf>
    <xf numFmtId="174" fontId="64" fillId="27" borderId="0" xfId="372" applyNumberFormat="1" applyFont="1" applyFill="1" applyAlignment="1">
      <alignment horizontal="center"/>
    </xf>
    <xf numFmtId="203" fontId="64" fillId="27" borderId="104" xfId="370" applyNumberFormat="1" applyFont="1" applyFill="1" applyBorder="1" applyAlignment="1">
      <alignment horizontal="center" vertical="center"/>
    </xf>
    <xf numFmtId="0" fontId="64" fillId="28" borderId="105" xfId="43" applyFont="1" applyFill="1" applyBorder="1" applyAlignment="1">
      <alignment horizontal="left" vertical="center"/>
    </xf>
    <xf numFmtId="0" fontId="64" fillId="28" borderId="107" xfId="43" applyFont="1" applyFill="1" applyBorder="1" applyAlignment="1">
      <alignment horizontal="left" vertical="center"/>
    </xf>
    <xf numFmtId="0" fontId="64" fillId="28" borderId="0" xfId="43" applyFont="1" applyFill="1" applyBorder="1" applyAlignment="1">
      <alignment horizontal="left"/>
    </xf>
    <xf numFmtId="174" fontId="64" fillId="27" borderId="0" xfId="372" applyNumberFormat="1" applyFont="1" applyFill="1" applyBorder="1" applyAlignment="1">
      <alignment horizontal="center"/>
    </xf>
    <xf numFmtId="0" fontId="64" fillId="28" borderId="0" xfId="43" applyFont="1" applyFill="1" applyAlignment="1">
      <alignment horizontal="left"/>
    </xf>
    <xf numFmtId="203" fontId="64" fillId="27" borderId="0" xfId="370" applyNumberFormat="1" applyFont="1" applyFill="1" applyBorder="1" applyAlignment="1">
      <alignment horizontal="center"/>
    </xf>
    <xf numFmtId="204" fontId="64" fillId="27" borderId="0" xfId="370" applyNumberFormat="1" applyFont="1" applyFill="1" applyAlignment="1">
      <alignment horizontal="center"/>
    </xf>
    <xf numFmtId="0" fontId="69" fillId="30" borderId="104" xfId="43" applyFont="1" applyFill="1" applyBorder="1" applyAlignment="1">
      <alignment horizontal="center" vertical="center" wrapText="1"/>
    </xf>
    <xf numFmtId="204" fontId="64" fillId="0" borderId="0" xfId="370" applyNumberFormat="1" applyFont="1" applyFill="1" applyBorder="1" applyAlignment="1">
      <alignment horizontal="center"/>
    </xf>
    <xf numFmtId="0" fontId="64" fillId="0" borderId="0" xfId="43" applyFont="1" applyFill="1" applyBorder="1"/>
    <xf numFmtId="174" fontId="64" fillId="0" borderId="0" xfId="372" applyNumberFormat="1" applyFont="1" applyFill="1" applyBorder="1" applyAlignment="1">
      <alignment horizontal="center"/>
    </xf>
    <xf numFmtId="169" fontId="64" fillId="0" borderId="0" xfId="370" applyFont="1" applyFill="1" applyBorder="1"/>
    <xf numFmtId="169" fontId="64" fillId="27" borderId="0" xfId="370" applyFont="1" applyFill="1"/>
    <xf numFmtId="169" fontId="52" fillId="27" borderId="0" xfId="370" applyFont="1" applyFill="1"/>
    <xf numFmtId="205" fontId="52" fillId="27" borderId="0" xfId="372" applyNumberFormat="1" applyFont="1" applyFill="1" applyAlignment="1">
      <alignment horizontal="center" vertical="center" wrapText="1"/>
    </xf>
    <xf numFmtId="169" fontId="52" fillId="0" borderId="0" xfId="370" applyFont="1" applyFill="1" applyBorder="1"/>
    <xf numFmtId="0" fontId="64" fillId="0" borderId="105" xfId="43" applyFont="1" applyFill="1" applyBorder="1" applyAlignment="1">
      <alignment horizontal="left" vertical="center"/>
    </xf>
    <xf numFmtId="0" fontId="64" fillId="0" borderId="107" xfId="43" applyFont="1" applyFill="1" applyBorder="1" applyAlignment="1">
      <alignment horizontal="left" vertical="center"/>
    </xf>
    <xf numFmtId="0" fontId="64" fillId="0" borderId="0" xfId="43" applyFont="1" applyFill="1" applyBorder="1" applyAlignment="1">
      <alignment horizontal="left"/>
    </xf>
    <xf numFmtId="0" fontId="64" fillId="0" borderId="0" xfId="43" applyFont="1" applyFill="1" applyAlignment="1">
      <alignment horizontal="left"/>
    </xf>
    <xf numFmtId="0" fontId="52" fillId="28" borderId="0" xfId="43" applyFont="1" applyFill="1" applyAlignment="1">
      <alignment horizontal="left" vertical="center" wrapText="1"/>
    </xf>
    <xf numFmtId="0" fontId="52" fillId="28" borderId="14" xfId="43" applyFont="1" applyFill="1" applyBorder="1" applyAlignment="1">
      <alignment wrapText="1"/>
    </xf>
    <xf numFmtId="0" fontId="52" fillId="28" borderId="0" xfId="43" applyFont="1" applyFill="1" applyAlignment="1">
      <alignment wrapText="1"/>
    </xf>
    <xf numFmtId="0" fontId="71" fillId="0" borderId="33" xfId="43" applyFont="1" applyFill="1" applyBorder="1"/>
    <xf numFmtId="1" fontId="52" fillId="0" borderId="48" xfId="43" applyNumberFormat="1" applyFont="1" applyFill="1" applyBorder="1" applyAlignment="1">
      <alignment horizontal="right" vertical="center"/>
    </xf>
    <xf numFmtId="1" fontId="52" fillId="0" borderId="0" xfId="43" applyNumberFormat="1" applyFont="1" applyFill="1" applyBorder="1" applyAlignment="1">
      <alignment horizontal="right" vertical="center"/>
    </xf>
    <xf numFmtId="1" fontId="52" fillId="0" borderId="40" xfId="43" applyNumberFormat="1" applyFont="1" applyFill="1" applyBorder="1" applyAlignment="1">
      <alignment horizontal="right" vertical="center"/>
    </xf>
    <xf numFmtId="1" fontId="52" fillId="0" borderId="26" xfId="43" applyNumberFormat="1" applyFont="1" applyFill="1" applyBorder="1" applyAlignment="1">
      <alignment horizontal="right" vertical="center"/>
    </xf>
    <xf numFmtId="0" fontId="70" fillId="30" borderId="54" xfId="43" applyFont="1" applyFill="1" applyBorder="1" applyAlignment="1">
      <alignment horizontal="left" vertical="center"/>
    </xf>
    <xf numFmtId="0" fontId="70" fillId="30" borderId="55" xfId="43" applyFont="1" applyFill="1" applyBorder="1" applyAlignment="1">
      <alignment horizontal="left" vertical="center"/>
    </xf>
    <xf numFmtId="0" fontId="70" fillId="30" borderId="81" xfId="43" applyFont="1" applyFill="1" applyBorder="1" applyAlignment="1">
      <alignment horizontal="left" vertical="center"/>
    </xf>
    <xf numFmtId="0" fontId="70" fillId="30" borderId="82" xfId="43" applyFont="1" applyFill="1" applyBorder="1" applyAlignment="1">
      <alignment horizontal="left" vertical="center"/>
    </xf>
    <xf numFmtId="0" fontId="113" fillId="30" borderId="44" xfId="43" applyFont="1" applyFill="1" applyBorder="1" applyAlignment="1">
      <alignment horizontal="center" vertical="center" wrapText="1"/>
    </xf>
    <xf numFmtId="0" fontId="113" fillId="30" borderId="68" xfId="43" applyFont="1" applyFill="1" applyBorder="1" applyAlignment="1">
      <alignment horizontal="center" vertical="center" wrapText="1"/>
    </xf>
    <xf numFmtId="0" fontId="63" fillId="27" borderId="44" xfId="43" applyFont="1" applyFill="1" applyBorder="1" applyAlignment="1">
      <alignment horizontal="center" vertical="center" wrapText="1"/>
    </xf>
    <xf numFmtId="0" fontId="63" fillId="27" borderId="68" xfId="43" applyFont="1" applyFill="1" applyBorder="1" applyAlignment="1">
      <alignment horizontal="center" vertical="center" wrapText="1"/>
    </xf>
    <xf numFmtId="0" fontId="52" fillId="28" borderId="0" xfId="43" applyFont="1" applyFill="1" applyAlignment="1">
      <alignment horizontal="left" vertical="center" wrapText="1"/>
    </xf>
    <xf numFmtId="0" fontId="56" fillId="27" borderId="0" xfId="43" applyFont="1" applyFill="1" applyAlignment="1">
      <alignment horizontal="center" vertical="center"/>
    </xf>
    <xf numFmtId="0" fontId="63" fillId="27" borderId="0" xfId="43" applyFont="1" applyFill="1" applyAlignment="1">
      <alignment horizontal="center" vertical="center"/>
    </xf>
    <xf numFmtId="0" fontId="52" fillId="0" borderId="0" xfId="368" applyFont="1" applyFill="1" applyAlignment="1">
      <alignment horizontal="left" vertical="center" wrapText="1"/>
    </xf>
    <xf numFmtId="0" fontId="52" fillId="27" borderId="0" xfId="43" applyFont="1" applyFill="1" applyAlignment="1">
      <alignment horizontal="left" wrapText="1"/>
    </xf>
    <xf numFmtId="0" fontId="52" fillId="28" borderId="0" xfId="43" applyFont="1" applyFill="1" applyAlignment="1">
      <alignment horizontal="left" wrapText="1"/>
    </xf>
    <xf numFmtId="10" fontId="75" fillId="27" borderId="33" xfId="97" applyNumberFormat="1" applyFont="1" applyFill="1" applyBorder="1" applyAlignment="1">
      <alignment horizontal="center" vertical="center" wrapText="1"/>
    </xf>
    <xf numFmtId="10" fontId="75" fillId="27" borderId="25" xfId="97" applyNumberFormat="1" applyFont="1" applyFill="1" applyBorder="1" applyAlignment="1">
      <alignment horizontal="center" vertical="center" wrapText="1"/>
    </xf>
    <xf numFmtId="0" fontId="52" fillId="27" borderId="0" xfId="43" applyFont="1" applyFill="1" applyBorder="1" applyAlignment="1">
      <alignment horizontal="left" vertical="center" wrapText="1"/>
    </xf>
    <xf numFmtId="0" fontId="52" fillId="0" borderId="0" xfId="43" applyFont="1" applyFill="1" applyBorder="1" applyAlignment="1">
      <alignment horizontal="left" vertical="center"/>
    </xf>
    <xf numFmtId="0" fontId="56" fillId="28" borderId="0" xfId="43" applyFont="1" applyFill="1" applyAlignment="1">
      <alignment horizontal="center" vertical="center"/>
    </xf>
    <xf numFmtId="0" fontId="75" fillId="27" borderId="0" xfId="43" applyFont="1" applyFill="1" applyAlignment="1">
      <alignment horizontal="center" vertical="center"/>
    </xf>
    <xf numFmtId="0" fontId="75" fillId="27" borderId="33" xfId="43" applyFont="1" applyFill="1" applyBorder="1" applyAlignment="1">
      <alignment horizontal="center" vertical="center" wrapText="1"/>
    </xf>
    <xf numFmtId="0" fontId="75" fillId="27" borderId="25" xfId="43" applyFont="1" applyFill="1" applyBorder="1" applyAlignment="1">
      <alignment horizontal="center" vertical="center" wrapText="1"/>
    </xf>
    <xf numFmtId="0" fontId="75" fillId="27" borderId="28" xfId="43" applyFont="1" applyFill="1" applyBorder="1" applyAlignment="1">
      <alignment horizontal="center" vertical="center" wrapText="1"/>
    </xf>
    <xf numFmtId="0" fontId="75" fillId="27" borderId="31" xfId="43" applyFont="1" applyFill="1" applyBorder="1" applyAlignment="1">
      <alignment horizontal="center" vertical="center" wrapText="1"/>
    </xf>
    <xf numFmtId="0" fontId="75" fillId="27" borderId="34" xfId="43" applyFont="1" applyFill="1" applyBorder="1" applyAlignment="1">
      <alignment horizontal="center" vertical="center" wrapText="1"/>
    </xf>
    <xf numFmtId="0" fontId="75" fillId="27" borderId="35" xfId="43" applyFont="1" applyFill="1" applyBorder="1" applyAlignment="1">
      <alignment horizontal="center" vertical="center" wrapText="1"/>
    </xf>
    <xf numFmtId="0" fontId="75" fillId="27" borderId="29" xfId="43" applyFont="1" applyFill="1" applyBorder="1" applyAlignment="1">
      <alignment horizontal="center" vertical="center" wrapText="1"/>
    </xf>
    <xf numFmtId="0" fontId="75" fillId="27" borderId="32" xfId="43" applyFont="1" applyFill="1" applyBorder="1" applyAlignment="1">
      <alignment horizontal="center" vertical="center" wrapText="1"/>
    </xf>
    <xf numFmtId="169" fontId="52" fillId="27" borderId="0" xfId="375" applyNumberFormat="1" applyFont="1" applyFill="1" applyAlignment="1">
      <alignment horizontal="left" wrapText="1"/>
    </xf>
    <xf numFmtId="0" fontId="91" fillId="30" borderId="23" xfId="43" applyFont="1" applyFill="1" applyBorder="1" applyAlignment="1">
      <alignment horizontal="center" vertical="center"/>
    </xf>
    <xf numFmtId="0" fontId="91" fillId="30" borderId="49" xfId="43" applyFont="1" applyFill="1" applyBorder="1" applyAlignment="1">
      <alignment horizontal="center" vertical="center"/>
    </xf>
    <xf numFmtId="0" fontId="91" fillId="30" borderId="76" xfId="43" applyFont="1" applyFill="1" applyBorder="1" applyAlignment="1">
      <alignment horizontal="center" vertical="center"/>
    </xf>
    <xf numFmtId="173" fontId="91" fillId="30" borderId="27" xfId="43" applyNumberFormat="1" applyFont="1" applyFill="1" applyBorder="1" applyAlignment="1" applyProtection="1">
      <alignment horizontal="center" vertical="center" wrapText="1"/>
    </xf>
    <xf numFmtId="173" fontId="91" fillId="30" borderId="43" xfId="43" applyNumberFormat="1" applyFont="1" applyFill="1" applyBorder="1" applyAlignment="1" applyProtection="1">
      <alignment horizontal="center" vertical="center" wrapText="1"/>
    </xf>
    <xf numFmtId="173" fontId="91" fillId="30" borderId="57" xfId="43" applyNumberFormat="1" applyFont="1" applyFill="1" applyBorder="1" applyAlignment="1" applyProtection="1">
      <alignment horizontal="center" vertical="center" wrapText="1"/>
    </xf>
    <xf numFmtId="173" fontId="91" fillId="30" borderId="79" xfId="43" applyNumberFormat="1" applyFont="1" applyFill="1" applyBorder="1" applyAlignment="1" applyProtection="1">
      <alignment horizontal="center" vertical="center" wrapText="1"/>
    </xf>
    <xf numFmtId="173" fontId="56" fillId="28" borderId="0" xfId="43" applyNumberFormat="1" applyFont="1" applyFill="1" applyBorder="1" applyAlignment="1" applyProtection="1">
      <alignment horizontal="center" vertical="center"/>
    </xf>
    <xf numFmtId="173" fontId="63" fillId="28" borderId="0" xfId="43" applyNumberFormat="1" applyFont="1" applyFill="1" applyBorder="1" applyAlignment="1" applyProtection="1">
      <alignment horizontal="center" vertical="center"/>
    </xf>
    <xf numFmtId="173" fontId="91" fillId="30" borderId="50" xfId="43" applyNumberFormat="1" applyFont="1" applyFill="1" applyBorder="1" applyAlignment="1" applyProtection="1">
      <alignment horizontal="center" vertical="center"/>
    </xf>
    <xf numFmtId="173" fontId="91" fillId="30" borderId="43" xfId="43" applyNumberFormat="1" applyFont="1" applyFill="1" applyBorder="1" applyAlignment="1" applyProtection="1">
      <alignment horizontal="center" vertical="center"/>
    </xf>
    <xf numFmtId="173" fontId="91" fillId="30" borderId="40" xfId="43" applyNumberFormat="1" applyFont="1" applyFill="1" applyBorder="1" applyAlignment="1" applyProtection="1">
      <alignment horizontal="center" vertical="center"/>
    </xf>
    <xf numFmtId="173" fontId="91" fillId="30" borderId="79" xfId="43" applyNumberFormat="1" applyFont="1" applyFill="1" applyBorder="1" applyAlignment="1" applyProtection="1">
      <alignment horizontal="center" vertical="center"/>
    </xf>
    <xf numFmtId="0" fontId="56" fillId="0" borderId="0" xfId="43" applyFont="1" applyFill="1" applyAlignment="1">
      <alignment horizontal="center" vertical="center"/>
    </xf>
    <xf numFmtId="0" fontId="54" fillId="27" borderId="0" xfId="43" applyFont="1" applyFill="1" applyAlignment="1">
      <alignment horizontal="center" vertical="center"/>
    </xf>
    <xf numFmtId="0" fontId="58" fillId="0" borderId="0" xfId="43" applyFont="1" applyFill="1" applyAlignment="1">
      <alignment horizontal="left" vertical="center" wrapText="1"/>
    </xf>
    <xf numFmtId="0" fontId="52" fillId="0" borderId="0" xfId="43" applyFont="1" applyFill="1" applyAlignment="1">
      <alignment horizontal="left" wrapText="1"/>
    </xf>
    <xf numFmtId="3" fontId="107" fillId="30" borderId="18" xfId="43" applyNumberFormat="1" applyFont="1" applyFill="1" applyBorder="1" applyAlignment="1">
      <alignment horizontal="center" vertical="center"/>
    </xf>
    <xf numFmtId="3" fontId="107" fillId="30" borderId="97" xfId="43" applyNumberFormat="1" applyFont="1" applyFill="1" applyBorder="1" applyAlignment="1">
      <alignment horizontal="center" vertical="center"/>
    </xf>
    <xf numFmtId="14" fontId="54" fillId="27" borderId="0" xfId="43" applyNumberFormat="1" applyFont="1" applyFill="1" applyAlignment="1">
      <alignment horizontal="center" vertical="center"/>
    </xf>
    <xf numFmtId="0" fontId="92" fillId="30" borderId="28" xfId="43" applyFont="1" applyFill="1" applyBorder="1" applyAlignment="1">
      <alignment horizontal="center" vertical="center" wrapText="1"/>
    </xf>
    <xf numFmtId="0" fontId="92" fillId="30" borderId="19" xfId="43" applyFont="1" applyFill="1" applyBorder="1" applyAlignment="1">
      <alignment horizontal="center" vertical="center" wrapText="1"/>
    </xf>
    <xf numFmtId="0" fontId="92" fillId="30" borderId="39" xfId="43" applyFont="1" applyFill="1" applyBorder="1" applyAlignment="1">
      <alignment horizontal="center" vertical="center" wrapText="1"/>
    </xf>
    <xf numFmtId="0" fontId="92" fillId="30" borderId="34" xfId="43" applyFont="1" applyFill="1" applyBorder="1" applyAlignment="1">
      <alignment horizontal="center" vertical="center"/>
    </xf>
    <xf numFmtId="0" fontId="92" fillId="30" borderId="20" xfId="43" applyFont="1" applyFill="1" applyBorder="1" applyAlignment="1">
      <alignment horizontal="center" vertical="center"/>
    </xf>
    <xf numFmtId="0" fontId="92" fillId="30" borderId="41" xfId="43" applyFont="1" applyFill="1" applyBorder="1" applyAlignment="1">
      <alignment horizontal="center" vertical="center"/>
    </xf>
    <xf numFmtId="0" fontId="92" fillId="30" borderId="64" xfId="43" applyFont="1" applyFill="1" applyBorder="1" applyAlignment="1">
      <alignment horizontal="center" vertical="center"/>
    </xf>
    <xf numFmtId="0" fontId="92" fillId="30" borderId="65" xfId="43" applyFont="1" applyFill="1" applyBorder="1" applyAlignment="1">
      <alignment horizontal="center" vertical="center"/>
    </xf>
    <xf numFmtId="0" fontId="92" fillId="30" borderId="66" xfId="43" applyFont="1" applyFill="1" applyBorder="1" applyAlignment="1">
      <alignment horizontal="center" vertical="center"/>
    </xf>
    <xf numFmtId="3" fontId="92" fillId="30" borderId="33" xfId="43" applyNumberFormat="1" applyFont="1" applyFill="1" applyBorder="1" applyAlignment="1">
      <alignment horizontal="center" vertical="center" wrapText="1"/>
    </xf>
    <xf numFmtId="3" fontId="92" fillId="30" borderId="15" xfId="43" applyNumberFormat="1" applyFont="1" applyFill="1" applyBorder="1" applyAlignment="1">
      <alignment horizontal="center" vertical="center" wrapText="1"/>
    </xf>
    <xf numFmtId="3" fontId="92" fillId="30" borderId="51" xfId="43" applyNumberFormat="1" applyFont="1" applyFill="1" applyBorder="1" applyAlignment="1">
      <alignment horizontal="center" vertical="center" wrapText="1"/>
    </xf>
    <xf numFmtId="0" fontId="70" fillId="30" borderId="30" xfId="43" applyFont="1" applyFill="1" applyBorder="1" applyAlignment="1">
      <alignment horizontal="center"/>
    </xf>
    <xf numFmtId="0" fontId="70" fillId="30" borderId="62" xfId="43" applyFont="1" applyFill="1" applyBorder="1" applyAlignment="1">
      <alignment horizontal="center"/>
    </xf>
    <xf numFmtId="187" fontId="56" fillId="27" borderId="0" xfId="86" applyNumberFormat="1" applyFont="1" applyFill="1" applyAlignment="1">
      <alignment horizontal="center" vertical="center"/>
    </xf>
    <xf numFmtId="187" fontId="54" fillId="27" borderId="0" xfId="86" applyNumberFormat="1" applyFont="1" applyFill="1" applyAlignment="1">
      <alignment horizontal="center" vertical="center"/>
    </xf>
    <xf numFmtId="0" fontId="92" fillId="30" borderId="27" xfId="43" applyFont="1" applyFill="1" applyBorder="1" applyAlignment="1">
      <alignment horizontal="center" vertical="center" wrapText="1"/>
    </xf>
    <xf numFmtId="0" fontId="92" fillId="30" borderId="14" xfId="43" applyFont="1" applyFill="1" applyBorder="1" applyAlignment="1">
      <alignment horizontal="center" vertical="center" wrapText="1"/>
    </xf>
    <xf numFmtId="0" fontId="92" fillId="30" borderId="57" xfId="43" applyFont="1" applyFill="1" applyBorder="1" applyAlignment="1">
      <alignment horizontal="center" vertical="center" wrapText="1"/>
    </xf>
    <xf numFmtId="0" fontId="92" fillId="30" borderId="34" xfId="43" applyFont="1" applyFill="1" applyBorder="1" applyAlignment="1">
      <alignment horizontal="center" vertical="center" wrapText="1"/>
    </xf>
    <xf numFmtId="0" fontId="92" fillId="30" borderId="20" xfId="43" applyFont="1" applyFill="1" applyBorder="1" applyAlignment="1">
      <alignment horizontal="center" vertical="center" wrapText="1"/>
    </xf>
    <xf numFmtId="0" fontId="92" fillId="30" borderId="41" xfId="43" applyFont="1" applyFill="1" applyBorder="1" applyAlignment="1">
      <alignment horizontal="center" vertical="center" wrapText="1"/>
    </xf>
    <xf numFmtId="0" fontId="70" fillId="30" borderId="30" xfId="43" applyFont="1" applyFill="1" applyBorder="1" applyAlignment="1">
      <alignment horizontal="center" vertical="center"/>
    </xf>
    <xf numFmtId="0" fontId="70" fillId="30" borderId="62" xfId="43" applyFont="1" applyFill="1" applyBorder="1" applyAlignment="1">
      <alignment horizontal="center" vertical="center"/>
    </xf>
    <xf numFmtId="168" fontId="56" fillId="27" borderId="0" xfId="86" applyFont="1" applyFill="1" applyAlignment="1">
      <alignment horizontal="center" vertical="center"/>
    </xf>
    <xf numFmtId="15" fontId="54" fillId="27" borderId="0" xfId="86" applyNumberFormat="1" applyFont="1" applyFill="1" applyAlignment="1">
      <alignment horizontal="center" vertical="center"/>
    </xf>
    <xf numFmtId="167" fontId="56" fillId="27" borderId="0" xfId="86" applyNumberFormat="1" applyFont="1" applyFill="1" applyAlignment="1">
      <alignment horizontal="center" vertical="center"/>
    </xf>
    <xf numFmtId="0" fontId="76" fillId="30" borderId="28" xfId="43" applyFont="1" applyFill="1" applyBorder="1" applyAlignment="1">
      <alignment horizontal="center" vertical="center"/>
    </xf>
    <xf numFmtId="0" fontId="76" fillId="30" borderId="19" xfId="43" applyFont="1" applyFill="1" applyBorder="1" applyAlignment="1">
      <alignment horizontal="center" vertical="center"/>
    </xf>
    <xf numFmtId="0" fontId="76" fillId="30" borderId="31" xfId="43" applyFont="1" applyFill="1" applyBorder="1" applyAlignment="1">
      <alignment horizontal="center" vertical="center"/>
    </xf>
    <xf numFmtId="0" fontId="76" fillId="30" borderId="29" xfId="43" applyFont="1" applyFill="1" applyBorder="1" applyAlignment="1">
      <alignment horizontal="center" vertical="center" wrapText="1"/>
    </xf>
    <xf numFmtId="0" fontId="76" fillId="30" borderId="21" xfId="43" applyFont="1" applyFill="1" applyBorder="1" applyAlignment="1">
      <alignment horizontal="center" vertical="center" wrapText="1"/>
    </xf>
    <xf numFmtId="0" fontId="76" fillId="30" borderId="32" xfId="43" applyFont="1" applyFill="1" applyBorder="1" applyAlignment="1">
      <alignment horizontal="center" vertical="center" wrapText="1"/>
    </xf>
    <xf numFmtId="3" fontId="76" fillId="30" borderId="34" xfId="43" applyNumberFormat="1" applyFont="1" applyFill="1" applyBorder="1" applyAlignment="1">
      <alignment horizontal="center" vertical="center" wrapText="1"/>
    </xf>
    <xf numFmtId="3" fontId="76" fillId="30" borderId="20" xfId="43" applyNumberFormat="1" applyFont="1" applyFill="1" applyBorder="1" applyAlignment="1">
      <alignment horizontal="center" vertical="center" wrapText="1"/>
    </xf>
    <xf numFmtId="3" fontId="76" fillId="30" borderId="35" xfId="43" applyNumberFormat="1" applyFont="1" applyFill="1" applyBorder="1" applyAlignment="1">
      <alignment horizontal="center" vertical="center" wrapText="1"/>
    </xf>
    <xf numFmtId="3" fontId="76" fillId="30" borderId="64" xfId="43" applyNumberFormat="1" applyFont="1" applyFill="1" applyBorder="1" applyAlignment="1">
      <alignment horizontal="center" vertical="center" wrapText="1"/>
    </xf>
    <xf numFmtId="3" fontId="76" fillId="30" borderId="65" xfId="43" applyNumberFormat="1" applyFont="1" applyFill="1" applyBorder="1" applyAlignment="1">
      <alignment horizontal="center" vertical="center" wrapText="1"/>
    </xf>
    <xf numFmtId="3" fontId="76" fillId="30" borderId="63" xfId="43" applyNumberFormat="1" applyFont="1" applyFill="1" applyBorder="1" applyAlignment="1">
      <alignment horizontal="center" vertical="center" wrapText="1"/>
    </xf>
    <xf numFmtId="3" fontId="76" fillId="30" borderId="29" xfId="43" applyNumberFormat="1" applyFont="1" applyFill="1" applyBorder="1" applyAlignment="1">
      <alignment horizontal="center" vertical="center" wrapText="1"/>
    </xf>
    <xf numFmtId="3" fontId="76" fillId="30" borderId="21" xfId="43" applyNumberFormat="1" applyFont="1" applyFill="1" applyBorder="1" applyAlignment="1">
      <alignment horizontal="center" vertical="center" wrapText="1"/>
    </xf>
    <xf numFmtId="3" fontId="76" fillId="30" borderId="32" xfId="43" applyNumberFormat="1" applyFont="1" applyFill="1" applyBorder="1" applyAlignment="1">
      <alignment horizontal="center" vertical="center" wrapText="1"/>
    </xf>
    <xf numFmtId="3" fontId="76" fillId="30" borderId="33" xfId="43" applyNumberFormat="1" applyFont="1" applyFill="1" applyBorder="1" applyAlignment="1">
      <alignment horizontal="center" vertical="center" wrapText="1"/>
    </xf>
    <xf numFmtId="3" fontId="76" fillId="30" borderId="15" xfId="43" applyNumberFormat="1" applyFont="1" applyFill="1" applyBorder="1" applyAlignment="1">
      <alignment horizontal="center" vertical="center" wrapText="1"/>
    </xf>
    <xf numFmtId="3" fontId="76" fillId="30" borderId="25" xfId="43" applyNumberFormat="1" applyFont="1" applyFill="1" applyBorder="1" applyAlignment="1">
      <alignment horizontal="center" vertical="center" wrapText="1"/>
    </xf>
    <xf numFmtId="0" fontId="52" fillId="27" borderId="0" xfId="43" applyFont="1" applyFill="1" applyAlignment="1">
      <alignment horizontal="left" vertical="center"/>
    </xf>
    <xf numFmtId="0" fontId="70" fillId="30" borderId="23" xfId="43" applyFont="1" applyFill="1" applyBorder="1" applyAlignment="1">
      <alignment horizontal="center" vertical="center"/>
    </xf>
    <xf numFmtId="0" fontId="70" fillId="30" borderId="49" xfId="43" applyFont="1" applyFill="1" applyBorder="1" applyAlignment="1">
      <alignment horizontal="center" vertical="center"/>
    </xf>
    <xf numFmtId="167" fontId="56" fillId="27" borderId="0" xfId="86" applyNumberFormat="1" applyFont="1" applyFill="1" applyBorder="1" applyAlignment="1">
      <alignment horizontal="center" vertical="center"/>
    </xf>
    <xf numFmtId="0" fontId="92" fillId="30" borderId="28" xfId="43" applyFont="1" applyFill="1" applyBorder="1" applyAlignment="1">
      <alignment horizontal="center" vertical="center"/>
    </xf>
    <xf numFmtId="0" fontId="92" fillId="30" borderId="19" xfId="43" applyFont="1" applyFill="1" applyBorder="1" applyAlignment="1">
      <alignment horizontal="center" vertical="center"/>
    </xf>
    <xf numFmtId="0" fontId="92" fillId="30" borderId="31" xfId="43" applyFont="1" applyFill="1" applyBorder="1" applyAlignment="1">
      <alignment horizontal="center" vertical="center"/>
    </xf>
    <xf numFmtId="0" fontId="92" fillId="30" borderId="29" xfId="43" applyFont="1" applyFill="1" applyBorder="1" applyAlignment="1">
      <alignment horizontal="center" vertical="center" wrapText="1"/>
    </xf>
    <xf numFmtId="0" fontId="92" fillId="30" borderId="21" xfId="43" applyFont="1" applyFill="1" applyBorder="1" applyAlignment="1">
      <alignment horizontal="center" vertical="center" wrapText="1"/>
    </xf>
    <xf numFmtId="0" fontId="92" fillId="30" borderId="32" xfId="43" applyFont="1" applyFill="1" applyBorder="1" applyAlignment="1">
      <alignment horizontal="center" vertical="center" wrapText="1"/>
    </xf>
    <xf numFmtId="3" fontId="92" fillId="30" borderId="34" xfId="43" applyNumberFormat="1" applyFont="1" applyFill="1" applyBorder="1" applyAlignment="1">
      <alignment horizontal="center" vertical="center" wrapText="1"/>
    </xf>
    <xf numFmtId="3" fontId="92" fillId="30" borderId="20" xfId="43" applyNumberFormat="1" applyFont="1" applyFill="1" applyBorder="1" applyAlignment="1">
      <alignment horizontal="center" vertical="center" wrapText="1"/>
    </xf>
    <xf numFmtId="3" fontId="92" fillId="30" borderId="35" xfId="43" applyNumberFormat="1" applyFont="1" applyFill="1" applyBorder="1" applyAlignment="1">
      <alignment horizontal="center" vertical="center" wrapText="1"/>
    </xf>
    <xf numFmtId="3" fontId="76" fillId="30" borderId="43" xfId="43" applyNumberFormat="1" applyFont="1" applyFill="1" applyBorder="1" applyAlignment="1">
      <alignment horizontal="center" vertical="center" wrapText="1"/>
    </xf>
    <xf numFmtId="3" fontId="76" fillId="30" borderId="16" xfId="43" applyNumberFormat="1" applyFont="1" applyFill="1" applyBorder="1" applyAlignment="1">
      <alignment horizontal="center" vertical="center" wrapText="1"/>
    </xf>
    <xf numFmtId="3" fontId="76" fillId="30" borderId="36" xfId="43" applyNumberFormat="1" applyFont="1" applyFill="1" applyBorder="1" applyAlignment="1">
      <alignment horizontal="center" vertical="center" wrapText="1"/>
    </xf>
    <xf numFmtId="3" fontId="92" fillId="30" borderId="25" xfId="43" applyNumberFormat="1" applyFont="1" applyFill="1" applyBorder="1" applyAlignment="1">
      <alignment horizontal="center" vertical="center" wrapText="1"/>
    </xf>
    <xf numFmtId="0" fontId="52" fillId="0" borderId="0" xfId="43" applyFont="1" applyFill="1" applyAlignment="1">
      <alignment horizontal="left" vertical="center" wrapText="1"/>
    </xf>
    <xf numFmtId="0" fontId="68" fillId="30" borderId="33" xfId="43" applyFont="1" applyFill="1" applyBorder="1" applyAlignment="1">
      <alignment horizontal="center" vertical="center" wrapText="1"/>
    </xf>
    <xf numFmtId="0" fontId="68" fillId="30" borderId="25" xfId="43" applyFont="1" applyFill="1" applyBorder="1" applyAlignment="1">
      <alignment horizontal="center" vertical="center" wrapText="1"/>
    </xf>
    <xf numFmtId="0" fontId="52" fillId="0" borderId="0" xfId="43" applyFont="1" applyFill="1" applyAlignment="1">
      <alignment horizontal="left"/>
    </xf>
    <xf numFmtId="0" fontId="68" fillId="30" borderId="23" xfId="43" applyFont="1" applyFill="1" applyBorder="1" applyAlignment="1">
      <alignment horizontal="center" vertical="center" wrapText="1"/>
    </xf>
    <xf numFmtId="0" fontId="68" fillId="30" borderId="49" xfId="43" applyFont="1" applyFill="1" applyBorder="1" applyAlignment="1">
      <alignment horizontal="center" vertical="center" wrapText="1"/>
    </xf>
    <xf numFmtId="0" fontId="68" fillId="30" borderId="76" xfId="43" applyFont="1" applyFill="1" applyBorder="1" applyAlignment="1">
      <alignment horizontal="center" vertical="center" wrapText="1"/>
    </xf>
    <xf numFmtId="41" fontId="56" fillId="27" borderId="0" xfId="85" applyNumberFormat="1" applyFont="1" applyFill="1" applyBorder="1" applyAlignment="1">
      <alignment horizontal="center" vertical="center"/>
    </xf>
    <xf numFmtId="49" fontId="127" fillId="27" borderId="0" xfId="85" applyNumberFormat="1" applyFont="1" applyFill="1" applyAlignment="1">
      <alignment horizontal="center" vertical="center"/>
    </xf>
    <xf numFmtId="0" fontId="56" fillId="0" borderId="0" xfId="43" applyFont="1" applyFill="1" applyAlignment="1">
      <alignment horizontal="center"/>
    </xf>
    <xf numFmtId="0" fontId="64" fillId="27" borderId="33" xfId="43" applyFont="1" applyFill="1" applyBorder="1" applyAlignment="1">
      <alignment horizontal="center" vertical="center"/>
    </xf>
    <xf numFmtId="0" fontId="64" fillId="27" borderId="25" xfId="43" applyFont="1" applyFill="1" applyBorder="1" applyAlignment="1">
      <alignment horizontal="center" vertical="center"/>
    </xf>
    <xf numFmtId="0" fontId="64" fillId="27" borderId="83" xfId="43" applyFont="1" applyFill="1" applyBorder="1" applyAlignment="1">
      <alignment horizontal="center"/>
    </xf>
    <xf numFmtId="0" fontId="64" fillId="27" borderId="84" xfId="43" applyFont="1" applyFill="1" applyBorder="1" applyAlignment="1">
      <alignment horizontal="center"/>
    </xf>
    <xf numFmtId="0" fontId="64" fillId="27" borderId="102" xfId="43" applyFont="1" applyFill="1" applyBorder="1" applyAlignment="1">
      <alignment horizontal="center"/>
    </xf>
    <xf numFmtId="0" fontId="131" fillId="27" borderId="0" xfId="43" applyFont="1" applyFill="1" applyAlignment="1">
      <alignment horizontal="center"/>
    </xf>
    <xf numFmtId="0" fontId="63" fillId="27" borderId="0" xfId="43" applyFont="1" applyFill="1" applyAlignment="1">
      <alignment horizontal="center"/>
    </xf>
    <xf numFmtId="0" fontId="52" fillId="27" borderId="0" xfId="43" applyFont="1" applyFill="1" applyAlignment="1">
      <alignment horizontal="center"/>
    </xf>
    <xf numFmtId="0" fontId="64" fillId="0" borderId="33" xfId="43" applyFont="1" applyBorder="1" applyAlignment="1">
      <alignment horizontal="center" vertical="center" wrapText="1"/>
    </xf>
    <xf numFmtId="0" fontId="64" fillId="0" borderId="25" xfId="43" applyFont="1" applyBorder="1" applyAlignment="1">
      <alignment horizontal="center" vertical="center" wrapText="1"/>
    </xf>
    <xf numFmtId="3" fontId="52" fillId="0" borderId="23" xfId="43" applyNumberFormat="1" applyFont="1" applyBorder="1" applyAlignment="1">
      <alignment horizontal="center"/>
    </xf>
    <xf numFmtId="3" fontId="52" fillId="0" borderId="49" xfId="43" applyNumberFormat="1" applyFont="1" applyBorder="1" applyAlignment="1">
      <alignment horizontal="center"/>
    </xf>
    <xf numFmtId="3" fontId="52" fillId="0" borderId="76" xfId="43" applyNumberFormat="1" applyFont="1" applyBorder="1" applyAlignment="1">
      <alignment horizontal="center"/>
    </xf>
    <xf numFmtId="0" fontId="56" fillId="27" borderId="0" xfId="43" applyNumberFormat="1" applyFont="1" applyFill="1" applyAlignment="1" applyProtection="1">
      <alignment horizontal="center" vertical="center"/>
    </xf>
    <xf numFmtId="0" fontId="91" fillId="30" borderId="33" xfId="43" quotePrefix="1" applyNumberFormat="1" applyFont="1" applyFill="1" applyBorder="1" applyAlignment="1" applyProtection="1">
      <alignment horizontal="center" vertical="center"/>
    </xf>
    <xf numFmtId="0" fontId="91" fillId="30" borderId="25" xfId="43" quotePrefix="1" applyNumberFormat="1" applyFont="1" applyFill="1" applyBorder="1" applyAlignment="1" applyProtection="1">
      <alignment horizontal="center" vertical="center"/>
    </xf>
    <xf numFmtId="0" fontId="92" fillId="30" borderId="23" xfId="43" applyNumberFormat="1" applyFont="1" applyFill="1" applyBorder="1" applyAlignment="1">
      <alignment horizontal="center" vertical="center"/>
    </xf>
    <xf numFmtId="0" fontId="92" fillId="30" borderId="49" xfId="43" applyNumberFormat="1" applyFont="1" applyFill="1" applyBorder="1" applyAlignment="1">
      <alignment horizontal="center" vertical="center"/>
    </xf>
    <xf numFmtId="0" fontId="92" fillId="30" borderId="76" xfId="43" applyNumberFormat="1" applyFont="1" applyFill="1" applyBorder="1" applyAlignment="1">
      <alignment horizontal="center" vertical="center"/>
    </xf>
    <xf numFmtId="0" fontId="63" fillId="27" borderId="0" xfId="43" applyNumberFormat="1" applyFont="1" applyFill="1" applyAlignment="1" applyProtection="1">
      <alignment horizontal="center" vertical="center"/>
    </xf>
    <xf numFmtId="3" fontId="64" fillId="27" borderId="44" xfId="43" applyNumberFormat="1" applyFont="1" applyFill="1" applyBorder="1" applyAlignment="1">
      <alignment horizontal="center" vertical="center"/>
    </xf>
    <xf numFmtId="3" fontId="64" fillId="27" borderId="45" xfId="43" applyNumberFormat="1" applyFont="1" applyFill="1" applyBorder="1" applyAlignment="1">
      <alignment horizontal="center" vertical="center"/>
    </xf>
    <xf numFmtId="3" fontId="64" fillId="27" borderId="68" xfId="43" applyNumberFormat="1" applyFont="1" applyFill="1" applyBorder="1" applyAlignment="1">
      <alignment horizontal="center" vertical="center"/>
    </xf>
    <xf numFmtId="0" fontId="56" fillId="27" borderId="44" xfId="43" applyFont="1" applyFill="1" applyBorder="1" applyAlignment="1">
      <alignment horizontal="center" vertical="center"/>
    </xf>
    <xf numFmtId="0" fontId="56" fillId="27" borderId="45" xfId="43" applyFont="1" applyFill="1" applyBorder="1" applyAlignment="1">
      <alignment horizontal="center" vertical="center"/>
    </xf>
    <xf numFmtId="0" fontId="56" fillId="27" borderId="68" xfId="43" applyFont="1" applyFill="1" applyBorder="1" applyAlignment="1">
      <alignment horizontal="center" vertical="center"/>
    </xf>
    <xf numFmtId="0" fontId="82" fillId="28" borderId="0" xfId="43" applyNumberFormat="1" applyFont="1" applyFill="1" applyAlignment="1" applyProtection="1">
      <alignment horizontal="center" vertical="center"/>
    </xf>
    <xf numFmtId="0" fontId="76" fillId="30" borderId="85" xfId="43" quotePrefix="1" applyNumberFormat="1" applyFont="1" applyFill="1" applyBorder="1" applyAlignment="1" applyProtection="1">
      <alignment horizontal="center" vertical="center"/>
    </xf>
    <xf numFmtId="0" fontId="76" fillId="30" borderId="86" xfId="43" quotePrefix="1" applyNumberFormat="1" applyFont="1" applyFill="1" applyBorder="1" applyAlignment="1" applyProtection="1">
      <alignment horizontal="center" vertical="center"/>
    </xf>
    <xf numFmtId="0" fontId="76" fillId="30" borderId="33" xfId="43" quotePrefix="1" applyNumberFormat="1" applyFont="1" applyFill="1" applyBorder="1" applyAlignment="1" applyProtection="1">
      <alignment horizontal="center" vertical="center"/>
    </xf>
    <xf numFmtId="0" fontId="76" fillId="30" borderId="25" xfId="43" quotePrefix="1" applyNumberFormat="1" applyFont="1" applyFill="1" applyBorder="1" applyAlignment="1" applyProtection="1">
      <alignment horizontal="center" vertical="center"/>
    </xf>
    <xf numFmtId="0" fontId="52" fillId="27" borderId="0" xfId="91" applyFont="1" applyFill="1" applyAlignment="1">
      <alignment horizontal="left" vertical="center" wrapText="1"/>
    </xf>
    <xf numFmtId="0" fontId="56" fillId="27" borderId="0" xfId="43" applyFont="1" applyFill="1" applyAlignment="1">
      <alignment horizontal="center"/>
    </xf>
    <xf numFmtId="0" fontId="68" fillId="30" borderId="43" xfId="43" applyFont="1" applyFill="1" applyBorder="1" applyAlignment="1">
      <alignment horizontal="center" vertical="center" wrapText="1"/>
    </xf>
    <xf numFmtId="0" fontId="68" fillId="30" borderId="36" xfId="43" applyFont="1" applyFill="1" applyBorder="1" applyAlignment="1">
      <alignment horizontal="center" vertical="center" wrapText="1"/>
    </xf>
    <xf numFmtId="0" fontId="52" fillId="27" borderId="0" xfId="43" applyFont="1" applyFill="1" applyBorder="1" applyAlignment="1">
      <alignment horizontal="justify" vertical="center"/>
    </xf>
    <xf numFmtId="0" fontId="52" fillId="27" borderId="0" xfId="43" applyFont="1" applyFill="1" applyBorder="1" applyAlignment="1">
      <alignment horizontal="justify" vertical="center" wrapText="1"/>
    </xf>
    <xf numFmtId="0" fontId="54" fillId="27" borderId="0" xfId="43" applyFont="1" applyFill="1" applyAlignment="1" applyProtection="1">
      <alignment horizontal="center" vertical="center"/>
      <protection locked="0"/>
    </xf>
    <xf numFmtId="0" fontId="52" fillId="27" borderId="0" xfId="43" applyFont="1" applyFill="1" applyAlignment="1">
      <alignment horizontal="justify" vertical="center" wrapText="1"/>
    </xf>
    <xf numFmtId="15" fontId="54" fillId="0" borderId="0" xfId="86" applyNumberFormat="1" applyFont="1" applyFill="1" applyAlignment="1">
      <alignment horizontal="center" vertical="center"/>
    </xf>
    <xf numFmtId="0" fontId="68" fillId="30" borderId="28" xfId="43" applyFont="1" applyFill="1" applyBorder="1" applyAlignment="1">
      <alignment horizontal="center" vertical="center" wrapText="1"/>
    </xf>
    <xf numFmtId="0" fontId="68" fillId="30" borderId="19" xfId="43" applyFont="1" applyFill="1" applyBorder="1" applyAlignment="1">
      <alignment horizontal="center" vertical="center" wrapText="1"/>
    </xf>
    <xf numFmtId="0" fontId="68" fillId="30" borderId="39" xfId="43" applyFont="1" applyFill="1" applyBorder="1" applyAlignment="1">
      <alignment horizontal="center" vertical="center" wrapText="1"/>
    </xf>
    <xf numFmtId="3" fontId="68" fillId="30" borderId="29" xfId="43" applyNumberFormat="1" applyFont="1" applyFill="1" applyBorder="1" applyAlignment="1">
      <alignment horizontal="center" vertical="center" wrapText="1"/>
    </xf>
    <xf numFmtId="3" fontId="68" fillId="30" borderId="21" xfId="43" applyNumberFormat="1" applyFont="1" applyFill="1" applyBorder="1" applyAlignment="1">
      <alignment horizontal="center" vertical="center" wrapText="1"/>
    </xf>
    <xf numFmtId="3" fontId="68" fillId="30" borderId="42" xfId="43" applyNumberFormat="1" applyFont="1" applyFill="1" applyBorder="1" applyAlignment="1">
      <alignment horizontal="center" vertical="center" wrapText="1"/>
    </xf>
    <xf numFmtId="0" fontId="52" fillId="27" borderId="0" xfId="43" applyFont="1" applyFill="1" applyAlignment="1">
      <alignment horizontal="left" vertical="center" wrapText="1"/>
    </xf>
    <xf numFmtId="0" fontId="54" fillId="27" borderId="17" xfId="43" applyFont="1" applyFill="1" applyBorder="1" applyAlignment="1">
      <alignment horizontal="center" vertical="center"/>
    </xf>
    <xf numFmtId="0" fontId="54" fillId="27" borderId="87" xfId="43" applyFont="1" applyFill="1" applyBorder="1" applyAlignment="1">
      <alignment horizontal="center" vertical="center"/>
    </xf>
    <xf numFmtId="0" fontId="119" fillId="28" borderId="0" xfId="43" applyFont="1" applyFill="1" applyAlignment="1">
      <alignment horizontal="center" vertical="center"/>
    </xf>
    <xf numFmtId="0" fontId="68" fillId="30" borderId="23" xfId="43" applyFont="1" applyFill="1" applyBorder="1" applyAlignment="1">
      <alignment horizontal="center" vertical="center"/>
    </xf>
    <xf numFmtId="0" fontId="68" fillId="30" borderId="98" xfId="43" applyFont="1" applyFill="1" applyBorder="1" applyAlignment="1">
      <alignment horizontal="center" vertical="center"/>
    </xf>
    <xf numFmtId="0" fontId="54" fillId="27" borderId="19" xfId="43" applyFont="1" applyFill="1" applyBorder="1" applyAlignment="1">
      <alignment horizontal="center" vertical="center"/>
    </xf>
    <xf numFmtId="0" fontId="54" fillId="27" borderId="39" xfId="43" applyFont="1" applyFill="1" applyBorder="1" applyAlignment="1">
      <alignment horizontal="center" vertical="center"/>
    </xf>
    <xf numFmtId="0" fontId="54" fillId="0" borderId="52" xfId="43" applyFont="1" applyFill="1" applyBorder="1" applyAlignment="1">
      <alignment horizontal="center" vertical="center"/>
    </xf>
    <xf numFmtId="0" fontId="54" fillId="0" borderId="19" xfId="43" applyFont="1" applyFill="1" applyBorder="1" applyAlignment="1">
      <alignment horizontal="center" vertical="center"/>
    </xf>
    <xf numFmtId="0" fontId="54" fillId="0" borderId="39" xfId="43" applyFont="1" applyFill="1" applyBorder="1" applyAlignment="1">
      <alignment horizontal="center" vertical="center"/>
    </xf>
    <xf numFmtId="0" fontId="54" fillId="27" borderId="57" xfId="43" applyFont="1" applyFill="1" applyBorder="1" applyAlignment="1">
      <alignment horizontal="center" vertical="center"/>
    </xf>
    <xf numFmtId="0" fontId="54" fillId="27" borderId="93" xfId="43" applyFont="1" applyFill="1" applyBorder="1" applyAlignment="1">
      <alignment horizontal="center" vertical="center"/>
    </xf>
    <xf numFmtId="0" fontId="54" fillId="27" borderId="73" xfId="43" applyFont="1" applyFill="1" applyBorder="1" applyAlignment="1">
      <alignment horizontal="center" vertical="center"/>
    </xf>
    <xf numFmtId="0" fontId="54" fillId="27" borderId="75" xfId="43" applyFont="1" applyFill="1" applyBorder="1" applyAlignment="1">
      <alignment horizontal="center" vertical="center"/>
    </xf>
    <xf numFmtId="0" fontId="56" fillId="27" borderId="0" xfId="378" applyFont="1" applyFill="1" applyBorder="1" applyAlignment="1">
      <alignment horizontal="center" vertical="center" wrapText="1"/>
    </xf>
    <xf numFmtId="0" fontId="54" fillId="27" borderId="0" xfId="378" applyFont="1" applyFill="1" applyBorder="1" applyAlignment="1">
      <alignment horizontal="center" vertical="center"/>
    </xf>
    <xf numFmtId="0" fontId="52" fillId="27" borderId="50" xfId="378" applyFont="1" applyFill="1" applyBorder="1" applyAlignment="1">
      <alignment horizontal="justify" vertical="center" wrapText="1"/>
    </xf>
    <xf numFmtId="0" fontId="52" fillId="27" borderId="0" xfId="378" applyFont="1" applyFill="1" applyBorder="1" applyAlignment="1">
      <alignment horizontal="justify" vertical="center" wrapText="1"/>
    </xf>
    <xf numFmtId="0" fontId="56" fillId="0" borderId="0" xfId="378" applyFont="1" applyFill="1" applyBorder="1" applyAlignment="1">
      <alignment horizontal="center" vertical="center" wrapText="1"/>
    </xf>
    <xf numFmtId="0" fontId="52" fillId="0" borderId="0" xfId="378" applyFont="1" applyFill="1" applyAlignment="1">
      <alignment horizontal="left" vertical="center" wrapText="1"/>
    </xf>
    <xf numFmtId="0" fontId="64" fillId="27" borderId="105" xfId="43" applyFont="1" applyFill="1" applyBorder="1" applyAlignment="1">
      <alignment horizontal="center" vertical="center" wrapText="1" shrinkToFit="1"/>
    </xf>
    <xf numFmtId="0" fontId="64" fillId="27" borderId="107" xfId="43" applyFont="1" applyFill="1" applyBorder="1" applyAlignment="1">
      <alignment horizontal="center" vertical="center" wrapText="1" shrinkToFit="1"/>
    </xf>
    <xf numFmtId="0" fontId="64" fillId="27" borderId="104" xfId="43" applyFont="1" applyFill="1" applyBorder="1" applyAlignment="1">
      <alignment horizontal="center" vertical="center" wrapText="1"/>
    </xf>
    <xf numFmtId="0" fontId="64" fillId="27" borderId="54" xfId="43" applyFont="1" applyFill="1" applyBorder="1" applyAlignment="1">
      <alignment horizontal="center" vertical="center" wrapText="1"/>
    </xf>
    <xf numFmtId="0" fontId="64" fillId="27" borderId="94" xfId="43" applyFont="1" applyFill="1" applyBorder="1" applyAlignment="1">
      <alignment horizontal="center" vertical="center" wrapText="1"/>
    </xf>
    <xf numFmtId="0" fontId="64" fillId="27" borderId="105" xfId="43" applyFont="1" applyFill="1" applyBorder="1" applyAlignment="1">
      <alignment horizontal="center" vertical="center" wrapText="1"/>
    </xf>
    <xf numFmtId="0" fontId="64" fillId="27" borderId="106" xfId="43" applyFont="1" applyFill="1" applyBorder="1" applyAlignment="1">
      <alignment horizontal="center" vertical="center" wrapText="1"/>
    </xf>
    <xf numFmtId="0" fontId="64" fillId="27" borderId="107" xfId="43" applyFont="1" applyFill="1" applyBorder="1" applyAlignment="1">
      <alignment horizontal="center" vertical="center" wrapText="1"/>
    </xf>
  </cellXfs>
  <cellStyles count="434">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2" xfId="8" builtinId="34" customBuiltin="1"/>
    <cellStyle name="20% - Énfasis2 2" xfId="112"/>
    <cellStyle name="20% - Énfasis2 2 2" xfId="187"/>
    <cellStyle name="20% - Énfasis2 3" xfId="186"/>
    <cellStyle name="20% - Énfasis2 3 2" xfId="188"/>
    <cellStyle name="20% - Énfasis3" xfId="9" builtinId="38" customBuiltin="1"/>
    <cellStyle name="20% - Énfasis3 2" xfId="113"/>
    <cellStyle name="20% - Énfasis3 2 2" xfId="190"/>
    <cellStyle name="20% - Énfasis3 3" xfId="189"/>
    <cellStyle name="20% - Énfasis3 3 2" xfId="191"/>
    <cellStyle name="20% - Énfasis4" xfId="10" builtinId="42" customBuiltin="1"/>
    <cellStyle name="20% - Énfasis4 2" xfId="114"/>
    <cellStyle name="20% - Énfasis4 2 2" xfId="193"/>
    <cellStyle name="20% - Énfasis4 3" xfId="192"/>
    <cellStyle name="20% - Énfasis4 3 2" xfId="194"/>
    <cellStyle name="20% - Énfasis5" xfId="11" builtinId="46" customBuiltin="1"/>
    <cellStyle name="20% - Énfasis5 2" xfId="115"/>
    <cellStyle name="20% - Énfasis5 2 2" xfId="196"/>
    <cellStyle name="20% - Énfasis5 3" xfId="195"/>
    <cellStyle name="20% - Énfasis5 3 2" xfId="197"/>
    <cellStyle name="20% - Énfasis6" xfId="12" builtinId="50" customBuiltin="1"/>
    <cellStyle name="20% - Énfasis6 2" xfId="116"/>
    <cellStyle name="20% - Énfasis6 2 2" xfId="199"/>
    <cellStyle name="20% - Énfasis6 3" xfId="198"/>
    <cellStyle name="20% - Énfasis6 3 2" xfId="200"/>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2" xfId="20" builtinId="35" customBuiltin="1"/>
    <cellStyle name="40% - Énfasis2 2" xfId="122"/>
    <cellStyle name="40% - Énfasis2 2 2" xfId="205"/>
    <cellStyle name="40% - Énfasis2 3" xfId="204"/>
    <cellStyle name="40% - Énfasis2 3 2" xfId="206"/>
    <cellStyle name="40% - Énfasis3" xfId="21" builtinId="39" customBuiltin="1"/>
    <cellStyle name="40% - Énfasis3 2" xfId="123"/>
    <cellStyle name="40% - Énfasis3 2 2" xfId="208"/>
    <cellStyle name="40% - Énfasis3 3" xfId="207"/>
    <cellStyle name="40% - Énfasis3 3 2" xfId="209"/>
    <cellStyle name="40% - Énfasis4" xfId="22" builtinId="43" customBuiltin="1"/>
    <cellStyle name="40% - Énfasis4 2" xfId="124"/>
    <cellStyle name="40% - Énfasis4 2 2" xfId="211"/>
    <cellStyle name="40% - Énfasis4 3" xfId="210"/>
    <cellStyle name="40% - Énfasis4 3 2" xfId="212"/>
    <cellStyle name="40% - Énfasis5" xfId="23" builtinId="47" customBuiltin="1"/>
    <cellStyle name="40% - Énfasis5 2" xfId="125"/>
    <cellStyle name="40% - Énfasis5 2 2" xfId="214"/>
    <cellStyle name="40% - Énfasis5 3" xfId="213"/>
    <cellStyle name="40% - Énfasis5 3 2" xfId="215"/>
    <cellStyle name="40% - Énfasis6" xfId="24" builtinId="51" customBuiltin="1"/>
    <cellStyle name="40% - Énfasis6 2" xfId="126"/>
    <cellStyle name="40% - Énfasis6 2 2" xfId="217"/>
    <cellStyle name="40% - Énfasis6 3" xfId="216"/>
    <cellStyle name="40% - Énfasis6 3 2" xfId="218"/>
    <cellStyle name="60% - Accent1" xfId="25"/>
    <cellStyle name="60% - Accent1 2" xfId="127"/>
    <cellStyle name="60% - Accent1 3" xfId="148"/>
    <cellStyle name="60% - Accent1 4" xfId="338"/>
    <cellStyle name="60% - Accent1 5" xfId="347"/>
    <cellStyle name="60% - Accent2" xfId="26"/>
    <cellStyle name="60% - Accent2 2" xfId="128"/>
    <cellStyle name="60% - Accent2 3" xfId="145"/>
    <cellStyle name="60% - Accent2 4" xfId="363"/>
    <cellStyle name="60% - Accent2 5" xfId="367"/>
    <cellStyle name="60% - Accent3" xfId="27"/>
    <cellStyle name="60% - Accent3 2" xfId="129"/>
    <cellStyle name="60% - Accent3 3" xfId="120"/>
    <cellStyle name="60% - Accent3 4" xfId="361"/>
    <cellStyle name="60% - Accent3 5" xfId="365"/>
    <cellStyle name="60% - Accent4" xfId="28"/>
    <cellStyle name="60% - Accent4 2" xfId="130"/>
    <cellStyle name="60% - Accent4 3" xfId="119"/>
    <cellStyle name="60% - Accent4 4" xfId="362"/>
    <cellStyle name="60% - Accent4 5" xfId="366"/>
    <cellStyle name="60% - Accent5" xfId="29"/>
    <cellStyle name="60% - Accent5 2" xfId="131"/>
    <cellStyle name="60% - Accent5 3" xfId="118"/>
    <cellStyle name="60% - Accent5 4" xfId="337"/>
    <cellStyle name="60% - Accent5 5" xfId="348"/>
    <cellStyle name="60% - Accent6" xfId="30"/>
    <cellStyle name="60% - Accent6 2" xfId="132"/>
    <cellStyle name="60% - Accent6 3" xfId="117"/>
    <cellStyle name="60% - Accent6 4" xfId="360"/>
    <cellStyle name="60% - Accent6 5" xfId="364"/>
    <cellStyle name="60% - Énfasis1" xfId="31" builtinId="32" customBuiltin="1"/>
    <cellStyle name="60% - Énfasis1 2" xfId="133"/>
    <cellStyle name="60% - Énfasis1 2 2" xfId="220"/>
    <cellStyle name="60% - Énfasis1 3" xfId="219"/>
    <cellStyle name="60% - Énfasis1 3 2" xfId="221"/>
    <cellStyle name="60% - Énfasis2" xfId="32" builtinId="36" customBuiltin="1"/>
    <cellStyle name="60% - Énfasis2 2" xfId="134"/>
    <cellStyle name="60% - Énfasis2 2 2" xfId="223"/>
    <cellStyle name="60% - Énfasis2 3" xfId="222"/>
    <cellStyle name="60% - Énfasis2 3 2" xfId="224"/>
    <cellStyle name="60% - Énfasis3" xfId="33" builtinId="40" customBuiltin="1"/>
    <cellStyle name="60% - Énfasis3 2" xfId="135"/>
    <cellStyle name="60% - Énfasis3 2 2" xfId="226"/>
    <cellStyle name="60% - Énfasis3 3" xfId="225"/>
    <cellStyle name="60% - Énfasis3 3 2" xfId="227"/>
    <cellStyle name="60% - Énfasis4" xfId="34" builtinId="44" customBuiltin="1"/>
    <cellStyle name="60% - Énfasis4 2" xfId="136"/>
    <cellStyle name="60% - Énfasis4 2 2" xfId="229"/>
    <cellStyle name="60% - Énfasis4 3" xfId="228"/>
    <cellStyle name="60% - Énfasis4 3 2" xfId="230"/>
    <cellStyle name="60% - Énfasis5" xfId="35" builtinId="48" customBuiltin="1"/>
    <cellStyle name="60% - Énfasis5 2" xfId="137"/>
    <cellStyle name="60% - Énfasis5 2 2" xfId="232"/>
    <cellStyle name="60% - Énfasis5 3" xfId="231"/>
    <cellStyle name="60% - Énfasis5 3 2" xfId="233"/>
    <cellStyle name="60% - Énfasis6" xfId="36" builtinId="52" customBuiltin="1"/>
    <cellStyle name="60% - Énfasis6 2" xfId="138"/>
    <cellStyle name="60% - Énfasis6 2 2" xfId="235"/>
    <cellStyle name="60% - Énfasis6 3" xfId="234"/>
    <cellStyle name="60% - Énfasis6 3 2" xfId="236"/>
    <cellStyle name="Accent1" xfId="37"/>
    <cellStyle name="Accent1 2" xfId="139"/>
    <cellStyle name="Accent1 3" xfId="110"/>
    <cellStyle name="Accent1 4" xfId="359"/>
    <cellStyle name="Accent1 5" xfId="171"/>
    <cellStyle name="Accent2" xfId="38"/>
    <cellStyle name="Accent2 2" xfId="140"/>
    <cellStyle name="Accent2 3" xfId="109"/>
    <cellStyle name="Accent2 4" xfId="358"/>
    <cellStyle name="Accent2 5" xfId="167"/>
    <cellStyle name="Accent3" xfId="39"/>
    <cellStyle name="Accent3 2" xfId="141"/>
    <cellStyle name="Accent3 3" xfId="317"/>
    <cellStyle name="Accent3 4" xfId="335"/>
    <cellStyle name="Accent3 5" xfId="350"/>
    <cellStyle name="Accent4" xfId="40"/>
    <cellStyle name="Accent4 2" xfId="142"/>
    <cellStyle name="Accent4 3" xfId="318"/>
    <cellStyle name="Accent4 4" xfId="334"/>
    <cellStyle name="Accent4 5" xfId="323"/>
    <cellStyle name="Accent5" xfId="41"/>
    <cellStyle name="Accent5 2" xfId="143"/>
    <cellStyle name="Accent5 3" xfId="319"/>
    <cellStyle name="Accent5 4" xfId="357"/>
    <cellStyle name="Accent5 5" xfId="164"/>
    <cellStyle name="Accent6" xfId="42"/>
    <cellStyle name="Accent6 2" xfId="144"/>
    <cellStyle name="Accent6 3" xfId="320"/>
    <cellStyle name="Accent6 4" xfId="356"/>
    <cellStyle name="Accent6 5" xfId="340"/>
    <cellStyle name="ANCLAS,REZONES Y SUS PARTES,DE FUNDICION,DE HIERRO O DE ACERO" xfId="43"/>
    <cellStyle name="ANCLAS,REZONES Y SUS PARTES,DE FUNDICION,DE HIERRO O DE ACERO 2" xfId="374"/>
    <cellStyle name="Bad" xfId="44"/>
    <cellStyle name="Bad 2" xfId="146"/>
    <cellStyle name="Bad 3" xfId="321"/>
    <cellStyle name="Bad 4" xfId="333"/>
    <cellStyle name="Bad 5" xfId="351"/>
    <cellStyle name="Buena" xfId="45" builtinId="26" customBuiltin="1"/>
    <cellStyle name="Buena 2" xfId="147"/>
    <cellStyle name="Buena 2 2" xfId="238"/>
    <cellStyle name="Buena 3" xfId="237"/>
    <cellStyle name="Buena 3 2" xfId="239"/>
    <cellStyle name="Calculation" xfId="46"/>
    <cellStyle name="Cálculo" xfId="47" builtinId="22" customBuiltin="1"/>
    <cellStyle name="Cálculo 2" xfId="149"/>
    <cellStyle name="Cálculo 2 2" xfId="241"/>
    <cellStyle name="Cálculo 3" xfId="240"/>
    <cellStyle name="Cálculo 3 2" xfId="24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vinculada" xfId="49" builtinId="24" customBuiltin="1"/>
    <cellStyle name="Celda vinculada 2" xfId="151"/>
    <cellStyle name="Celda vinculada 2 2" xfId="247"/>
    <cellStyle name="Celda vinculada 3" xfId="246"/>
    <cellStyle name="Celda vinculada 3 2" xfId="248"/>
    <cellStyle name="Check Cell" xfId="50"/>
    <cellStyle name="Check Cell 2" xfId="152"/>
    <cellStyle name="Check Cell 3" xfId="322"/>
    <cellStyle name="Check Cell 4" xfId="355"/>
    <cellStyle name="Check Cell 5" xfId="341"/>
    <cellStyle name="Comma [0]_hojas adicionales" xfId="249"/>
    <cellStyle name="Comma [0]_insumos_DEUDA PUBLICA 30-09-2005" xfId="51"/>
    <cellStyle name="Comma_aaa Stock Deuda Provincias I 2006" xfId="250"/>
    <cellStyle name="Comma0" xfId="52"/>
    <cellStyle name="Currency [0]_aaa Stock Deuda Provincias I 2006" xfId="251"/>
    <cellStyle name="Currency_aaa Stock Deuda Provincias I 2006" xfId="252"/>
    <cellStyle name="Currency0" xfId="53"/>
    <cellStyle name="En miles" xfId="54"/>
    <cellStyle name="En millones" xfId="55"/>
    <cellStyle name="Encabezado 4" xfId="56" builtinId="19" customBuiltin="1"/>
    <cellStyle name="Encabezado 4 2" xfId="153"/>
    <cellStyle name="Encabezado 4 2 2" xfId="254"/>
    <cellStyle name="Encabezado 4 3" xfId="253"/>
    <cellStyle name="Encabezado 4 3 2" xfId="255"/>
    <cellStyle name="Énfasis1" xfId="57" builtinId="29" customBuiltin="1"/>
    <cellStyle name="Énfasis1 2" xfId="154"/>
    <cellStyle name="Énfasis1 2 2" xfId="257"/>
    <cellStyle name="Énfasis1 3" xfId="256"/>
    <cellStyle name="Énfasis1 3 2" xfId="258"/>
    <cellStyle name="Énfasis2" xfId="58" builtinId="33" customBuiltin="1"/>
    <cellStyle name="Énfasis2 2" xfId="155"/>
    <cellStyle name="Énfasis2 2 2" xfId="260"/>
    <cellStyle name="Énfasis2 3" xfId="259"/>
    <cellStyle name="Énfasis2 3 2" xfId="261"/>
    <cellStyle name="Énfasis3" xfId="59" builtinId="37" customBuiltin="1"/>
    <cellStyle name="Énfasis3 2" xfId="156"/>
    <cellStyle name="Énfasis3 2 2" xfId="263"/>
    <cellStyle name="Énfasis3 3" xfId="262"/>
    <cellStyle name="Énfasis3 3 2" xfId="264"/>
    <cellStyle name="Énfasis4" xfId="60" builtinId="41" customBuiltin="1"/>
    <cellStyle name="Énfasis4 2" xfId="157"/>
    <cellStyle name="Énfasis4 2 2" xfId="266"/>
    <cellStyle name="Énfasis4 3" xfId="265"/>
    <cellStyle name="Énfasis4 3 2" xfId="267"/>
    <cellStyle name="Énfasis5" xfId="61" builtinId="45" customBuiltin="1"/>
    <cellStyle name="Énfasis5 2" xfId="158"/>
    <cellStyle name="Énfasis5 2 2" xfId="269"/>
    <cellStyle name="Énfasis5 3" xfId="268"/>
    <cellStyle name="Énfasis5 3 2" xfId="270"/>
    <cellStyle name="Énfasis6" xfId="62" builtinId="49" customBuiltin="1"/>
    <cellStyle name="Énfasis6 2" xfId="159"/>
    <cellStyle name="Énfasis6 2 2" xfId="272"/>
    <cellStyle name="Énfasis6 3" xfId="271"/>
    <cellStyle name="Énfasis6 3 2" xfId="273"/>
    <cellStyle name="Entrada" xfId="63" builtinId="20" customBuiltin="1"/>
    <cellStyle name="Entrada 2" xfId="160"/>
    <cellStyle name="Entrada 2 2" xfId="275"/>
    <cellStyle name="Entrada 3" xfId="274"/>
    <cellStyle name="Entrada 3 2" xfId="276"/>
    <cellStyle name="Euro" xfId="64"/>
    <cellStyle name="Euro 2" xfId="380"/>
    <cellStyle name="Euro 2 2" xfId="381"/>
    <cellStyle name="Euro 2 2 2" xfId="382"/>
    <cellStyle name="Euro 3" xfId="383"/>
    <cellStyle name="Explanatory Text" xfId="65"/>
    <cellStyle name="Explanatory Text 2" xfId="161"/>
    <cellStyle name="Explanatory Text 3" xfId="326"/>
    <cellStyle name="Explanatory Text 4" xfId="327"/>
    <cellStyle name="Explanatory Text 5" xfId="325"/>
    <cellStyle name="F2" xfId="66"/>
    <cellStyle name="F3" xfId="67"/>
    <cellStyle name="F4" xfId="68"/>
    <cellStyle name="F5" xfId="69"/>
    <cellStyle name="F6" xfId="70"/>
    <cellStyle name="F7" xfId="71"/>
    <cellStyle name="F8" xfId="72"/>
    <cellStyle name="facha" xfId="73"/>
    <cellStyle name="Followed Hyperlink_aaa Stock Deuda Provincias I 2006" xfId="277"/>
    <cellStyle name="Good" xfId="74"/>
    <cellStyle name="Good 2" xfId="163"/>
    <cellStyle name="Good 3" xfId="328"/>
    <cellStyle name="Good 4" xfId="354"/>
    <cellStyle name="Good 5" xfId="342"/>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5"/>
    <cellStyle name="Incorrecto 2 2" xfId="279"/>
    <cellStyle name="Incorrecto 3" xfId="278"/>
    <cellStyle name="Incorrecto 3 2" xfId="280"/>
    <cellStyle name="Input" xfId="82"/>
    <cellStyle name="Input 2" xfId="166"/>
    <cellStyle name="Input 3" xfId="330"/>
    <cellStyle name="Input 4" xfId="353"/>
    <cellStyle name="Input 5" xfId="343"/>
    <cellStyle name="jo[" xfId="83"/>
    <cellStyle name="Linked Cell" xfId="84"/>
    <cellStyle name="Linked Cell 2" xfId="168"/>
    <cellStyle name="Linked Cell 3" xfId="331"/>
    <cellStyle name="Linked Cell 4" xfId="352"/>
    <cellStyle name="Linked Cell 5" xfId="344"/>
    <cellStyle name="Millares" xfId="85" builtinId="3"/>
    <cellStyle name="Millares [0]" xfId="86" builtinId="6"/>
    <cellStyle name="Millares [0] 2" xfId="369"/>
    <cellStyle name="Millares [0] 2 2" xfId="384"/>
    <cellStyle name="Millares [0] 2 2 2" xfId="385"/>
    <cellStyle name="Millares [0] 2 2 2 2" xfId="386"/>
    <cellStyle name="Millares [0] 2 2 3" xfId="387"/>
    <cellStyle name="Millares [0] 2 3" xfId="388"/>
    <cellStyle name="Millares [0] 3" xfId="389"/>
    <cellStyle name="Millares [0] 8" xfId="432"/>
    <cellStyle name="Millares [2]" xfId="87"/>
    <cellStyle name="Millares [2] 2" xfId="169"/>
    <cellStyle name="Millares [2] 3" xfId="332"/>
    <cellStyle name="Millares [2] 4" xfId="324"/>
    <cellStyle name="Millares [2] 5" xfId="329"/>
    <cellStyle name="Millares 15" xfId="377"/>
    <cellStyle name="Millares 17" xfId="433"/>
    <cellStyle name="Millares 2" xfId="370"/>
    <cellStyle name="Millares 2 2" xfId="390"/>
    <cellStyle name="Millares 2 2 2" xfId="391"/>
    <cellStyle name="Millares 2 2 2 2" xfId="392"/>
    <cellStyle name="Millares 2 2 2 2 2" xfId="393"/>
    <cellStyle name="Millares 2 2 3" xfId="394"/>
    <cellStyle name="Millares 2 3" xfId="395"/>
    <cellStyle name="Millares 2 4" xfId="396"/>
    <cellStyle name="Millares 2 5" xfId="397"/>
    <cellStyle name="Millares 2 6" xfId="398"/>
    <cellStyle name="Millares 3" xfId="373"/>
    <cellStyle name="Millares 4" xfId="375"/>
    <cellStyle name="Millares 4 2" xfId="399"/>
    <cellStyle name="Millares 4 2 2" xfId="400"/>
    <cellStyle name="Millares 4 2 2 2" xfId="401"/>
    <cellStyle name="Millares 4 3" xfId="402"/>
    <cellStyle name="Millares 5" xfId="403"/>
    <cellStyle name="Millares 5 2" xfId="404"/>
    <cellStyle name="Millares 5 2 2" xfId="405"/>
    <cellStyle name="Millares 5 2 2 2" xfId="406"/>
    <cellStyle name="Millares 5 3" xfId="407"/>
    <cellStyle name="Millares 6" xfId="408"/>
    <cellStyle name="Millares 6 2" xfId="409"/>
    <cellStyle name="Millares 7" xfId="410"/>
    <cellStyle name="Millares 7 2" xfId="411"/>
    <cellStyle name="Millares 7 3" xfId="412"/>
    <cellStyle name="Millares 8" xfId="413"/>
    <cellStyle name="Millares 9" xfId="414"/>
    <cellStyle name="Neutral" xfId="88" builtinId="28" customBuiltin="1"/>
    <cellStyle name="Neutral 2" xfId="170"/>
    <cellStyle name="Neutral 2 2" xfId="282"/>
    <cellStyle name="Neutral 3" xfId="281"/>
    <cellStyle name="Neutral 3 2" xfId="283"/>
    <cellStyle name="Normal" xfId="0" builtinId="0"/>
    <cellStyle name="Normal 11" xfId="415"/>
    <cellStyle name="Normal 2" xfId="368"/>
    <cellStyle name="Normal 2 2" xfId="416"/>
    <cellStyle name="Normal 2 3" xfId="417"/>
    <cellStyle name="Normal 3" xfId="371"/>
    <cellStyle name="Normal 4" xfId="418"/>
    <cellStyle name="Normal 5" xfId="284"/>
    <cellStyle name="Normal 5 2" xfId="419"/>
    <cellStyle name="Normal 5 2 2" xfId="420"/>
    <cellStyle name="Normal 5 2 2 2" xfId="421"/>
    <cellStyle name="Normal 5 3" xfId="422"/>
    <cellStyle name="Normal 5_CUADRO 8 - Bonos y Prestamos Garantizados en Pesos 2do. Trim-15 (A 1.8) Mari en construcción" xfId="423"/>
    <cellStyle name="Normal 6" xfId="424"/>
    <cellStyle name="Normal 7" xfId="285"/>
    <cellStyle name="Normal 8" xfId="425"/>
    <cellStyle name="Normal 8 2" xfId="426"/>
    <cellStyle name="Normal 9" xfId="427"/>
    <cellStyle name="Normal_deuda_publica_31-03-2010 re-tuneado" xfId="378"/>
    <cellStyle name="Normal_Hoja1" xfId="89"/>
    <cellStyle name="Normal_Proyecciones" xfId="90"/>
    <cellStyle name="Normal_Proyecciones capital e intereses II Trim 10 base definitiva" xfId="91"/>
    <cellStyle name="Normal_S H con link a base gm" xfId="379"/>
    <cellStyle name="Normal_Total" xfId="376"/>
    <cellStyle name="Notas" xfId="92" builtinId="10" customBuiltin="1"/>
    <cellStyle name="Notas 2" xfId="172"/>
    <cellStyle name="Notas 2 2" xfId="287"/>
    <cellStyle name="Notas 3" xfId="286"/>
    <cellStyle name="Notas 3 2" xfId="288"/>
    <cellStyle name="Note" xfId="93"/>
    <cellStyle name="Nulos" xfId="94"/>
    <cellStyle name="Nulos 2" xfId="289"/>
    <cellStyle name="Nulos 2 2" xfId="290"/>
    <cellStyle name="Nulos 3" xfId="291"/>
    <cellStyle name="Nulos 4" xfId="292"/>
    <cellStyle name="Oficio" xfId="95"/>
    <cellStyle name="Output" xfId="96"/>
    <cellStyle name="Output 2" xfId="173"/>
    <cellStyle name="Output 3" xfId="336"/>
    <cellStyle name="Output 4" xfId="349"/>
    <cellStyle name="Output 5" xfId="162"/>
    <cellStyle name="Porcentaje" xfId="97" builtinId="5"/>
    <cellStyle name="Porcentaje 2" xfId="372"/>
    <cellStyle name="Porcentaje 2 2" xfId="428"/>
    <cellStyle name="Porcentaje 2 2 2" xfId="429"/>
    <cellStyle name="Porcentaje 2 2 2 2" xfId="430"/>
    <cellStyle name="Porcentaje 2 3" xfId="431"/>
    <cellStyle name="Salida" xfId="98" builtinId="21" customBuiltin="1"/>
    <cellStyle name="Salida 2" xfId="174"/>
    <cellStyle name="Salida 2 2" xfId="294"/>
    <cellStyle name="Salida 3" xfId="293"/>
    <cellStyle name="Salida 3 2" xfId="295"/>
    <cellStyle name="Texto de advertencia" xfId="99" builtinId="11" customBuiltin="1"/>
    <cellStyle name="Texto de advertencia 2" xfId="175"/>
    <cellStyle name="Texto de advertencia 2 2" xfId="297"/>
    <cellStyle name="Texto de advertencia 3" xfId="296"/>
    <cellStyle name="Texto de advertencia 3 2" xfId="298"/>
    <cellStyle name="Texto explicativo" xfId="100" builtinId="53" customBuiltin="1"/>
    <cellStyle name="Texto explicativo 2" xfId="176"/>
    <cellStyle name="Texto explicativo 2 2" xfId="300"/>
    <cellStyle name="Texto explicativo 3" xfId="299"/>
    <cellStyle name="Texto explicativo 3 2" xfId="301"/>
    <cellStyle name="Title" xfId="101"/>
    <cellStyle name="Título" xfId="102" builtinId="15" customBuiltin="1"/>
    <cellStyle name="Título 1" xfId="103" builtinId="16" customBuiltin="1"/>
    <cellStyle name="Título 1 2" xfId="178"/>
    <cellStyle name="Título 1 2 2" xfId="304"/>
    <cellStyle name="Título 1 3" xfId="303"/>
    <cellStyle name="Título 1 3 2" xfId="305"/>
    <cellStyle name="Título 2" xfId="104" builtinId="17" customBuiltin="1"/>
    <cellStyle name="Título 2 2" xfId="179"/>
    <cellStyle name="Título 2 2 2" xfId="307"/>
    <cellStyle name="Título 2 3" xfId="306"/>
    <cellStyle name="Título 2 3 2" xfId="308"/>
    <cellStyle name="Título 3" xfId="105" builtinId="18" customBuiltin="1"/>
    <cellStyle name="Título 3 2" xfId="180"/>
    <cellStyle name="Título 3 2 2" xfId="310"/>
    <cellStyle name="Título 3 3" xfId="309"/>
    <cellStyle name="Título 3 3 2" xfId="311"/>
    <cellStyle name="Título 4" xfId="177"/>
    <cellStyle name="Título 4 2" xfId="312"/>
    <cellStyle name="Título 5" xfId="302"/>
    <cellStyle name="Título 5 2" xfId="313"/>
    <cellStyle name="Total" xfId="106" builtinId="25" customBuiltin="1"/>
    <cellStyle name="Total 2" xfId="181"/>
    <cellStyle name="Total 2 2" xfId="315"/>
    <cellStyle name="Total 3" xfId="314"/>
    <cellStyle name="Total 3 2" xfId="316"/>
    <cellStyle name="vaca" xfId="107"/>
    <cellStyle name="Warning Text" xfId="108"/>
    <cellStyle name="Warning Text 2" xfId="182"/>
    <cellStyle name="Warning Text 3" xfId="339"/>
    <cellStyle name="Warning Text 4" xfId="346"/>
    <cellStyle name="Warning Text 5" xfId="3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23AAA"/>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s>
    <definedNames>
      <definedName name="SIGADERED"/>
    </defined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s>
    <sheetDataSet>
      <sheetData sheetId="0" refreshError="1">
        <row r="1">
          <cell r="K1">
            <v>37346</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P60"/>
  <sheetViews>
    <sheetView showGridLines="0" tabSelected="1" zoomScaleNormal="100" zoomScaleSheetLayoutView="85" workbookViewId="0"/>
  </sheetViews>
  <sheetFormatPr baseColWidth="10" defaultColWidth="9.140625" defaultRowHeight="15.75" x14ac:dyDescent="0.25"/>
  <cols>
    <col min="1" max="1" width="5.7109375" style="154" customWidth="1"/>
    <col min="2" max="2" width="15.7109375" style="154" customWidth="1"/>
    <col min="3" max="3" width="106.85546875" style="154" customWidth="1"/>
    <col min="4" max="4" width="7.28515625" style="154" customWidth="1"/>
    <col min="5" max="5" width="19.28515625" style="154" bestFit="1" customWidth="1"/>
    <col min="6" max="6" width="10" style="420" bestFit="1" customWidth="1"/>
    <col min="7" max="9" width="12.28515625" style="420" bestFit="1" customWidth="1"/>
    <col min="10" max="11" width="14" style="420" bestFit="1" customWidth="1"/>
    <col min="12" max="16" width="9.140625" style="420" customWidth="1"/>
    <col min="17" max="16384" width="9.140625" style="154"/>
  </cols>
  <sheetData>
    <row r="1" spans="2:5" s="154" customFormat="1" ht="30.75" customHeight="1" thickBot="1" x14ac:dyDescent="0.55000000000000004">
      <c r="C1" s="419"/>
    </row>
    <row r="2" spans="2:5" s="154" customFormat="1" ht="27" customHeight="1" thickBot="1" x14ac:dyDescent="0.3">
      <c r="B2" s="1189" t="s">
        <v>810</v>
      </c>
      <c r="C2" s="1190"/>
    </row>
    <row r="3" spans="2:5" s="154" customFormat="1" ht="24.75" customHeight="1" thickBot="1" x14ac:dyDescent="0.3"/>
    <row r="4" spans="2:5" s="154" customFormat="1" ht="25.5" customHeight="1" thickBot="1" x14ac:dyDescent="0.3">
      <c r="B4" s="1191" t="s">
        <v>205</v>
      </c>
      <c r="C4" s="1192"/>
    </row>
    <row r="5" spans="2:5" s="154" customFormat="1" ht="16.5" thickBot="1" x14ac:dyDescent="0.3"/>
    <row r="6" spans="2:5" s="154" customFormat="1" ht="24" customHeight="1" thickBot="1" x14ac:dyDescent="0.3">
      <c r="B6" s="421" t="s">
        <v>206</v>
      </c>
      <c r="C6" s="422" t="s">
        <v>207</v>
      </c>
    </row>
    <row r="7" spans="2:5" s="154" customFormat="1" ht="27" customHeight="1" x14ac:dyDescent="0.25">
      <c r="B7" s="1187" t="s">
        <v>811</v>
      </c>
      <c r="C7" s="1188"/>
    </row>
    <row r="8" spans="2:5" s="154" customFormat="1" x14ac:dyDescent="0.25">
      <c r="B8" s="423" t="s">
        <v>208</v>
      </c>
      <c r="C8" s="424" t="s">
        <v>653</v>
      </c>
    </row>
    <row r="9" spans="2:5" s="154" customFormat="1" x14ac:dyDescent="0.25">
      <c r="B9" s="423" t="s">
        <v>268</v>
      </c>
      <c r="C9" s="424" t="s">
        <v>654</v>
      </c>
    </row>
    <row r="10" spans="2:5" s="154" customFormat="1" x14ac:dyDescent="0.25">
      <c r="B10" s="423" t="s">
        <v>308</v>
      </c>
      <c r="C10" s="424" t="s">
        <v>655</v>
      </c>
    </row>
    <row r="11" spans="2:5" s="154" customFormat="1" x14ac:dyDescent="0.25">
      <c r="B11" s="423" t="s">
        <v>149</v>
      </c>
      <c r="C11" s="424" t="s">
        <v>55</v>
      </c>
    </row>
    <row r="12" spans="2:5" s="154" customFormat="1" x14ac:dyDescent="0.25">
      <c r="B12" s="423" t="s">
        <v>150</v>
      </c>
      <c r="C12" s="424" t="s">
        <v>656</v>
      </c>
      <c r="E12" s="425"/>
    </row>
    <row r="13" spans="2:5" s="154" customFormat="1" x14ac:dyDescent="0.25">
      <c r="B13" s="423" t="s">
        <v>151</v>
      </c>
      <c r="C13" s="424" t="s">
        <v>657</v>
      </c>
      <c r="E13" s="425"/>
    </row>
    <row r="14" spans="2:5" s="154" customFormat="1" x14ac:dyDescent="0.25">
      <c r="B14" s="423" t="s">
        <v>152</v>
      </c>
      <c r="C14" s="424" t="s">
        <v>658</v>
      </c>
      <c r="E14" s="425"/>
    </row>
    <row r="15" spans="2:5" s="154" customFormat="1" x14ac:dyDescent="0.25">
      <c r="B15" s="423" t="s">
        <v>153</v>
      </c>
      <c r="C15" s="424" t="s">
        <v>303</v>
      </c>
      <c r="E15" s="425"/>
    </row>
    <row r="16" spans="2:5" s="154" customFormat="1" x14ac:dyDescent="0.25">
      <c r="B16" s="423" t="s">
        <v>154</v>
      </c>
      <c r="C16" s="424" t="s">
        <v>210</v>
      </c>
      <c r="E16" s="425"/>
    </row>
    <row r="17" spans="1:16" x14ac:dyDescent="0.25">
      <c r="B17" s="423" t="s">
        <v>155</v>
      </c>
      <c r="C17" s="424" t="s">
        <v>211</v>
      </c>
      <c r="E17" s="425"/>
      <c r="F17" s="154"/>
      <c r="G17" s="154"/>
      <c r="H17" s="154"/>
      <c r="I17" s="154"/>
      <c r="J17" s="154"/>
      <c r="K17" s="154"/>
      <c r="L17" s="154"/>
      <c r="M17" s="154"/>
      <c r="N17" s="154"/>
      <c r="O17" s="154"/>
      <c r="P17" s="154"/>
    </row>
    <row r="18" spans="1:16" ht="16.5" thickBot="1" x14ac:dyDescent="0.3">
      <c r="B18" s="430" t="s">
        <v>156</v>
      </c>
      <c r="C18" s="426" t="s">
        <v>928</v>
      </c>
      <c r="E18" s="425"/>
      <c r="F18" s="154"/>
      <c r="G18" s="154"/>
      <c r="H18" s="154"/>
      <c r="I18" s="154"/>
      <c r="J18" s="154"/>
      <c r="K18" s="154"/>
      <c r="L18" s="154"/>
      <c r="M18" s="154"/>
      <c r="N18" s="154"/>
      <c r="O18" s="154"/>
      <c r="P18" s="154"/>
    </row>
    <row r="19" spans="1:16" ht="16.5" thickBot="1" x14ac:dyDescent="0.3">
      <c r="A19" s="420"/>
      <c r="B19" s="420"/>
      <c r="C19" s="420"/>
      <c r="D19" s="420"/>
      <c r="E19" s="420"/>
      <c r="F19" s="154"/>
      <c r="G19" s="154"/>
      <c r="H19" s="154"/>
      <c r="I19" s="154"/>
      <c r="J19" s="154"/>
      <c r="K19" s="154"/>
      <c r="L19" s="154"/>
      <c r="M19" s="154"/>
      <c r="N19" s="154"/>
      <c r="O19" s="154"/>
      <c r="P19" s="154"/>
    </row>
    <row r="20" spans="1:16" ht="27" customHeight="1" x14ac:dyDescent="0.25">
      <c r="B20" s="1187" t="s">
        <v>96</v>
      </c>
      <c r="C20" s="1188"/>
      <c r="F20" s="154"/>
      <c r="G20" s="154"/>
      <c r="H20" s="154"/>
      <c r="I20" s="154"/>
      <c r="J20" s="154"/>
      <c r="K20" s="154"/>
      <c r="L20" s="154"/>
      <c r="M20" s="154"/>
      <c r="N20" s="154"/>
      <c r="O20" s="154"/>
      <c r="P20" s="154"/>
    </row>
    <row r="21" spans="1:16" ht="15.75" customHeight="1" x14ac:dyDescent="0.25">
      <c r="B21" s="423" t="s">
        <v>196</v>
      </c>
      <c r="C21" s="424" t="s">
        <v>814</v>
      </c>
      <c r="F21" s="154"/>
      <c r="G21" s="154"/>
      <c r="H21" s="154"/>
      <c r="I21" s="154"/>
      <c r="J21" s="154"/>
      <c r="K21" s="154"/>
      <c r="L21" s="154"/>
      <c r="M21" s="154"/>
      <c r="N21" s="154"/>
      <c r="O21" s="154"/>
      <c r="P21" s="154"/>
    </row>
    <row r="22" spans="1:16" x14ac:dyDescent="0.25">
      <c r="B22" s="427" t="s">
        <v>197</v>
      </c>
      <c r="C22" s="424" t="s">
        <v>813</v>
      </c>
      <c r="F22" s="154"/>
      <c r="G22" s="154"/>
      <c r="H22" s="154"/>
      <c r="I22" s="154"/>
      <c r="J22" s="154"/>
      <c r="K22" s="154"/>
      <c r="L22" s="154"/>
      <c r="M22" s="154"/>
      <c r="N22" s="154"/>
      <c r="O22" s="154"/>
      <c r="P22" s="154"/>
    </row>
    <row r="23" spans="1:16" x14ac:dyDescent="0.25">
      <c r="B23" s="427" t="s">
        <v>85</v>
      </c>
      <c r="C23" s="424" t="s">
        <v>683</v>
      </c>
      <c r="F23" s="154"/>
      <c r="G23" s="154"/>
      <c r="H23" s="154"/>
      <c r="I23" s="154"/>
      <c r="J23" s="154"/>
      <c r="K23" s="154"/>
      <c r="L23" s="154"/>
      <c r="M23" s="154"/>
      <c r="N23" s="154"/>
      <c r="O23" s="154"/>
      <c r="P23" s="154"/>
    </row>
    <row r="24" spans="1:16" ht="15.75" customHeight="1" x14ac:dyDescent="0.25">
      <c r="B24" s="427" t="s">
        <v>523</v>
      </c>
      <c r="C24" s="424" t="s">
        <v>105</v>
      </c>
      <c r="F24" s="154"/>
      <c r="G24" s="154"/>
      <c r="H24" s="154"/>
      <c r="I24" s="154"/>
      <c r="J24" s="154"/>
      <c r="K24" s="154"/>
      <c r="L24" s="154"/>
      <c r="M24" s="154"/>
      <c r="N24" s="154"/>
      <c r="O24" s="154"/>
      <c r="P24" s="154"/>
    </row>
    <row r="25" spans="1:16" ht="15.75" customHeight="1" thickBot="1" x14ac:dyDescent="0.3">
      <c r="B25" s="1106" t="s">
        <v>881</v>
      </c>
      <c r="C25" s="431" t="s">
        <v>882</v>
      </c>
      <c r="F25" s="154"/>
      <c r="G25" s="154"/>
      <c r="H25" s="154"/>
      <c r="I25" s="154"/>
      <c r="J25" s="154"/>
      <c r="K25" s="154"/>
      <c r="L25" s="154"/>
      <c r="M25" s="154"/>
      <c r="N25" s="154"/>
      <c r="O25" s="154"/>
      <c r="P25" s="154"/>
    </row>
    <row r="26" spans="1:16" ht="16.5" thickBot="1" x14ac:dyDescent="0.3">
      <c r="A26" s="420"/>
      <c r="B26" s="420"/>
      <c r="C26" s="420"/>
      <c r="D26" s="420"/>
      <c r="E26" s="420"/>
      <c r="F26" s="154"/>
      <c r="G26" s="154"/>
      <c r="H26" s="154"/>
      <c r="I26" s="154"/>
      <c r="J26" s="154"/>
      <c r="K26" s="154"/>
      <c r="L26" s="154"/>
      <c r="M26" s="154"/>
      <c r="N26" s="154"/>
      <c r="O26" s="154"/>
      <c r="P26" s="154"/>
    </row>
    <row r="27" spans="1:16" ht="27.75" customHeight="1" x14ac:dyDescent="0.25">
      <c r="B27" s="1185" t="s">
        <v>812</v>
      </c>
      <c r="C27" s="1186"/>
      <c r="D27" s="428"/>
      <c r="F27" s="154"/>
      <c r="G27" s="154"/>
      <c r="H27" s="154"/>
      <c r="I27" s="154"/>
      <c r="J27" s="154"/>
      <c r="K27" s="154"/>
      <c r="L27" s="154"/>
      <c r="M27" s="154"/>
      <c r="N27" s="154"/>
      <c r="O27" s="154"/>
      <c r="P27" s="154"/>
    </row>
    <row r="28" spans="1:16" x14ac:dyDescent="0.25">
      <c r="B28" s="423" t="s">
        <v>157</v>
      </c>
      <c r="C28" s="424" t="s">
        <v>887</v>
      </c>
      <c r="D28" s="429"/>
      <c r="F28" s="154"/>
      <c r="G28" s="154"/>
      <c r="H28" s="154"/>
      <c r="I28" s="154"/>
      <c r="J28" s="154"/>
      <c r="K28" s="154"/>
      <c r="L28" s="154"/>
      <c r="M28" s="154"/>
      <c r="N28" s="154"/>
      <c r="O28" s="154"/>
      <c r="P28" s="154"/>
    </row>
    <row r="29" spans="1:16" ht="31.5" x14ac:dyDescent="0.25">
      <c r="B29" s="423" t="s">
        <v>158</v>
      </c>
      <c r="C29" s="424" t="s">
        <v>659</v>
      </c>
      <c r="F29" s="154"/>
      <c r="G29" s="154"/>
      <c r="H29" s="154"/>
      <c r="I29" s="154"/>
      <c r="J29" s="154"/>
      <c r="K29" s="154"/>
      <c r="L29" s="154"/>
      <c r="M29" s="154"/>
      <c r="N29" s="154"/>
      <c r="O29" s="154"/>
      <c r="P29" s="154"/>
    </row>
    <row r="30" spans="1:16" ht="31.5" x14ac:dyDescent="0.25">
      <c r="B30" s="423" t="s">
        <v>159</v>
      </c>
      <c r="C30" s="424" t="s">
        <v>700</v>
      </c>
      <c r="F30" s="154"/>
      <c r="G30" s="154"/>
      <c r="H30" s="154"/>
      <c r="I30" s="154"/>
      <c r="J30" s="154"/>
      <c r="K30" s="154"/>
      <c r="L30" s="154"/>
      <c r="M30" s="154"/>
      <c r="N30" s="154"/>
      <c r="O30" s="154"/>
      <c r="P30" s="154"/>
    </row>
    <row r="31" spans="1:16" ht="31.5" x14ac:dyDescent="0.25">
      <c r="B31" s="423" t="s">
        <v>160</v>
      </c>
      <c r="C31" s="424" t="s">
        <v>885</v>
      </c>
      <c r="F31" s="154"/>
      <c r="G31" s="154"/>
      <c r="H31" s="154"/>
      <c r="I31" s="154"/>
      <c r="J31" s="154"/>
      <c r="K31" s="154"/>
      <c r="L31" s="154"/>
      <c r="M31" s="154"/>
      <c r="N31" s="154"/>
      <c r="O31" s="154"/>
      <c r="P31" s="154"/>
    </row>
    <row r="32" spans="1:16" ht="31.5" x14ac:dyDescent="0.25">
      <c r="B32" s="423" t="s">
        <v>161</v>
      </c>
      <c r="C32" s="424" t="s">
        <v>886</v>
      </c>
      <c r="F32" s="154"/>
      <c r="G32" s="154"/>
      <c r="H32" s="154"/>
      <c r="I32" s="154"/>
      <c r="J32" s="154"/>
      <c r="K32" s="154"/>
      <c r="L32" s="154"/>
      <c r="M32" s="154"/>
      <c r="N32" s="154"/>
      <c r="O32" s="154"/>
      <c r="P32" s="154"/>
    </row>
    <row r="33" spans="1:16" ht="17.25" customHeight="1" x14ac:dyDescent="0.25">
      <c r="B33" s="423" t="s">
        <v>162</v>
      </c>
      <c r="C33" s="424" t="s">
        <v>701</v>
      </c>
      <c r="F33" s="154"/>
      <c r="G33" s="154"/>
      <c r="H33" s="154"/>
      <c r="I33" s="154"/>
      <c r="J33" s="154"/>
      <c r="K33" s="154"/>
      <c r="L33" s="154"/>
      <c r="M33" s="154"/>
      <c r="N33" s="154"/>
      <c r="O33" s="154"/>
      <c r="P33" s="154"/>
    </row>
    <row r="34" spans="1:16" x14ac:dyDescent="0.25">
      <c r="B34" s="423" t="s">
        <v>163</v>
      </c>
      <c r="C34" s="424" t="s">
        <v>660</v>
      </c>
      <c r="F34" s="154"/>
      <c r="G34" s="154"/>
      <c r="H34" s="154"/>
      <c r="I34" s="154"/>
      <c r="J34" s="154"/>
      <c r="K34" s="154"/>
      <c r="L34" s="154"/>
      <c r="M34" s="154"/>
      <c r="N34" s="154"/>
      <c r="O34" s="154"/>
      <c r="P34" s="154"/>
    </row>
    <row r="35" spans="1:16" ht="16.5" thickBot="1" x14ac:dyDescent="0.3">
      <c r="B35" s="430" t="s">
        <v>164</v>
      </c>
      <c r="C35" s="431" t="s">
        <v>702</v>
      </c>
      <c r="F35" s="154"/>
      <c r="G35" s="154"/>
      <c r="H35" s="154"/>
      <c r="I35" s="154"/>
      <c r="J35" s="154"/>
      <c r="K35" s="154"/>
      <c r="L35" s="154"/>
      <c r="M35" s="154"/>
      <c r="N35" s="154"/>
      <c r="O35" s="154"/>
      <c r="P35" s="154"/>
    </row>
    <row r="36" spans="1:16" ht="16.5" thickBot="1" x14ac:dyDescent="0.3">
      <c r="A36" s="420"/>
      <c r="B36" s="420"/>
      <c r="C36" s="420"/>
      <c r="D36" s="420"/>
      <c r="E36" s="420"/>
      <c r="F36" s="154"/>
      <c r="G36" s="154"/>
      <c r="H36" s="154"/>
      <c r="I36" s="154"/>
      <c r="J36" s="154"/>
      <c r="K36" s="154"/>
      <c r="L36" s="154"/>
      <c r="M36" s="154"/>
      <c r="N36" s="154"/>
      <c r="O36" s="154"/>
      <c r="P36" s="154"/>
    </row>
    <row r="37" spans="1:16" ht="27.75" customHeight="1" x14ac:dyDescent="0.25">
      <c r="B37" s="1187" t="s">
        <v>147</v>
      </c>
      <c r="C37" s="1188"/>
      <c r="F37" s="154"/>
      <c r="G37" s="154"/>
      <c r="H37" s="154"/>
      <c r="I37" s="154"/>
      <c r="J37" s="154"/>
      <c r="K37" s="154"/>
      <c r="L37" s="154"/>
      <c r="M37" s="154"/>
      <c r="N37" s="154"/>
      <c r="O37" s="154"/>
      <c r="P37" s="154"/>
    </row>
    <row r="38" spans="1:16" x14ac:dyDescent="0.25">
      <c r="B38" s="423" t="s">
        <v>165</v>
      </c>
      <c r="C38" s="424" t="s">
        <v>148</v>
      </c>
      <c r="F38" s="154"/>
      <c r="G38" s="154"/>
      <c r="H38" s="154"/>
      <c r="I38" s="154"/>
      <c r="J38" s="154"/>
      <c r="K38" s="154"/>
      <c r="L38" s="154"/>
      <c r="M38" s="154"/>
      <c r="N38" s="154"/>
      <c r="O38" s="154"/>
      <c r="P38" s="154"/>
    </row>
    <row r="39" spans="1:16" x14ac:dyDescent="0.25">
      <c r="B39" s="423" t="s">
        <v>166</v>
      </c>
      <c r="C39" s="424" t="s">
        <v>209</v>
      </c>
      <c r="F39" s="154"/>
      <c r="G39" s="154"/>
      <c r="H39" s="154"/>
      <c r="I39" s="154"/>
      <c r="J39" s="154"/>
      <c r="K39" s="154"/>
      <c r="L39" s="154"/>
      <c r="M39" s="154"/>
      <c r="N39" s="154"/>
      <c r="O39" s="154"/>
      <c r="P39" s="154"/>
    </row>
    <row r="40" spans="1:16" x14ac:dyDescent="0.25">
      <c r="B40" s="423" t="s">
        <v>167</v>
      </c>
      <c r="C40" s="424" t="s">
        <v>301</v>
      </c>
      <c r="F40" s="154"/>
      <c r="G40" s="154"/>
      <c r="H40" s="154"/>
      <c r="I40" s="154"/>
      <c r="J40" s="154"/>
      <c r="K40" s="154"/>
      <c r="L40" s="154"/>
      <c r="M40" s="154"/>
      <c r="N40" s="154"/>
      <c r="O40" s="154"/>
      <c r="P40" s="154"/>
    </row>
    <row r="41" spans="1:16" x14ac:dyDescent="0.25">
      <c r="B41" s="423" t="s">
        <v>168</v>
      </c>
      <c r="C41" s="424" t="s">
        <v>304</v>
      </c>
      <c r="F41" s="154"/>
      <c r="G41" s="154"/>
      <c r="H41" s="154"/>
      <c r="I41" s="154"/>
      <c r="J41" s="154"/>
      <c r="K41" s="154"/>
      <c r="L41" s="154"/>
      <c r="M41" s="154"/>
      <c r="N41" s="154"/>
      <c r="O41" s="154"/>
      <c r="P41" s="154"/>
    </row>
    <row r="42" spans="1:16" x14ac:dyDescent="0.25">
      <c r="B42" s="423" t="s">
        <v>169</v>
      </c>
      <c r="C42" s="424" t="s">
        <v>661</v>
      </c>
      <c r="F42" s="154"/>
      <c r="G42" s="154"/>
      <c r="H42" s="154"/>
      <c r="I42" s="154"/>
      <c r="J42" s="154"/>
      <c r="K42" s="154"/>
      <c r="L42" s="154"/>
      <c r="M42" s="154"/>
      <c r="N42" s="154"/>
      <c r="O42" s="154"/>
      <c r="P42" s="154"/>
    </row>
    <row r="43" spans="1:16" x14ac:dyDescent="0.25">
      <c r="B43" s="423" t="s">
        <v>86</v>
      </c>
      <c r="C43" s="424" t="s">
        <v>662</v>
      </c>
      <c r="F43" s="154"/>
      <c r="G43" s="154"/>
      <c r="H43" s="154"/>
      <c r="I43" s="154"/>
      <c r="J43" s="154"/>
      <c r="K43" s="154"/>
      <c r="L43" s="154"/>
      <c r="M43" s="154"/>
      <c r="N43" s="154"/>
      <c r="O43" s="154"/>
      <c r="P43" s="154"/>
    </row>
    <row r="44" spans="1:16" ht="16.5" thickBot="1" x14ac:dyDescent="0.3">
      <c r="B44" s="430" t="s">
        <v>87</v>
      </c>
      <c r="C44" s="431" t="s">
        <v>302</v>
      </c>
      <c r="F44" s="154"/>
      <c r="G44" s="154"/>
      <c r="H44" s="154"/>
      <c r="I44" s="154"/>
      <c r="J44" s="154"/>
      <c r="K44" s="154"/>
      <c r="L44" s="154"/>
      <c r="M44" s="154"/>
      <c r="N44" s="154"/>
      <c r="O44" s="154"/>
      <c r="P44" s="154"/>
    </row>
    <row r="47" spans="1:16" ht="18" customHeight="1" x14ac:dyDescent="0.25">
      <c r="F47" s="154"/>
      <c r="G47" s="154"/>
      <c r="H47" s="154"/>
      <c r="I47" s="154"/>
      <c r="J47" s="154"/>
      <c r="K47" s="154"/>
      <c r="L47" s="154"/>
      <c r="M47" s="154"/>
      <c r="N47" s="154"/>
      <c r="O47" s="154"/>
      <c r="P47" s="154"/>
    </row>
    <row r="60" spans="6:16" ht="30" customHeight="1" x14ac:dyDescent="0.25">
      <c r="F60" s="154"/>
      <c r="G60" s="154"/>
      <c r="H60" s="154"/>
      <c r="I60" s="154"/>
      <c r="J60" s="154"/>
      <c r="K60" s="154"/>
      <c r="L60" s="154"/>
      <c r="M60" s="154"/>
      <c r="N60" s="154"/>
      <c r="O60" s="154"/>
      <c r="P60" s="154"/>
    </row>
  </sheetData>
  <mergeCells count="6">
    <mergeCell ref="B27:C27"/>
    <mergeCell ref="B37:C37"/>
    <mergeCell ref="B2:C2"/>
    <mergeCell ref="B4:C4"/>
    <mergeCell ref="B7:C7"/>
    <mergeCell ref="B20:C20"/>
  </mergeCells>
  <phoneticPr fontId="14" type="noConversion"/>
  <hyperlinks>
    <hyperlink ref="B38" location="A.4.1!A1" display="A.4.1"/>
    <hyperlink ref="B28" location="A.3.1!A1" display="A.3.1"/>
    <hyperlink ref="B29:B35" location="A.16.1!A1" display="A.16.1!A1"/>
    <hyperlink ref="B39" location="A.4.2!A1" display="A.4.2"/>
    <hyperlink ref="B40" location="A.4.3!A1" display="A.4.3"/>
    <hyperlink ref="B21" location="A.2.1!A1" display="A.2.1"/>
    <hyperlink ref="B29" location="A.3.2!A1" display="A.3.2"/>
    <hyperlink ref="B30" location="A.3.3!A1" display="A.3.3"/>
    <hyperlink ref="B31" location="A.3.4!A1" display="A.3.4"/>
    <hyperlink ref="B32" location="A.3.5!A1" display="A.3.5"/>
    <hyperlink ref="B33" location="A.3.6!A1" display="A.3.6"/>
    <hyperlink ref="B34" location="A.3.7!A1" display="A.3.7"/>
    <hyperlink ref="B35" location="A.3.8!A1" display="A.3.8"/>
    <hyperlink ref="B41" location="A.4.4!A1" display="A.4.4"/>
    <hyperlink ref="B42" location="A.4.5!A1" display="A.4.5"/>
    <hyperlink ref="B43" location="A.4.6!A1" display="A.4.6"/>
    <hyperlink ref="B44" location="A.4.7!A1" display="A.4.7"/>
    <hyperlink ref="B8" location="A.1.1!A1" display="A.1.1"/>
    <hyperlink ref="B9" location="A.1.2!A1" display="A.1.2"/>
    <hyperlink ref="B10" location="A.1.3!A1" display="A.1.3"/>
    <hyperlink ref="B11" location="A.1.4!A1" display="A.1.4"/>
    <hyperlink ref="B12" location="A.1.5!A1" display="A.1.5"/>
    <hyperlink ref="B13" location="A.1.6!A1" display="A.1.6"/>
    <hyperlink ref="B14" location="A.1.7!A1" display="A.1.7"/>
    <hyperlink ref="B15" location="A.1.8!A1" display="A.1.8"/>
    <hyperlink ref="B16" location="A.1.9!A1" display="A.1.9"/>
    <hyperlink ref="B17" location="A.1.10!A1" display="A.1.10!A1"/>
    <hyperlink ref="B18" location="A.1.11!A1" display="A.1.11!A1"/>
    <hyperlink ref="B22" location="A.2.2!A1" display="A.2.2"/>
    <hyperlink ref="B23" location="A.2.3!A1" display="A.2.3"/>
    <hyperlink ref="B24" location="A.2.4!A1" display="A.2.4"/>
    <hyperlink ref="B25" location="A.2.5!A1" display="A.2.5"/>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showRuler="0" zoomScale="85" zoomScaleNormal="85" zoomScaleSheetLayoutView="85" workbookViewId="0"/>
  </sheetViews>
  <sheetFormatPr baseColWidth="10" defaultColWidth="11.42578125" defaultRowHeight="12.75" x14ac:dyDescent="0.2"/>
  <cols>
    <col min="1" max="1" width="6.85546875" style="3" customWidth="1"/>
    <col min="2" max="2" width="10.5703125" style="3" customWidth="1"/>
    <col min="3" max="3" width="66.140625" style="3" customWidth="1"/>
    <col min="4" max="4" width="13.140625" style="3" customWidth="1"/>
    <col min="5" max="5" width="13.42578125" style="3" customWidth="1"/>
    <col min="6" max="6" width="19.85546875" style="3" customWidth="1"/>
    <col min="7" max="7" width="20.5703125" style="3" customWidth="1"/>
    <col min="8" max="8" width="21.28515625" style="3" customWidth="1"/>
    <col min="9" max="16384" width="11.42578125" style="3"/>
  </cols>
  <sheetData>
    <row r="1" spans="1:15" ht="15" x14ac:dyDescent="0.25">
      <c r="A1" s="1128" t="s">
        <v>262</v>
      </c>
      <c r="B1" s="244"/>
    </row>
    <row r="2" spans="1:15" ht="15" customHeight="1" x14ac:dyDescent="0.25">
      <c r="A2" s="1128"/>
      <c r="B2" s="509" t="s">
        <v>642</v>
      </c>
      <c r="C2" s="5"/>
      <c r="D2" s="5"/>
      <c r="E2" s="6"/>
      <c r="F2" s="6"/>
      <c r="G2" s="6"/>
      <c r="H2" s="7"/>
    </row>
    <row r="3" spans="1:15" ht="15" customHeight="1" x14ac:dyDescent="0.25">
      <c r="A3" s="244"/>
      <c r="B3" s="381" t="s">
        <v>362</v>
      </c>
      <c r="C3" s="5"/>
      <c r="D3" s="5"/>
      <c r="E3" s="6"/>
      <c r="F3" s="6"/>
      <c r="G3" s="6"/>
      <c r="H3" s="7"/>
    </row>
    <row r="4" spans="1:15" s="289" customFormat="1" x14ac:dyDescent="0.2">
      <c r="B4" s="55"/>
      <c r="C4" s="55"/>
      <c r="D4" s="55"/>
      <c r="E4" s="571"/>
      <c r="F4" s="572"/>
      <c r="G4" s="572"/>
      <c r="H4" s="55"/>
      <c r="I4" s="3"/>
      <c r="J4" s="3"/>
      <c r="K4" s="3"/>
      <c r="L4" s="3"/>
      <c r="M4" s="3"/>
      <c r="N4" s="3"/>
      <c r="O4" s="3"/>
    </row>
    <row r="5" spans="1:15" s="289" customFormat="1" x14ac:dyDescent="0.2">
      <c r="B5" s="55"/>
      <c r="C5" s="55"/>
      <c r="D5" s="55"/>
      <c r="E5" s="571"/>
      <c r="F5" s="572"/>
      <c r="G5" s="572"/>
      <c r="H5" s="55"/>
      <c r="I5" s="3"/>
      <c r="J5" s="3"/>
      <c r="K5" s="3"/>
      <c r="L5" s="3"/>
      <c r="M5" s="3"/>
      <c r="N5" s="3"/>
      <c r="O5" s="3"/>
    </row>
    <row r="6" spans="1:15" ht="17.25" x14ac:dyDescent="0.2">
      <c r="B6" s="1248" t="s">
        <v>434</v>
      </c>
      <c r="C6" s="1248"/>
      <c r="D6" s="1248"/>
      <c r="E6" s="1248"/>
      <c r="F6" s="1248"/>
      <c r="G6" s="1248"/>
      <c r="H6" s="1248"/>
    </row>
    <row r="7" spans="1:15" ht="17.25" x14ac:dyDescent="0.2">
      <c r="B7" s="1248" t="s">
        <v>273</v>
      </c>
      <c r="C7" s="1248"/>
      <c r="D7" s="1248"/>
      <c r="E7" s="1248"/>
      <c r="F7" s="1248"/>
      <c r="G7" s="1248"/>
      <c r="H7" s="1248"/>
    </row>
    <row r="8" spans="1:15" ht="15" x14ac:dyDescent="0.2">
      <c r="B8" s="1249" t="s">
        <v>803</v>
      </c>
      <c r="C8" s="1249"/>
      <c r="D8" s="1249"/>
      <c r="E8" s="1249"/>
      <c r="F8" s="1249"/>
      <c r="G8" s="1249"/>
      <c r="H8" s="1249"/>
    </row>
    <row r="9" spans="1:15" s="289" customFormat="1" x14ac:dyDescent="0.2">
      <c r="B9" s="573"/>
      <c r="C9" s="573"/>
      <c r="D9" s="573"/>
      <c r="E9" s="573"/>
      <c r="F9" s="573"/>
      <c r="G9" s="573"/>
      <c r="H9" s="573"/>
      <c r="I9" s="3"/>
      <c r="J9" s="3"/>
      <c r="K9" s="3"/>
      <c r="L9" s="3"/>
      <c r="M9" s="3"/>
      <c r="N9" s="3"/>
      <c r="O9" s="3"/>
    </row>
    <row r="10" spans="1:15" s="289" customFormat="1" x14ac:dyDescent="0.2">
      <c r="B10" s="573"/>
      <c r="C10" s="573"/>
      <c r="D10" s="573"/>
      <c r="E10" s="573"/>
      <c r="F10" s="573"/>
      <c r="G10" s="573"/>
      <c r="H10" s="573"/>
      <c r="I10" s="3"/>
      <c r="J10" s="3"/>
      <c r="K10" s="3"/>
      <c r="L10" s="3"/>
      <c r="M10" s="3"/>
      <c r="N10" s="3"/>
      <c r="O10" s="3"/>
    </row>
    <row r="11" spans="1:15" ht="13.5" thickBot="1" x14ac:dyDescent="0.25">
      <c r="B11" s="7"/>
      <c r="C11" s="7"/>
      <c r="D11" s="9"/>
      <c r="E11" s="9"/>
      <c r="F11" s="10"/>
      <c r="G11" s="10"/>
      <c r="H11" s="919" t="s">
        <v>349</v>
      </c>
    </row>
    <row r="12" spans="1:15" ht="13.5" thickTop="1" x14ac:dyDescent="0.2">
      <c r="B12" s="1250" t="s">
        <v>350</v>
      </c>
      <c r="C12" s="1253" t="s">
        <v>345</v>
      </c>
      <c r="D12" s="1253" t="s">
        <v>279</v>
      </c>
      <c r="E12" s="1240" t="s">
        <v>346</v>
      </c>
      <c r="F12" s="1243" t="s">
        <v>399</v>
      </c>
      <c r="G12" s="1243" t="s">
        <v>400</v>
      </c>
      <c r="H12" s="1243" t="s">
        <v>401</v>
      </c>
    </row>
    <row r="13" spans="1:15" ht="17.25" customHeight="1" x14ac:dyDescent="0.2">
      <c r="B13" s="1251"/>
      <c r="C13" s="1254"/>
      <c r="D13" s="1254"/>
      <c r="E13" s="1241"/>
      <c r="F13" s="1244"/>
      <c r="G13" s="1244"/>
      <c r="H13" s="1244"/>
    </row>
    <row r="14" spans="1:15" x14ac:dyDescent="0.2">
      <c r="B14" s="1251"/>
      <c r="C14" s="1254"/>
      <c r="D14" s="1254"/>
      <c r="E14" s="1241"/>
      <c r="F14" s="1244"/>
      <c r="G14" s="1244"/>
      <c r="H14" s="1244"/>
    </row>
    <row r="15" spans="1:15" x14ac:dyDescent="0.2">
      <c r="B15" s="1252"/>
      <c r="C15" s="1255"/>
      <c r="D15" s="1255"/>
      <c r="E15" s="1242"/>
      <c r="F15" s="1245"/>
      <c r="G15" s="1245"/>
      <c r="H15" s="1245"/>
    </row>
    <row r="16" spans="1:15" ht="13.5" customHeight="1" x14ac:dyDescent="0.25">
      <c r="B16" s="11"/>
      <c r="C16" s="12"/>
      <c r="D16" s="13"/>
      <c r="E16" s="14"/>
      <c r="F16" s="15"/>
      <c r="G16" s="16"/>
      <c r="H16" s="17"/>
    </row>
    <row r="17" spans="2:15" s="153" customFormat="1" ht="15.75" x14ac:dyDescent="0.25">
      <c r="B17" s="707"/>
      <c r="C17" s="701" t="s">
        <v>363</v>
      </c>
      <c r="D17" s="893"/>
      <c r="E17" s="894"/>
      <c r="F17" s="895">
        <f>+F19+F25+F28+F35</f>
        <v>9438420.477463752</v>
      </c>
      <c r="G17" s="895">
        <f>+G19+G25+G28+G35</f>
        <v>9399962.5196805727</v>
      </c>
      <c r="H17" s="895">
        <f>+H19+H25+H28+H35</f>
        <v>24125509.430236299</v>
      </c>
      <c r="I17" s="3"/>
      <c r="J17" s="3"/>
      <c r="K17" s="3"/>
      <c r="L17" s="3"/>
      <c r="M17" s="3"/>
      <c r="N17" s="3"/>
      <c r="O17" s="3"/>
    </row>
    <row r="18" spans="2:15" ht="13.5" customHeight="1" x14ac:dyDescent="0.25">
      <c r="B18" s="11"/>
      <c r="C18" s="12"/>
      <c r="D18" s="896"/>
      <c r="E18" s="897"/>
      <c r="F18" s="898"/>
      <c r="G18" s="899"/>
      <c r="H18" s="899"/>
    </row>
    <row r="19" spans="2:15" s="4" customFormat="1" ht="13.5" customHeight="1" x14ac:dyDescent="0.25">
      <c r="B19" s="574"/>
      <c r="C19" s="859" t="s">
        <v>547</v>
      </c>
      <c r="D19" s="900"/>
      <c r="E19" s="901"/>
      <c r="F19" s="902">
        <f>+SUM(F20:F23)</f>
        <v>7373207.9048907543</v>
      </c>
      <c r="G19" s="902">
        <f t="shared" ref="G19:H19" si="0">+SUM(G20:G23)</f>
        <v>7373207.9048907543</v>
      </c>
      <c r="H19" s="902">
        <f t="shared" si="0"/>
        <v>8714677.0556656383</v>
      </c>
      <c r="I19" s="3"/>
      <c r="J19" s="3"/>
      <c r="K19" s="3"/>
      <c r="L19" s="3"/>
      <c r="M19" s="3"/>
      <c r="N19" s="3"/>
      <c r="O19" s="3"/>
    </row>
    <row r="20" spans="2:15" ht="13.5" customHeight="1" x14ac:dyDescent="0.2">
      <c r="B20" s="892">
        <v>42573</v>
      </c>
      <c r="C20" s="890" t="s">
        <v>548</v>
      </c>
      <c r="D20" s="903">
        <v>2.5000000000000001E-2</v>
      </c>
      <c r="E20" s="904">
        <v>2021</v>
      </c>
      <c r="F20" s="905">
        <v>1424102.3536022839</v>
      </c>
      <c r="G20" s="905">
        <v>1424102.3536022839</v>
      </c>
      <c r="H20" s="905">
        <v>1906176.8788487362</v>
      </c>
    </row>
    <row r="21" spans="2:15" ht="13.5" customHeight="1" x14ac:dyDescent="0.2">
      <c r="B21" s="892">
        <v>42671</v>
      </c>
      <c r="C21" s="890" t="s">
        <v>647</v>
      </c>
      <c r="D21" s="903">
        <v>2.2499999999999999E-2</v>
      </c>
      <c r="E21" s="904">
        <v>2020</v>
      </c>
      <c r="F21" s="905">
        <v>3055362.5348616717</v>
      </c>
      <c r="G21" s="905">
        <v>3055362.5348616717</v>
      </c>
      <c r="H21" s="905">
        <v>3893409.3372704382</v>
      </c>
    </row>
    <row r="22" spans="2:15" ht="13.5" customHeight="1" x14ac:dyDescent="0.2">
      <c r="B22" s="892">
        <v>43084</v>
      </c>
      <c r="C22" s="890" t="s">
        <v>860</v>
      </c>
      <c r="D22" s="903">
        <v>4.2500000000000003E-2</v>
      </c>
      <c r="E22" s="904">
        <v>2019</v>
      </c>
      <c r="F22" s="905">
        <v>1177108.9000862888</v>
      </c>
      <c r="G22" s="905">
        <v>1177108.9000862888</v>
      </c>
      <c r="H22" s="905">
        <v>1185792.7094121184</v>
      </c>
    </row>
    <row r="23" spans="2:15" ht="13.5" customHeight="1" x14ac:dyDescent="0.2">
      <c r="B23" s="892">
        <v>43084</v>
      </c>
      <c r="C23" s="890" t="s">
        <v>861</v>
      </c>
      <c r="D23" s="903">
        <v>4.2500000000000003E-2</v>
      </c>
      <c r="E23" s="904">
        <v>2019</v>
      </c>
      <c r="F23" s="905">
        <v>1716634.1163405098</v>
      </c>
      <c r="G23" s="905">
        <v>1716634.1163405098</v>
      </c>
      <c r="H23" s="905">
        <v>1729298.1301343464</v>
      </c>
    </row>
    <row r="24" spans="2:15" ht="13.5" customHeight="1" x14ac:dyDescent="0.2">
      <c r="B24" s="11"/>
      <c r="C24" s="24"/>
      <c r="D24" s="896"/>
      <c r="E24" s="897"/>
      <c r="F24" s="906"/>
      <c r="G24" s="907"/>
      <c r="H24" s="907"/>
    </row>
    <row r="25" spans="2:15" s="244" customFormat="1" ht="13.5" customHeight="1" x14ac:dyDescent="0.25">
      <c r="B25" s="574"/>
      <c r="C25" s="859" t="s">
        <v>471</v>
      </c>
      <c r="D25" s="900"/>
      <c r="E25" s="901"/>
      <c r="F25" s="902">
        <f>+F26</f>
        <v>102966.41976755335</v>
      </c>
      <c r="G25" s="902">
        <f>+G26</f>
        <v>64508.461984372298</v>
      </c>
      <c r="H25" s="902">
        <f>+H26</f>
        <v>450193.15969165892</v>
      </c>
      <c r="I25" s="3"/>
      <c r="J25" s="3"/>
      <c r="K25" s="3"/>
      <c r="L25" s="3"/>
      <c r="M25" s="3"/>
      <c r="N25" s="3"/>
      <c r="O25" s="3"/>
    </row>
    <row r="26" spans="2:15" s="20" customFormat="1" x14ac:dyDescent="0.2">
      <c r="B26" s="892">
        <v>38061</v>
      </c>
      <c r="C26" s="890" t="s">
        <v>355</v>
      </c>
      <c r="D26" s="903">
        <v>0.02</v>
      </c>
      <c r="E26" s="904">
        <v>2024</v>
      </c>
      <c r="F26" s="905">
        <v>102966.41976755335</v>
      </c>
      <c r="G26" s="905">
        <v>64508.461984372298</v>
      </c>
      <c r="H26" s="905">
        <v>450193.15969165892</v>
      </c>
      <c r="I26" s="3"/>
      <c r="J26" s="3"/>
      <c r="K26" s="3"/>
      <c r="L26" s="3"/>
      <c r="M26" s="3"/>
      <c r="N26" s="3"/>
      <c r="O26" s="3"/>
    </row>
    <row r="27" spans="2:15" x14ac:dyDescent="0.2">
      <c r="B27" s="21"/>
      <c r="C27" s="22"/>
      <c r="D27" s="903"/>
      <c r="E27" s="904"/>
      <c r="F27" s="908"/>
      <c r="G27" s="907"/>
      <c r="H27" s="907"/>
    </row>
    <row r="28" spans="2:15" s="244" customFormat="1" ht="15" x14ac:dyDescent="0.25">
      <c r="B28" s="574"/>
      <c r="C28" s="859" t="s">
        <v>472</v>
      </c>
      <c r="D28" s="900"/>
      <c r="E28" s="901"/>
      <c r="F28" s="902">
        <f>SUM(F29:F33)</f>
        <v>1962246.1528054457</v>
      </c>
      <c r="G28" s="902">
        <f t="shared" ref="G28:H28" si="1">SUM(G29:G33)</f>
        <v>1962246.1528054457</v>
      </c>
      <c r="H28" s="902">
        <f t="shared" si="1"/>
        <v>14959231.244702926</v>
      </c>
      <c r="I28" s="3"/>
      <c r="J28" s="3"/>
      <c r="K28" s="3"/>
      <c r="L28" s="3"/>
      <c r="M28" s="3"/>
      <c r="N28" s="3"/>
      <c r="O28" s="3"/>
    </row>
    <row r="29" spans="2:15" x14ac:dyDescent="0.2">
      <c r="B29" s="892">
        <v>37986</v>
      </c>
      <c r="C29" s="890" t="s">
        <v>125</v>
      </c>
      <c r="D29" s="903">
        <v>1.18E-2</v>
      </c>
      <c r="E29" s="904">
        <v>2038</v>
      </c>
      <c r="F29" s="905">
        <v>150612.90787357118</v>
      </c>
      <c r="G29" s="905">
        <v>150612.90787357118</v>
      </c>
      <c r="H29" s="905">
        <v>866820.29257206456</v>
      </c>
    </row>
    <row r="30" spans="2:15" s="20" customFormat="1" x14ac:dyDescent="0.2">
      <c r="B30" s="892">
        <v>37986</v>
      </c>
      <c r="C30" s="890" t="s">
        <v>126</v>
      </c>
      <c r="D30" s="903">
        <v>1.18E-2</v>
      </c>
      <c r="E30" s="904">
        <v>2038</v>
      </c>
      <c r="F30" s="905">
        <v>598.98786632719373</v>
      </c>
      <c r="G30" s="905">
        <v>598.98786632719373</v>
      </c>
      <c r="H30" s="905">
        <v>3447.3462146677693</v>
      </c>
      <c r="I30" s="3"/>
      <c r="J30" s="3"/>
      <c r="K30" s="3"/>
      <c r="L30" s="3"/>
      <c r="M30" s="3"/>
      <c r="N30" s="3"/>
      <c r="O30" s="3"/>
    </row>
    <row r="31" spans="2:15" x14ac:dyDescent="0.2">
      <c r="B31" s="892">
        <v>37986</v>
      </c>
      <c r="C31" s="890" t="s">
        <v>127</v>
      </c>
      <c r="D31" s="903">
        <v>5.8299999999999998E-2</v>
      </c>
      <c r="E31" s="904">
        <v>2033</v>
      </c>
      <c r="F31" s="905">
        <v>556143.97156736371</v>
      </c>
      <c r="G31" s="905">
        <v>556143.97156736371</v>
      </c>
      <c r="H31" s="905">
        <v>4064770.6025833227</v>
      </c>
    </row>
    <row r="32" spans="2:15" x14ac:dyDescent="0.2">
      <c r="B32" s="892">
        <v>37986</v>
      </c>
      <c r="C32" s="890" t="s">
        <v>128</v>
      </c>
      <c r="D32" s="903">
        <v>5.8299999999999998E-2</v>
      </c>
      <c r="E32" s="904">
        <v>2033</v>
      </c>
      <c r="F32" s="905">
        <v>6685.2655772283233</v>
      </c>
      <c r="G32" s="905">
        <v>6685.2655772283233</v>
      </c>
      <c r="H32" s="905">
        <v>48861.55374956067</v>
      </c>
    </row>
    <row r="33" spans="2:15" x14ac:dyDescent="0.2">
      <c r="B33" s="892">
        <v>37986</v>
      </c>
      <c r="C33" s="890" t="s">
        <v>129</v>
      </c>
      <c r="D33" s="903">
        <v>3.3099999999999997E-2</v>
      </c>
      <c r="E33" s="904">
        <v>2045</v>
      </c>
      <c r="F33" s="905">
        <v>1248205.0199209554</v>
      </c>
      <c r="G33" s="905">
        <v>1248205.0199209554</v>
      </c>
      <c r="H33" s="905">
        <v>9975331.4495833106</v>
      </c>
    </row>
    <row r="34" spans="2:15" x14ac:dyDescent="0.2">
      <c r="B34" s="25"/>
      <c r="C34" s="22"/>
      <c r="D34" s="903"/>
      <c r="E34" s="904"/>
      <c r="F34" s="908"/>
      <c r="G34" s="907"/>
      <c r="H34" s="907"/>
    </row>
    <row r="35" spans="2:15" s="244" customFormat="1" ht="15" x14ac:dyDescent="0.25">
      <c r="B35" s="576"/>
      <c r="C35" s="859" t="s">
        <v>353</v>
      </c>
      <c r="D35" s="900"/>
      <c r="E35" s="901"/>
      <c r="F35" s="902"/>
      <c r="G35" s="902"/>
      <c r="H35" s="902">
        <v>1407.9701760755697</v>
      </c>
      <c r="I35" s="3"/>
      <c r="J35" s="3"/>
      <c r="K35" s="3"/>
      <c r="L35" s="3"/>
      <c r="M35" s="3"/>
      <c r="N35" s="3"/>
      <c r="O35" s="3"/>
    </row>
    <row r="36" spans="2:15" x14ac:dyDescent="0.2">
      <c r="B36" s="25"/>
      <c r="C36" s="22"/>
      <c r="D36" s="903"/>
      <c r="E36" s="904"/>
      <c r="F36" s="908"/>
      <c r="G36" s="907"/>
      <c r="H36" s="907"/>
    </row>
    <row r="37" spans="2:15" s="153" customFormat="1" ht="15.75" x14ac:dyDescent="0.25">
      <c r="B37" s="708"/>
      <c r="C37" s="701" t="s">
        <v>470</v>
      </c>
      <c r="D37" s="909"/>
      <c r="E37" s="910"/>
      <c r="F37" s="895">
        <f>+F39+F55</f>
        <v>187629.20520714598</v>
      </c>
      <c r="G37" s="895">
        <f>+G39+G55</f>
        <v>113416.86955523216</v>
      </c>
      <c r="H37" s="895">
        <f>+H39+H55</f>
        <v>1139299.3054391078</v>
      </c>
      <c r="I37" s="3"/>
      <c r="J37" s="3"/>
      <c r="K37" s="3"/>
      <c r="L37" s="3"/>
      <c r="M37" s="3"/>
      <c r="N37" s="3"/>
      <c r="O37" s="3"/>
    </row>
    <row r="38" spans="2:15" s="20" customFormat="1" x14ac:dyDescent="0.2">
      <c r="B38" s="25"/>
      <c r="C38" s="22"/>
      <c r="D38" s="911"/>
      <c r="E38" s="904"/>
      <c r="F38" s="907"/>
      <c r="G38" s="907"/>
      <c r="H38" s="907"/>
      <c r="I38" s="3"/>
      <c r="J38" s="3"/>
      <c r="K38" s="3"/>
      <c r="L38" s="3"/>
      <c r="M38" s="3"/>
      <c r="N38" s="3"/>
      <c r="O38" s="3"/>
    </row>
    <row r="39" spans="2:15" s="244" customFormat="1" ht="15" x14ac:dyDescent="0.25">
      <c r="B39" s="574"/>
      <c r="C39" s="891" t="s">
        <v>473</v>
      </c>
      <c r="D39" s="912"/>
      <c r="E39" s="901"/>
      <c r="F39" s="902">
        <f>SUM(F40:F53)</f>
        <v>187210.77871760182</v>
      </c>
      <c r="G39" s="902">
        <f t="shared" ref="G39:H39" si="2">SUM(G40:G53)</f>
        <v>112998.443065688</v>
      </c>
      <c r="H39" s="902">
        <f t="shared" si="2"/>
        <v>1130937.9011351774</v>
      </c>
      <c r="I39" s="3"/>
      <c r="J39" s="3"/>
      <c r="K39" s="3"/>
      <c r="L39" s="3"/>
      <c r="M39" s="3"/>
      <c r="N39" s="3"/>
      <c r="O39" s="3"/>
    </row>
    <row r="40" spans="2:15" s="20" customFormat="1" x14ac:dyDescent="0.2">
      <c r="B40" s="892">
        <v>37201</v>
      </c>
      <c r="C40" s="890" t="s">
        <v>376</v>
      </c>
      <c r="D40" s="913">
        <v>0.05</v>
      </c>
      <c r="E40" s="904">
        <v>2027</v>
      </c>
      <c r="F40" s="908">
        <v>3119.2807895942301</v>
      </c>
      <c r="G40" s="905">
        <v>3119.2807895942301</v>
      </c>
      <c r="H40" s="905">
        <v>26806.844684886491</v>
      </c>
      <c r="I40" s="3"/>
      <c r="J40" s="3"/>
      <c r="K40" s="3"/>
      <c r="L40" s="3"/>
      <c r="M40" s="3"/>
      <c r="N40" s="3"/>
      <c r="O40" s="3"/>
    </row>
    <row r="41" spans="2:15" x14ac:dyDescent="0.2">
      <c r="B41" s="892">
        <v>37201</v>
      </c>
      <c r="C41" s="890" t="s">
        <v>370</v>
      </c>
      <c r="D41" s="913">
        <v>0.05</v>
      </c>
      <c r="E41" s="904">
        <v>2018</v>
      </c>
      <c r="F41" s="908">
        <v>56157.743211428438</v>
      </c>
      <c r="G41" s="905">
        <v>11231.548642285688</v>
      </c>
      <c r="H41" s="905">
        <v>118880.22770987434</v>
      </c>
    </row>
    <row r="42" spans="2:15" s="20" customFormat="1" x14ac:dyDescent="0.2">
      <c r="B42" s="892">
        <v>37201</v>
      </c>
      <c r="C42" s="890" t="s">
        <v>372</v>
      </c>
      <c r="D42" s="913">
        <v>0.05</v>
      </c>
      <c r="E42" s="904">
        <v>2019</v>
      </c>
      <c r="F42" s="908">
        <v>2269.4590448594345</v>
      </c>
      <c r="G42" s="905">
        <v>2269.4590448594345</v>
      </c>
      <c r="H42" s="905">
        <v>19505.585517028558</v>
      </c>
      <c r="I42" s="3"/>
      <c r="J42" s="3"/>
      <c r="K42" s="3"/>
      <c r="L42" s="3"/>
      <c r="M42" s="3"/>
      <c r="N42" s="3"/>
      <c r="O42" s="3"/>
    </row>
    <row r="43" spans="2:15" x14ac:dyDescent="0.2">
      <c r="B43" s="892">
        <v>37201</v>
      </c>
      <c r="C43" s="890" t="s">
        <v>374</v>
      </c>
      <c r="D43" s="913">
        <v>0.05</v>
      </c>
      <c r="E43" s="904">
        <v>2020</v>
      </c>
      <c r="F43" s="908">
        <v>1916.7561653758878</v>
      </c>
      <c r="G43" s="905">
        <v>1916.7561653758878</v>
      </c>
      <c r="H43" s="905">
        <v>16474.168119188518</v>
      </c>
    </row>
    <row r="44" spans="2:15" x14ac:dyDescent="0.2">
      <c r="B44" s="892">
        <v>37201</v>
      </c>
      <c r="C44" s="890" t="s">
        <v>377</v>
      </c>
      <c r="D44" s="913">
        <v>0.05</v>
      </c>
      <c r="E44" s="904">
        <v>2027</v>
      </c>
      <c r="F44" s="908">
        <v>8863.2114710613496</v>
      </c>
      <c r="G44" s="905">
        <v>8863.2114710613496</v>
      </c>
      <c r="H44" s="905">
        <v>76145.996586294554</v>
      </c>
    </row>
    <row r="45" spans="2:15" x14ac:dyDescent="0.2">
      <c r="B45" s="892">
        <v>37201</v>
      </c>
      <c r="C45" s="890" t="s">
        <v>380</v>
      </c>
      <c r="D45" s="913">
        <v>0.05</v>
      </c>
      <c r="E45" s="904">
        <v>2030</v>
      </c>
      <c r="F45" s="908">
        <v>671.99791202820882</v>
      </c>
      <c r="G45" s="905">
        <v>671.99791202820882</v>
      </c>
      <c r="H45" s="905">
        <v>5775.699177700697</v>
      </c>
    </row>
    <row r="46" spans="2:15" x14ac:dyDescent="0.2">
      <c r="B46" s="892">
        <v>37201</v>
      </c>
      <c r="C46" s="890" t="s">
        <v>381</v>
      </c>
      <c r="D46" s="913">
        <v>0.05</v>
      </c>
      <c r="E46" s="904">
        <v>2031</v>
      </c>
      <c r="F46" s="908">
        <v>153.91334917067039</v>
      </c>
      <c r="G46" s="905">
        <v>153.91334917067039</v>
      </c>
      <c r="H46" s="905">
        <v>1322.8570937326529</v>
      </c>
    </row>
    <row r="47" spans="2:15" x14ac:dyDescent="0.2">
      <c r="B47" s="892">
        <v>37201</v>
      </c>
      <c r="C47" s="890" t="s">
        <v>382</v>
      </c>
      <c r="D47" s="913">
        <v>0.05</v>
      </c>
      <c r="E47" s="904">
        <v>2031</v>
      </c>
      <c r="F47" s="908">
        <v>50277.16961574927</v>
      </c>
      <c r="G47" s="905">
        <v>50277.16961574927</v>
      </c>
      <c r="H47" s="905">
        <v>532158.23480523692</v>
      </c>
    </row>
    <row r="48" spans="2:15" x14ac:dyDescent="0.2">
      <c r="B48" s="892">
        <v>37201</v>
      </c>
      <c r="C48" s="890" t="s">
        <v>371</v>
      </c>
      <c r="D48" s="913">
        <v>0.05</v>
      </c>
      <c r="E48" s="904">
        <v>2018</v>
      </c>
      <c r="F48" s="908">
        <v>36198.057930564275</v>
      </c>
      <c r="G48" s="905">
        <v>7239.6115861128555</v>
      </c>
      <c r="H48" s="905">
        <v>76314.120611340884</v>
      </c>
    </row>
    <row r="49" spans="2:15" x14ac:dyDescent="0.2">
      <c r="B49" s="892">
        <v>37201</v>
      </c>
      <c r="C49" s="890" t="s">
        <v>375</v>
      </c>
      <c r="D49" s="913">
        <v>0.05</v>
      </c>
      <c r="E49" s="904">
        <v>2020</v>
      </c>
      <c r="F49" s="908">
        <v>884.71585473681967</v>
      </c>
      <c r="G49" s="905">
        <v>884.71585473681967</v>
      </c>
      <c r="H49" s="905">
        <v>7572.8646990968691</v>
      </c>
    </row>
    <row r="50" spans="2:15" x14ac:dyDescent="0.2">
      <c r="B50" s="892">
        <v>37201</v>
      </c>
      <c r="C50" s="890" t="s">
        <v>378</v>
      </c>
      <c r="D50" s="913">
        <v>0.05</v>
      </c>
      <c r="E50" s="904">
        <v>2027</v>
      </c>
      <c r="F50" s="908">
        <v>9076.2519308412611</v>
      </c>
      <c r="G50" s="905">
        <v>9076.2519308412611</v>
      </c>
      <c r="H50" s="905">
        <v>77665.143432345969</v>
      </c>
    </row>
    <row r="51" spans="2:15" x14ac:dyDescent="0.2">
      <c r="B51" s="892">
        <v>37201</v>
      </c>
      <c r="C51" s="890" t="s">
        <v>379</v>
      </c>
      <c r="D51" s="913">
        <v>0.05</v>
      </c>
      <c r="E51" s="904">
        <v>2030</v>
      </c>
      <c r="F51" s="908">
        <v>5048.2020006178691</v>
      </c>
      <c r="G51" s="905">
        <v>5048.2020006178691</v>
      </c>
      <c r="H51" s="905">
        <v>43210.880087566635</v>
      </c>
    </row>
    <row r="52" spans="2:15" x14ac:dyDescent="0.2">
      <c r="B52" s="892">
        <v>37201</v>
      </c>
      <c r="C52" s="890" t="s">
        <v>383</v>
      </c>
      <c r="D52" s="913">
        <v>0.05</v>
      </c>
      <c r="E52" s="904">
        <v>2031</v>
      </c>
      <c r="F52" s="908">
        <v>12212.803901098314</v>
      </c>
      <c r="G52" s="905">
        <v>12212.803901098314</v>
      </c>
      <c r="H52" s="905">
        <v>128737.48526376947</v>
      </c>
    </row>
    <row r="53" spans="2:15" x14ac:dyDescent="0.2">
      <c r="B53" s="892">
        <v>37201</v>
      </c>
      <c r="C53" s="890" t="s">
        <v>373</v>
      </c>
      <c r="D53" s="913">
        <v>0.05</v>
      </c>
      <c r="E53" s="904">
        <v>2019</v>
      </c>
      <c r="F53" s="908">
        <v>361.21554047575927</v>
      </c>
      <c r="G53" s="905">
        <v>33.520802156150459</v>
      </c>
      <c r="H53" s="905">
        <v>367.79334711498575</v>
      </c>
    </row>
    <row r="54" spans="2:15" x14ac:dyDescent="0.2">
      <c r="B54" s="21"/>
      <c r="C54" s="22"/>
      <c r="D54" s="913"/>
      <c r="E54" s="904"/>
      <c r="F54" s="908"/>
      <c r="G54" s="905"/>
      <c r="H54" s="905"/>
    </row>
    <row r="55" spans="2:15" s="244" customFormat="1" ht="15" x14ac:dyDescent="0.25">
      <c r="B55" s="574"/>
      <c r="C55" s="891" t="s">
        <v>474</v>
      </c>
      <c r="D55" s="912"/>
      <c r="E55" s="901"/>
      <c r="F55" s="902">
        <f>+F56</f>
        <v>418.42648954416165</v>
      </c>
      <c r="G55" s="902">
        <f>+G56</f>
        <v>418.42648954416165</v>
      </c>
      <c r="H55" s="902">
        <f>+H56</f>
        <v>8361.4043039305361</v>
      </c>
      <c r="I55" s="3"/>
      <c r="J55" s="3"/>
      <c r="K55" s="3"/>
      <c r="L55" s="3"/>
      <c r="M55" s="3"/>
      <c r="N55" s="3"/>
      <c r="O55" s="3"/>
    </row>
    <row r="56" spans="2:15" x14ac:dyDescent="0.2">
      <c r="B56" s="892">
        <v>37201</v>
      </c>
      <c r="C56" s="890" t="s">
        <v>384</v>
      </c>
      <c r="D56" s="913">
        <v>5.5E-2</v>
      </c>
      <c r="E56" s="904">
        <v>2018</v>
      </c>
      <c r="F56" s="908">
        <v>418.42648954416165</v>
      </c>
      <c r="G56" s="905">
        <v>418.42648954416165</v>
      </c>
      <c r="H56" s="905">
        <v>8361.4043039305361</v>
      </c>
    </row>
    <row r="57" spans="2:15" x14ac:dyDescent="0.2">
      <c r="B57" s="21"/>
      <c r="C57" s="22"/>
      <c r="D57" s="913"/>
      <c r="E57" s="904"/>
      <c r="F57" s="908"/>
      <c r="G57" s="907"/>
      <c r="H57" s="907"/>
    </row>
    <row r="58" spans="2:15" s="710" customFormat="1" ht="15.75" x14ac:dyDescent="0.25">
      <c r="B58" s="709"/>
      <c r="C58" s="701" t="s">
        <v>416</v>
      </c>
      <c r="D58" s="893"/>
      <c r="E58" s="894"/>
      <c r="F58" s="895">
        <f>+F59</f>
        <v>84683.601212590162</v>
      </c>
      <c r="G58" s="895">
        <f>+G59</f>
        <v>84683.601212590162</v>
      </c>
      <c r="H58" s="895">
        <f>+H59</f>
        <v>449583.13674159045</v>
      </c>
      <c r="I58" s="3"/>
      <c r="J58" s="3"/>
      <c r="K58" s="3"/>
      <c r="L58" s="3"/>
      <c r="M58" s="3"/>
      <c r="N58" s="3"/>
      <c r="O58" s="3"/>
    </row>
    <row r="59" spans="2:15" x14ac:dyDescent="0.2">
      <c r="B59" s="892">
        <v>37986</v>
      </c>
      <c r="C59" s="890" t="s">
        <v>762</v>
      </c>
      <c r="D59" s="913">
        <v>1.18E-2</v>
      </c>
      <c r="E59" s="904">
        <v>2038</v>
      </c>
      <c r="F59" s="908">
        <v>84683.601212590162</v>
      </c>
      <c r="G59" s="905">
        <v>84683.601212590162</v>
      </c>
      <c r="H59" s="905">
        <v>449583.13674159045</v>
      </c>
    </row>
    <row r="60" spans="2:15" s="20" customFormat="1" x14ac:dyDescent="0.2">
      <c r="B60" s="21"/>
      <c r="C60" s="28"/>
      <c r="D60" s="913"/>
      <c r="E60" s="904"/>
      <c r="F60" s="914"/>
      <c r="G60" s="915"/>
      <c r="H60" s="915"/>
      <c r="I60" s="3"/>
      <c r="J60" s="3"/>
      <c r="K60" s="3"/>
      <c r="L60" s="3"/>
      <c r="M60" s="3"/>
      <c r="N60" s="3"/>
      <c r="O60" s="3"/>
    </row>
    <row r="61" spans="2:15" s="153" customFormat="1" ht="16.5" thickBot="1" x14ac:dyDescent="0.3">
      <c r="B61" s="1246" t="s">
        <v>330</v>
      </c>
      <c r="C61" s="1247"/>
      <c r="D61" s="1247"/>
      <c r="E61" s="1247"/>
      <c r="F61" s="916">
        <f>+F17+F37+F58</f>
        <v>9710733.2838834897</v>
      </c>
      <c r="G61" s="916">
        <f>+G17+G37+G58</f>
        <v>9598062.9904483967</v>
      </c>
      <c r="H61" s="916">
        <f>+H17+H37+H58</f>
        <v>25714391.872416995</v>
      </c>
      <c r="I61" s="3"/>
      <c r="J61" s="3"/>
      <c r="K61" s="3"/>
      <c r="L61" s="3"/>
      <c r="M61" s="3"/>
      <c r="N61" s="3"/>
      <c r="O61" s="3"/>
    </row>
    <row r="62" spans="2:15" ht="13.5" thickTop="1" x14ac:dyDescent="0.2">
      <c r="B62" s="7"/>
      <c r="C62" s="7"/>
      <c r="D62" s="7"/>
      <c r="E62" s="7"/>
      <c r="F62" s="6"/>
      <c r="G62" s="6"/>
      <c r="H62" s="6"/>
    </row>
    <row r="63" spans="2:15" x14ac:dyDescent="0.2">
      <c r="B63" s="31" t="s">
        <v>402</v>
      </c>
      <c r="C63" s="7"/>
      <c r="D63" s="7"/>
      <c r="E63" s="7"/>
      <c r="F63" s="7"/>
      <c r="G63" s="7"/>
      <c r="H63" s="32"/>
    </row>
    <row r="64" spans="2:15" x14ac:dyDescent="0.2">
      <c r="B64" s="31" t="s">
        <v>862</v>
      </c>
      <c r="C64" s="7"/>
      <c r="D64" s="7"/>
      <c r="E64" s="7"/>
      <c r="F64" s="7"/>
      <c r="G64" s="7"/>
      <c r="H64" s="7"/>
    </row>
    <row r="65" spans="2:8" x14ac:dyDescent="0.2">
      <c r="B65" s="31" t="s">
        <v>863</v>
      </c>
      <c r="C65" s="7"/>
      <c r="D65" s="7"/>
      <c r="E65" s="7"/>
      <c r="F65" s="7"/>
      <c r="G65" s="7"/>
      <c r="H65" s="33"/>
    </row>
  </sheetData>
  <sortState ref="B20:H21">
    <sortCondition ref="B20:B21"/>
  </sortState>
  <mergeCells count="11">
    <mergeCell ref="B61:E61"/>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r:id="rId1"/>
  <headerFooter scaleWithDoc="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8"/>
  <sheetViews>
    <sheetView showGridLines="0" showRuler="0" zoomScale="85" zoomScaleNormal="85" zoomScaleSheetLayoutView="85" workbookViewId="0"/>
  </sheetViews>
  <sheetFormatPr baseColWidth="10" defaultColWidth="11.42578125" defaultRowHeight="12.75" x14ac:dyDescent="0.2"/>
  <cols>
    <col min="1" max="1" width="6.85546875" style="3" customWidth="1"/>
    <col min="2" max="2" width="12.7109375" style="3" customWidth="1"/>
    <col min="3" max="3" width="61.28515625" style="3" customWidth="1"/>
    <col min="4" max="4" width="17.5703125" style="3" customWidth="1"/>
    <col min="5" max="5" width="12.7109375" style="3" bestFit="1" customWidth="1"/>
    <col min="6" max="6" width="16.28515625" style="3" customWidth="1"/>
    <col min="7" max="7" width="17.85546875" style="3" customWidth="1"/>
    <col min="8" max="8" width="18.85546875" style="3" customWidth="1"/>
    <col min="9" max="9" width="11.85546875" style="3" bestFit="1" customWidth="1"/>
    <col min="10" max="15" width="13.140625" style="3" bestFit="1" customWidth="1"/>
    <col min="16" max="16384" width="11.42578125" style="3"/>
  </cols>
  <sheetData>
    <row r="1" spans="1:15" ht="15" x14ac:dyDescent="0.25">
      <c r="A1" s="1128" t="s">
        <v>262</v>
      </c>
      <c r="B1" s="244"/>
    </row>
    <row r="2" spans="1:15" s="244" customFormat="1" ht="15" customHeight="1" x14ac:dyDescent="0.25">
      <c r="B2" s="509" t="s">
        <v>642</v>
      </c>
      <c r="C2" s="7"/>
      <c r="D2" s="7"/>
      <c r="E2" s="7"/>
      <c r="F2" s="7"/>
      <c r="G2" s="7"/>
      <c r="H2" s="243"/>
      <c r="I2" s="3"/>
      <c r="J2" s="3"/>
      <c r="K2" s="3"/>
      <c r="L2" s="3"/>
      <c r="M2" s="3"/>
      <c r="N2" s="3"/>
      <c r="O2" s="3"/>
    </row>
    <row r="3" spans="1:15" s="244" customFormat="1" ht="15" customHeight="1" x14ac:dyDescent="0.25">
      <c r="B3" s="381" t="s">
        <v>362</v>
      </c>
      <c r="C3" s="7"/>
      <c r="D3" s="7"/>
      <c r="E3" s="7"/>
      <c r="F3" s="7"/>
      <c r="G3" s="7"/>
      <c r="H3" s="245"/>
      <c r="I3" s="3"/>
      <c r="J3" s="3"/>
      <c r="K3" s="3"/>
      <c r="L3" s="3"/>
      <c r="M3" s="3"/>
      <c r="N3" s="3"/>
      <c r="O3" s="3"/>
    </row>
    <row r="4" spans="1:15" s="289" customFormat="1" x14ac:dyDescent="0.2">
      <c r="B4" s="55"/>
      <c r="C4" s="55"/>
      <c r="D4" s="55"/>
      <c r="E4" s="55"/>
      <c r="F4" s="55"/>
      <c r="G4" s="55"/>
      <c r="H4" s="582"/>
      <c r="I4" s="3"/>
      <c r="J4" s="3"/>
      <c r="K4" s="3"/>
      <c r="L4" s="3"/>
      <c r="M4" s="3"/>
      <c r="N4" s="3"/>
      <c r="O4" s="3"/>
    </row>
    <row r="5" spans="1:15" s="289" customFormat="1" x14ac:dyDescent="0.2">
      <c r="B5" s="55"/>
      <c r="C5" s="55"/>
      <c r="D5" s="55"/>
      <c r="E5" s="55"/>
      <c r="F5" s="55"/>
      <c r="G5" s="55"/>
      <c r="H5" s="582"/>
      <c r="I5" s="3"/>
      <c r="J5" s="3"/>
      <c r="K5" s="3"/>
      <c r="L5" s="3"/>
      <c r="M5" s="3"/>
      <c r="N5" s="3"/>
      <c r="O5" s="3"/>
    </row>
    <row r="6" spans="1:15" ht="17.25" x14ac:dyDescent="0.2">
      <c r="B6" s="1258" t="s">
        <v>763</v>
      </c>
      <c r="C6" s="1258"/>
      <c r="D6" s="1258"/>
      <c r="E6" s="1258"/>
      <c r="F6" s="1258"/>
      <c r="G6" s="1258"/>
      <c r="H6" s="1258"/>
    </row>
    <row r="7" spans="1:15" ht="17.25" x14ac:dyDescent="0.2">
      <c r="B7" s="1258" t="s">
        <v>764</v>
      </c>
      <c r="C7" s="1258"/>
      <c r="D7" s="1258"/>
      <c r="E7" s="1258"/>
      <c r="F7" s="1258"/>
      <c r="G7" s="1258"/>
      <c r="H7" s="1258"/>
    </row>
    <row r="8" spans="1:15" ht="15" x14ac:dyDescent="0.2">
      <c r="B8" s="1259" t="s">
        <v>803</v>
      </c>
      <c r="C8" s="1259"/>
      <c r="D8" s="1259"/>
      <c r="E8" s="1259"/>
      <c r="F8" s="1259"/>
      <c r="G8" s="1259"/>
      <c r="H8" s="1259"/>
    </row>
    <row r="9" spans="1:15" s="289" customFormat="1" x14ac:dyDescent="0.2">
      <c r="B9" s="583"/>
      <c r="C9" s="583"/>
      <c r="D9" s="583"/>
      <c r="E9" s="583"/>
      <c r="F9" s="583"/>
      <c r="G9" s="583"/>
      <c r="H9" s="583"/>
      <c r="I9" s="3"/>
      <c r="J9" s="3"/>
      <c r="K9" s="3"/>
      <c r="L9" s="3"/>
      <c r="M9" s="3"/>
      <c r="N9" s="3"/>
      <c r="O9" s="3"/>
    </row>
    <row r="10" spans="1:15" s="289" customFormat="1" x14ac:dyDescent="0.2">
      <c r="B10" s="246"/>
      <c r="C10" s="55"/>
      <c r="D10" s="55"/>
      <c r="E10" s="55"/>
      <c r="F10" s="55"/>
      <c r="G10" s="55"/>
      <c r="H10" s="582"/>
      <c r="I10" s="3"/>
      <c r="J10" s="3"/>
      <c r="K10" s="3"/>
      <c r="L10" s="3"/>
      <c r="M10" s="3"/>
      <c r="N10" s="3"/>
      <c r="O10" s="3"/>
    </row>
    <row r="11" spans="1:15" ht="13.5" thickBot="1" x14ac:dyDescent="0.25">
      <c r="B11" s="7"/>
      <c r="C11" s="7"/>
      <c r="D11" s="247"/>
      <c r="E11" s="7"/>
      <c r="F11" s="7"/>
      <c r="G11" s="7"/>
      <c r="H11" s="920" t="s">
        <v>349</v>
      </c>
    </row>
    <row r="12" spans="1:15" s="148" customFormat="1" ht="13.5" thickTop="1" x14ac:dyDescent="0.2">
      <c r="B12" s="1234" t="s">
        <v>350</v>
      </c>
      <c r="C12" s="1237" t="s">
        <v>345</v>
      </c>
      <c r="D12" s="1253" t="s">
        <v>277</v>
      </c>
      <c r="E12" s="1240" t="s">
        <v>346</v>
      </c>
      <c r="F12" s="1243" t="s">
        <v>351</v>
      </c>
      <c r="G12" s="1243" t="s">
        <v>397</v>
      </c>
      <c r="H12" s="1243" t="s">
        <v>398</v>
      </c>
      <c r="I12" s="3"/>
      <c r="J12" s="3"/>
      <c r="K12" s="3"/>
      <c r="L12" s="3"/>
      <c r="M12" s="3"/>
      <c r="N12" s="3"/>
      <c r="O12" s="3"/>
    </row>
    <row r="13" spans="1:15" s="148" customFormat="1" x14ac:dyDescent="0.2">
      <c r="B13" s="1235"/>
      <c r="C13" s="1238"/>
      <c r="D13" s="1254"/>
      <c r="E13" s="1241"/>
      <c r="F13" s="1244"/>
      <c r="G13" s="1244"/>
      <c r="H13" s="1244"/>
      <c r="I13" s="3"/>
      <c r="J13" s="3"/>
      <c r="K13" s="3"/>
      <c r="L13" s="3"/>
      <c r="M13" s="3"/>
      <c r="N13" s="3"/>
      <c r="O13" s="3"/>
    </row>
    <row r="14" spans="1:15" s="148" customFormat="1" x14ac:dyDescent="0.2">
      <c r="B14" s="1235"/>
      <c r="C14" s="1238"/>
      <c r="D14" s="1254"/>
      <c r="E14" s="1241"/>
      <c r="F14" s="1244"/>
      <c r="G14" s="1244"/>
      <c r="H14" s="1244"/>
      <c r="I14" s="3"/>
      <c r="J14" s="3"/>
      <c r="K14" s="3"/>
      <c r="L14" s="3"/>
      <c r="M14" s="3"/>
      <c r="N14" s="3"/>
      <c r="O14" s="3"/>
    </row>
    <row r="15" spans="1:15" s="148" customFormat="1" ht="13.5" customHeight="1" x14ac:dyDescent="0.2">
      <c r="B15" s="1235"/>
      <c r="C15" s="1238"/>
      <c r="D15" s="1254"/>
      <c r="E15" s="1241"/>
      <c r="F15" s="1244"/>
      <c r="G15" s="1244"/>
      <c r="H15" s="1244"/>
      <c r="I15" s="3"/>
      <c r="J15" s="3"/>
      <c r="K15" s="3"/>
      <c r="L15" s="3"/>
      <c r="M15" s="3"/>
      <c r="N15" s="3"/>
      <c r="O15" s="3"/>
    </row>
    <row r="16" spans="1:15" s="148" customFormat="1" x14ac:dyDescent="0.2">
      <c r="B16" s="1236"/>
      <c r="C16" s="1239"/>
      <c r="D16" s="1255"/>
      <c r="E16" s="1242"/>
      <c r="F16" s="1245"/>
      <c r="G16" s="1245"/>
      <c r="H16" s="1245"/>
      <c r="I16" s="3"/>
      <c r="J16" s="3"/>
      <c r="K16" s="3"/>
      <c r="L16" s="3"/>
      <c r="M16" s="3"/>
      <c r="N16" s="3"/>
      <c r="O16" s="3"/>
    </row>
    <row r="17" spans="2:15" s="148" customFormat="1" ht="15.75" x14ac:dyDescent="0.2">
      <c r="B17" s="248"/>
      <c r="C17" s="249"/>
      <c r="D17" s="250"/>
      <c r="E17" s="251"/>
      <c r="F17" s="252"/>
      <c r="G17" s="252"/>
      <c r="H17" s="252"/>
      <c r="I17" s="3"/>
      <c r="J17" s="3"/>
      <c r="K17" s="3"/>
      <c r="L17" s="3"/>
      <c r="M17" s="3"/>
      <c r="N17" s="3"/>
      <c r="O17" s="3"/>
    </row>
    <row r="18" spans="2:15" s="711" customFormat="1" ht="15.75" x14ac:dyDescent="0.25">
      <c r="B18" s="921"/>
      <c r="C18" s="701" t="s">
        <v>363</v>
      </c>
      <c r="D18" s="893"/>
      <c r="E18" s="894"/>
      <c r="F18" s="895">
        <f>+F20+F48+F66</f>
        <v>111084243.5761669</v>
      </c>
      <c r="G18" s="895">
        <f>+G20+G48+G66</f>
        <v>111084243.5761669</v>
      </c>
      <c r="H18" s="895">
        <f>+H20+H48+H66</f>
        <v>116647698.4923102</v>
      </c>
      <c r="I18" s="3"/>
      <c r="J18" s="3"/>
      <c r="K18" s="3"/>
      <c r="L18" s="3"/>
      <c r="M18" s="3"/>
      <c r="N18" s="3"/>
      <c r="O18" s="3"/>
    </row>
    <row r="19" spans="2:15" s="148" customFormat="1" ht="15.75" x14ac:dyDescent="0.2">
      <c r="B19" s="922"/>
      <c r="C19" s="923"/>
      <c r="D19" s="924"/>
      <c r="E19" s="925"/>
      <c r="F19" s="252"/>
      <c r="G19" s="252"/>
      <c r="H19" s="252"/>
      <c r="I19" s="3"/>
      <c r="J19" s="3"/>
      <c r="K19" s="3"/>
      <c r="L19" s="3"/>
      <c r="M19" s="3"/>
      <c r="N19" s="3"/>
      <c r="O19" s="3"/>
    </row>
    <row r="20" spans="2:15" s="580" customFormat="1" ht="15" x14ac:dyDescent="0.25">
      <c r="B20" s="577"/>
      <c r="C20" s="581" t="s">
        <v>643</v>
      </c>
      <c r="D20" s="578"/>
      <c r="E20" s="579"/>
      <c r="F20" s="926">
        <f>SUM(F21:F46)</f>
        <v>82297233.224852547</v>
      </c>
      <c r="G20" s="926">
        <f t="shared" ref="G20:H20" si="0">SUM(G21:G46)</f>
        <v>82297233.224852547</v>
      </c>
      <c r="H20" s="926">
        <f t="shared" si="0"/>
        <v>82297233.224852547</v>
      </c>
      <c r="I20" s="3"/>
      <c r="J20" s="3"/>
      <c r="K20" s="3"/>
      <c r="L20" s="3"/>
      <c r="M20" s="3"/>
      <c r="N20" s="3"/>
      <c r="O20" s="3"/>
    </row>
    <row r="21" spans="2:15" s="148" customFormat="1" x14ac:dyDescent="0.2">
      <c r="B21" s="927">
        <v>40876</v>
      </c>
      <c r="C21" s="473" t="s">
        <v>622</v>
      </c>
      <c r="D21" s="913">
        <v>0.09</v>
      </c>
      <c r="E21" s="904">
        <v>2018</v>
      </c>
      <c r="F21" s="905">
        <v>3374359.68</v>
      </c>
      <c r="G21" s="905">
        <v>3374359.68</v>
      </c>
      <c r="H21" s="908">
        <v>3374359.68</v>
      </c>
      <c r="I21" s="3"/>
      <c r="J21" s="3"/>
      <c r="K21" s="3"/>
      <c r="L21" s="3"/>
      <c r="M21" s="3"/>
      <c r="N21" s="3"/>
      <c r="O21" s="3"/>
    </row>
    <row r="22" spans="2:15" s="148" customFormat="1" x14ac:dyDescent="0.2">
      <c r="B22" s="927">
        <v>40983</v>
      </c>
      <c r="C22" s="473" t="s">
        <v>623</v>
      </c>
      <c r="D22" s="913">
        <v>0.09</v>
      </c>
      <c r="E22" s="904">
        <v>2019</v>
      </c>
      <c r="F22" s="905">
        <v>1899992.6029999999</v>
      </c>
      <c r="G22" s="905">
        <v>1899992.6029999999</v>
      </c>
      <c r="H22" s="908">
        <v>1899992.6029999999</v>
      </c>
      <c r="I22" s="3"/>
      <c r="J22" s="3"/>
      <c r="K22" s="3"/>
      <c r="L22" s="3"/>
      <c r="M22" s="3"/>
      <c r="N22" s="3"/>
      <c r="O22" s="3"/>
    </row>
    <row r="23" spans="2:15" s="148" customFormat="1" x14ac:dyDescent="0.2">
      <c r="B23" s="927">
        <v>41766</v>
      </c>
      <c r="C23" s="473" t="s">
        <v>437</v>
      </c>
      <c r="D23" s="913">
        <v>8.7499999999999994E-2</v>
      </c>
      <c r="E23" s="904">
        <v>2024</v>
      </c>
      <c r="F23" s="905">
        <v>19694757.282000002</v>
      </c>
      <c r="G23" s="905">
        <v>19694757.282000002</v>
      </c>
      <c r="H23" s="908">
        <v>19694757.282000002</v>
      </c>
      <c r="I23" s="3"/>
      <c r="J23" s="3"/>
      <c r="K23" s="3"/>
      <c r="L23" s="3"/>
      <c r="M23" s="3"/>
      <c r="N23" s="3"/>
      <c r="O23" s="3"/>
    </row>
    <row r="24" spans="2:15" s="148" customFormat="1" x14ac:dyDescent="0.2">
      <c r="B24" s="927">
        <v>42285</v>
      </c>
      <c r="C24" s="473" t="s">
        <v>465</v>
      </c>
      <c r="D24" s="913">
        <v>0.08</v>
      </c>
      <c r="E24" s="904">
        <v>2020</v>
      </c>
      <c r="F24" s="905">
        <v>2947560.6669999999</v>
      </c>
      <c r="G24" s="905">
        <v>2947560.6669999999</v>
      </c>
      <c r="H24" s="908">
        <v>2947560.6669999999</v>
      </c>
      <c r="I24" s="3"/>
      <c r="J24" s="3"/>
      <c r="K24" s="3"/>
      <c r="L24" s="3"/>
      <c r="M24" s="3"/>
      <c r="N24" s="3"/>
      <c r="O24" s="3"/>
    </row>
    <row r="25" spans="2:15" s="148" customFormat="1" x14ac:dyDescent="0.2">
      <c r="B25" s="927">
        <v>42368</v>
      </c>
      <c r="C25" s="473" t="s">
        <v>619</v>
      </c>
      <c r="D25" s="913">
        <v>7.7499999999999999E-2</v>
      </c>
      <c r="E25" s="904">
        <v>2022</v>
      </c>
      <c r="F25" s="905">
        <v>4497753.4110000003</v>
      </c>
      <c r="G25" s="905">
        <v>4497753.4110000003</v>
      </c>
      <c r="H25" s="908">
        <v>4497753.4110000003</v>
      </c>
      <c r="I25" s="3"/>
      <c r="J25" s="3"/>
      <c r="K25" s="3"/>
      <c r="L25" s="3"/>
      <c r="M25" s="3"/>
      <c r="N25" s="3"/>
      <c r="O25" s="3"/>
    </row>
    <row r="26" spans="2:15" s="148" customFormat="1" x14ac:dyDescent="0.2">
      <c r="B26" s="927">
        <v>42368</v>
      </c>
      <c r="C26" s="473" t="s">
        <v>620</v>
      </c>
      <c r="D26" s="913">
        <v>7.8750000000000001E-2</v>
      </c>
      <c r="E26" s="904">
        <v>2025</v>
      </c>
      <c r="F26" s="905">
        <v>4510462.5750000002</v>
      </c>
      <c r="G26" s="905">
        <v>4510462.5750000002</v>
      </c>
      <c r="H26" s="908">
        <v>4510462.5750000002</v>
      </c>
      <c r="I26" s="3"/>
      <c r="J26" s="3"/>
      <c r="K26" s="3"/>
      <c r="L26" s="3"/>
      <c r="M26" s="3"/>
      <c r="N26" s="3"/>
      <c r="O26" s="3"/>
    </row>
    <row r="27" spans="2:15" s="148" customFormat="1" x14ac:dyDescent="0.2">
      <c r="B27" s="927">
        <v>42368</v>
      </c>
      <c r="C27" s="473" t="s">
        <v>621</v>
      </c>
      <c r="D27" s="913">
        <v>7.8750000000000001E-2</v>
      </c>
      <c r="E27" s="904">
        <v>2027</v>
      </c>
      <c r="F27" s="905">
        <v>4690499.5630000001</v>
      </c>
      <c r="G27" s="905">
        <v>4690499.5630000001</v>
      </c>
      <c r="H27" s="908">
        <v>4690499.5630000001</v>
      </c>
      <c r="I27" s="3"/>
      <c r="J27" s="3"/>
      <c r="K27" s="3"/>
      <c r="L27" s="3"/>
      <c r="M27" s="3"/>
      <c r="N27" s="3"/>
      <c r="O27" s="3"/>
    </row>
    <row r="28" spans="2:15" s="148" customFormat="1" x14ac:dyDescent="0.2">
      <c r="B28" s="254">
        <v>42482</v>
      </c>
      <c r="C28" s="928" t="s">
        <v>531</v>
      </c>
      <c r="D28" s="913">
        <v>6.25E-2</v>
      </c>
      <c r="E28" s="904">
        <v>2019</v>
      </c>
      <c r="F28" s="905">
        <v>2750000</v>
      </c>
      <c r="G28" s="905">
        <v>2750000</v>
      </c>
      <c r="H28" s="908">
        <v>2750000</v>
      </c>
      <c r="I28" s="3"/>
      <c r="J28" s="3"/>
      <c r="K28" s="3"/>
      <c r="L28" s="3"/>
      <c r="M28" s="3"/>
      <c r="N28" s="3"/>
      <c r="O28" s="3"/>
    </row>
    <row r="29" spans="2:15" s="148" customFormat="1" x14ac:dyDescent="0.2">
      <c r="B29" s="927">
        <v>42482</v>
      </c>
      <c r="C29" s="473" t="s">
        <v>532</v>
      </c>
      <c r="D29" s="913">
        <v>6.8750000000000006E-2</v>
      </c>
      <c r="E29" s="904">
        <v>2021</v>
      </c>
      <c r="F29" s="905">
        <v>4500000</v>
      </c>
      <c r="G29" s="905">
        <v>4500000</v>
      </c>
      <c r="H29" s="908">
        <v>4500000</v>
      </c>
      <c r="I29" s="3"/>
      <c r="J29" s="3"/>
      <c r="K29" s="3"/>
      <c r="L29" s="3"/>
      <c r="M29" s="3"/>
      <c r="N29" s="3"/>
      <c r="O29" s="3"/>
    </row>
    <row r="30" spans="2:15" s="148" customFormat="1" x14ac:dyDescent="0.2">
      <c r="B30" s="927">
        <v>42482</v>
      </c>
      <c r="C30" s="473" t="s">
        <v>533</v>
      </c>
      <c r="D30" s="913">
        <v>7.4999999999999997E-2</v>
      </c>
      <c r="E30" s="904">
        <v>2026</v>
      </c>
      <c r="F30" s="905">
        <v>6500000</v>
      </c>
      <c r="G30" s="905">
        <v>6500000</v>
      </c>
      <c r="H30" s="908">
        <v>6500000</v>
      </c>
      <c r="I30" s="3"/>
      <c r="J30" s="3"/>
      <c r="K30" s="3"/>
      <c r="L30" s="3"/>
      <c r="M30" s="3"/>
      <c r="N30" s="3"/>
      <c r="O30" s="3"/>
    </row>
    <row r="31" spans="2:15" s="148" customFormat="1" x14ac:dyDescent="0.2">
      <c r="B31" s="927">
        <v>42482</v>
      </c>
      <c r="C31" s="473" t="s">
        <v>534</v>
      </c>
      <c r="D31" s="913">
        <v>7.6249999999999998E-2</v>
      </c>
      <c r="E31" s="904">
        <v>2046</v>
      </c>
      <c r="F31" s="905">
        <v>2750000</v>
      </c>
      <c r="G31" s="905">
        <v>2750000</v>
      </c>
      <c r="H31" s="908">
        <v>2750000</v>
      </c>
      <c r="I31" s="3"/>
      <c r="J31" s="3"/>
      <c r="K31" s="3"/>
      <c r="L31" s="3"/>
      <c r="M31" s="3"/>
      <c r="N31" s="3"/>
      <c r="O31" s="3"/>
    </row>
    <row r="32" spans="2:15" s="148" customFormat="1" x14ac:dyDescent="0.2">
      <c r="B32" s="927">
        <v>42557</v>
      </c>
      <c r="C32" s="473" t="s">
        <v>541</v>
      </c>
      <c r="D32" s="913">
        <v>6.6250000000000003E-2</v>
      </c>
      <c r="E32" s="904">
        <v>2028</v>
      </c>
      <c r="F32" s="905">
        <v>1000000</v>
      </c>
      <c r="G32" s="905">
        <v>1000000</v>
      </c>
      <c r="H32" s="908">
        <v>1000000</v>
      </c>
      <c r="I32" s="3"/>
      <c r="J32" s="3"/>
      <c r="K32" s="3"/>
      <c r="L32" s="3"/>
      <c r="M32" s="3"/>
      <c r="N32" s="3"/>
      <c r="O32" s="3"/>
    </row>
    <row r="33" spans="2:15" s="148" customFormat="1" x14ac:dyDescent="0.2">
      <c r="B33" s="927">
        <v>42557</v>
      </c>
      <c r="C33" s="473" t="s">
        <v>543</v>
      </c>
      <c r="D33" s="913">
        <v>7.1249999999999994E-2</v>
      </c>
      <c r="E33" s="904">
        <v>2036</v>
      </c>
      <c r="F33" s="905">
        <v>1750000</v>
      </c>
      <c r="G33" s="905">
        <v>1750000</v>
      </c>
      <c r="H33" s="908">
        <v>1750000</v>
      </c>
      <c r="I33" s="3"/>
      <c r="J33" s="3"/>
      <c r="K33" s="3"/>
      <c r="L33" s="3"/>
      <c r="M33" s="3"/>
      <c r="N33" s="3"/>
      <c r="O33" s="3"/>
    </row>
    <row r="34" spans="2:15" s="148" customFormat="1" x14ac:dyDescent="0.2">
      <c r="B34" s="927">
        <v>42587</v>
      </c>
      <c r="C34" s="473" t="s">
        <v>542</v>
      </c>
      <c r="D34" s="913">
        <v>0</v>
      </c>
      <c r="E34" s="904">
        <v>2019</v>
      </c>
      <c r="F34" s="905">
        <v>22028.931</v>
      </c>
      <c r="G34" s="905">
        <v>22028.931</v>
      </c>
      <c r="H34" s="908">
        <v>22028.931</v>
      </c>
      <c r="I34" s="3"/>
      <c r="J34" s="3"/>
      <c r="K34" s="3"/>
      <c r="L34" s="3"/>
      <c r="M34" s="3"/>
      <c r="N34" s="3"/>
      <c r="O34" s="3"/>
    </row>
    <row r="35" spans="2:15" s="148" customFormat="1" x14ac:dyDescent="0.2">
      <c r="B35" s="927">
        <v>42587</v>
      </c>
      <c r="C35" s="473" t="s">
        <v>540</v>
      </c>
      <c r="D35" s="913">
        <v>0.01</v>
      </c>
      <c r="E35" s="904">
        <v>2023</v>
      </c>
      <c r="F35" s="905">
        <v>694687.19400000002</v>
      </c>
      <c r="G35" s="905">
        <v>694687.19400000002</v>
      </c>
      <c r="H35" s="908">
        <v>694687.19400000002</v>
      </c>
      <c r="I35" s="3"/>
      <c r="J35" s="3"/>
      <c r="K35" s="3"/>
      <c r="L35" s="3"/>
      <c r="M35" s="3"/>
      <c r="N35" s="3"/>
      <c r="O35" s="3"/>
    </row>
    <row r="36" spans="2:15" s="148" customFormat="1" x14ac:dyDescent="0.2">
      <c r="B36" s="927">
        <v>42655</v>
      </c>
      <c r="C36" s="473" t="s">
        <v>648</v>
      </c>
      <c r="D36" s="913">
        <v>3.875E-2</v>
      </c>
      <c r="E36" s="904">
        <v>2022</v>
      </c>
      <c r="F36" s="905">
        <v>1499520.1535508637</v>
      </c>
      <c r="G36" s="905">
        <v>1499520.1535508637</v>
      </c>
      <c r="H36" s="908">
        <v>1499520.1535508637</v>
      </c>
      <c r="I36" s="3"/>
      <c r="J36" s="3"/>
      <c r="K36" s="3"/>
      <c r="L36" s="3"/>
      <c r="M36" s="3"/>
      <c r="N36" s="3"/>
      <c r="O36" s="3"/>
    </row>
    <row r="37" spans="2:15" s="148" customFormat="1" x14ac:dyDescent="0.2">
      <c r="B37" s="927">
        <v>42655</v>
      </c>
      <c r="C37" s="473" t="s">
        <v>649</v>
      </c>
      <c r="D37" s="913">
        <v>0.05</v>
      </c>
      <c r="E37" s="904">
        <v>2027</v>
      </c>
      <c r="F37" s="905">
        <v>1499520.1535508637</v>
      </c>
      <c r="G37" s="905">
        <v>1499520.1535508637</v>
      </c>
      <c r="H37" s="908">
        <v>1499520.1535508637</v>
      </c>
      <c r="I37" s="3"/>
      <c r="J37" s="3"/>
      <c r="K37" s="3"/>
      <c r="L37" s="3"/>
      <c r="M37" s="3"/>
      <c r="N37" s="3"/>
      <c r="O37" s="3"/>
    </row>
    <row r="38" spans="2:15" s="148" customFormat="1" x14ac:dyDescent="0.2">
      <c r="B38" s="254">
        <v>42761</v>
      </c>
      <c r="C38" s="928" t="s">
        <v>666</v>
      </c>
      <c r="D38" s="913">
        <v>5.6250000000000001E-2</v>
      </c>
      <c r="E38" s="904">
        <v>2022</v>
      </c>
      <c r="F38" s="905">
        <v>3250000</v>
      </c>
      <c r="G38" s="905">
        <v>3250000</v>
      </c>
      <c r="H38" s="908">
        <v>3250000</v>
      </c>
      <c r="I38" s="3"/>
      <c r="J38" s="3"/>
      <c r="K38" s="3"/>
      <c r="L38" s="3"/>
      <c r="M38" s="3"/>
      <c r="N38" s="3"/>
      <c r="O38" s="3"/>
    </row>
    <row r="39" spans="2:15" s="148" customFormat="1" x14ac:dyDescent="0.2">
      <c r="B39" s="927">
        <v>42761</v>
      </c>
      <c r="C39" s="473" t="s">
        <v>667</v>
      </c>
      <c r="D39" s="913">
        <v>6.8750000000000006E-2</v>
      </c>
      <c r="E39" s="904">
        <v>2027</v>
      </c>
      <c r="F39" s="905">
        <v>3750000</v>
      </c>
      <c r="G39" s="905">
        <v>3750000</v>
      </c>
      <c r="H39" s="908">
        <v>3750000</v>
      </c>
      <c r="I39" s="3"/>
      <c r="J39" s="3"/>
      <c r="K39" s="3"/>
      <c r="L39" s="3"/>
      <c r="M39" s="3"/>
      <c r="N39" s="3"/>
      <c r="O39" s="3"/>
    </row>
    <row r="40" spans="2:15" s="148" customFormat="1" x14ac:dyDescent="0.2">
      <c r="B40" s="927">
        <v>42837</v>
      </c>
      <c r="C40" s="473" t="s">
        <v>719</v>
      </c>
      <c r="D40" s="913">
        <v>3.3750000000000002E-2</v>
      </c>
      <c r="E40" s="904">
        <v>2020</v>
      </c>
      <c r="F40" s="905">
        <v>410551.16493893054</v>
      </c>
      <c r="G40" s="905">
        <v>410551.16493893054</v>
      </c>
      <c r="H40" s="908">
        <v>410551.16493893054</v>
      </c>
      <c r="I40" s="3"/>
      <c r="J40" s="3"/>
      <c r="K40" s="3"/>
      <c r="L40" s="3"/>
      <c r="M40" s="3"/>
      <c r="N40" s="3"/>
      <c r="O40" s="3"/>
    </row>
    <row r="41" spans="2:15" s="148" customFormat="1" x14ac:dyDescent="0.2">
      <c r="B41" s="927">
        <v>42843</v>
      </c>
      <c r="C41" s="473" t="s">
        <v>720</v>
      </c>
      <c r="D41" s="913">
        <v>5.7500000000000002E-2</v>
      </c>
      <c r="E41" s="904">
        <v>2025</v>
      </c>
      <c r="F41" s="905">
        <v>1535813.9939999999</v>
      </c>
      <c r="G41" s="905">
        <v>1535813.9939999999</v>
      </c>
      <c r="H41" s="908">
        <v>1535813.9939999999</v>
      </c>
      <c r="I41" s="3"/>
      <c r="J41" s="3"/>
      <c r="K41" s="3"/>
      <c r="L41" s="3"/>
      <c r="M41" s="3"/>
      <c r="N41" s="3"/>
      <c r="O41" s="3"/>
    </row>
    <row r="42" spans="2:15" s="148" customFormat="1" x14ac:dyDescent="0.2">
      <c r="B42" s="927">
        <v>42843</v>
      </c>
      <c r="C42" s="473" t="s">
        <v>721</v>
      </c>
      <c r="D42" s="913">
        <v>7.6249999999999998E-2</v>
      </c>
      <c r="E42" s="904">
        <v>2037</v>
      </c>
      <c r="F42" s="905">
        <v>2720781.5150000001</v>
      </c>
      <c r="G42" s="905">
        <v>2720781.5150000001</v>
      </c>
      <c r="H42" s="908">
        <v>2720781.5150000001</v>
      </c>
      <c r="I42" s="3"/>
      <c r="J42" s="3"/>
      <c r="K42" s="3"/>
      <c r="L42" s="3"/>
      <c r="M42" s="3"/>
      <c r="N42" s="3"/>
      <c r="O42" s="3"/>
    </row>
    <row r="43" spans="2:15" s="148" customFormat="1" x14ac:dyDescent="0.2">
      <c r="B43" s="927">
        <v>42914</v>
      </c>
      <c r="C43" s="473" t="s">
        <v>718</v>
      </c>
      <c r="D43" s="913">
        <v>7.1249999999999994E-2</v>
      </c>
      <c r="E43" s="904">
        <v>2117</v>
      </c>
      <c r="F43" s="905">
        <v>2750000</v>
      </c>
      <c r="G43" s="905">
        <v>2750000</v>
      </c>
      <c r="H43" s="908">
        <v>2750000</v>
      </c>
      <c r="I43" s="3"/>
      <c r="J43" s="3"/>
      <c r="K43" s="3"/>
      <c r="L43" s="3"/>
      <c r="M43" s="3"/>
      <c r="N43" s="3"/>
      <c r="O43" s="3"/>
    </row>
    <row r="44" spans="2:15" s="148" customFormat="1" x14ac:dyDescent="0.2">
      <c r="B44" s="927">
        <v>43048</v>
      </c>
      <c r="C44" s="473" t="s">
        <v>864</v>
      </c>
      <c r="D44" s="913">
        <v>3.3750000000000002E-2</v>
      </c>
      <c r="E44" s="904">
        <v>2023</v>
      </c>
      <c r="F44" s="905">
        <v>1199616.1228406909</v>
      </c>
      <c r="G44" s="905">
        <v>1199616.1228406909</v>
      </c>
      <c r="H44" s="908">
        <v>1199616.1228406911</v>
      </c>
      <c r="I44" s="3"/>
      <c r="J44" s="3"/>
      <c r="K44" s="3"/>
      <c r="L44" s="3"/>
      <c r="M44" s="3"/>
      <c r="N44" s="3"/>
      <c r="O44" s="3"/>
    </row>
    <row r="45" spans="2:15" s="148" customFormat="1" x14ac:dyDescent="0.2">
      <c r="B45" s="927">
        <v>43048</v>
      </c>
      <c r="C45" s="473" t="s">
        <v>865</v>
      </c>
      <c r="D45" s="913">
        <v>5.2499999999999998E-2</v>
      </c>
      <c r="E45" s="904">
        <v>2028</v>
      </c>
      <c r="F45" s="905">
        <v>1199616.1228406909</v>
      </c>
      <c r="G45" s="905">
        <v>1199616.1228406909</v>
      </c>
      <c r="H45" s="908">
        <v>1199616.1228406911</v>
      </c>
      <c r="I45" s="3"/>
      <c r="J45" s="3"/>
      <c r="K45" s="3"/>
      <c r="L45" s="3"/>
      <c r="M45" s="3"/>
      <c r="N45" s="3"/>
      <c r="O45" s="3"/>
    </row>
    <row r="46" spans="2:15" s="148" customFormat="1" x14ac:dyDescent="0.2">
      <c r="B46" s="927">
        <v>43048</v>
      </c>
      <c r="C46" s="473" t="s">
        <v>866</v>
      </c>
      <c r="D46" s="913">
        <v>6.25E-2</v>
      </c>
      <c r="E46" s="904">
        <v>2047</v>
      </c>
      <c r="F46" s="905">
        <v>899712.09213051817</v>
      </c>
      <c r="G46" s="905">
        <v>899712.09213051817</v>
      </c>
      <c r="H46" s="908">
        <v>899712.09213051817</v>
      </c>
      <c r="I46" s="3"/>
      <c r="J46" s="3"/>
      <c r="K46" s="3"/>
      <c r="L46" s="3"/>
      <c r="M46" s="3"/>
      <c r="N46" s="3"/>
      <c r="O46" s="3"/>
    </row>
    <row r="47" spans="2:15" s="148" customFormat="1" x14ac:dyDescent="0.2">
      <c r="B47" s="922"/>
      <c r="C47" s="929"/>
      <c r="D47" s="924"/>
      <c r="E47" s="904"/>
      <c r="F47" s="930"/>
      <c r="G47" s="930"/>
      <c r="H47" s="907"/>
      <c r="I47" s="3"/>
      <c r="J47" s="3"/>
      <c r="K47" s="3"/>
      <c r="L47" s="3"/>
      <c r="M47" s="3"/>
      <c r="N47" s="3"/>
      <c r="O47" s="3"/>
    </row>
    <row r="48" spans="2:15" s="508" customFormat="1" ht="15" x14ac:dyDescent="0.25">
      <c r="B48" s="577"/>
      <c r="C48" s="584" t="s">
        <v>472</v>
      </c>
      <c r="D48" s="578"/>
      <c r="E48" s="931"/>
      <c r="F48" s="926">
        <f>SUM(F49:F64)</f>
        <v>28787010.351314355</v>
      </c>
      <c r="G48" s="926">
        <f>SUM(G49:G64)</f>
        <v>28787010.351314355</v>
      </c>
      <c r="H48" s="926">
        <f>SUM(H49:H64)</f>
        <v>34336655.526297651</v>
      </c>
      <c r="I48" s="3"/>
      <c r="J48" s="3"/>
      <c r="K48" s="3"/>
      <c r="L48" s="3"/>
      <c r="M48" s="3"/>
      <c r="N48" s="3"/>
      <c r="O48" s="3"/>
    </row>
    <row r="49" spans="2:15" s="148" customFormat="1" x14ac:dyDescent="0.2">
      <c r="B49" s="927">
        <v>37986</v>
      </c>
      <c r="C49" s="932" t="s">
        <v>130</v>
      </c>
      <c r="D49" s="903">
        <v>2.5000000000000001E-2</v>
      </c>
      <c r="E49" s="904">
        <v>2038</v>
      </c>
      <c r="F49" s="905">
        <v>5296689.1950000003</v>
      </c>
      <c r="G49" s="905">
        <v>5296689.1950000003</v>
      </c>
      <c r="H49" s="908">
        <v>5296689.1950000003</v>
      </c>
      <c r="I49" s="3"/>
      <c r="J49" s="3"/>
      <c r="K49" s="3"/>
      <c r="L49" s="3"/>
      <c r="M49" s="3"/>
      <c r="N49" s="3"/>
      <c r="O49" s="3"/>
    </row>
    <row r="50" spans="2:15" s="148" customFormat="1" x14ac:dyDescent="0.2">
      <c r="B50" s="927">
        <v>37986</v>
      </c>
      <c r="C50" s="932" t="s">
        <v>131</v>
      </c>
      <c r="D50" s="903">
        <v>2.5000000000000001E-2</v>
      </c>
      <c r="E50" s="904">
        <v>2038</v>
      </c>
      <c r="F50" s="905">
        <v>1229562.8419999999</v>
      </c>
      <c r="G50" s="905">
        <v>1229562.8419999999</v>
      </c>
      <c r="H50" s="908">
        <v>1229562.8419999999</v>
      </c>
      <c r="I50" s="3"/>
      <c r="J50" s="3"/>
      <c r="K50" s="3"/>
      <c r="L50" s="3"/>
      <c r="M50" s="3"/>
      <c r="N50" s="3"/>
      <c r="O50" s="3"/>
    </row>
    <row r="51" spans="2:15" s="148" customFormat="1" x14ac:dyDescent="0.2">
      <c r="B51" s="927">
        <v>37986</v>
      </c>
      <c r="C51" s="932" t="s">
        <v>132</v>
      </c>
      <c r="D51" s="903">
        <v>2.5000000000000001E-2</v>
      </c>
      <c r="E51" s="904">
        <v>2038</v>
      </c>
      <c r="F51" s="905">
        <v>96939.179000000004</v>
      </c>
      <c r="G51" s="905">
        <v>96939.179000000004</v>
      </c>
      <c r="H51" s="908">
        <v>96939.179000000004</v>
      </c>
      <c r="I51" s="3"/>
      <c r="J51" s="3"/>
      <c r="K51" s="3"/>
      <c r="L51" s="3"/>
      <c r="M51" s="3"/>
      <c r="N51" s="3"/>
      <c r="O51" s="3"/>
    </row>
    <row r="52" spans="2:15" s="148" customFormat="1" x14ac:dyDescent="0.2">
      <c r="B52" s="927">
        <v>37986</v>
      </c>
      <c r="C52" s="932" t="s">
        <v>133</v>
      </c>
      <c r="D52" s="903">
        <v>2.5000000000000001E-2</v>
      </c>
      <c r="E52" s="904">
        <v>2038</v>
      </c>
      <c r="F52" s="905">
        <v>71439.702000000005</v>
      </c>
      <c r="G52" s="905">
        <v>71439.702000000005</v>
      </c>
      <c r="H52" s="908">
        <v>71439.702000000005</v>
      </c>
      <c r="I52" s="3"/>
      <c r="J52" s="3"/>
      <c r="K52" s="3"/>
      <c r="L52" s="3"/>
      <c r="M52" s="3"/>
      <c r="N52" s="3"/>
      <c r="O52" s="3"/>
    </row>
    <row r="53" spans="2:15" s="148" customFormat="1" x14ac:dyDescent="0.2">
      <c r="B53" s="927">
        <v>37986</v>
      </c>
      <c r="C53" s="932" t="s">
        <v>134</v>
      </c>
      <c r="D53" s="903">
        <v>2.2599999999999999E-2</v>
      </c>
      <c r="E53" s="904">
        <v>2038</v>
      </c>
      <c r="F53" s="905">
        <v>6039961.813819577</v>
      </c>
      <c r="G53" s="905">
        <v>6039961.813819577</v>
      </c>
      <c r="H53" s="908">
        <v>6039961.813819577</v>
      </c>
      <c r="I53" s="3"/>
      <c r="J53" s="3"/>
      <c r="K53" s="3"/>
      <c r="L53" s="3"/>
      <c r="M53" s="3"/>
      <c r="N53" s="3"/>
      <c r="O53" s="3"/>
    </row>
    <row r="54" spans="2:15" s="148" customFormat="1" x14ac:dyDescent="0.2">
      <c r="B54" s="927">
        <v>37986</v>
      </c>
      <c r="C54" s="932" t="s">
        <v>135</v>
      </c>
      <c r="D54" s="903">
        <v>2.2599999999999999E-2</v>
      </c>
      <c r="E54" s="904">
        <v>2038</v>
      </c>
      <c r="F54" s="905">
        <v>1725420.9812859886</v>
      </c>
      <c r="G54" s="905">
        <v>1725420.9812859886</v>
      </c>
      <c r="H54" s="908">
        <v>1725420.9812859884</v>
      </c>
      <c r="I54" s="3"/>
      <c r="J54" s="3"/>
      <c r="K54" s="3"/>
      <c r="L54" s="3"/>
      <c r="M54" s="3"/>
      <c r="N54" s="3"/>
      <c r="O54" s="3"/>
    </row>
    <row r="55" spans="2:15" s="148" customFormat="1" x14ac:dyDescent="0.2">
      <c r="B55" s="927">
        <v>37986</v>
      </c>
      <c r="C55" s="932" t="s">
        <v>136</v>
      </c>
      <c r="D55" s="903">
        <v>4.4999999999999997E-3</v>
      </c>
      <c r="E55" s="904">
        <v>2038</v>
      </c>
      <c r="F55" s="905">
        <v>153231.94284192772</v>
      </c>
      <c r="G55" s="905">
        <v>153231.94284192772</v>
      </c>
      <c r="H55" s="908">
        <v>153231.94284192772</v>
      </c>
      <c r="I55" s="3"/>
      <c r="J55" s="3"/>
      <c r="K55" s="3"/>
      <c r="L55" s="3"/>
      <c r="M55" s="3"/>
      <c r="N55" s="3"/>
      <c r="O55" s="3"/>
    </row>
    <row r="56" spans="2:15" s="148" customFormat="1" x14ac:dyDescent="0.2">
      <c r="B56" s="927">
        <v>37986</v>
      </c>
      <c r="C56" s="932" t="s">
        <v>137</v>
      </c>
      <c r="D56" s="903">
        <v>4.4999999999999997E-3</v>
      </c>
      <c r="E56" s="904">
        <v>2038</v>
      </c>
      <c r="F56" s="905">
        <v>7578.6189757699467</v>
      </c>
      <c r="G56" s="905">
        <v>7578.6189757699467</v>
      </c>
      <c r="H56" s="908">
        <v>7578.6189757699476</v>
      </c>
      <c r="I56" s="3"/>
      <c r="J56" s="3"/>
      <c r="K56" s="3"/>
      <c r="L56" s="3"/>
      <c r="M56" s="3"/>
      <c r="N56" s="3"/>
      <c r="O56" s="3"/>
    </row>
    <row r="57" spans="2:15" s="148" customFormat="1" x14ac:dyDescent="0.2">
      <c r="B57" s="927">
        <v>37986</v>
      </c>
      <c r="C57" s="932" t="s">
        <v>138</v>
      </c>
      <c r="D57" s="913">
        <v>8.2799999999999999E-2</v>
      </c>
      <c r="E57" s="904">
        <v>2033</v>
      </c>
      <c r="F57" s="905">
        <v>3046138.9720000001</v>
      </c>
      <c r="G57" s="905">
        <v>3046138.9720000001</v>
      </c>
      <c r="H57" s="908">
        <v>4270802.5920299999</v>
      </c>
      <c r="I57" s="3"/>
      <c r="J57" s="3"/>
      <c r="K57" s="3"/>
      <c r="L57" s="3"/>
      <c r="M57" s="3"/>
      <c r="N57" s="3"/>
      <c r="O57" s="3"/>
    </row>
    <row r="58" spans="2:15" s="148" customFormat="1" x14ac:dyDescent="0.2">
      <c r="B58" s="927">
        <v>37986</v>
      </c>
      <c r="C58" s="932" t="s">
        <v>139</v>
      </c>
      <c r="D58" s="913">
        <v>8.2799999999999999E-2</v>
      </c>
      <c r="E58" s="904">
        <v>2033</v>
      </c>
      <c r="F58" s="905">
        <v>4950239.1430000002</v>
      </c>
      <c r="G58" s="905">
        <v>4950239.1430000002</v>
      </c>
      <c r="H58" s="908">
        <v>6940423.3875699993</v>
      </c>
      <c r="I58" s="3"/>
      <c r="J58" s="3"/>
      <c r="K58" s="3"/>
      <c r="L58" s="3"/>
      <c r="M58" s="3"/>
      <c r="N58" s="3"/>
      <c r="O58" s="3"/>
    </row>
    <row r="59" spans="2:15" s="148" customFormat="1" x14ac:dyDescent="0.2">
      <c r="B59" s="927">
        <v>37986</v>
      </c>
      <c r="C59" s="932" t="s">
        <v>140</v>
      </c>
      <c r="D59" s="913">
        <v>8.2799999999999999E-2</v>
      </c>
      <c r="E59" s="904">
        <v>2033</v>
      </c>
      <c r="F59" s="905">
        <v>929895.88899999997</v>
      </c>
      <c r="G59" s="905">
        <v>929895.88899999997</v>
      </c>
      <c r="H59" s="908">
        <v>1303749.3724199999</v>
      </c>
      <c r="I59" s="3"/>
      <c r="J59" s="3"/>
      <c r="K59" s="3"/>
      <c r="L59" s="3"/>
      <c r="M59" s="3"/>
      <c r="N59" s="3"/>
      <c r="O59" s="3"/>
    </row>
    <row r="60" spans="2:15" s="148" customFormat="1" x14ac:dyDescent="0.2">
      <c r="B60" s="927">
        <v>37986</v>
      </c>
      <c r="C60" s="932" t="s">
        <v>141</v>
      </c>
      <c r="D60" s="913">
        <v>8.2799999999999999E-2</v>
      </c>
      <c r="E60" s="904">
        <v>2033</v>
      </c>
      <c r="F60" s="905">
        <v>131475.87</v>
      </c>
      <c r="G60" s="905">
        <v>131475.87</v>
      </c>
      <c r="H60" s="908">
        <v>184334.16581999999</v>
      </c>
      <c r="I60" s="3"/>
      <c r="J60" s="3"/>
      <c r="K60" s="3"/>
      <c r="L60" s="3"/>
      <c r="M60" s="3"/>
      <c r="N60" s="3"/>
      <c r="O60" s="3"/>
    </row>
    <row r="61" spans="2:15" s="148" customFormat="1" x14ac:dyDescent="0.2">
      <c r="B61" s="927">
        <v>37986</v>
      </c>
      <c r="C61" s="932" t="s">
        <v>142</v>
      </c>
      <c r="D61" s="913">
        <v>7.8200000000000006E-2</v>
      </c>
      <c r="E61" s="904">
        <v>2033</v>
      </c>
      <c r="F61" s="905">
        <v>2715331.8402111325</v>
      </c>
      <c r="G61" s="905">
        <v>2715331.8402111325</v>
      </c>
      <c r="H61" s="908">
        <v>3736578.1920105563</v>
      </c>
      <c r="I61" s="3"/>
      <c r="J61" s="3"/>
      <c r="K61" s="3"/>
      <c r="L61" s="3"/>
      <c r="M61" s="3"/>
      <c r="N61" s="3"/>
      <c r="O61" s="3"/>
    </row>
    <row r="62" spans="2:15" s="148" customFormat="1" x14ac:dyDescent="0.2">
      <c r="B62" s="927">
        <v>37986</v>
      </c>
      <c r="C62" s="932" t="s">
        <v>143</v>
      </c>
      <c r="D62" s="913">
        <v>7.8200000000000006E-2</v>
      </c>
      <c r="E62" s="904">
        <v>2033</v>
      </c>
      <c r="F62" s="905">
        <v>2320134.1926583494</v>
      </c>
      <c r="G62" s="905">
        <v>2320134.1926583494</v>
      </c>
      <c r="H62" s="908">
        <v>3192745.2470129561</v>
      </c>
      <c r="I62" s="3"/>
      <c r="J62" s="3"/>
      <c r="K62" s="3"/>
      <c r="L62" s="3"/>
      <c r="M62" s="3"/>
      <c r="N62" s="3"/>
      <c r="O62" s="3"/>
    </row>
    <row r="63" spans="2:15" s="148" customFormat="1" x14ac:dyDescent="0.2">
      <c r="B63" s="927">
        <v>37986</v>
      </c>
      <c r="C63" s="932" t="s">
        <v>144</v>
      </c>
      <c r="D63" s="913">
        <v>4.3299999999999998E-2</v>
      </c>
      <c r="E63" s="904">
        <v>2033</v>
      </c>
      <c r="F63" s="905">
        <v>50346.933522676838</v>
      </c>
      <c r="G63" s="905">
        <v>50346.933522676838</v>
      </c>
      <c r="H63" s="908">
        <v>60163.855529067187</v>
      </c>
      <c r="I63" s="3"/>
      <c r="J63" s="3"/>
      <c r="K63" s="3"/>
      <c r="L63" s="3"/>
      <c r="M63" s="3"/>
      <c r="N63" s="3"/>
      <c r="O63" s="3"/>
    </row>
    <row r="64" spans="2:15" s="148" customFormat="1" x14ac:dyDescent="0.2">
      <c r="B64" s="927">
        <v>37986</v>
      </c>
      <c r="C64" s="932" t="s">
        <v>145</v>
      </c>
      <c r="D64" s="913">
        <v>4.3299999999999998E-2</v>
      </c>
      <c r="E64" s="904">
        <v>2033</v>
      </c>
      <c r="F64" s="905">
        <v>22623.235998934942</v>
      </c>
      <c r="G64" s="905">
        <v>22623.235998934942</v>
      </c>
      <c r="H64" s="908">
        <v>27034.438981805273</v>
      </c>
      <c r="I64" s="3"/>
      <c r="J64" s="3"/>
      <c r="K64" s="3"/>
      <c r="L64" s="3"/>
      <c r="M64" s="3"/>
      <c r="N64" s="3"/>
      <c r="O64" s="3"/>
    </row>
    <row r="65" spans="2:15" s="148" customFormat="1" x14ac:dyDescent="0.2">
      <c r="B65" s="922"/>
      <c r="C65" s="932"/>
      <c r="D65" s="924"/>
      <c r="E65" s="904"/>
      <c r="F65" s="930"/>
      <c r="G65" s="930"/>
      <c r="H65" s="907"/>
      <c r="I65" s="3"/>
      <c r="J65" s="3"/>
      <c r="K65" s="3"/>
      <c r="L65" s="3"/>
      <c r="M65" s="3"/>
      <c r="N65" s="3"/>
      <c r="O65" s="3"/>
    </row>
    <row r="66" spans="2:15" s="580" customFormat="1" ht="15" x14ac:dyDescent="0.25">
      <c r="B66" s="577"/>
      <c r="C66" s="584" t="s">
        <v>267</v>
      </c>
      <c r="D66" s="578"/>
      <c r="E66" s="931"/>
      <c r="F66" s="926"/>
      <c r="G66" s="926"/>
      <c r="H66" s="926">
        <v>13809.741159999998</v>
      </c>
      <c r="I66" s="3"/>
      <c r="J66" s="3"/>
      <c r="K66" s="3"/>
      <c r="L66" s="3"/>
      <c r="M66" s="3"/>
      <c r="N66" s="3"/>
      <c r="O66" s="3"/>
    </row>
    <row r="67" spans="2:15" s="148" customFormat="1" x14ac:dyDescent="0.2">
      <c r="B67" s="927"/>
      <c r="C67" s="933"/>
      <c r="D67" s="924"/>
      <c r="E67" s="904"/>
      <c r="F67" s="930"/>
      <c r="G67" s="930"/>
      <c r="H67" s="907"/>
      <c r="I67" s="3"/>
      <c r="J67" s="3"/>
      <c r="K67" s="3"/>
      <c r="L67" s="3"/>
      <c r="M67" s="3"/>
      <c r="N67" s="3"/>
      <c r="O67" s="3"/>
    </row>
    <row r="68" spans="2:15" s="712" customFormat="1" ht="15.75" x14ac:dyDescent="0.25">
      <c r="B68" s="921"/>
      <c r="C68" s="701" t="s">
        <v>263</v>
      </c>
      <c r="D68" s="893"/>
      <c r="E68" s="934"/>
      <c r="F68" s="895">
        <f>SUM(F69:F98)</f>
        <v>21646368.368999995</v>
      </c>
      <c r="G68" s="895">
        <f>SUM(G69:G98)</f>
        <v>21646368.368999995</v>
      </c>
      <c r="H68" s="895">
        <f>SUM(H69:H98)</f>
        <v>21646368.368999995</v>
      </c>
      <c r="I68" s="3"/>
      <c r="J68" s="3"/>
      <c r="K68" s="3"/>
      <c r="L68" s="3"/>
      <c r="M68" s="3"/>
      <c r="N68" s="3"/>
      <c r="O68" s="3"/>
    </row>
    <row r="69" spans="2:15" s="148" customFormat="1" x14ac:dyDescent="0.2">
      <c r="B69" s="254">
        <v>42828</v>
      </c>
      <c r="C69" s="932" t="s">
        <v>725</v>
      </c>
      <c r="D69" s="913" t="s">
        <v>51</v>
      </c>
      <c r="E69" s="904">
        <v>2018</v>
      </c>
      <c r="F69" s="905">
        <v>499999.30800000002</v>
      </c>
      <c r="G69" s="905">
        <v>499999.30800000002</v>
      </c>
      <c r="H69" s="908">
        <v>499999.30800000002</v>
      </c>
      <c r="I69" s="3"/>
      <c r="J69" s="3"/>
      <c r="K69" s="3"/>
      <c r="L69" s="3"/>
      <c r="M69" s="3"/>
      <c r="N69" s="3"/>
      <c r="O69" s="3"/>
    </row>
    <row r="70" spans="2:15" s="148" customFormat="1" x14ac:dyDescent="0.2">
      <c r="B70" s="254">
        <v>42842</v>
      </c>
      <c r="C70" s="932" t="s">
        <v>724</v>
      </c>
      <c r="D70" s="913" t="s">
        <v>51</v>
      </c>
      <c r="E70" s="904">
        <v>2018</v>
      </c>
      <c r="F70" s="905">
        <v>749999.47900000005</v>
      </c>
      <c r="G70" s="905">
        <v>749999.47900000005</v>
      </c>
      <c r="H70" s="1013">
        <v>749999.47900000005</v>
      </c>
      <c r="I70" s="3"/>
      <c r="J70" s="3"/>
      <c r="K70" s="3"/>
      <c r="L70" s="3"/>
      <c r="M70" s="3"/>
      <c r="N70" s="3"/>
      <c r="O70" s="3"/>
    </row>
    <row r="71" spans="2:15" s="148" customFormat="1" x14ac:dyDescent="0.2">
      <c r="B71" s="254">
        <v>42842</v>
      </c>
      <c r="C71" s="932" t="s">
        <v>867</v>
      </c>
      <c r="D71" s="913" t="s">
        <v>51</v>
      </c>
      <c r="E71" s="904">
        <v>2018</v>
      </c>
      <c r="F71" s="905">
        <v>499999.48700000002</v>
      </c>
      <c r="G71" s="905">
        <v>499999.48700000002</v>
      </c>
      <c r="H71" s="1013">
        <v>499999.48700000002</v>
      </c>
      <c r="I71" s="3"/>
      <c r="J71" s="3"/>
      <c r="K71" s="3"/>
      <c r="L71" s="3"/>
      <c r="M71" s="3"/>
      <c r="N71" s="3"/>
      <c r="O71" s="3"/>
    </row>
    <row r="72" spans="2:15" s="148" customFormat="1" x14ac:dyDescent="0.2">
      <c r="B72" s="254">
        <v>42853</v>
      </c>
      <c r="C72" s="932" t="s">
        <v>731</v>
      </c>
      <c r="D72" s="913" t="s">
        <v>51</v>
      </c>
      <c r="E72" s="904">
        <v>2018</v>
      </c>
      <c r="F72" s="905">
        <v>399999.255</v>
      </c>
      <c r="G72" s="905">
        <v>399999.255</v>
      </c>
      <c r="H72" s="1013">
        <v>399999.255</v>
      </c>
      <c r="I72" s="3"/>
      <c r="J72" s="3"/>
      <c r="K72" s="3"/>
      <c r="L72" s="3"/>
      <c r="M72" s="3"/>
      <c r="N72" s="3"/>
      <c r="O72" s="3"/>
    </row>
    <row r="73" spans="2:15" s="148" customFormat="1" x14ac:dyDescent="0.2">
      <c r="B73" s="254">
        <v>42867</v>
      </c>
      <c r="C73" s="932" t="s">
        <v>723</v>
      </c>
      <c r="D73" s="913" t="s">
        <v>51</v>
      </c>
      <c r="E73" s="904">
        <v>2018</v>
      </c>
      <c r="F73" s="905">
        <v>400000</v>
      </c>
      <c r="G73" s="905">
        <v>400000</v>
      </c>
      <c r="H73" s="1013">
        <v>400000</v>
      </c>
      <c r="I73" s="3"/>
      <c r="J73" s="3"/>
      <c r="K73" s="3"/>
      <c r="L73" s="3"/>
      <c r="M73" s="3"/>
      <c r="N73" s="3"/>
      <c r="O73" s="3"/>
    </row>
    <row r="74" spans="2:15" s="148" customFormat="1" x14ac:dyDescent="0.2">
      <c r="B74" s="254">
        <v>42884</v>
      </c>
      <c r="C74" s="932" t="s">
        <v>728</v>
      </c>
      <c r="D74" s="913" t="s">
        <v>51</v>
      </c>
      <c r="E74" s="904">
        <v>2018</v>
      </c>
      <c r="F74" s="905">
        <v>899999.99300000002</v>
      </c>
      <c r="G74" s="905">
        <v>899999.99300000002</v>
      </c>
      <c r="H74" s="1013">
        <v>899999.99300000002</v>
      </c>
      <c r="I74" s="3"/>
      <c r="J74" s="3"/>
      <c r="K74" s="3"/>
      <c r="L74" s="3"/>
      <c r="M74" s="3"/>
      <c r="N74" s="3"/>
      <c r="O74" s="3"/>
    </row>
    <row r="75" spans="2:15" s="148" customFormat="1" x14ac:dyDescent="0.2">
      <c r="B75" s="254">
        <v>42884</v>
      </c>
      <c r="C75" s="932" t="s">
        <v>729</v>
      </c>
      <c r="D75" s="913" t="s">
        <v>51</v>
      </c>
      <c r="E75" s="904">
        <v>2018</v>
      </c>
      <c r="F75" s="905">
        <v>499999.99599999998</v>
      </c>
      <c r="G75" s="905">
        <v>499999.99599999998</v>
      </c>
      <c r="H75" s="1013">
        <v>499999.99599999998</v>
      </c>
      <c r="I75" s="3"/>
      <c r="J75" s="3"/>
      <c r="K75" s="3"/>
      <c r="L75" s="3"/>
      <c r="M75" s="3"/>
      <c r="N75" s="3"/>
      <c r="O75" s="3"/>
    </row>
    <row r="76" spans="2:15" s="148" customFormat="1" x14ac:dyDescent="0.2">
      <c r="B76" s="254">
        <v>42902</v>
      </c>
      <c r="C76" s="932" t="s">
        <v>727</v>
      </c>
      <c r="D76" s="913" t="s">
        <v>51</v>
      </c>
      <c r="E76" s="904">
        <v>2018</v>
      </c>
      <c r="F76" s="905">
        <v>899999.98899999994</v>
      </c>
      <c r="G76" s="905">
        <v>899999.98899999994</v>
      </c>
      <c r="H76" s="1013">
        <v>899999.98899999994</v>
      </c>
      <c r="I76" s="3"/>
      <c r="J76" s="3"/>
      <c r="K76" s="3"/>
      <c r="L76" s="3"/>
      <c r="M76" s="3"/>
      <c r="N76" s="3"/>
      <c r="O76" s="3"/>
    </row>
    <row r="77" spans="2:15" s="148" customFormat="1" x14ac:dyDescent="0.2">
      <c r="B77" s="254">
        <v>42902</v>
      </c>
      <c r="C77" s="932" t="s">
        <v>730</v>
      </c>
      <c r="D77" s="913" t="s">
        <v>51</v>
      </c>
      <c r="E77" s="904">
        <v>2018</v>
      </c>
      <c r="F77" s="905">
        <v>500000</v>
      </c>
      <c r="G77" s="905">
        <v>500000</v>
      </c>
      <c r="H77" s="1013">
        <v>500000</v>
      </c>
      <c r="I77" s="3"/>
      <c r="J77" s="3"/>
      <c r="K77" s="3"/>
      <c r="L77" s="3"/>
      <c r="M77" s="3"/>
      <c r="N77" s="3"/>
      <c r="O77" s="3"/>
    </row>
    <row r="78" spans="2:15" s="148" customFormat="1" x14ac:dyDescent="0.2">
      <c r="B78" s="254">
        <v>42902</v>
      </c>
      <c r="C78" s="932" t="s">
        <v>733</v>
      </c>
      <c r="D78" s="913" t="s">
        <v>51</v>
      </c>
      <c r="E78" s="904">
        <v>2018</v>
      </c>
      <c r="F78" s="905">
        <v>428266.19300000003</v>
      </c>
      <c r="G78" s="905">
        <v>428266.19300000003</v>
      </c>
      <c r="H78" s="1013">
        <v>428266.19300000003</v>
      </c>
      <c r="I78" s="3"/>
      <c r="J78" s="3"/>
      <c r="K78" s="3"/>
      <c r="L78" s="3"/>
      <c r="M78" s="3"/>
      <c r="N78" s="3"/>
      <c r="O78" s="3"/>
    </row>
    <row r="79" spans="2:15" s="148" customFormat="1" x14ac:dyDescent="0.2">
      <c r="B79" s="254">
        <v>42916</v>
      </c>
      <c r="C79" s="932" t="s">
        <v>722</v>
      </c>
      <c r="D79" s="913" t="s">
        <v>51</v>
      </c>
      <c r="E79" s="904">
        <v>2018</v>
      </c>
      <c r="F79" s="905">
        <v>799999.94299999997</v>
      </c>
      <c r="G79" s="905">
        <v>799999.94299999997</v>
      </c>
      <c r="H79" s="1013">
        <v>799999.94299999997</v>
      </c>
      <c r="I79" s="3"/>
      <c r="J79" s="3"/>
      <c r="K79" s="3"/>
      <c r="L79" s="3"/>
      <c r="M79" s="3"/>
      <c r="N79" s="3"/>
      <c r="O79" s="3"/>
    </row>
    <row r="80" spans="2:15" s="148" customFormat="1" x14ac:dyDescent="0.2">
      <c r="B80" s="254">
        <v>42916</v>
      </c>
      <c r="C80" s="932" t="s">
        <v>726</v>
      </c>
      <c r="D80" s="913" t="s">
        <v>51</v>
      </c>
      <c r="E80" s="904">
        <v>2018</v>
      </c>
      <c r="F80" s="905">
        <v>1100000</v>
      </c>
      <c r="G80" s="905">
        <v>1100000</v>
      </c>
      <c r="H80" s="1013">
        <v>1100000</v>
      </c>
      <c r="I80" s="3"/>
      <c r="J80" s="3"/>
      <c r="K80" s="3"/>
      <c r="L80" s="3"/>
      <c r="M80" s="3"/>
      <c r="N80" s="3"/>
      <c r="O80" s="3"/>
    </row>
    <row r="81" spans="2:15" s="148" customFormat="1" x14ac:dyDescent="0.2">
      <c r="B81" s="254">
        <v>42916</v>
      </c>
      <c r="C81" s="932" t="s">
        <v>732</v>
      </c>
      <c r="D81" s="913" t="s">
        <v>51</v>
      </c>
      <c r="E81" s="904">
        <v>2018</v>
      </c>
      <c r="F81" s="905">
        <v>1049999.9990000001</v>
      </c>
      <c r="G81" s="905">
        <v>1049999.9990000001</v>
      </c>
      <c r="H81" s="1013">
        <v>1049999.9990000001</v>
      </c>
      <c r="I81" s="3"/>
      <c r="J81" s="3"/>
      <c r="K81" s="3"/>
      <c r="L81" s="3"/>
      <c r="M81" s="3"/>
      <c r="N81" s="3"/>
      <c r="O81" s="3"/>
    </row>
    <row r="82" spans="2:15" s="148" customFormat="1" x14ac:dyDescent="0.2">
      <c r="B82" s="254">
        <v>42930</v>
      </c>
      <c r="C82" s="932" t="s">
        <v>782</v>
      </c>
      <c r="D82" s="913" t="s">
        <v>51</v>
      </c>
      <c r="E82" s="904">
        <v>2018</v>
      </c>
      <c r="F82" s="905">
        <v>739999.99699999997</v>
      </c>
      <c r="G82" s="905">
        <v>739999.99699999997</v>
      </c>
      <c r="H82" s="1013">
        <v>739999.99699999997</v>
      </c>
      <c r="I82" s="3"/>
      <c r="J82" s="3"/>
      <c r="K82" s="3"/>
      <c r="L82" s="3"/>
      <c r="M82" s="3"/>
      <c r="N82" s="3"/>
      <c r="O82" s="3"/>
    </row>
    <row r="83" spans="2:15" s="148" customFormat="1" x14ac:dyDescent="0.2">
      <c r="B83" s="254">
        <v>42930</v>
      </c>
      <c r="C83" s="932" t="s">
        <v>725</v>
      </c>
      <c r="D83" s="913" t="s">
        <v>51</v>
      </c>
      <c r="E83" s="904">
        <v>2018</v>
      </c>
      <c r="F83" s="905">
        <v>499999.989</v>
      </c>
      <c r="G83" s="905">
        <v>499999.989</v>
      </c>
      <c r="H83" s="1013">
        <v>499999.989</v>
      </c>
      <c r="I83" s="3"/>
      <c r="J83" s="3"/>
      <c r="K83" s="3"/>
      <c r="L83" s="3"/>
      <c r="M83" s="3"/>
      <c r="N83" s="3"/>
      <c r="O83" s="3"/>
    </row>
    <row r="84" spans="2:15" s="148" customFormat="1" x14ac:dyDescent="0.2">
      <c r="B84" s="254">
        <v>42944</v>
      </c>
      <c r="C84" s="932" t="s">
        <v>783</v>
      </c>
      <c r="D84" s="913" t="s">
        <v>51</v>
      </c>
      <c r="E84" s="904">
        <v>2018</v>
      </c>
      <c r="F84" s="905">
        <v>1200000</v>
      </c>
      <c r="G84" s="905">
        <v>1200000</v>
      </c>
      <c r="H84" s="1013">
        <v>1200000</v>
      </c>
      <c r="I84" s="3"/>
      <c r="J84" s="3"/>
      <c r="K84" s="3"/>
      <c r="L84" s="3"/>
      <c r="M84" s="3"/>
      <c r="N84" s="3"/>
      <c r="O84" s="3"/>
    </row>
    <row r="85" spans="2:15" s="148" customFormat="1" x14ac:dyDescent="0.2">
      <c r="B85" s="254">
        <v>42958</v>
      </c>
      <c r="C85" s="932" t="s">
        <v>784</v>
      </c>
      <c r="D85" s="913" t="s">
        <v>51</v>
      </c>
      <c r="E85" s="904">
        <v>2018</v>
      </c>
      <c r="F85" s="905">
        <v>1419999.9990000001</v>
      </c>
      <c r="G85" s="905">
        <v>1419999.9990000001</v>
      </c>
      <c r="H85" s="1013">
        <v>1419999.9990000001</v>
      </c>
      <c r="I85" s="3"/>
      <c r="J85" s="3"/>
      <c r="K85" s="3"/>
      <c r="L85" s="3"/>
      <c r="M85" s="3"/>
      <c r="N85" s="3"/>
      <c r="O85" s="3"/>
    </row>
    <row r="86" spans="2:15" s="148" customFormat="1" x14ac:dyDescent="0.2">
      <c r="B86" s="254">
        <v>42963</v>
      </c>
      <c r="C86" s="932" t="s">
        <v>785</v>
      </c>
      <c r="D86" s="913" t="s">
        <v>51</v>
      </c>
      <c r="E86" s="904">
        <v>2018</v>
      </c>
      <c r="F86" s="905">
        <v>81700</v>
      </c>
      <c r="G86" s="905">
        <v>81700</v>
      </c>
      <c r="H86" s="1013">
        <v>81700</v>
      </c>
      <c r="I86" s="3"/>
      <c r="J86" s="3"/>
      <c r="K86" s="3"/>
      <c r="L86" s="3"/>
      <c r="M86" s="3"/>
      <c r="N86" s="3"/>
      <c r="O86" s="3"/>
    </row>
    <row r="87" spans="2:15" s="148" customFormat="1" x14ac:dyDescent="0.2">
      <c r="B87" s="254">
        <v>42972</v>
      </c>
      <c r="C87" s="932" t="s">
        <v>786</v>
      </c>
      <c r="D87" s="913" t="s">
        <v>51</v>
      </c>
      <c r="E87" s="904">
        <v>2018</v>
      </c>
      <c r="F87" s="905">
        <v>299999.99099999998</v>
      </c>
      <c r="G87" s="905">
        <v>299999.99099999998</v>
      </c>
      <c r="H87" s="1013">
        <v>299999.99099999998</v>
      </c>
      <c r="I87" s="3"/>
      <c r="J87" s="3"/>
      <c r="K87" s="3"/>
      <c r="L87" s="3"/>
      <c r="M87" s="3"/>
      <c r="N87" s="3"/>
      <c r="O87" s="3"/>
    </row>
    <row r="88" spans="2:15" s="148" customFormat="1" x14ac:dyDescent="0.2">
      <c r="B88" s="254">
        <v>42972</v>
      </c>
      <c r="C88" s="932" t="s">
        <v>787</v>
      </c>
      <c r="D88" s="913" t="s">
        <v>51</v>
      </c>
      <c r="E88" s="904">
        <v>2018</v>
      </c>
      <c r="F88" s="905">
        <v>1049999.9739999999</v>
      </c>
      <c r="G88" s="905">
        <v>1049999.9739999999</v>
      </c>
      <c r="H88" s="1013">
        <v>1049999.9739999999</v>
      </c>
      <c r="I88" s="3"/>
      <c r="J88" s="3"/>
      <c r="K88" s="3"/>
      <c r="L88" s="3"/>
      <c r="M88" s="3"/>
      <c r="N88" s="3"/>
      <c r="O88" s="3"/>
    </row>
    <row r="89" spans="2:15" s="148" customFormat="1" x14ac:dyDescent="0.2">
      <c r="B89" s="254">
        <v>42993</v>
      </c>
      <c r="C89" s="932" t="s">
        <v>788</v>
      </c>
      <c r="D89" s="913" t="s">
        <v>51</v>
      </c>
      <c r="E89" s="904">
        <v>2018</v>
      </c>
      <c r="F89" s="905">
        <v>749999.99600000004</v>
      </c>
      <c r="G89" s="905">
        <v>749999.99600000004</v>
      </c>
      <c r="H89" s="1013">
        <v>749999.99600000004</v>
      </c>
      <c r="I89" s="3"/>
      <c r="J89" s="3"/>
      <c r="K89" s="3"/>
      <c r="L89" s="3"/>
      <c r="M89" s="3"/>
      <c r="N89" s="3"/>
      <c r="O89" s="3"/>
    </row>
    <row r="90" spans="2:15" s="148" customFormat="1" x14ac:dyDescent="0.2">
      <c r="B90" s="254">
        <v>43003</v>
      </c>
      <c r="C90" s="932" t="s">
        <v>789</v>
      </c>
      <c r="D90" s="913" t="s">
        <v>51</v>
      </c>
      <c r="E90" s="904">
        <v>2018</v>
      </c>
      <c r="F90" s="905">
        <v>51015.58</v>
      </c>
      <c r="G90" s="905">
        <v>51015.58</v>
      </c>
      <c r="H90" s="1013">
        <v>51015.58</v>
      </c>
      <c r="I90" s="3"/>
      <c r="J90" s="3"/>
      <c r="K90" s="3"/>
      <c r="L90" s="3"/>
      <c r="M90" s="3"/>
      <c r="N90" s="3"/>
      <c r="O90" s="3"/>
    </row>
    <row r="91" spans="2:15" s="148" customFormat="1" x14ac:dyDescent="0.2">
      <c r="B91" s="254">
        <v>43007</v>
      </c>
      <c r="C91" s="932" t="s">
        <v>790</v>
      </c>
      <c r="D91" s="913" t="s">
        <v>51</v>
      </c>
      <c r="E91" s="904">
        <v>2018</v>
      </c>
      <c r="F91" s="905">
        <v>750000</v>
      </c>
      <c r="G91" s="905">
        <v>750000</v>
      </c>
      <c r="H91" s="1013">
        <v>750000</v>
      </c>
      <c r="I91" s="3"/>
      <c r="J91" s="3"/>
      <c r="K91" s="3"/>
      <c r="L91" s="3"/>
      <c r="M91" s="3"/>
      <c r="N91" s="3"/>
      <c r="O91" s="3"/>
    </row>
    <row r="92" spans="2:15" s="148" customFormat="1" x14ac:dyDescent="0.2">
      <c r="B92" s="254">
        <v>43076</v>
      </c>
      <c r="C92" s="932" t="s">
        <v>868</v>
      </c>
      <c r="D92" s="913" t="s">
        <v>51</v>
      </c>
      <c r="E92" s="904">
        <v>2018</v>
      </c>
      <c r="F92" s="905">
        <v>202771.891</v>
      </c>
      <c r="G92" s="905">
        <v>202771.891</v>
      </c>
      <c r="H92" s="1013">
        <v>202771.891</v>
      </c>
      <c r="I92" s="3"/>
      <c r="J92" s="3"/>
      <c r="K92" s="3"/>
      <c r="L92" s="3"/>
      <c r="M92" s="3"/>
      <c r="N92" s="3"/>
      <c r="O92" s="3"/>
    </row>
    <row r="93" spans="2:15" s="148" customFormat="1" x14ac:dyDescent="0.2">
      <c r="B93" s="254">
        <v>43049</v>
      </c>
      <c r="C93" s="932" t="s">
        <v>869</v>
      </c>
      <c r="D93" s="913" t="s">
        <v>51</v>
      </c>
      <c r="E93" s="904">
        <v>2018</v>
      </c>
      <c r="F93" s="905">
        <v>849999.98899999994</v>
      </c>
      <c r="G93" s="905">
        <v>849999.98899999994</v>
      </c>
      <c r="H93" s="1013">
        <v>849999.98899999994</v>
      </c>
      <c r="I93" s="3"/>
      <c r="J93" s="3"/>
      <c r="K93" s="3"/>
      <c r="L93" s="3"/>
      <c r="M93" s="3"/>
      <c r="N93" s="3"/>
      <c r="O93" s="3"/>
    </row>
    <row r="94" spans="2:15" s="148" customFormat="1" x14ac:dyDescent="0.2">
      <c r="B94" s="254">
        <v>43035</v>
      </c>
      <c r="C94" s="932" t="s">
        <v>870</v>
      </c>
      <c r="D94" s="913" t="s">
        <v>51</v>
      </c>
      <c r="E94" s="904">
        <v>2018</v>
      </c>
      <c r="F94" s="905">
        <v>399999.995</v>
      </c>
      <c r="G94" s="905">
        <v>399999.995</v>
      </c>
      <c r="H94" s="908">
        <v>399999.995</v>
      </c>
      <c r="I94" s="3"/>
      <c r="J94" s="3"/>
      <c r="K94" s="3"/>
      <c r="L94" s="3"/>
      <c r="M94" s="3"/>
      <c r="N94" s="3"/>
      <c r="O94" s="3"/>
    </row>
    <row r="95" spans="2:15" s="148" customFormat="1" x14ac:dyDescent="0.2">
      <c r="B95" s="254">
        <v>43049</v>
      </c>
      <c r="C95" s="932" t="s">
        <v>871</v>
      </c>
      <c r="D95" s="913" t="s">
        <v>51</v>
      </c>
      <c r="E95" s="904">
        <v>2018</v>
      </c>
      <c r="F95" s="905">
        <v>2280.75</v>
      </c>
      <c r="G95" s="905">
        <v>2280.75</v>
      </c>
      <c r="H95" s="908">
        <v>2280.75</v>
      </c>
      <c r="I95" s="3"/>
      <c r="J95" s="3"/>
      <c r="K95" s="3"/>
      <c r="L95" s="3"/>
      <c r="M95" s="3"/>
      <c r="N95" s="3"/>
      <c r="O95" s="3"/>
    </row>
    <row r="96" spans="2:15" s="148" customFormat="1" x14ac:dyDescent="0.2">
      <c r="B96" s="254">
        <v>43035</v>
      </c>
      <c r="C96" s="932" t="s">
        <v>872</v>
      </c>
      <c r="D96" s="913" t="s">
        <v>51</v>
      </c>
      <c r="E96" s="904">
        <v>2018</v>
      </c>
      <c r="F96" s="905">
        <v>21141.428</v>
      </c>
      <c r="G96" s="905">
        <v>21141.428</v>
      </c>
      <c r="H96" s="908">
        <v>21141.428</v>
      </c>
      <c r="I96" s="3"/>
      <c r="J96" s="3"/>
      <c r="K96" s="3"/>
      <c r="L96" s="3"/>
      <c r="M96" s="3"/>
      <c r="N96" s="3"/>
      <c r="O96" s="3"/>
    </row>
    <row r="97" spans="2:15" s="148" customFormat="1" x14ac:dyDescent="0.2">
      <c r="B97" s="254">
        <v>43088</v>
      </c>
      <c r="C97" s="932" t="s">
        <v>873</v>
      </c>
      <c r="D97" s="913" t="s">
        <v>51</v>
      </c>
      <c r="E97" s="904">
        <v>2018</v>
      </c>
      <c r="F97" s="905">
        <v>100646.148</v>
      </c>
      <c r="G97" s="905">
        <v>100646.148</v>
      </c>
      <c r="H97" s="908">
        <v>100646.148</v>
      </c>
      <c r="I97" s="3"/>
      <c r="J97" s="3"/>
      <c r="K97" s="3"/>
      <c r="L97" s="3"/>
      <c r="M97" s="3"/>
      <c r="N97" s="3"/>
      <c r="O97" s="3"/>
    </row>
    <row r="98" spans="2:15" s="148" customFormat="1" x14ac:dyDescent="0.2">
      <c r="B98" s="254"/>
      <c r="C98" s="932" t="s">
        <v>791</v>
      </c>
      <c r="D98" s="913" t="s">
        <v>51</v>
      </c>
      <c r="E98" s="904"/>
      <c r="F98" s="905">
        <v>4498549</v>
      </c>
      <c r="G98" s="905">
        <v>4498549</v>
      </c>
      <c r="H98" s="908">
        <v>4498549</v>
      </c>
      <c r="I98" s="3"/>
      <c r="J98" s="3"/>
      <c r="K98" s="3"/>
      <c r="L98" s="3"/>
      <c r="M98" s="3"/>
      <c r="N98" s="3"/>
      <c r="O98" s="3"/>
    </row>
    <row r="99" spans="2:15" s="148" customFormat="1" x14ac:dyDescent="0.2">
      <c r="B99" s="254"/>
      <c r="C99" s="932"/>
      <c r="D99" s="913"/>
      <c r="E99" s="904"/>
      <c r="F99" s="905"/>
      <c r="G99" s="905"/>
      <c r="H99" s="908"/>
      <c r="I99" s="3"/>
      <c r="J99" s="3"/>
      <c r="K99" s="3"/>
      <c r="L99" s="3"/>
      <c r="M99" s="3"/>
      <c r="N99" s="3"/>
      <c r="O99" s="3"/>
    </row>
    <row r="100" spans="2:15" s="712" customFormat="1" ht="15.75" x14ac:dyDescent="0.25">
      <c r="B100" s="921"/>
      <c r="C100" s="701" t="s">
        <v>146</v>
      </c>
      <c r="D100" s="893"/>
      <c r="E100" s="934"/>
      <c r="F100" s="895">
        <f>SUM(F101:F110)</f>
        <v>48686590.825839996</v>
      </c>
      <c r="G100" s="895">
        <f t="shared" ref="G100:H100" si="1">SUM(G101:G110)</f>
        <v>48686590.825839996</v>
      </c>
      <c r="H100" s="895">
        <f t="shared" si="1"/>
        <v>48686590.825839996</v>
      </c>
      <c r="I100" s="3"/>
      <c r="J100" s="3"/>
      <c r="K100" s="3"/>
      <c r="L100" s="3"/>
      <c r="M100" s="3"/>
      <c r="N100" s="3"/>
      <c r="O100" s="3"/>
    </row>
    <row r="101" spans="2:15" s="253" customFormat="1" x14ac:dyDescent="0.2">
      <c r="B101" s="927">
        <v>40550</v>
      </c>
      <c r="C101" s="932" t="s">
        <v>444</v>
      </c>
      <c r="D101" s="924" t="s">
        <v>271</v>
      </c>
      <c r="E101" s="904">
        <v>2021</v>
      </c>
      <c r="F101" s="905">
        <v>7504000</v>
      </c>
      <c r="G101" s="905">
        <v>7504000</v>
      </c>
      <c r="H101" s="908">
        <v>7504000</v>
      </c>
      <c r="I101" s="3"/>
      <c r="J101" s="3"/>
      <c r="K101" s="3"/>
      <c r="L101" s="3"/>
      <c r="M101" s="3"/>
      <c r="N101" s="3"/>
      <c r="O101" s="3"/>
    </row>
    <row r="102" spans="2:15" s="148" customFormat="1" x14ac:dyDescent="0.2">
      <c r="B102" s="927">
        <v>41019</v>
      </c>
      <c r="C102" s="932" t="s">
        <v>445</v>
      </c>
      <c r="D102" s="924" t="s">
        <v>271</v>
      </c>
      <c r="E102" s="904">
        <v>2022</v>
      </c>
      <c r="F102" s="905">
        <v>5674000</v>
      </c>
      <c r="G102" s="905">
        <v>5674000</v>
      </c>
      <c r="H102" s="908">
        <v>5674000</v>
      </c>
      <c r="I102" s="3"/>
      <c r="J102" s="3"/>
      <c r="K102" s="3"/>
      <c r="L102" s="3"/>
      <c r="M102" s="3"/>
      <c r="N102" s="3"/>
      <c r="O102" s="3"/>
    </row>
    <row r="103" spans="2:15" s="253" customFormat="1" x14ac:dyDescent="0.2">
      <c r="B103" s="927">
        <v>41290</v>
      </c>
      <c r="C103" s="932" t="s">
        <v>446</v>
      </c>
      <c r="D103" s="924" t="s">
        <v>271</v>
      </c>
      <c r="E103" s="904">
        <v>2023</v>
      </c>
      <c r="F103" s="905">
        <v>7132655.0123900007</v>
      </c>
      <c r="G103" s="905">
        <v>7132655.0123900007</v>
      </c>
      <c r="H103" s="908">
        <v>7132655.0123900007</v>
      </c>
      <c r="I103" s="3"/>
      <c r="J103" s="3"/>
      <c r="K103" s="3"/>
      <c r="L103" s="3"/>
      <c r="M103" s="3"/>
      <c r="N103" s="3"/>
      <c r="O103" s="3"/>
    </row>
    <row r="104" spans="2:15" s="148" customFormat="1" x14ac:dyDescent="0.2">
      <c r="B104" s="927">
        <v>41669</v>
      </c>
      <c r="C104" s="932" t="s">
        <v>447</v>
      </c>
      <c r="D104" s="924" t="s">
        <v>271</v>
      </c>
      <c r="E104" s="904">
        <v>2024</v>
      </c>
      <c r="F104" s="905">
        <v>7896764.892</v>
      </c>
      <c r="G104" s="905">
        <v>7896764.892</v>
      </c>
      <c r="H104" s="908">
        <v>7896764.892</v>
      </c>
      <c r="I104" s="3"/>
      <c r="J104" s="3"/>
      <c r="K104" s="3"/>
      <c r="L104" s="3"/>
      <c r="M104" s="3"/>
      <c r="N104" s="3"/>
      <c r="O104" s="3"/>
    </row>
    <row r="105" spans="2:15" s="148" customFormat="1" x14ac:dyDescent="0.2">
      <c r="B105" s="927">
        <v>42156</v>
      </c>
      <c r="C105" s="932" t="s">
        <v>452</v>
      </c>
      <c r="D105" s="924" t="s">
        <v>271</v>
      </c>
      <c r="E105" s="904">
        <v>2025</v>
      </c>
      <c r="F105" s="905">
        <v>10562539.717</v>
      </c>
      <c r="G105" s="905">
        <v>10562539.717</v>
      </c>
      <c r="H105" s="908">
        <v>10562539.717</v>
      </c>
      <c r="I105" s="3"/>
      <c r="J105" s="3"/>
      <c r="K105" s="3"/>
      <c r="L105" s="3"/>
      <c r="M105" s="3"/>
      <c r="N105" s="3"/>
      <c r="O105" s="3"/>
    </row>
    <row r="106" spans="2:15" s="148" customFormat="1" x14ac:dyDescent="0.2">
      <c r="B106" s="927">
        <v>40616</v>
      </c>
      <c r="C106" s="932" t="s">
        <v>448</v>
      </c>
      <c r="D106" s="924" t="s">
        <v>271</v>
      </c>
      <c r="E106" s="904">
        <v>2021</v>
      </c>
      <c r="F106" s="905">
        <v>2121386.4849999999</v>
      </c>
      <c r="G106" s="905">
        <v>2121386.4849999999</v>
      </c>
      <c r="H106" s="908">
        <v>2121386.4849999999</v>
      </c>
      <c r="I106" s="3"/>
      <c r="J106" s="3"/>
      <c r="K106" s="3"/>
      <c r="L106" s="3"/>
      <c r="M106" s="3"/>
      <c r="N106" s="3"/>
      <c r="O106" s="3"/>
    </row>
    <row r="107" spans="2:15" s="148" customFormat="1" x14ac:dyDescent="0.2">
      <c r="B107" s="927">
        <v>41088</v>
      </c>
      <c r="C107" s="932" t="s">
        <v>449</v>
      </c>
      <c r="D107" s="924" t="s">
        <v>271</v>
      </c>
      <c r="E107" s="904">
        <v>2022</v>
      </c>
      <c r="F107" s="905">
        <v>2083648.0260000001</v>
      </c>
      <c r="G107" s="905">
        <v>2083648.0260000001</v>
      </c>
      <c r="H107" s="908">
        <v>2083648.0260000001</v>
      </c>
      <c r="I107" s="3"/>
      <c r="J107" s="3"/>
      <c r="K107" s="3"/>
      <c r="L107" s="3"/>
      <c r="M107" s="3"/>
      <c r="N107" s="3"/>
      <c r="O107" s="3"/>
    </row>
    <row r="108" spans="2:15" s="148" customFormat="1" x14ac:dyDescent="0.2">
      <c r="B108" s="927">
        <v>41502</v>
      </c>
      <c r="C108" s="932" t="s">
        <v>735</v>
      </c>
      <c r="D108" s="924" t="s">
        <v>271</v>
      </c>
      <c r="E108" s="904">
        <v>2023</v>
      </c>
      <c r="F108" s="905">
        <v>2292296.7674499997</v>
      </c>
      <c r="G108" s="905">
        <v>2292296.7674499997</v>
      </c>
      <c r="H108" s="908">
        <v>2292296.7674499997</v>
      </c>
      <c r="I108" s="3"/>
      <c r="J108" s="3"/>
      <c r="K108" s="3"/>
      <c r="L108" s="3"/>
      <c r="M108" s="3"/>
      <c r="N108" s="3"/>
      <c r="O108" s="3"/>
    </row>
    <row r="109" spans="2:15" s="148" customFormat="1" x14ac:dyDescent="0.2">
      <c r="B109" s="927">
        <v>41876</v>
      </c>
      <c r="C109" s="932" t="s">
        <v>736</v>
      </c>
      <c r="D109" s="924" t="s">
        <v>271</v>
      </c>
      <c r="E109" s="904">
        <v>2024</v>
      </c>
      <c r="F109" s="905">
        <v>3043000</v>
      </c>
      <c r="G109" s="905">
        <v>3043000</v>
      </c>
      <c r="H109" s="908">
        <v>3043000</v>
      </c>
      <c r="I109" s="3"/>
      <c r="J109" s="3"/>
      <c r="K109" s="3"/>
      <c r="L109" s="3"/>
      <c r="M109" s="3"/>
      <c r="N109" s="3"/>
      <c r="O109" s="3"/>
    </row>
    <row r="110" spans="2:15" s="148" customFormat="1" x14ac:dyDescent="0.2">
      <c r="B110" s="927">
        <v>42489</v>
      </c>
      <c r="C110" s="932" t="s">
        <v>544</v>
      </c>
      <c r="D110" s="924" t="s">
        <v>271</v>
      </c>
      <c r="E110" s="904">
        <v>2026</v>
      </c>
      <c r="F110" s="905">
        <v>376299.92599999998</v>
      </c>
      <c r="G110" s="905">
        <v>376299.92599999998</v>
      </c>
      <c r="H110" s="908">
        <v>376299.92599999998</v>
      </c>
      <c r="I110" s="3"/>
      <c r="J110" s="3"/>
      <c r="K110" s="3"/>
      <c r="L110" s="3"/>
      <c r="M110" s="3"/>
      <c r="N110" s="3"/>
      <c r="O110" s="3"/>
    </row>
    <row r="111" spans="2:15" s="148" customFormat="1" x14ac:dyDescent="0.2">
      <c r="B111" s="927"/>
      <c r="C111" s="932"/>
      <c r="D111" s="924"/>
      <c r="E111" s="904"/>
      <c r="F111" s="905"/>
      <c r="G111" s="905"/>
      <c r="H111" s="908"/>
      <c r="I111" s="3"/>
      <c r="J111" s="3"/>
      <c r="K111" s="3"/>
      <c r="L111" s="3"/>
      <c r="M111" s="3"/>
      <c r="N111" s="3"/>
      <c r="O111" s="3"/>
    </row>
    <row r="112" spans="2:15" s="712" customFormat="1" ht="15.75" x14ac:dyDescent="0.25">
      <c r="B112" s="921"/>
      <c r="C112" s="701" t="s">
        <v>416</v>
      </c>
      <c r="D112" s="893"/>
      <c r="E112" s="934"/>
      <c r="F112" s="895">
        <f>+F113</f>
        <v>84388.090790000002</v>
      </c>
      <c r="G112" s="895">
        <f t="shared" ref="G112:H112" si="2">+G113</f>
        <v>84388.090790000002</v>
      </c>
      <c r="H112" s="895">
        <f t="shared" si="2"/>
        <v>84388.090790000002</v>
      </c>
      <c r="I112" s="3"/>
      <c r="J112" s="3"/>
      <c r="K112" s="3"/>
      <c r="L112" s="3"/>
      <c r="M112" s="3"/>
      <c r="N112" s="3"/>
      <c r="O112" s="3"/>
    </row>
    <row r="113" spans="2:15" s="148" customFormat="1" x14ac:dyDescent="0.2">
      <c r="B113" s="254">
        <v>40947</v>
      </c>
      <c r="C113" s="257" t="s">
        <v>417</v>
      </c>
      <c r="D113" s="258" t="s">
        <v>51</v>
      </c>
      <c r="E113" s="904">
        <v>2021</v>
      </c>
      <c r="F113" s="930">
        <v>84388.090790000002</v>
      </c>
      <c r="G113" s="930">
        <v>84388.090790000002</v>
      </c>
      <c r="H113" s="908">
        <v>84388.090790000002</v>
      </c>
      <c r="I113" s="3"/>
      <c r="J113" s="3"/>
      <c r="K113" s="3"/>
      <c r="L113" s="3"/>
      <c r="M113" s="3"/>
      <c r="N113" s="3"/>
      <c r="O113" s="3"/>
    </row>
    <row r="114" spans="2:15" s="253" customFormat="1" ht="13.5" thickBot="1" x14ac:dyDescent="0.25">
      <c r="B114" s="259"/>
      <c r="C114" s="260"/>
      <c r="D114" s="261"/>
      <c r="E114" s="262"/>
      <c r="F114" s="935"/>
      <c r="G114" s="935"/>
      <c r="H114" s="935"/>
      <c r="I114" s="3"/>
      <c r="J114" s="3"/>
      <c r="K114" s="3"/>
      <c r="L114" s="3"/>
      <c r="M114" s="3"/>
      <c r="N114" s="3"/>
      <c r="O114" s="3"/>
    </row>
    <row r="115" spans="2:15" s="712" customFormat="1" ht="17.25" thickTop="1" thickBot="1" x14ac:dyDescent="0.3">
      <c r="B115" s="1256" t="s">
        <v>330</v>
      </c>
      <c r="C115" s="1257"/>
      <c r="D115" s="1257"/>
      <c r="E115" s="1257"/>
      <c r="F115" s="936">
        <f>+F112+F100+F68+F18</f>
        <v>181501590.86179689</v>
      </c>
      <c r="G115" s="936">
        <f>+G112+G100+G68+G18</f>
        <v>181501590.86179689</v>
      </c>
      <c r="H115" s="936">
        <f>+H112+H100+H68+H18</f>
        <v>187065045.77794018</v>
      </c>
      <c r="I115" s="3"/>
      <c r="J115" s="3"/>
      <c r="K115" s="3"/>
      <c r="L115" s="3"/>
      <c r="M115" s="3"/>
      <c r="N115" s="3"/>
      <c r="O115" s="3"/>
    </row>
    <row r="116" spans="2:15" s="253" customFormat="1" ht="13.5" thickTop="1" x14ac:dyDescent="0.2">
      <c r="B116" s="146"/>
      <c r="C116" s="7"/>
      <c r="D116" s="263"/>
      <c r="E116" s="264"/>
      <c r="F116" s="7"/>
      <c r="G116" s="7"/>
      <c r="H116" s="245"/>
      <c r="I116" s="3"/>
      <c r="J116" s="3"/>
      <c r="K116" s="3"/>
      <c r="L116" s="3"/>
      <c r="M116" s="3"/>
      <c r="N116" s="3"/>
      <c r="O116" s="3"/>
    </row>
    <row r="117" spans="2:15" s="148" customFormat="1" x14ac:dyDescent="0.2">
      <c r="B117" s="31" t="s">
        <v>874</v>
      </c>
      <c r="C117" s="7"/>
      <c r="D117" s="263"/>
      <c r="E117" s="264"/>
      <c r="F117" s="114"/>
      <c r="G117" s="114"/>
      <c r="H117" s="114"/>
      <c r="I117" s="3"/>
      <c r="J117" s="3"/>
      <c r="K117" s="3"/>
      <c r="L117" s="3"/>
      <c r="M117" s="3"/>
      <c r="N117" s="3"/>
      <c r="O117" s="3"/>
    </row>
    <row r="118" spans="2:15" s="253" customFormat="1" x14ac:dyDescent="0.2">
      <c r="B118" s="31" t="s">
        <v>859</v>
      </c>
      <c r="C118" s="7"/>
      <c r="D118" s="263"/>
      <c r="E118" s="265"/>
      <c r="F118" s="7"/>
      <c r="G118" s="7"/>
      <c r="H118" s="205"/>
      <c r="I118" s="3"/>
      <c r="J118" s="3"/>
      <c r="K118" s="3"/>
      <c r="L118" s="3"/>
      <c r="M118" s="3"/>
      <c r="N118" s="3"/>
      <c r="O118" s="3"/>
    </row>
    <row r="119" spans="2:15" s="148" customFormat="1" x14ac:dyDescent="0.2">
      <c r="B119" s="7"/>
      <c r="C119" s="7"/>
      <c r="D119" s="7"/>
      <c r="E119" s="265"/>
      <c r="F119" s="7"/>
      <c r="G119" s="7"/>
      <c r="H119" s="245"/>
      <c r="I119" s="3"/>
      <c r="J119" s="3"/>
      <c r="K119" s="3"/>
      <c r="L119" s="3"/>
      <c r="M119" s="3"/>
      <c r="N119" s="3"/>
      <c r="O119" s="3"/>
    </row>
    <row r="120" spans="2:15" s="148" customFormat="1" x14ac:dyDescent="0.2">
      <c r="B120" s="31"/>
      <c r="C120" s="7"/>
      <c r="D120" s="263"/>
      <c r="E120" s="264"/>
      <c r="F120" s="205"/>
      <c r="G120" s="205"/>
      <c r="H120" s="205"/>
      <c r="I120" s="3"/>
      <c r="J120" s="3"/>
      <c r="K120" s="3"/>
      <c r="L120" s="3"/>
      <c r="M120" s="3"/>
      <c r="N120" s="3"/>
      <c r="O120" s="3"/>
    </row>
    <row r="121" spans="2:15" s="148" customFormat="1" x14ac:dyDescent="0.2">
      <c r="B121" s="31"/>
      <c r="C121" s="7"/>
      <c r="D121" s="263"/>
      <c r="E121" s="265"/>
      <c r="F121" s="7"/>
      <c r="G121" s="7"/>
      <c r="H121" s="205"/>
      <c r="I121" s="3"/>
      <c r="J121" s="3"/>
      <c r="K121" s="3"/>
      <c r="L121" s="3"/>
      <c r="M121" s="3"/>
      <c r="N121" s="3"/>
      <c r="O121" s="3"/>
    </row>
    <row r="122" spans="2:15" s="148" customFormat="1" x14ac:dyDescent="0.2">
      <c r="B122" s="7"/>
      <c r="C122" s="7"/>
      <c r="D122" s="7"/>
      <c r="E122" s="265"/>
      <c r="F122" s="7"/>
      <c r="G122" s="7"/>
      <c r="H122" s="142"/>
      <c r="I122" s="3"/>
      <c r="J122" s="3"/>
      <c r="K122" s="3"/>
      <c r="L122" s="3"/>
      <c r="M122" s="3"/>
      <c r="N122" s="3"/>
      <c r="O122" s="3"/>
    </row>
    <row r="123" spans="2:15" s="148" customFormat="1" x14ac:dyDescent="0.2">
      <c r="B123" s="146"/>
      <c r="C123" s="7"/>
      <c r="D123" s="7"/>
      <c r="E123" s="264"/>
      <c r="F123" s="7"/>
      <c r="G123" s="7"/>
      <c r="H123" s="142"/>
      <c r="I123" s="3"/>
      <c r="J123" s="3"/>
      <c r="K123" s="3"/>
      <c r="L123" s="3"/>
      <c r="M123" s="3"/>
      <c r="N123" s="3"/>
      <c r="O123" s="3"/>
    </row>
    <row r="124" spans="2:15" s="148" customFormat="1" x14ac:dyDescent="0.2">
      <c r="F124" s="7"/>
      <c r="G124" s="7"/>
      <c r="H124" s="142"/>
    </row>
    <row r="125" spans="2:15" s="148" customFormat="1" x14ac:dyDescent="0.2">
      <c r="F125" s="7"/>
      <c r="G125" s="7"/>
      <c r="H125" s="142"/>
    </row>
    <row r="126" spans="2:15" s="148" customFormat="1" x14ac:dyDescent="0.2"/>
    <row r="127" spans="2:15" s="148" customFormat="1" x14ac:dyDescent="0.2"/>
    <row r="128" spans="2:15" s="148" customFormat="1" x14ac:dyDescent="0.2"/>
    <row r="129" spans="3:5" s="148" customFormat="1" x14ac:dyDescent="0.2">
      <c r="C129" s="7"/>
      <c r="D129" s="7"/>
      <c r="E129" s="264"/>
    </row>
    <row r="130" spans="3:5" s="148" customFormat="1" x14ac:dyDescent="0.2">
      <c r="C130" s="7"/>
      <c r="D130" s="7"/>
      <c r="E130" s="264"/>
    </row>
    <row r="131" spans="3:5" s="148" customFormat="1" x14ac:dyDescent="0.2"/>
    <row r="132" spans="3:5" s="148" customFormat="1" x14ac:dyDescent="0.2"/>
    <row r="133" spans="3:5" s="148" customFormat="1" x14ac:dyDescent="0.2"/>
    <row r="134" spans="3:5" s="148" customFormat="1" x14ac:dyDescent="0.2"/>
    <row r="135" spans="3:5" s="148" customFormat="1" x14ac:dyDescent="0.2"/>
    <row r="136" spans="3:5" s="148" customFormat="1" x14ac:dyDescent="0.2"/>
    <row r="137" spans="3:5" s="148" customFormat="1" x14ac:dyDescent="0.2"/>
    <row r="138" spans="3:5" s="148" customFormat="1" x14ac:dyDescent="0.2"/>
    <row r="139" spans="3:5" s="148" customFormat="1" x14ac:dyDescent="0.2"/>
    <row r="140" spans="3:5" s="148" customFormat="1" x14ac:dyDescent="0.2"/>
    <row r="141" spans="3:5" s="148" customFormat="1" x14ac:dyDescent="0.2"/>
    <row r="142" spans="3:5" s="148" customFormat="1" x14ac:dyDescent="0.2"/>
    <row r="143" spans="3:5" s="148" customFormat="1" x14ac:dyDescent="0.2"/>
    <row r="144" spans="3:5" s="148" customFormat="1" x14ac:dyDescent="0.2"/>
    <row r="145" s="148" customFormat="1" x14ac:dyDescent="0.2"/>
    <row r="146" s="148" customFormat="1" x14ac:dyDescent="0.2"/>
    <row r="147" s="148" customFormat="1" x14ac:dyDescent="0.2"/>
    <row r="148" s="148" customFormat="1" x14ac:dyDescent="0.2"/>
    <row r="149" s="148" customFormat="1" x14ac:dyDescent="0.2"/>
    <row r="150" s="148" customFormat="1" x14ac:dyDescent="0.2"/>
    <row r="151" s="148" customFormat="1" x14ac:dyDescent="0.2"/>
    <row r="152" s="148" customFormat="1" x14ac:dyDescent="0.2"/>
    <row r="153" s="148" customFormat="1" x14ac:dyDescent="0.2"/>
    <row r="154" s="148" customFormat="1" x14ac:dyDescent="0.2"/>
    <row r="155" s="148" customFormat="1" x14ac:dyDescent="0.2"/>
    <row r="156" s="148" customFormat="1" x14ac:dyDescent="0.2"/>
    <row r="157" s="148" customFormat="1" x14ac:dyDescent="0.2"/>
    <row r="158" s="148" customFormat="1" x14ac:dyDescent="0.2"/>
    <row r="159" s="148" customFormat="1" x14ac:dyDescent="0.2"/>
    <row r="160" s="148" customFormat="1" x14ac:dyDescent="0.2"/>
    <row r="161" s="148" customFormat="1" x14ac:dyDescent="0.2"/>
    <row r="162" s="148" customFormat="1" x14ac:dyDescent="0.2"/>
    <row r="163" s="148" customFormat="1" x14ac:dyDescent="0.2"/>
    <row r="164" s="148" customFormat="1" x14ac:dyDescent="0.2"/>
    <row r="165" s="148" customFormat="1" x14ac:dyDescent="0.2"/>
    <row r="166" s="148" customFormat="1" x14ac:dyDescent="0.2"/>
    <row r="167" s="148" customFormat="1" x14ac:dyDescent="0.2"/>
    <row r="168" s="148" customFormat="1" x14ac:dyDescent="0.2"/>
    <row r="169" s="148" customFormat="1" x14ac:dyDescent="0.2"/>
    <row r="170" s="148" customFormat="1" x14ac:dyDescent="0.2"/>
    <row r="171" s="148" customFormat="1" x14ac:dyDescent="0.2"/>
    <row r="172" s="148" customFormat="1" x14ac:dyDescent="0.2"/>
    <row r="173" s="148" customFormat="1" x14ac:dyDescent="0.2"/>
    <row r="174" s="148" customFormat="1" x14ac:dyDescent="0.2"/>
    <row r="175" s="148" customFormat="1" x14ac:dyDescent="0.2"/>
    <row r="176" s="148" customFormat="1" x14ac:dyDescent="0.2"/>
    <row r="177" s="148" customFormat="1" x14ac:dyDescent="0.2"/>
    <row r="178" s="148" customFormat="1" x14ac:dyDescent="0.2"/>
    <row r="179" s="148" customFormat="1" x14ac:dyDescent="0.2"/>
    <row r="180" s="148" customFormat="1" x14ac:dyDescent="0.2"/>
    <row r="181" s="148" customFormat="1" x14ac:dyDescent="0.2"/>
    <row r="182" s="148" customFormat="1" x14ac:dyDescent="0.2"/>
    <row r="183" s="148" customFormat="1" x14ac:dyDescent="0.2"/>
    <row r="184" s="148" customFormat="1" x14ac:dyDescent="0.2"/>
    <row r="185" s="148" customFormat="1" x14ac:dyDescent="0.2"/>
    <row r="186" s="148" customFormat="1" x14ac:dyDescent="0.2"/>
    <row r="187" s="148" customFormat="1" x14ac:dyDescent="0.2"/>
    <row r="188" s="148" customFormat="1" x14ac:dyDescent="0.2"/>
    <row r="189" s="148" customFormat="1" x14ac:dyDescent="0.2"/>
    <row r="190" s="148" customFormat="1" x14ac:dyDescent="0.2"/>
    <row r="191" s="148" customFormat="1" x14ac:dyDescent="0.2"/>
    <row r="192" s="148" customFormat="1" x14ac:dyDescent="0.2"/>
    <row r="193" s="148" customFormat="1" x14ac:dyDescent="0.2"/>
    <row r="194" s="148" customFormat="1" x14ac:dyDescent="0.2"/>
    <row r="195" s="148" customFormat="1" x14ac:dyDescent="0.2"/>
    <row r="196" s="148" customFormat="1" x14ac:dyDescent="0.2"/>
    <row r="197" s="148" customFormat="1" x14ac:dyDescent="0.2"/>
    <row r="198" s="148" customFormat="1" x14ac:dyDescent="0.2"/>
    <row r="199" s="148" customFormat="1" x14ac:dyDescent="0.2"/>
    <row r="200" s="148" customFormat="1" x14ac:dyDescent="0.2"/>
    <row r="201" s="148" customFormat="1" x14ac:dyDescent="0.2"/>
    <row r="202" s="148" customFormat="1" x14ac:dyDescent="0.2"/>
    <row r="203" s="148" customFormat="1" x14ac:dyDescent="0.2"/>
    <row r="204" s="148" customFormat="1" x14ac:dyDescent="0.2"/>
    <row r="205" s="148" customFormat="1" x14ac:dyDescent="0.2"/>
    <row r="206" s="148" customFormat="1" x14ac:dyDescent="0.2"/>
    <row r="207" s="148" customFormat="1" x14ac:dyDescent="0.2"/>
    <row r="208" s="148" customFormat="1" x14ac:dyDescent="0.2"/>
    <row r="209" s="148" customFormat="1" x14ac:dyDescent="0.2"/>
    <row r="210" s="148" customFormat="1" x14ac:dyDescent="0.2"/>
    <row r="211" s="148" customFormat="1" x14ac:dyDescent="0.2"/>
    <row r="212" s="148" customFormat="1" x14ac:dyDescent="0.2"/>
    <row r="213" s="148" customFormat="1" x14ac:dyDescent="0.2"/>
    <row r="214" s="148" customFormat="1" x14ac:dyDescent="0.2"/>
    <row r="215" s="148" customFormat="1" x14ac:dyDescent="0.2"/>
    <row r="216" s="148" customFormat="1" x14ac:dyDescent="0.2"/>
    <row r="217" s="148" customFormat="1" x14ac:dyDescent="0.2"/>
    <row r="218" s="148" customFormat="1" x14ac:dyDescent="0.2"/>
    <row r="219" s="148" customFormat="1" x14ac:dyDescent="0.2"/>
    <row r="220" s="148" customFormat="1" x14ac:dyDescent="0.2"/>
    <row r="221" s="148" customFormat="1" x14ac:dyDescent="0.2"/>
    <row r="222" s="148" customFormat="1" x14ac:dyDescent="0.2"/>
    <row r="223" s="148" customFormat="1" x14ac:dyDescent="0.2"/>
    <row r="224" s="148" customFormat="1" x14ac:dyDescent="0.2"/>
    <row r="225" s="148" customFormat="1" x14ac:dyDescent="0.2"/>
    <row r="226" s="148" customFormat="1" x14ac:dyDescent="0.2"/>
    <row r="227" s="148" customFormat="1" x14ac:dyDescent="0.2"/>
    <row r="228" s="148" customFormat="1" x14ac:dyDescent="0.2"/>
    <row r="229" s="148" customFormat="1" x14ac:dyDescent="0.2"/>
    <row r="230" s="148" customFormat="1" x14ac:dyDescent="0.2"/>
    <row r="231" s="148" customFormat="1" x14ac:dyDescent="0.2"/>
    <row r="232" s="148" customFormat="1" x14ac:dyDescent="0.2"/>
    <row r="233" s="148" customFormat="1" x14ac:dyDescent="0.2"/>
    <row r="234" s="148" customFormat="1" x14ac:dyDescent="0.2"/>
    <row r="235" s="148" customFormat="1" x14ac:dyDescent="0.2"/>
    <row r="236" s="148" customFormat="1" x14ac:dyDescent="0.2"/>
    <row r="237" s="148" customFormat="1" x14ac:dyDescent="0.2"/>
    <row r="238" s="148" customFormat="1" x14ac:dyDescent="0.2"/>
    <row r="239" s="148" customFormat="1" x14ac:dyDescent="0.2"/>
    <row r="240" s="148" customFormat="1" x14ac:dyDescent="0.2"/>
    <row r="241" s="148" customFormat="1" x14ac:dyDescent="0.2"/>
    <row r="242" s="148" customFormat="1" x14ac:dyDescent="0.2"/>
    <row r="243" s="148" customFormat="1" x14ac:dyDescent="0.2"/>
    <row r="244" s="148" customFormat="1" x14ac:dyDescent="0.2"/>
    <row r="245" s="148" customFormat="1" x14ac:dyDescent="0.2"/>
    <row r="246" s="148" customFormat="1" x14ac:dyDescent="0.2"/>
    <row r="247" s="148" customFormat="1" x14ac:dyDescent="0.2"/>
    <row r="248" s="148" customFormat="1" x14ac:dyDescent="0.2"/>
    <row r="249" s="148" customFormat="1" x14ac:dyDescent="0.2"/>
    <row r="250" s="148" customFormat="1" x14ac:dyDescent="0.2"/>
    <row r="251" s="148" customFormat="1" x14ac:dyDescent="0.2"/>
    <row r="252" s="148" customFormat="1" x14ac:dyDescent="0.2"/>
    <row r="253" s="148" customFormat="1" x14ac:dyDescent="0.2"/>
    <row r="254" s="148" customFormat="1" x14ac:dyDescent="0.2"/>
    <row r="255" s="148" customFormat="1" x14ac:dyDescent="0.2"/>
    <row r="256" s="148" customFormat="1" x14ac:dyDescent="0.2"/>
    <row r="257" s="148" customFormat="1" x14ac:dyDescent="0.2"/>
    <row r="258" s="148" customFormat="1" x14ac:dyDescent="0.2"/>
    <row r="259" s="148" customFormat="1" x14ac:dyDescent="0.2"/>
    <row r="260" s="148" customFormat="1" x14ac:dyDescent="0.2"/>
    <row r="261" s="148" customFormat="1" x14ac:dyDescent="0.2"/>
    <row r="262" s="148" customFormat="1" x14ac:dyDescent="0.2"/>
    <row r="263" s="148" customFormat="1" x14ac:dyDescent="0.2"/>
    <row r="264" s="148" customFormat="1" x14ac:dyDescent="0.2"/>
    <row r="265" s="148" customFormat="1" x14ac:dyDescent="0.2"/>
    <row r="266" s="148" customFormat="1" x14ac:dyDescent="0.2"/>
    <row r="267" s="148" customFormat="1" x14ac:dyDescent="0.2"/>
    <row r="268" s="148" customFormat="1" x14ac:dyDescent="0.2"/>
    <row r="269" s="148" customFormat="1" x14ac:dyDescent="0.2"/>
    <row r="270" s="148" customFormat="1" x14ac:dyDescent="0.2"/>
    <row r="271" s="148" customFormat="1" x14ac:dyDescent="0.2"/>
    <row r="272" s="148" customFormat="1" x14ac:dyDescent="0.2"/>
    <row r="273" s="148" customFormat="1" x14ac:dyDescent="0.2"/>
    <row r="274" s="148" customFormat="1" x14ac:dyDescent="0.2"/>
    <row r="275" s="148" customFormat="1" x14ac:dyDescent="0.2"/>
    <row r="276" s="148" customFormat="1" x14ac:dyDescent="0.2"/>
    <row r="277" s="148" customFormat="1" x14ac:dyDescent="0.2"/>
    <row r="278" s="148" customFormat="1" x14ac:dyDescent="0.2"/>
    <row r="279" s="148" customFormat="1" x14ac:dyDescent="0.2"/>
    <row r="280" s="148" customFormat="1" x14ac:dyDescent="0.2"/>
    <row r="281" s="148" customFormat="1" x14ac:dyDescent="0.2"/>
    <row r="282" s="148" customFormat="1" x14ac:dyDescent="0.2"/>
    <row r="283" s="148" customFormat="1" x14ac:dyDescent="0.2"/>
    <row r="284" s="148" customFormat="1" x14ac:dyDescent="0.2"/>
    <row r="285" s="148" customFormat="1" x14ac:dyDescent="0.2"/>
    <row r="286" s="148" customFormat="1" x14ac:dyDescent="0.2"/>
    <row r="287" s="148" customFormat="1" x14ac:dyDescent="0.2"/>
    <row r="288" s="148" customFormat="1" x14ac:dyDescent="0.2"/>
    <row r="289" spans="2:8" s="148" customFormat="1" x14ac:dyDescent="0.2"/>
    <row r="290" spans="2:8" s="148" customFormat="1" x14ac:dyDescent="0.2"/>
    <row r="291" spans="2:8" s="148" customFormat="1" x14ac:dyDescent="0.2"/>
    <row r="292" spans="2:8" s="148" customFormat="1" x14ac:dyDescent="0.2"/>
    <row r="293" spans="2:8" s="148" customFormat="1" x14ac:dyDescent="0.2"/>
    <row r="294" spans="2:8" s="148" customFormat="1" x14ac:dyDescent="0.2"/>
    <row r="295" spans="2:8" s="148" customFormat="1" x14ac:dyDescent="0.2"/>
    <row r="296" spans="2:8" s="148" customFormat="1" x14ac:dyDescent="0.2"/>
    <row r="297" spans="2:8" s="148" customFormat="1" x14ac:dyDescent="0.2"/>
    <row r="298" spans="2:8" s="148" customFormat="1" x14ac:dyDescent="0.2"/>
    <row r="299" spans="2:8" s="148" customFormat="1" x14ac:dyDescent="0.2"/>
    <row r="300" spans="2:8" s="148" customFormat="1" x14ac:dyDescent="0.2">
      <c r="B300" s="3"/>
      <c r="C300" s="3"/>
      <c r="D300" s="3"/>
      <c r="E300" s="3"/>
      <c r="F300" s="3"/>
      <c r="G300" s="3"/>
      <c r="H300" s="3"/>
    </row>
    <row r="301" spans="2:8" s="148" customFormat="1" x14ac:dyDescent="0.2">
      <c r="B301" s="3"/>
      <c r="C301" s="3"/>
      <c r="D301" s="3"/>
      <c r="E301" s="3"/>
      <c r="F301" s="3"/>
      <c r="G301" s="3"/>
      <c r="H301" s="3"/>
    </row>
    <row r="302" spans="2:8" s="148" customFormat="1" x14ac:dyDescent="0.2">
      <c r="B302" s="3"/>
      <c r="C302" s="3"/>
      <c r="D302" s="3"/>
      <c r="E302" s="3"/>
      <c r="F302" s="3"/>
      <c r="G302" s="3"/>
      <c r="H302" s="3"/>
    </row>
    <row r="303" spans="2:8" s="148" customFormat="1" x14ac:dyDescent="0.2">
      <c r="B303" s="3"/>
      <c r="C303" s="3"/>
      <c r="D303" s="3"/>
      <c r="E303" s="3"/>
      <c r="F303" s="3"/>
      <c r="G303" s="3"/>
      <c r="H303" s="3"/>
    </row>
    <row r="304" spans="2:8" s="148" customFormat="1" x14ac:dyDescent="0.2">
      <c r="B304" s="3"/>
      <c r="C304" s="3"/>
      <c r="D304" s="3"/>
      <c r="E304" s="3"/>
      <c r="F304" s="3"/>
      <c r="G304" s="3"/>
      <c r="H304" s="3"/>
    </row>
    <row r="305" spans="1:8" s="148" customFormat="1" x14ac:dyDescent="0.2">
      <c r="B305" s="3"/>
      <c r="C305" s="3"/>
      <c r="D305" s="3"/>
      <c r="E305" s="3"/>
      <c r="F305" s="3"/>
      <c r="G305" s="3"/>
      <c r="H305" s="3"/>
    </row>
    <row r="306" spans="1:8" s="148" customFormat="1" x14ac:dyDescent="0.2">
      <c r="B306" s="3"/>
      <c r="C306" s="3"/>
      <c r="D306" s="3"/>
      <c r="E306" s="3"/>
      <c r="F306" s="3"/>
      <c r="G306" s="3"/>
      <c r="H306" s="3"/>
    </row>
    <row r="307" spans="1:8" s="148" customFormat="1" x14ac:dyDescent="0.2">
      <c r="B307" s="3"/>
      <c r="C307" s="3"/>
      <c r="D307" s="3"/>
      <c r="E307" s="3"/>
      <c r="F307" s="3"/>
      <c r="G307" s="3"/>
      <c r="H307" s="3"/>
    </row>
    <row r="308" spans="1:8" s="148" customFormat="1" x14ac:dyDescent="0.2">
      <c r="A308" s="3"/>
      <c r="B308" s="3"/>
      <c r="C308" s="3"/>
      <c r="D308" s="3"/>
      <c r="E308" s="3"/>
      <c r="F308" s="3"/>
      <c r="G308" s="3"/>
      <c r="H308" s="3"/>
    </row>
  </sheetData>
  <sortState ref="B67:H99">
    <sortCondition ref="B67:B99"/>
  </sortState>
  <mergeCells count="11">
    <mergeCell ref="B115:E115"/>
    <mergeCell ref="B6:H6"/>
    <mergeCell ref="B8:H8"/>
    <mergeCell ref="B12:B16"/>
    <mergeCell ref="C12:C16"/>
    <mergeCell ref="D12:D16"/>
    <mergeCell ref="E12:E16"/>
    <mergeCell ref="F12:F16"/>
    <mergeCell ref="G12:G16"/>
    <mergeCell ref="H12:H16"/>
    <mergeCell ref="B7:H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3"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93"/>
  <sheetViews>
    <sheetView showGridLines="0" showRuler="0" zoomScale="85" zoomScaleNormal="85" zoomScaleSheetLayoutView="85" zoomScalePageLayoutView="70" workbookViewId="0"/>
  </sheetViews>
  <sheetFormatPr baseColWidth="10" defaultColWidth="11.42578125" defaultRowHeight="12.75" x14ac:dyDescent="0.2"/>
  <cols>
    <col min="1" max="1" width="7.140625" style="49" bestFit="1" customWidth="1"/>
    <col min="2" max="2" width="58.140625" style="75" bestFit="1" customWidth="1"/>
    <col min="3" max="3" width="23.5703125" style="75" bestFit="1" customWidth="1"/>
    <col min="4" max="6" width="17.7109375" style="49" customWidth="1"/>
    <col min="7" max="7" width="17.7109375" style="49" bestFit="1" customWidth="1"/>
    <col min="8" max="16384" width="11.42578125" style="49"/>
  </cols>
  <sheetData>
    <row r="1" spans="1:13" ht="15" x14ac:dyDescent="0.25">
      <c r="A1" s="1128" t="s">
        <v>262</v>
      </c>
      <c r="B1" s="158"/>
      <c r="C1" s="146"/>
      <c r="D1" s="167"/>
      <c r="E1" s="167"/>
      <c r="F1" s="167"/>
      <c r="G1" s="167"/>
    </row>
    <row r="2" spans="1:13" ht="15" customHeight="1" x14ac:dyDescent="0.25">
      <c r="A2" s="538"/>
      <c r="B2" s="509" t="s">
        <v>642</v>
      </c>
      <c r="C2" s="228"/>
      <c r="D2" s="7"/>
      <c r="E2" s="229"/>
      <c r="F2" s="229"/>
      <c r="G2" s="7"/>
    </row>
    <row r="3" spans="1:13" ht="15" customHeight="1" x14ac:dyDescent="0.25">
      <c r="A3" s="538"/>
      <c r="B3" s="381" t="s">
        <v>362</v>
      </c>
      <c r="C3" s="228"/>
      <c r="D3" s="7"/>
      <c r="E3" s="7"/>
      <c r="F3" s="7"/>
      <c r="G3" s="7"/>
    </row>
    <row r="4" spans="1:13" s="552" customFormat="1" x14ac:dyDescent="0.2">
      <c r="B4" s="55"/>
      <c r="C4" s="55"/>
      <c r="D4" s="55"/>
      <c r="E4" s="55"/>
      <c r="F4" s="55"/>
      <c r="G4" s="55"/>
      <c r="H4" s="49"/>
      <c r="I4" s="49"/>
      <c r="J4" s="49"/>
      <c r="K4" s="49"/>
      <c r="L4" s="49"/>
      <c r="M4" s="49"/>
    </row>
    <row r="5" spans="1:13" s="552" customFormat="1" x14ac:dyDescent="0.2">
      <c r="B5" s="55"/>
      <c r="C5" s="55"/>
      <c r="D5" s="55"/>
      <c r="E5" s="55"/>
      <c r="F5" s="55"/>
      <c r="G5" s="55"/>
      <c r="H5" s="49"/>
      <c r="I5" s="49"/>
      <c r="J5" s="49"/>
      <c r="K5" s="49"/>
      <c r="L5" s="49"/>
      <c r="M5" s="49"/>
    </row>
    <row r="6" spans="1:13" ht="17.25" x14ac:dyDescent="0.2">
      <c r="B6" s="1260" t="s">
        <v>948</v>
      </c>
      <c r="C6" s="1260"/>
      <c r="D6" s="1260"/>
      <c r="E6" s="1260"/>
      <c r="F6" s="1260"/>
      <c r="G6" s="1260"/>
    </row>
    <row r="7" spans="1:13" ht="15" x14ac:dyDescent="0.2">
      <c r="B7" s="1259" t="s">
        <v>803</v>
      </c>
      <c r="C7" s="1259"/>
      <c r="D7" s="1259"/>
      <c r="E7" s="1259"/>
      <c r="F7" s="1259"/>
      <c r="G7" s="1259"/>
    </row>
    <row r="8" spans="1:13" s="552" customFormat="1" x14ac:dyDescent="0.2">
      <c r="B8" s="583"/>
      <c r="C8" s="583"/>
      <c r="D8" s="583"/>
      <c r="E8" s="583"/>
      <c r="F8" s="583"/>
      <c r="G8" s="583"/>
      <c r="H8" s="49"/>
      <c r="I8" s="49"/>
      <c r="J8" s="49"/>
      <c r="K8" s="49"/>
      <c r="L8" s="49"/>
      <c r="M8" s="49"/>
    </row>
    <row r="9" spans="1:13" s="552" customFormat="1" x14ac:dyDescent="0.2">
      <c r="B9" s="55"/>
      <c r="C9" s="55"/>
      <c r="D9" s="55"/>
      <c r="E9" s="55"/>
      <c r="F9" s="55"/>
      <c r="G9" s="55"/>
      <c r="H9" s="49"/>
      <c r="I9" s="49"/>
      <c r="J9" s="49"/>
      <c r="K9" s="49"/>
      <c r="L9" s="49"/>
      <c r="M9" s="49"/>
    </row>
    <row r="10" spans="1:13" ht="13.5" thickBot="1" x14ac:dyDescent="0.25">
      <c r="B10" s="7"/>
      <c r="C10" s="7"/>
      <c r="D10" s="7"/>
      <c r="E10" s="7"/>
      <c r="F10" s="7"/>
      <c r="G10" s="937" t="s">
        <v>349</v>
      </c>
    </row>
    <row r="11" spans="1:13" ht="13.5" thickTop="1" x14ac:dyDescent="0.2">
      <c r="B11" s="1261" t="s">
        <v>345</v>
      </c>
      <c r="C11" s="1264" t="s">
        <v>212</v>
      </c>
      <c r="D11" s="1267" t="s">
        <v>337</v>
      </c>
      <c r="E11" s="1270" t="s">
        <v>403</v>
      </c>
      <c r="F11" s="1273" t="s">
        <v>770</v>
      </c>
      <c r="G11" s="1276" t="s">
        <v>347</v>
      </c>
    </row>
    <row r="12" spans="1:13" x14ac:dyDescent="0.2">
      <c r="B12" s="1262"/>
      <c r="C12" s="1265"/>
      <c r="D12" s="1268"/>
      <c r="E12" s="1271"/>
      <c r="F12" s="1274"/>
      <c r="G12" s="1277"/>
    </row>
    <row r="13" spans="1:13" x14ac:dyDescent="0.2">
      <c r="B13" s="1262"/>
      <c r="C13" s="1265"/>
      <c r="D13" s="1268"/>
      <c r="E13" s="1271"/>
      <c r="F13" s="1274"/>
      <c r="G13" s="1277"/>
    </row>
    <row r="14" spans="1:13" x14ac:dyDescent="0.2">
      <c r="B14" s="1262"/>
      <c r="C14" s="1265"/>
      <c r="D14" s="1268"/>
      <c r="E14" s="1271"/>
      <c r="F14" s="1274"/>
      <c r="G14" s="1277"/>
    </row>
    <row r="15" spans="1:13" ht="13.5" thickBot="1" x14ac:dyDescent="0.25">
      <c r="B15" s="1263"/>
      <c r="C15" s="1266"/>
      <c r="D15" s="1269"/>
      <c r="E15" s="1272"/>
      <c r="F15" s="1275"/>
      <c r="G15" s="1278"/>
    </row>
    <row r="16" spans="1:13" ht="16.5" thickTop="1" x14ac:dyDescent="0.25">
      <c r="B16" s="231"/>
      <c r="C16" s="232"/>
      <c r="D16" s="233"/>
      <c r="E16" s="234"/>
      <c r="F16" s="235"/>
      <c r="G16" s="236"/>
    </row>
    <row r="17" spans="1:13" s="537" customFormat="1" ht="15.75" x14ac:dyDescent="0.25">
      <c r="B17" s="938" t="s">
        <v>213</v>
      </c>
      <c r="C17" s="939"/>
      <c r="D17" s="940">
        <f>SUM(D19:D32)</f>
        <v>1484.4754370359319</v>
      </c>
      <c r="E17" s="940">
        <f t="shared" ref="E17:G17" si="0">SUM(E19:E32)</f>
        <v>141.53237335042965</v>
      </c>
      <c r="F17" s="941">
        <f t="shared" si="0"/>
        <v>59.051344730766886</v>
      </c>
      <c r="G17" s="942">
        <f t="shared" si="0"/>
        <v>1685.0591551171283</v>
      </c>
      <c r="H17" s="49"/>
      <c r="I17" s="49"/>
      <c r="J17" s="49"/>
      <c r="K17" s="49"/>
      <c r="L17" s="49"/>
      <c r="M17" s="49"/>
    </row>
    <row r="18" spans="1:13" x14ac:dyDescent="0.2">
      <c r="B18" s="943"/>
      <c r="C18" s="944"/>
      <c r="D18" s="945"/>
      <c r="E18" s="945"/>
      <c r="F18" s="946"/>
      <c r="G18" s="947"/>
    </row>
    <row r="19" spans="1:13" x14ac:dyDescent="0.2">
      <c r="A19" s="237"/>
      <c r="B19" s="948" t="s">
        <v>624</v>
      </c>
      <c r="C19" s="949" t="s">
        <v>280</v>
      </c>
      <c r="D19" s="950">
        <v>26.612339274110216</v>
      </c>
      <c r="E19" s="950">
        <v>0.23316235478737157</v>
      </c>
      <c r="F19" s="951">
        <v>2.6583259642888066</v>
      </c>
      <c r="G19" s="952">
        <v>29.503827593186394</v>
      </c>
    </row>
    <row r="20" spans="1:13" x14ac:dyDescent="0.2">
      <c r="A20" s="237"/>
      <c r="B20" s="948" t="s">
        <v>625</v>
      </c>
      <c r="C20" s="949" t="s">
        <v>280</v>
      </c>
      <c r="D20" s="950">
        <v>475.53506674052693</v>
      </c>
      <c r="E20" s="950">
        <v>31.522216034284963</v>
      </c>
      <c r="F20" s="951">
        <v>15.438463515309696</v>
      </c>
      <c r="G20" s="952">
        <v>522.49574629012159</v>
      </c>
    </row>
    <row r="21" spans="1:13" x14ac:dyDescent="0.2">
      <c r="A21" s="237"/>
      <c r="B21" s="948" t="s">
        <v>626</v>
      </c>
      <c r="C21" s="949" t="s">
        <v>280</v>
      </c>
      <c r="D21" s="950">
        <v>7.6182292720861602</v>
      </c>
      <c r="E21" s="950">
        <v>0.77088950761836816</v>
      </c>
      <c r="F21" s="951">
        <v>0.10796178830902156</v>
      </c>
      <c r="G21" s="952">
        <v>8.4970805680135495</v>
      </c>
    </row>
    <row r="22" spans="1:13" x14ac:dyDescent="0.2">
      <c r="A22" s="237"/>
      <c r="B22" s="948" t="s">
        <v>627</v>
      </c>
      <c r="C22" s="949" t="s">
        <v>280</v>
      </c>
      <c r="D22" s="950">
        <v>320.72955172524001</v>
      </c>
      <c r="E22" s="950">
        <v>24.411448479975363</v>
      </c>
      <c r="F22" s="951">
        <v>10.741768701049663</v>
      </c>
      <c r="G22" s="952">
        <v>355.88276890626503</v>
      </c>
    </row>
    <row r="23" spans="1:13" x14ac:dyDescent="0.2">
      <c r="A23" s="237"/>
      <c r="B23" s="948" t="s">
        <v>628</v>
      </c>
      <c r="C23" s="949" t="s">
        <v>280</v>
      </c>
      <c r="D23" s="950">
        <v>328.76472179906472</v>
      </c>
      <c r="E23" s="950">
        <v>34.594620435736815</v>
      </c>
      <c r="F23" s="951">
        <v>10.850543672454211</v>
      </c>
      <c r="G23" s="952">
        <v>374.20988590725574</v>
      </c>
    </row>
    <row r="24" spans="1:13" x14ac:dyDescent="0.2">
      <c r="A24" s="237"/>
      <c r="B24" s="948" t="s">
        <v>215</v>
      </c>
      <c r="C24" s="949" t="s">
        <v>280</v>
      </c>
      <c r="D24" s="950">
        <v>17.044667682244782</v>
      </c>
      <c r="E24" s="950">
        <v>11.015116430467817</v>
      </c>
      <c r="F24" s="951">
        <v>18.414159384214035</v>
      </c>
      <c r="G24" s="952">
        <v>46.473943496926637</v>
      </c>
    </row>
    <row r="25" spans="1:13" x14ac:dyDescent="0.2">
      <c r="A25" s="237"/>
      <c r="B25" s="948" t="s">
        <v>216</v>
      </c>
      <c r="C25" s="949" t="s">
        <v>280</v>
      </c>
      <c r="D25" s="950">
        <v>0.69659426233874144</v>
      </c>
      <c r="E25" s="950">
        <v>5.3901475606594862E-2</v>
      </c>
      <c r="F25" s="951">
        <v>0.84012170514145279</v>
      </c>
      <c r="G25" s="952">
        <v>1.590617443086789</v>
      </c>
    </row>
    <row r="26" spans="1:13" x14ac:dyDescent="0.2">
      <c r="A26" s="237"/>
      <c r="B26" s="948" t="s">
        <v>217</v>
      </c>
      <c r="C26" s="949" t="s">
        <v>280</v>
      </c>
      <c r="D26" s="950">
        <v>0.13330155213005088</v>
      </c>
      <c r="E26" s="950">
        <v>2.4527276794750249E-2</v>
      </c>
      <c r="F26" s="951">
        <v>0</v>
      </c>
      <c r="G26" s="952">
        <v>0.15782882892480113</v>
      </c>
    </row>
    <row r="27" spans="1:13" x14ac:dyDescent="0.2">
      <c r="A27" s="237"/>
      <c r="B27" s="948" t="s">
        <v>218</v>
      </c>
      <c r="C27" s="949" t="s">
        <v>280</v>
      </c>
      <c r="D27" s="950">
        <v>5.7908374258290554</v>
      </c>
      <c r="E27" s="950">
        <v>0.46240478955161862</v>
      </c>
      <c r="F27" s="951">
        <v>0</v>
      </c>
      <c r="G27" s="952">
        <v>6.2532422153806744</v>
      </c>
    </row>
    <row r="28" spans="1:13" x14ac:dyDescent="0.2">
      <c r="A28" s="237"/>
      <c r="B28" s="948" t="s">
        <v>218</v>
      </c>
      <c r="C28" s="949" t="s">
        <v>280</v>
      </c>
      <c r="D28" s="950">
        <v>51.83291218800273</v>
      </c>
      <c r="E28" s="950">
        <v>2.2109256319843187</v>
      </c>
      <c r="F28" s="951">
        <v>0</v>
      </c>
      <c r="G28" s="952">
        <v>54.043837819987047</v>
      </c>
    </row>
    <row r="29" spans="1:13" x14ac:dyDescent="0.2">
      <c r="A29" s="237"/>
      <c r="B29" s="948" t="s">
        <v>57</v>
      </c>
      <c r="C29" s="949" t="s">
        <v>280</v>
      </c>
      <c r="D29" s="950">
        <v>8.2153119706831781</v>
      </c>
      <c r="E29" s="950">
        <v>0.65699790137529179</v>
      </c>
      <c r="F29" s="951">
        <v>0</v>
      </c>
      <c r="G29" s="952">
        <v>8.8723098720584694</v>
      </c>
    </row>
    <row r="30" spans="1:13" x14ac:dyDescent="0.2">
      <c r="A30" s="237"/>
      <c r="B30" s="948" t="s">
        <v>219</v>
      </c>
      <c r="C30" s="949" t="s">
        <v>280</v>
      </c>
      <c r="D30" s="950">
        <v>10.422157002695178</v>
      </c>
      <c r="E30" s="950">
        <v>0.83348318437003954</v>
      </c>
      <c r="F30" s="951">
        <v>0</v>
      </c>
      <c r="G30" s="952">
        <v>11.255640187065218</v>
      </c>
    </row>
    <row r="31" spans="1:13" x14ac:dyDescent="0.2">
      <c r="A31" s="237"/>
      <c r="B31" s="948" t="s">
        <v>220</v>
      </c>
      <c r="C31" s="949" t="s">
        <v>280</v>
      </c>
      <c r="D31" s="950">
        <v>0.97162968328876942</v>
      </c>
      <c r="E31" s="950">
        <v>7.7706107317488907E-2</v>
      </c>
      <c r="F31" s="951">
        <v>0</v>
      </c>
      <c r="G31" s="952">
        <v>1.0493357906062584</v>
      </c>
    </row>
    <row r="32" spans="1:13" x14ac:dyDescent="0.2">
      <c r="A32" s="237"/>
      <c r="B32" s="948" t="s">
        <v>361</v>
      </c>
      <c r="C32" s="949" t="s">
        <v>280</v>
      </c>
      <c r="D32" s="950">
        <v>230.10811645769149</v>
      </c>
      <c r="E32" s="950">
        <v>34.664973740558843</v>
      </c>
      <c r="F32" s="951">
        <v>0</v>
      </c>
      <c r="G32" s="952">
        <v>264.77309019825032</v>
      </c>
    </row>
    <row r="33" spans="1:13" x14ac:dyDescent="0.2">
      <c r="A33" s="237"/>
      <c r="B33" s="943"/>
      <c r="C33" s="949"/>
      <c r="D33" s="950"/>
      <c r="E33" s="950"/>
      <c r="F33" s="953"/>
      <c r="G33" s="952"/>
    </row>
    <row r="34" spans="1:13" s="537" customFormat="1" ht="15.75" x14ac:dyDescent="0.25">
      <c r="A34" s="713"/>
      <c r="B34" s="938" t="s">
        <v>221</v>
      </c>
      <c r="C34" s="939"/>
      <c r="D34" s="940">
        <f>SUM(D36:D59)</f>
        <v>73265.78054125364</v>
      </c>
      <c r="E34" s="940">
        <f t="shared" ref="E34:G34" si="1">SUM(E36:E59)</f>
        <v>2679.2739210565114</v>
      </c>
      <c r="F34" s="941">
        <f t="shared" si="1"/>
        <v>14078.041925744747</v>
      </c>
      <c r="G34" s="942">
        <f t="shared" si="1"/>
        <v>90023.09638805491</v>
      </c>
      <c r="H34" s="49"/>
      <c r="I34" s="49"/>
      <c r="J34" s="49"/>
      <c r="K34" s="49"/>
      <c r="L34" s="49"/>
      <c r="M34" s="49"/>
    </row>
    <row r="35" spans="1:13" x14ac:dyDescent="0.2">
      <c r="A35" s="146"/>
      <c r="B35" s="943"/>
      <c r="C35" s="944"/>
      <c r="D35" s="950"/>
      <c r="E35" s="950"/>
      <c r="F35" s="953"/>
      <c r="G35" s="952"/>
    </row>
    <row r="36" spans="1:13" x14ac:dyDescent="0.2">
      <c r="A36" s="237"/>
      <c r="B36" s="948" t="s">
        <v>549</v>
      </c>
      <c r="C36" s="949" t="s">
        <v>281</v>
      </c>
      <c r="D36" s="950">
        <v>6509.917158246506</v>
      </c>
      <c r="E36" s="950">
        <v>0</v>
      </c>
      <c r="F36" s="951">
        <v>0</v>
      </c>
      <c r="G36" s="952">
        <v>6509.917158246506</v>
      </c>
    </row>
    <row r="37" spans="1:13" x14ac:dyDescent="0.2">
      <c r="A37" s="237"/>
      <c r="B37" s="948" t="s">
        <v>550</v>
      </c>
      <c r="C37" s="949" t="s">
        <v>281</v>
      </c>
      <c r="D37" s="950">
        <v>2282.4522677427608</v>
      </c>
      <c r="E37" s="950">
        <v>0</v>
      </c>
      <c r="F37" s="951">
        <v>0</v>
      </c>
      <c r="G37" s="952">
        <v>2282.4522677427608</v>
      </c>
    </row>
    <row r="38" spans="1:13" x14ac:dyDescent="0.2">
      <c r="A38" s="237"/>
      <c r="B38" s="948" t="s">
        <v>551</v>
      </c>
      <c r="C38" s="949" t="s">
        <v>281</v>
      </c>
      <c r="D38" s="950">
        <v>2316.4284307538956</v>
      </c>
      <c r="E38" s="950">
        <v>0</v>
      </c>
      <c r="F38" s="951">
        <v>0</v>
      </c>
      <c r="G38" s="952">
        <v>2316.4284307538956</v>
      </c>
    </row>
    <row r="39" spans="1:13" x14ac:dyDescent="0.2">
      <c r="A39" s="237"/>
      <c r="B39" s="948" t="s">
        <v>552</v>
      </c>
      <c r="C39" s="949" t="s">
        <v>281</v>
      </c>
      <c r="D39" s="950">
        <v>508.21737050896098</v>
      </c>
      <c r="E39" s="950">
        <v>0</v>
      </c>
      <c r="F39" s="951">
        <v>0</v>
      </c>
      <c r="G39" s="952">
        <v>508.21737050896098</v>
      </c>
    </row>
    <row r="40" spans="1:13" x14ac:dyDescent="0.2">
      <c r="A40" s="237"/>
      <c r="B40" s="948" t="s">
        <v>553</v>
      </c>
      <c r="C40" s="949" t="s">
        <v>281</v>
      </c>
      <c r="D40" s="950">
        <v>554.45022327080687</v>
      </c>
      <c r="E40" s="950">
        <v>0</v>
      </c>
      <c r="F40" s="951">
        <v>0</v>
      </c>
      <c r="G40" s="952">
        <v>554.45022327080687</v>
      </c>
    </row>
    <row r="41" spans="1:13" x14ac:dyDescent="0.2">
      <c r="A41" s="237"/>
      <c r="B41" s="948" t="s">
        <v>554</v>
      </c>
      <c r="C41" s="949" t="s">
        <v>281</v>
      </c>
      <c r="D41" s="950">
        <v>4649.4442233842401</v>
      </c>
      <c r="E41" s="950">
        <v>36.500093387392099</v>
      </c>
      <c r="F41" s="951">
        <v>1264.9071312173678</v>
      </c>
      <c r="G41" s="952">
        <v>5950.851447989</v>
      </c>
    </row>
    <row r="42" spans="1:13" x14ac:dyDescent="0.2">
      <c r="A42" s="237"/>
      <c r="B42" s="948" t="s">
        <v>555</v>
      </c>
      <c r="C42" s="949" t="s">
        <v>281</v>
      </c>
      <c r="D42" s="950">
        <v>4.0182939600546446</v>
      </c>
      <c r="E42" s="950">
        <v>1.1725077918139843</v>
      </c>
      <c r="F42" s="951">
        <v>0</v>
      </c>
      <c r="G42" s="952">
        <v>5.1908017518686291</v>
      </c>
    </row>
    <row r="43" spans="1:13" x14ac:dyDescent="0.2">
      <c r="A43" s="237"/>
      <c r="B43" s="948" t="s">
        <v>556</v>
      </c>
      <c r="C43" s="949" t="s">
        <v>281</v>
      </c>
      <c r="D43" s="950">
        <v>1745.4290153353261</v>
      </c>
      <c r="E43" s="950">
        <v>36.029304974311117</v>
      </c>
      <c r="F43" s="951">
        <v>476.40515290791438</v>
      </c>
      <c r="G43" s="952">
        <v>2257.8634732175515</v>
      </c>
    </row>
    <row r="44" spans="1:13" x14ac:dyDescent="0.2">
      <c r="A44" s="237"/>
      <c r="B44" s="948" t="s">
        <v>557</v>
      </c>
      <c r="C44" s="949" t="s">
        <v>281</v>
      </c>
      <c r="D44" s="950">
        <v>8102.0888983565173</v>
      </c>
      <c r="E44" s="950">
        <v>433.18388398313868</v>
      </c>
      <c r="F44" s="951">
        <v>1468.7286708520733</v>
      </c>
      <c r="G44" s="952">
        <v>10004.00145319173</v>
      </c>
    </row>
    <row r="45" spans="1:13" x14ac:dyDescent="0.2">
      <c r="A45" s="237"/>
      <c r="B45" s="948" t="s">
        <v>558</v>
      </c>
      <c r="C45" s="949" t="s">
        <v>281</v>
      </c>
      <c r="D45" s="950">
        <v>2969.0414963498274</v>
      </c>
      <c r="E45" s="950">
        <v>300.74940654490041</v>
      </c>
      <c r="F45" s="951">
        <v>315.70807911186506</v>
      </c>
      <c r="G45" s="952">
        <v>3585.498982006593</v>
      </c>
    </row>
    <row r="46" spans="1:13" x14ac:dyDescent="0.2">
      <c r="A46" s="237"/>
      <c r="B46" s="948" t="s">
        <v>559</v>
      </c>
      <c r="C46" s="949" t="s">
        <v>281</v>
      </c>
      <c r="D46" s="950">
        <v>7583.5270847875299</v>
      </c>
      <c r="E46" s="950">
        <v>464.96632541769145</v>
      </c>
      <c r="F46" s="951">
        <v>1330.0663892596792</v>
      </c>
      <c r="G46" s="952">
        <v>9378.5597994648997</v>
      </c>
    </row>
    <row r="47" spans="1:13" x14ac:dyDescent="0.2">
      <c r="A47" s="237"/>
      <c r="B47" s="948" t="s">
        <v>560</v>
      </c>
      <c r="C47" s="949" t="s">
        <v>281</v>
      </c>
      <c r="D47" s="950">
        <v>145.18549630695483</v>
      </c>
      <c r="E47" s="950">
        <v>14.412246193484693</v>
      </c>
      <c r="F47" s="951">
        <v>0.90337642146549668</v>
      </c>
      <c r="G47" s="952">
        <v>160.50111892190503</v>
      </c>
    </row>
    <row r="48" spans="1:13" x14ac:dyDescent="0.2">
      <c r="A48" s="237"/>
      <c r="B48" s="948" t="s">
        <v>561</v>
      </c>
      <c r="C48" s="949" t="s">
        <v>281</v>
      </c>
      <c r="D48" s="950">
        <v>2328.8454003177017</v>
      </c>
      <c r="E48" s="950">
        <v>157.28851521874219</v>
      </c>
      <c r="F48" s="951">
        <v>420.09783415730988</v>
      </c>
      <c r="G48" s="952">
        <v>2906.231749693754</v>
      </c>
    </row>
    <row r="49" spans="1:13" x14ac:dyDescent="0.2">
      <c r="A49" s="237"/>
      <c r="B49" s="948" t="s">
        <v>562</v>
      </c>
      <c r="C49" s="949" t="s">
        <v>281</v>
      </c>
      <c r="D49" s="950">
        <v>308.38915885029047</v>
      </c>
      <c r="E49" s="950">
        <v>12.611942278625065</v>
      </c>
      <c r="F49" s="951">
        <v>38.925564939325561</v>
      </c>
      <c r="G49" s="952">
        <v>359.9266660682411</v>
      </c>
    </row>
    <row r="50" spans="1:13" x14ac:dyDescent="0.2">
      <c r="A50" s="237"/>
      <c r="B50" s="948" t="s">
        <v>563</v>
      </c>
      <c r="C50" s="949" t="s">
        <v>281</v>
      </c>
      <c r="D50" s="950">
        <v>327.97556637187512</v>
      </c>
      <c r="E50" s="950">
        <v>36.359387986263613</v>
      </c>
      <c r="F50" s="951">
        <v>65.212475113607823</v>
      </c>
      <c r="G50" s="952">
        <v>429.54742947174651</v>
      </c>
    </row>
    <row r="51" spans="1:13" x14ac:dyDescent="0.2">
      <c r="A51" s="237"/>
      <c r="B51" s="948" t="s">
        <v>564</v>
      </c>
      <c r="C51" s="949" t="s">
        <v>281</v>
      </c>
      <c r="D51" s="950">
        <v>3991.041046190865</v>
      </c>
      <c r="E51" s="950">
        <v>363.27663190885733</v>
      </c>
      <c r="F51" s="951">
        <v>871.87867963195913</v>
      </c>
      <c r="G51" s="952">
        <v>5226.196357731681</v>
      </c>
    </row>
    <row r="52" spans="1:13" x14ac:dyDescent="0.2">
      <c r="A52" s="237"/>
      <c r="B52" s="948" t="s">
        <v>565</v>
      </c>
      <c r="C52" s="949" t="s">
        <v>281</v>
      </c>
      <c r="D52" s="950">
        <v>6795.9630253361793</v>
      </c>
      <c r="E52" s="950">
        <v>237.54159855258399</v>
      </c>
      <c r="F52" s="951">
        <v>1756.3788885479948</v>
      </c>
      <c r="G52" s="952">
        <v>8789.8835124367579</v>
      </c>
    </row>
    <row r="53" spans="1:13" x14ac:dyDescent="0.2">
      <c r="A53" s="237"/>
      <c r="B53" s="948" t="s">
        <v>566</v>
      </c>
      <c r="C53" s="949" t="s">
        <v>281</v>
      </c>
      <c r="D53" s="950">
        <v>15103.320882508066</v>
      </c>
      <c r="E53" s="950">
        <v>406.96480619321846</v>
      </c>
      <c r="F53" s="951">
        <v>4215.5046729844726</v>
      </c>
      <c r="G53" s="952">
        <v>19725.790361685758</v>
      </c>
    </row>
    <row r="54" spans="1:13" x14ac:dyDescent="0.2">
      <c r="A54" s="237"/>
      <c r="B54" s="948" t="s">
        <v>567</v>
      </c>
      <c r="C54" s="949" t="s">
        <v>281</v>
      </c>
      <c r="D54" s="950">
        <v>456.84105414010037</v>
      </c>
      <c r="E54" s="950">
        <v>12.128055892165662</v>
      </c>
      <c r="F54" s="951">
        <v>116.76634833718495</v>
      </c>
      <c r="G54" s="952">
        <v>585.73545836945095</v>
      </c>
    </row>
    <row r="55" spans="1:13" x14ac:dyDescent="0.2">
      <c r="A55" s="237"/>
      <c r="B55" s="948" t="s">
        <v>568</v>
      </c>
      <c r="C55" s="949" t="s">
        <v>281</v>
      </c>
      <c r="D55" s="950">
        <v>2130.4733278581853</v>
      </c>
      <c r="E55" s="950">
        <v>152.97893600423703</v>
      </c>
      <c r="F55" s="951">
        <v>507.52609054754993</v>
      </c>
      <c r="G55" s="952">
        <v>2790.9783544099719</v>
      </c>
    </row>
    <row r="56" spans="1:13" x14ac:dyDescent="0.2">
      <c r="A56" s="237"/>
      <c r="B56" s="948" t="s">
        <v>569</v>
      </c>
      <c r="C56" s="949" t="s">
        <v>281</v>
      </c>
      <c r="D56" s="950">
        <v>209.29890867712663</v>
      </c>
      <c r="E56" s="950">
        <v>1.4650933517943372</v>
      </c>
      <c r="F56" s="951">
        <v>58.5922259962433</v>
      </c>
      <c r="G56" s="952">
        <v>269.35622802516428</v>
      </c>
    </row>
    <row r="57" spans="1:13" x14ac:dyDescent="0.2">
      <c r="A57" s="237"/>
      <c r="B57" s="948" t="s">
        <v>570</v>
      </c>
      <c r="C57" s="949" t="s">
        <v>281</v>
      </c>
      <c r="D57" s="950">
        <v>625.22140630910292</v>
      </c>
      <c r="E57" s="950">
        <v>8.762025814925579</v>
      </c>
      <c r="F57" s="951">
        <v>158.41226206976941</v>
      </c>
      <c r="G57" s="952">
        <v>792.39569419379791</v>
      </c>
    </row>
    <row r="58" spans="1:13" x14ac:dyDescent="0.2">
      <c r="A58" s="237"/>
      <c r="B58" s="948" t="s">
        <v>571</v>
      </c>
      <c r="C58" s="949" t="s">
        <v>281</v>
      </c>
      <c r="D58" s="950">
        <v>3555.6887275819272</v>
      </c>
      <c r="E58" s="954">
        <v>-1.2206693327243556E-6</v>
      </c>
      <c r="F58" s="951">
        <v>996.77807329880045</v>
      </c>
      <c r="G58" s="952">
        <v>4552.4667996600583</v>
      </c>
    </row>
    <row r="59" spans="1:13" x14ac:dyDescent="0.2">
      <c r="A59" s="237"/>
      <c r="B59" s="948" t="s">
        <v>572</v>
      </c>
      <c r="C59" s="949" t="s">
        <v>281</v>
      </c>
      <c r="D59" s="950">
        <v>62.522078108832183</v>
      </c>
      <c r="E59" s="950">
        <v>2.8831607830356152</v>
      </c>
      <c r="F59" s="951">
        <v>15.250010350163654</v>
      </c>
      <c r="G59" s="952">
        <v>80.655249242031445</v>
      </c>
    </row>
    <row r="60" spans="1:13" ht="15.75" x14ac:dyDescent="0.2">
      <c r="A60" s="238"/>
      <c r="B60" s="948"/>
      <c r="C60" s="949"/>
      <c r="D60" s="955"/>
      <c r="E60" s="956"/>
      <c r="F60" s="957"/>
      <c r="G60" s="958"/>
    </row>
    <row r="61" spans="1:13" s="537" customFormat="1" ht="15.75" x14ac:dyDescent="0.25">
      <c r="A61" s="714"/>
      <c r="B61" s="959" t="s">
        <v>222</v>
      </c>
      <c r="C61" s="960"/>
      <c r="D61" s="955">
        <f>SUM(D63:D82)+SUM(D103:D181)</f>
        <v>1183647.4925408964</v>
      </c>
      <c r="E61" s="956">
        <f t="shared" ref="E61:G61" si="2">SUM(E63:E82)+SUM(E103:E181)</f>
        <v>1019867.2788346683</v>
      </c>
      <c r="F61" s="957">
        <f t="shared" si="2"/>
        <v>581287.56425870524</v>
      </c>
      <c r="G61" s="958">
        <f t="shared" si="2"/>
        <v>2784802.3356342702</v>
      </c>
      <c r="H61" s="49"/>
      <c r="I61" s="49"/>
      <c r="J61" s="49"/>
      <c r="K61" s="49"/>
      <c r="L61" s="49"/>
      <c r="M61" s="49"/>
    </row>
    <row r="62" spans="1:13" x14ac:dyDescent="0.2">
      <c r="A62" s="146"/>
      <c r="B62" s="943"/>
      <c r="C62" s="949"/>
      <c r="D62" s="950"/>
      <c r="E62" s="950"/>
      <c r="F62" s="953"/>
      <c r="G62" s="952"/>
    </row>
    <row r="63" spans="1:13" x14ac:dyDescent="0.2">
      <c r="A63" s="237"/>
      <c r="B63" s="948" t="s">
        <v>223</v>
      </c>
      <c r="C63" s="949" t="s">
        <v>30</v>
      </c>
      <c r="D63" s="950">
        <v>8867.9051626808996</v>
      </c>
      <c r="E63" s="950">
        <v>1241.5067227753252</v>
      </c>
      <c r="F63" s="951">
        <v>7692.1687365287899</v>
      </c>
      <c r="G63" s="952">
        <v>17801.580621985016</v>
      </c>
    </row>
    <row r="64" spans="1:13" x14ac:dyDescent="0.2">
      <c r="A64" s="237"/>
      <c r="B64" s="948" t="s">
        <v>573</v>
      </c>
      <c r="C64" s="949" t="s">
        <v>224</v>
      </c>
      <c r="D64" s="950">
        <v>303.61022072936663</v>
      </c>
      <c r="E64" s="950">
        <v>98.155077165226203</v>
      </c>
      <c r="F64" s="951">
        <v>34.822070147633688</v>
      </c>
      <c r="G64" s="952">
        <v>436.5873680422265</v>
      </c>
    </row>
    <row r="65" spans="1:7" x14ac:dyDescent="0.2">
      <c r="A65" s="237"/>
      <c r="B65" s="948" t="s">
        <v>225</v>
      </c>
      <c r="C65" s="949" t="s">
        <v>224</v>
      </c>
      <c r="D65" s="950">
        <v>4382.414227447216</v>
      </c>
      <c r="E65" s="950">
        <v>3344.220285403374</v>
      </c>
      <c r="F65" s="951">
        <v>1247.33981536438</v>
      </c>
      <c r="G65" s="952">
        <v>8973.9743282149702</v>
      </c>
    </row>
    <row r="66" spans="1:7" x14ac:dyDescent="0.2">
      <c r="A66" s="237"/>
      <c r="B66" s="948" t="s">
        <v>226</v>
      </c>
      <c r="C66" s="949" t="s">
        <v>224</v>
      </c>
      <c r="D66" s="950">
        <v>4497.8346928982728</v>
      </c>
      <c r="E66" s="950">
        <v>787.12107400631703</v>
      </c>
      <c r="F66" s="951">
        <v>5201.5584125579817</v>
      </c>
      <c r="G66" s="952">
        <v>10486.514179462571</v>
      </c>
    </row>
    <row r="67" spans="1:7" x14ac:dyDescent="0.2">
      <c r="A67" s="237"/>
      <c r="B67" s="948" t="s">
        <v>176</v>
      </c>
      <c r="C67" s="949" t="s">
        <v>224</v>
      </c>
      <c r="D67" s="950">
        <v>32632.272012955851</v>
      </c>
      <c r="E67" s="950">
        <v>6852.7771062560059</v>
      </c>
      <c r="F67" s="951">
        <v>27626.844066968566</v>
      </c>
      <c r="G67" s="952">
        <v>67111.893186180416</v>
      </c>
    </row>
    <row r="68" spans="1:7" x14ac:dyDescent="0.2">
      <c r="A68" s="237"/>
      <c r="B68" s="948" t="s">
        <v>177</v>
      </c>
      <c r="C68" s="949" t="s">
        <v>224</v>
      </c>
      <c r="D68" s="950">
        <v>1068.6669025911708</v>
      </c>
      <c r="E68" s="950">
        <v>683.94682419225853</v>
      </c>
      <c r="F68" s="951">
        <v>554.04441861004477</v>
      </c>
      <c r="G68" s="952">
        <v>2306.6581453934741</v>
      </c>
    </row>
    <row r="69" spans="1:7" x14ac:dyDescent="0.2">
      <c r="A69" s="237"/>
      <c r="B69" s="948" t="s">
        <v>178</v>
      </c>
      <c r="C69" s="949" t="s">
        <v>224</v>
      </c>
      <c r="D69" s="950">
        <v>2821.6699256238007</v>
      </c>
      <c r="E69" s="950">
        <v>1580.135163201109</v>
      </c>
      <c r="F69" s="951">
        <v>1840.982867029217</v>
      </c>
      <c r="G69" s="952">
        <v>6242.7879558541272</v>
      </c>
    </row>
    <row r="70" spans="1:7" x14ac:dyDescent="0.2">
      <c r="A70" s="237"/>
      <c r="B70" s="948" t="s">
        <v>574</v>
      </c>
      <c r="C70" s="949" t="s">
        <v>224</v>
      </c>
      <c r="D70" s="950">
        <v>1480.6863723608444</v>
      </c>
      <c r="E70" s="950">
        <v>1140.1285047024958</v>
      </c>
      <c r="F70" s="951">
        <v>772.54811477927035</v>
      </c>
      <c r="G70" s="952">
        <v>3393.3629918426104</v>
      </c>
    </row>
    <row r="71" spans="1:7" x14ac:dyDescent="0.2">
      <c r="A71" s="237"/>
      <c r="B71" s="948" t="s">
        <v>179</v>
      </c>
      <c r="C71" s="949" t="s">
        <v>224</v>
      </c>
      <c r="D71" s="950">
        <v>320.78412907869483</v>
      </c>
      <c r="E71" s="950">
        <v>101.04700014807753</v>
      </c>
      <c r="F71" s="951">
        <v>271.07261357553091</v>
      </c>
      <c r="G71" s="952">
        <v>692.90374280230321</v>
      </c>
    </row>
    <row r="72" spans="1:7" x14ac:dyDescent="0.2">
      <c r="A72" s="237"/>
      <c r="B72" s="948" t="s">
        <v>180</v>
      </c>
      <c r="C72" s="949" t="s">
        <v>224</v>
      </c>
      <c r="D72" s="950">
        <v>3249.5494001919392</v>
      </c>
      <c r="E72" s="950">
        <v>2047.2161205194334</v>
      </c>
      <c r="F72" s="951">
        <v>2171.5113866782631</v>
      </c>
      <c r="G72" s="952">
        <v>7468.2769073896361</v>
      </c>
    </row>
    <row r="73" spans="1:7" x14ac:dyDescent="0.2">
      <c r="A73" s="237"/>
      <c r="B73" s="948" t="s">
        <v>182</v>
      </c>
      <c r="C73" s="949" t="s">
        <v>224</v>
      </c>
      <c r="D73" s="950">
        <v>2601.3675623800386</v>
      </c>
      <c r="E73" s="950">
        <v>468.24615523032662</v>
      </c>
      <c r="F73" s="951">
        <v>3007.8312440019195</v>
      </c>
      <c r="G73" s="952">
        <v>6077.4449616122847</v>
      </c>
    </row>
    <row r="74" spans="1:7" x14ac:dyDescent="0.2">
      <c r="A74" s="237"/>
      <c r="B74" s="948" t="s">
        <v>227</v>
      </c>
      <c r="C74" s="949" t="s">
        <v>224</v>
      </c>
      <c r="D74" s="950">
        <v>1115.6429942418429</v>
      </c>
      <c r="E74" s="950">
        <v>669.38579654510579</v>
      </c>
      <c r="F74" s="951">
        <v>962.24208253358927</v>
      </c>
      <c r="G74" s="952">
        <v>2747.2708733205382</v>
      </c>
    </row>
    <row r="75" spans="1:7" x14ac:dyDescent="0.2">
      <c r="A75" s="237"/>
      <c r="B75" s="948" t="s">
        <v>228</v>
      </c>
      <c r="C75" s="949" t="s">
        <v>224</v>
      </c>
      <c r="D75" s="950">
        <v>1493.3848968330135</v>
      </c>
      <c r="E75" s="950">
        <v>313.61081651538166</v>
      </c>
      <c r="F75" s="951">
        <v>1264.3162468243495</v>
      </c>
      <c r="G75" s="952">
        <v>3071.3119601727449</v>
      </c>
    </row>
    <row r="76" spans="1:7" x14ac:dyDescent="0.2">
      <c r="A76" s="237"/>
      <c r="B76" s="948" t="s">
        <v>229</v>
      </c>
      <c r="C76" s="949" t="s">
        <v>224</v>
      </c>
      <c r="D76" s="950">
        <v>2484.4049904030712</v>
      </c>
      <c r="E76" s="950">
        <v>1117.9822456813822</v>
      </c>
      <c r="F76" s="951">
        <v>2233.4800863723613</v>
      </c>
      <c r="G76" s="952">
        <v>5835.8673224568147</v>
      </c>
    </row>
    <row r="77" spans="1:7" x14ac:dyDescent="0.2">
      <c r="A77" s="237"/>
      <c r="B77" s="948" t="s">
        <v>230</v>
      </c>
      <c r="C77" s="949" t="s">
        <v>224</v>
      </c>
      <c r="D77" s="950">
        <v>2307.4616122840689</v>
      </c>
      <c r="E77" s="950">
        <v>692.23848368522158</v>
      </c>
      <c r="F77" s="951">
        <v>2624.737583973128</v>
      </c>
      <c r="G77" s="952">
        <v>5624.437679942419</v>
      </c>
    </row>
    <row r="78" spans="1:7" x14ac:dyDescent="0.2">
      <c r="A78" s="237"/>
      <c r="B78" s="948" t="s">
        <v>231</v>
      </c>
      <c r="C78" s="949" t="s">
        <v>224</v>
      </c>
      <c r="D78" s="950">
        <v>9605.3262955854134</v>
      </c>
      <c r="E78" s="950">
        <v>1873.0386336372358</v>
      </c>
      <c r="F78" s="951">
        <v>11618.04237643954</v>
      </c>
      <c r="G78" s="952">
        <v>23096.407305662189</v>
      </c>
    </row>
    <row r="79" spans="1:7" x14ac:dyDescent="0.2">
      <c r="A79" s="237"/>
      <c r="B79" s="948" t="s">
        <v>232</v>
      </c>
      <c r="C79" s="949" t="s">
        <v>224</v>
      </c>
      <c r="D79" s="950">
        <v>5304.7024952015354</v>
      </c>
      <c r="E79" s="950">
        <v>2121.8809908500516</v>
      </c>
      <c r="F79" s="951">
        <v>5989.2271185549389</v>
      </c>
      <c r="G79" s="952">
        <v>13415.810604606526</v>
      </c>
    </row>
    <row r="80" spans="1:7" x14ac:dyDescent="0.2">
      <c r="A80" s="237"/>
      <c r="B80" s="948" t="s">
        <v>575</v>
      </c>
      <c r="C80" s="949" t="s">
        <v>224</v>
      </c>
      <c r="D80" s="950">
        <v>873.32053742802304</v>
      </c>
      <c r="E80" s="950">
        <v>226.00662134783568</v>
      </c>
      <c r="F80" s="951">
        <v>742.17294918959249</v>
      </c>
      <c r="G80" s="952">
        <v>1841.5001079654512</v>
      </c>
    </row>
    <row r="81" spans="1:13" x14ac:dyDescent="0.2">
      <c r="A81" s="237"/>
      <c r="B81" s="948" t="s">
        <v>233</v>
      </c>
      <c r="C81" s="949" t="s">
        <v>224</v>
      </c>
      <c r="D81" s="950">
        <v>2046.5451055662188</v>
      </c>
      <c r="E81" s="950">
        <v>1258.625242589038</v>
      </c>
      <c r="F81" s="951">
        <v>1939.2151844743016</v>
      </c>
      <c r="G81" s="952">
        <v>5244.3855326295579</v>
      </c>
    </row>
    <row r="82" spans="1:13" x14ac:dyDescent="0.2">
      <c r="A82" s="237"/>
      <c r="B82" s="948" t="s">
        <v>234</v>
      </c>
      <c r="C82" s="949" t="s">
        <v>224</v>
      </c>
      <c r="D82" s="950">
        <v>7211.2931861804218</v>
      </c>
      <c r="E82" s="950">
        <v>1757.7527165553583</v>
      </c>
      <c r="F82" s="951">
        <v>6767.7492628112432</v>
      </c>
      <c r="G82" s="952">
        <v>15736.795165547022</v>
      </c>
    </row>
    <row r="83" spans="1:13" ht="13.5" thickBot="1" x14ac:dyDescent="0.25">
      <c r="B83" s="961"/>
      <c r="C83" s="962"/>
      <c r="D83" s="963"/>
      <c r="E83" s="964"/>
      <c r="F83" s="965"/>
      <c r="G83" s="966"/>
    </row>
    <row r="84" spans="1:13" ht="13.5" thickTop="1" x14ac:dyDescent="0.2">
      <c r="B84" s="928"/>
      <c r="C84" s="928"/>
      <c r="D84" s="967"/>
      <c r="E84" s="967"/>
      <c r="F84" s="967"/>
      <c r="G84" s="967"/>
    </row>
    <row r="85" spans="1:13" x14ac:dyDescent="0.2">
      <c r="B85" s="928"/>
      <c r="C85" s="928"/>
      <c r="D85" s="967"/>
      <c r="E85" s="967"/>
      <c r="F85" s="967"/>
      <c r="G85" s="967"/>
    </row>
    <row r="86" spans="1:13" ht="15.75" x14ac:dyDescent="0.2">
      <c r="B86" s="509" t="s">
        <v>642</v>
      </c>
      <c r="C86" s="968"/>
      <c r="D86" s="380"/>
      <c r="E86" s="380"/>
      <c r="F86" s="380"/>
      <c r="G86" s="380"/>
    </row>
    <row r="87" spans="1:13" ht="15.75" x14ac:dyDescent="0.2">
      <c r="B87" s="381" t="s">
        <v>362</v>
      </c>
      <c r="C87" s="968"/>
      <c r="D87" s="380"/>
      <c r="E87" s="380"/>
      <c r="F87" s="380"/>
      <c r="G87" s="380"/>
    </row>
    <row r="88" spans="1:13" s="552" customFormat="1" x14ac:dyDescent="0.2">
      <c r="B88" s="543"/>
      <c r="C88" s="543"/>
      <c r="D88" s="543"/>
      <c r="E88" s="543"/>
      <c r="F88" s="543"/>
      <c r="G88" s="543"/>
      <c r="H88" s="49"/>
      <c r="I88" s="49"/>
      <c r="J88" s="49"/>
      <c r="K88" s="49"/>
      <c r="L88" s="49"/>
      <c r="M88" s="49"/>
    </row>
    <row r="89" spans="1:13" s="552" customFormat="1" x14ac:dyDescent="0.2">
      <c r="B89" s="543"/>
      <c r="C89" s="543"/>
      <c r="D89" s="543"/>
      <c r="E89" s="543"/>
      <c r="F89" s="543"/>
      <c r="G89" s="543"/>
      <c r="H89" s="49"/>
      <c r="I89" s="49"/>
      <c r="J89" s="49"/>
      <c r="K89" s="49"/>
      <c r="L89" s="49"/>
      <c r="M89" s="49"/>
    </row>
    <row r="90" spans="1:13" ht="17.25" x14ac:dyDescent="0.2">
      <c r="B90" s="1282" t="str">
        <f>+B6</f>
        <v>BONOS ELEGIBLES PENDIENTES DE REESTRUCTURACIÓN</v>
      </c>
      <c r="C90" s="1282"/>
      <c r="D90" s="1282"/>
      <c r="E90" s="1282"/>
      <c r="F90" s="1282"/>
      <c r="G90" s="1282"/>
    </row>
    <row r="91" spans="1:13" ht="15" x14ac:dyDescent="0.2">
      <c r="B91" s="1259" t="str">
        <f>+B7</f>
        <v>DATOS AL 31/12/2017</v>
      </c>
      <c r="C91" s="1259"/>
      <c r="D91" s="1259"/>
      <c r="E91" s="1259"/>
      <c r="F91" s="1259"/>
      <c r="G91" s="1259"/>
    </row>
    <row r="92" spans="1:13" s="552" customFormat="1" x14ac:dyDescent="0.2">
      <c r="B92" s="969"/>
      <c r="C92" s="969"/>
      <c r="D92" s="969"/>
      <c r="E92" s="969"/>
      <c r="F92" s="969"/>
      <c r="G92" s="969"/>
      <c r="H92" s="49"/>
      <c r="I92" s="49"/>
      <c r="J92" s="49"/>
      <c r="K92" s="49"/>
      <c r="L92" s="49"/>
      <c r="M92" s="49"/>
    </row>
    <row r="93" spans="1:13" s="552" customFormat="1" x14ac:dyDescent="0.2">
      <c r="B93" s="543"/>
      <c r="C93" s="543"/>
      <c r="D93" s="543"/>
      <c r="E93" s="543"/>
      <c r="F93" s="543"/>
      <c r="G93" s="543"/>
      <c r="H93" s="49"/>
      <c r="I93" s="49"/>
      <c r="J93" s="49"/>
      <c r="K93" s="49"/>
      <c r="L93" s="49"/>
      <c r="M93" s="49"/>
    </row>
    <row r="94" spans="1:13" ht="13.5" thickBot="1" x14ac:dyDescent="0.25">
      <c r="B94" s="380"/>
      <c r="C94" s="380"/>
      <c r="D94" s="380"/>
      <c r="E94" s="380"/>
      <c r="F94" s="380"/>
      <c r="G94" s="937" t="s">
        <v>349</v>
      </c>
    </row>
    <row r="95" spans="1:13" ht="13.5" thickTop="1" x14ac:dyDescent="0.2">
      <c r="B95" s="1283" t="s">
        <v>345</v>
      </c>
      <c r="C95" s="1286" t="s">
        <v>212</v>
      </c>
      <c r="D95" s="1289" t="s">
        <v>337</v>
      </c>
      <c r="E95" s="1289" t="s">
        <v>403</v>
      </c>
      <c r="F95" s="1292" t="s">
        <v>770</v>
      </c>
      <c r="G95" s="1243" t="s">
        <v>347</v>
      </c>
    </row>
    <row r="96" spans="1:13" x14ac:dyDescent="0.2">
      <c r="B96" s="1284"/>
      <c r="C96" s="1287"/>
      <c r="D96" s="1290"/>
      <c r="E96" s="1290"/>
      <c r="F96" s="1293"/>
      <c r="G96" s="1244"/>
    </row>
    <row r="97" spans="1:13" x14ac:dyDescent="0.2">
      <c r="B97" s="1284"/>
      <c r="C97" s="1287"/>
      <c r="D97" s="1290"/>
      <c r="E97" s="1290"/>
      <c r="F97" s="1293"/>
      <c r="G97" s="1244"/>
    </row>
    <row r="98" spans="1:13" x14ac:dyDescent="0.2">
      <c r="B98" s="1284"/>
      <c r="C98" s="1287"/>
      <c r="D98" s="1290"/>
      <c r="E98" s="1290"/>
      <c r="F98" s="1293"/>
      <c r="G98" s="1244"/>
    </row>
    <row r="99" spans="1:13" ht="13.5" thickBot="1" x14ac:dyDescent="0.25">
      <c r="B99" s="1285"/>
      <c r="C99" s="1288"/>
      <c r="D99" s="1291"/>
      <c r="E99" s="1291"/>
      <c r="F99" s="1294"/>
      <c r="G99" s="1295"/>
    </row>
    <row r="100" spans="1:13" ht="13.5" thickTop="1" x14ac:dyDescent="0.2">
      <c r="B100" s="943"/>
      <c r="C100" s="944"/>
      <c r="D100" s="950"/>
      <c r="E100" s="970"/>
      <c r="F100" s="953"/>
      <c r="G100" s="971"/>
    </row>
    <row r="101" spans="1:13" s="538" customFormat="1" ht="15" x14ac:dyDescent="0.25">
      <c r="B101" s="972" t="s">
        <v>356</v>
      </c>
      <c r="C101" s="973"/>
      <c r="D101" s="974"/>
      <c r="E101" s="974"/>
      <c r="F101" s="975"/>
      <c r="G101" s="976"/>
      <c r="H101" s="49"/>
      <c r="I101" s="49"/>
      <c r="J101" s="49"/>
      <c r="K101" s="49"/>
      <c r="L101" s="49"/>
      <c r="M101" s="49"/>
    </row>
    <row r="102" spans="1:13" x14ac:dyDescent="0.2">
      <c r="B102" s="943"/>
      <c r="C102" s="944"/>
      <c r="D102" s="950"/>
      <c r="E102" s="950"/>
      <c r="F102" s="953"/>
      <c r="G102" s="971"/>
    </row>
    <row r="103" spans="1:13" x14ac:dyDescent="0.2">
      <c r="A103" s="237"/>
      <c r="B103" s="948" t="s">
        <v>235</v>
      </c>
      <c r="C103" s="949" t="s">
        <v>224</v>
      </c>
      <c r="D103" s="950">
        <v>4564.9388195777346</v>
      </c>
      <c r="E103" s="950">
        <v>1643.3779798464502</v>
      </c>
      <c r="F103" s="951">
        <v>4482.7699208253352</v>
      </c>
      <c r="G103" s="952">
        <v>10691.086720249521</v>
      </c>
    </row>
    <row r="104" spans="1:13" x14ac:dyDescent="0.2">
      <c r="A104" s="237"/>
      <c r="B104" s="948" t="s">
        <v>576</v>
      </c>
      <c r="C104" s="949" t="s">
        <v>224</v>
      </c>
      <c r="D104" s="950">
        <v>9195.6573896353166</v>
      </c>
      <c r="E104" s="950">
        <v>2551.7949219583061</v>
      </c>
      <c r="F104" s="951">
        <v>10003.98121767701</v>
      </c>
      <c r="G104" s="952">
        <v>21751.433529270631</v>
      </c>
    </row>
    <row r="105" spans="1:13" x14ac:dyDescent="0.2">
      <c r="A105" s="237"/>
      <c r="B105" s="948" t="s">
        <v>577</v>
      </c>
      <c r="C105" s="949" t="s">
        <v>224</v>
      </c>
      <c r="D105" s="950">
        <v>4373.8003838771592</v>
      </c>
      <c r="E105" s="950">
        <v>2624.2802276604812</v>
      </c>
      <c r="F105" s="951">
        <v>4011.746907656217</v>
      </c>
      <c r="G105" s="952">
        <v>11009.827519193857</v>
      </c>
    </row>
    <row r="106" spans="1:13" x14ac:dyDescent="0.2">
      <c r="A106" s="237"/>
      <c r="B106" s="948" t="s">
        <v>236</v>
      </c>
      <c r="C106" s="949" t="s">
        <v>224</v>
      </c>
      <c r="D106" s="950">
        <v>3138.4338891554703</v>
      </c>
      <c r="E106" s="950">
        <v>690.45546554769044</v>
      </c>
      <c r="F106" s="951">
        <v>4305.7569384830203</v>
      </c>
      <c r="G106" s="952">
        <v>8134.6462931861806</v>
      </c>
    </row>
    <row r="107" spans="1:13" x14ac:dyDescent="0.2">
      <c r="A107" s="237"/>
      <c r="B107" s="948" t="s">
        <v>237</v>
      </c>
      <c r="C107" s="949" t="s">
        <v>224</v>
      </c>
      <c r="D107" s="950">
        <v>1423.5194337811899</v>
      </c>
      <c r="E107" s="950">
        <v>854.11166286788239</v>
      </c>
      <c r="F107" s="951">
        <v>1324.2684954814458</v>
      </c>
      <c r="G107" s="952">
        <v>3601.8995921305182</v>
      </c>
    </row>
    <row r="108" spans="1:13" x14ac:dyDescent="0.2">
      <c r="A108" s="237"/>
      <c r="B108" s="948" t="s">
        <v>238</v>
      </c>
      <c r="C108" s="949" t="s">
        <v>224</v>
      </c>
      <c r="D108" s="950">
        <v>1801.6514755278311</v>
      </c>
      <c r="E108" s="950">
        <v>199.48592914266681</v>
      </c>
      <c r="F108" s="951">
        <v>710.64337747921434</v>
      </c>
      <c r="G108" s="952">
        <v>2711.7807821497122</v>
      </c>
    </row>
    <row r="109" spans="1:13" x14ac:dyDescent="0.2">
      <c r="A109" s="237"/>
      <c r="B109" s="948" t="s">
        <v>578</v>
      </c>
      <c r="C109" s="949" t="s">
        <v>224</v>
      </c>
      <c r="D109" s="950">
        <v>2477.580542226488</v>
      </c>
      <c r="E109" s="950">
        <v>1133.4931104557379</v>
      </c>
      <c r="F109" s="951">
        <v>1643.0402268763162</v>
      </c>
      <c r="G109" s="952">
        <v>5254.1138795585421</v>
      </c>
    </row>
    <row r="110" spans="1:13" x14ac:dyDescent="0.2">
      <c r="A110" s="237"/>
      <c r="B110" s="948" t="s">
        <v>239</v>
      </c>
      <c r="C110" s="949" t="s">
        <v>224</v>
      </c>
      <c r="D110" s="950">
        <v>3409.5903071017274</v>
      </c>
      <c r="E110" s="950">
        <v>716.01395015461776</v>
      </c>
      <c r="F110" s="951">
        <v>2886.5970383290673</v>
      </c>
      <c r="G110" s="952">
        <v>7012.2012955854134</v>
      </c>
    </row>
    <row r="111" spans="1:13" x14ac:dyDescent="0.2">
      <c r="A111" s="237"/>
      <c r="B111" s="948" t="s">
        <v>240</v>
      </c>
      <c r="C111" s="949" t="s">
        <v>224</v>
      </c>
      <c r="D111" s="950">
        <v>2165.3273392514398</v>
      </c>
      <c r="E111" s="950">
        <v>454.71874473068578</v>
      </c>
      <c r="F111" s="951">
        <v>1834.4532922174906</v>
      </c>
      <c r="G111" s="952">
        <v>4454.4993761996157</v>
      </c>
    </row>
    <row r="112" spans="1:13" x14ac:dyDescent="0.2">
      <c r="A112" s="237"/>
      <c r="B112" s="948" t="s">
        <v>579</v>
      </c>
      <c r="C112" s="949" t="s">
        <v>224</v>
      </c>
      <c r="D112" s="950">
        <v>31539.88859165067</v>
      </c>
      <c r="E112" s="950">
        <v>3311.688303627343</v>
      </c>
      <c r="F112" s="951">
        <v>44533.008529386098</v>
      </c>
      <c r="G112" s="952">
        <v>79384.58542466411</v>
      </c>
    </row>
    <row r="113" spans="1:7" x14ac:dyDescent="0.2">
      <c r="A113" s="237"/>
      <c r="B113" s="948" t="s">
        <v>241</v>
      </c>
      <c r="C113" s="949" t="s">
        <v>224</v>
      </c>
      <c r="D113" s="950">
        <v>30192.963303742803</v>
      </c>
      <c r="E113" s="950">
        <v>6189.5574726005143</v>
      </c>
      <c r="F113" s="951">
        <v>40911.255603215221</v>
      </c>
      <c r="G113" s="952">
        <v>77293.776379558534</v>
      </c>
    </row>
    <row r="114" spans="1:7" x14ac:dyDescent="0.2">
      <c r="A114" s="237"/>
      <c r="B114" s="948" t="s">
        <v>242</v>
      </c>
      <c r="C114" s="949" t="s">
        <v>224</v>
      </c>
      <c r="D114" s="950">
        <v>22565.906465930901</v>
      </c>
      <c r="E114" s="950">
        <v>12693.322376004682</v>
      </c>
      <c r="F114" s="951">
        <v>25471.266923419505</v>
      </c>
      <c r="G114" s="952">
        <v>60730.495765355088</v>
      </c>
    </row>
    <row r="115" spans="1:7" x14ac:dyDescent="0.2">
      <c r="A115" s="237"/>
      <c r="B115" s="948" t="s">
        <v>243</v>
      </c>
      <c r="C115" s="949" t="s">
        <v>224</v>
      </c>
      <c r="D115" s="950">
        <v>40592.993378118997</v>
      </c>
      <c r="E115" s="950">
        <v>47696.767192484389</v>
      </c>
      <c r="F115" s="951">
        <v>23490.657855500249</v>
      </c>
      <c r="G115" s="952">
        <v>111780.41842610364</v>
      </c>
    </row>
    <row r="116" spans="1:7" x14ac:dyDescent="0.2">
      <c r="A116" s="237"/>
      <c r="B116" s="948" t="s">
        <v>244</v>
      </c>
      <c r="C116" s="949" t="s">
        <v>224</v>
      </c>
      <c r="D116" s="950">
        <v>11226.217970249521</v>
      </c>
      <c r="E116" s="950">
        <v>2020.7192193798001</v>
      </c>
      <c r="F116" s="951">
        <v>12722.111514785267</v>
      </c>
      <c r="G116" s="952">
        <v>25969.048704414588</v>
      </c>
    </row>
    <row r="117" spans="1:7" x14ac:dyDescent="0.2">
      <c r="A117" s="237"/>
      <c r="B117" s="948" t="s">
        <v>672</v>
      </c>
      <c r="C117" s="949" t="s">
        <v>224</v>
      </c>
      <c r="D117" s="950">
        <v>15246.753334932822</v>
      </c>
      <c r="E117" s="950">
        <v>25614.54562140115</v>
      </c>
      <c r="F117" s="951">
        <v>0</v>
      </c>
      <c r="G117" s="952">
        <v>40861.298956333972</v>
      </c>
    </row>
    <row r="118" spans="1:7" x14ac:dyDescent="0.2">
      <c r="A118" s="237"/>
      <c r="B118" s="948" t="s">
        <v>245</v>
      </c>
      <c r="C118" s="949" t="s">
        <v>224</v>
      </c>
      <c r="D118" s="950">
        <v>16888.088615642995</v>
      </c>
      <c r="E118" s="950">
        <v>27780.905770153549</v>
      </c>
      <c r="F118" s="951">
        <v>0</v>
      </c>
      <c r="G118" s="952">
        <v>44668.994385796541</v>
      </c>
    </row>
    <row r="119" spans="1:7" x14ac:dyDescent="0.2">
      <c r="A119" s="237"/>
      <c r="B119" s="948" t="s">
        <v>580</v>
      </c>
      <c r="C119" s="949" t="s">
        <v>224</v>
      </c>
      <c r="D119" s="950">
        <v>23770.533673224567</v>
      </c>
      <c r="E119" s="950">
        <v>8081.9814438947797</v>
      </c>
      <c r="F119" s="951">
        <v>22567.810698619614</v>
      </c>
      <c r="G119" s="952">
        <v>54420.325815738965</v>
      </c>
    </row>
    <row r="120" spans="1:7" x14ac:dyDescent="0.2">
      <c r="A120" s="237"/>
      <c r="B120" s="948" t="s">
        <v>246</v>
      </c>
      <c r="C120" s="949" t="s">
        <v>224</v>
      </c>
      <c r="D120" s="950">
        <v>1528.4605446257199</v>
      </c>
      <c r="E120" s="950">
        <v>855.93790958626539</v>
      </c>
      <c r="F120" s="951">
        <v>997.23559089358093</v>
      </c>
      <c r="G120" s="952">
        <v>3381.6340451055662</v>
      </c>
    </row>
    <row r="121" spans="1:7" x14ac:dyDescent="0.2">
      <c r="A121" s="237"/>
      <c r="B121" s="948" t="s">
        <v>581</v>
      </c>
      <c r="C121" s="949" t="s">
        <v>224</v>
      </c>
      <c r="D121" s="950">
        <v>4373.8577735124763</v>
      </c>
      <c r="E121" s="950">
        <v>328.03933577255248</v>
      </c>
      <c r="F121" s="951">
        <v>4564.3028307341656</v>
      </c>
      <c r="G121" s="952">
        <v>9266.1999400191944</v>
      </c>
    </row>
    <row r="122" spans="1:7" x14ac:dyDescent="0.2">
      <c r="A122" s="237"/>
      <c r="B122" s="948" t="s">
        <v>247</v>
      </c>
      <c r="C122" s="949" t="s">
        <v>224</v>
      </c>
      <c r="D122" s="950">
        <v>4808.56405950096</v>
      </c>
      <c r="E122" s="950">
        <v>2734.87080890365</v>
      </c>
      <c r="F122" s="951">
        <v>3128.8224372575778</v>
      </c>
      <c r="G122" s="952">
        <v>10672.257305662188</v>
      </c>
    </row>
    <row r="123" spans="1:7" x14ac:dyDescent="0.2">
      <c r="A123" s="237"/>
      <c r="B123" s="948" t="s">
        <v>582</v>
      </c>
      <c r="C123" s="949" t="s">
        <v>224</v>
      </c>
      <c r="D123" s="950">
        <v>1677.5848008637238</v>
      </c>
      <c r="E123" s="950">
        <v>2037.6263315738966</v>
      </c>
      <c r="F123" s="951">
        <v>0</v>
      </c>
      <c r="G123" s="952">
        <v>3715.2111324376201</v>
      </c>
    </row>
    <row r="124" spans="1:7" x14ac:dyDescent="0.2">
      <c r="A124" s="237"/>
      <c r="B124" s="948" t="s">
        <v>583</v>
      </c>
      <c r="C124" s="949" t="s">
        <v>224</v>
      </c>
      <c r="D124" s="950">
        <v>3780.9668905950098</v>
      </c>
      <c r="E124" s="950">
        <v>2892.4396660735219</v>
      </c>
      <c r="F124" s="951">
        <v>1841.6984697230228</v>
      </c>
      <c r="G124" s="952">
        <v>8515.1050263915531</v>
      </c>
    </row>
    <row r="125" spans="1:7" x14ac:dyDescent="0.2">
      <c r="A125" s="237"/>
      <c r="B125" s="948" t="s">
        <v>248</v>
      </c>
      <c r="C125" s="949" t="s">
        <v>224</v>
      </c>
      <c r="D125" s="950">
        <v>7573.1765834932821</v>
      </c>
      <c r="E125" s="950">
        <v>605.85413067818263</v>
      </c>
      <c r="F125" s="951">
        <v>8577.8846769033917</v>
      </c>
      <c r="G125" s="952">
        <v>16756.915391074857</v>
      </c>
    </row>
    <row r="126" spans="1:7" x14ac:dyDescent="0.2">
      <c r="A126" s="237"/>
      <c r="B126" s="948" t="s">
        <v>249</v>
      </c>
      <c r="C126" s="949" t="s">
        <v>224</v>
      </c>
      <c r="D126" s="950">
        <v>12787.907869481765</v>
      </c>
      <c r="E126" s="950">
        <v>7161.2284013225362</v>
      </c>
      <c r="F126" s="951">
        <v>8346.8251255488649</v>
      </c>
      <c r="G126" s="952">
        <v>28295.961396353166</v>
      </c>
    </row>
    <row r="127" spans="1:7" x14ac:dyDescent="0.2">
      <c r="A127" s="237"/>
      <c r="B127" s="948" t="s">
        <v>250</v>
      </c>
      <c r="C127" s="949" t="s">
        <v>224</v>
      </c>
      <c r="D127" s="950">
        <v>1820.237967850288</v>
      </c>
      <c r="E127" s="950">
        <v>1164.9523025058643</v>
      </c>
      <c r="F127" s="951">
        <v>943.28776467263822</v>
      </c>
      <c r="G127" s="952">
        <v>3928.4780350287906</v>
      </c>
    </row>
    <row r="128" spans="1:7" x14ac:dyDescent="0.2">
      <c r="A128" s="237"/>
      <c r="B128" s="948" t="s">
        <v>584</v>
      </c>
      <c r="C128" s="949" t="s">
        <v>224</v>
      </c>
      <c r="D128" s="950">
        <v>3294.7670345489441</v>
      </c>
      <c r="E128" s="950">
        <v>642.51778424453778</v>
      </c>
      <c r="F128" s="951">
        <v>1473.6641495366521</v>
      </c>
      <c r="G128" s="952">
        <v>5410.9489683301344</v>
      </c>
    </row>
    <row r="129" spans="1:7" x14ac:dyDescent="0.2">
      <c r="A129" s="237"/>
      <c r="B129" s="948" t="s">
        <v>251</v>
      </c>
      <c r="C129" s="949" t="s">
        <v>224</v>
      </c>
      <c r="D129" s="950">
        <v>1001.0796545105567</v>
      </c>
      <c r="E129" s="950">
        <v>285.30770253518904</v>
      </c>
      <c r="F129" s="951">
        <v>1154.7036698256557</v>
      </c>
      <c r="G129" s="952">
        <v>2441.0910268714015</v>
      </c>
    </row>
    <row r="130" spans="1:7" x14ac:dyDescent="0.2">
      <c r="A130" s="237"/>
      <c r="B130" s="948" t="s">
        <v>252</v>
      </c>
      <c r="C130" s="949" t="s">
        <v>224</v>
      </c>
      <c r="D130" s="950">
        <v>2286.4683301343575</v>
      </c>
      <c r="E130" s="950">
        <v>1280.4222665185496</v>
      </c>
      <c r="F130" s="951">
        <v>1492.4060684142721</v>
      </c>
      <c r="G130" s="952">
        <v>5059.2966650671797</v>
      </c>
    </row>
    <row r="131" spans="1:7" x14ac:dyDescent="0.2">
      <c r="A131" s="237"/>
      <c r="B131" s="948" t="s">
        <v>585</v>
      </c>
      <c r="C131" s="949" t="s">
        <v>224</v>
      </c>
      <c r="D131" s="950">
        <v>2988.0134357005759</v>
      </c>
      <c r="E131" s="950">
        <v>627.48281982094659</v>
      </c>
      <c r="F131" s="951">
        <v>2530.5608582020864</v>
      </c>
      <c r="G131" s="952">
        <v>6146.0571137236093</v>
      </c>
    </row>
    <row r="132" spans="1:7" x14ac:dyDescent="0.2">
      <c r="A132" s="237"/>
      <c r="B132" s="948" t="s">
        <v>254</v>
      </c>
      <c r="C132" s="949" t="s">
        <v>224</v>
      </c>
      <c r="D132" s="950">
        <v>1321.017274472169</v>
      </c>
      <c r="E132" s="950">
        <v>951.13243761996171</v>
      </c>
      <c r="F132" s="951">
        <v>821.01223608445287</v>
      </c>
      <c r="G132" s="952">
        <v>3093.1619481765838</v>
      </c>
    </row>
    <row r="133" spans="1:7" x14ac:dyDescent="0.2">
      <c r="A133" s="237"/>
      <c r="B133" s="948" t="s">
        <v>255</v>
      </c>
      <c r="C133" s="949" t="s">
        <v>224</v>
      </c>
      <c r="D133" s="950">
        <v>2318.8579654510559</v>
      </c>
      <c r="E133" s="950">
        <v>165.21863628296478</v>
      </c>
      <c r="F133" s="951">
        <v>2291.3334390529276</v>
      </c>
      <c r="G133" s="952">
        <v>4775.4100407869482</v>
      </c>
    </row>
    <row r="134" spans="1:7" x14ac:dyDescent="0.2">
      <c r="A134" s="237"/>
      <c r="B134" s="948" t="s">
        <v>586</v>
      </c>
      <c r="C134" s="949" t="s">
        <v>224</v>
      </c>
      <c r="D134" s="950">
        <v>9386.9961612284078</v>
      </c>
      <c r="E134" s="950">
        <v>2393.6840231126025</v>
      </c>
      <c r="F134" s="951">
        <v>9421.8062719929621</v>
      </c>
      <c r="G134" s="952">
        <v>21202.486456333972</v>
      </c>
    </row>
    <row r="135" spans="1:7" x14ac:dyDescent="0.2">
      <c r="A135" s="237"/>
      <c r="B135" s="948" t="s">
        <v>256</v>
      </c>
      <c r="C135" s="949" t="s">
        <v>224</v>
      </c>
      <c r="D135" s="950">
        <v>3579.654510556622</v>
      </c>
      <c r="E135" s="950">
        <v>544.26966330774258</v>
      </c>
      <c r="F135" s="951">
        <v>2983.2619945617394</v>
      </c>
      <c r="G135" s="952">
        <v>7107.1861684261039</v>
      </c>
    </row>
    <row r="136" spans="1:7" x14ac:dyDescent="0.2">
      <c r="A136" s="237"/>
      <c r="B136" s="948" t="s">
        <v>257</v>
      </c>
      <c r="C136" s="949" t="s">
        <v>224</v>
      </c>
      <c r="D136" s="950">
        <v>38893.654030710168</v>
      </c>
      <c r="E136" s="950">
        <v>3597.6629958413323</v>
      </c>
      <c r="F136" s="951">
        <v>48608.424504158676</v>
      </c>
      <c r="G136" s="952">
        <v>91099.741530710176</v>
      </c>
    </row>
    <row r="137" spans="1:7" x14ac:dyDescent="0.2">
      <c r="A137" s="237"/>
      <c r="B137" s="948" t="s">
        <v>258</v>
      </c>
      <c r="C137" s="949" t="s">
        <v>259</v>
      </c>
      <c r="D137" s="950">
        <v>1401.194190381349</v>
      </c>
      <c r="E137" s="950">
        <v>840.71651422880973</v>
      </c>
      <c r="F137" s="951">
        <v>1236.5538730115406</v>
      </c>
      <c r="G137" s="952">
        <v>3478.4645776216994</v>
      </c>
    </row>
    <row r="138" spans="1:7" x14ac:dyDescent="0.2">
      <c r="A138" s="237"/>
      <c r="B138" s="948" t="s">
        <v>587</v>
      </c>
      <c r="C138" s="949" t="s">
        <v>260</v>
      </c>
      <c r="D138" s="950">
        <v>0</v>
      </c>
      <c r="E138" s="950">
        <v>0</v>
      </c>
      <c r="F138" s="951">
        <v>0</v>
      </c>
      <c r="G138" s="952">
        <v>0</v>
      </c>
    </row>
    <row r="139" spans="1:7" x14ac:dyDescent="0.2">
      <c r="A139" s="237"/>
      <c r="B139" s="948" t="s">
        <v>588</v>
      </c>
      <c r="C139" s="949" t="s">
        <v>260</v>
      </c>
      <c r="D139" s="950">
        <v>0</v>
      </c>
      <c r="E139" s="950">
        <v>0</v>
      </c>
      <c r="F139" s="951">
        <v>0</v>
      </c>
      <c r="G139" s="952">
        <v>0</v>
      </c>
    </row>
    <row r="140" spans="1:7" x14ac:dyDescent="0.2">
      <c r="A140" s="237"/>
      <c r="B140" s="948" t="s">
        <v>589</v>
      </c>
      <c r="C140" s="949" t="s">
        <v>260</v>
      </c>
      <c r="D140" s="950">
        <v>0</v>
      </c>
      <c r="E140" s="950">
        <v>0</v>
      </c>
      <c r="F140" s="951">
        <v>0</v>
      </c>
      <c r="G140" s="952">
        <v>0</v>
      </c>
    </row>
    <row r="141" spans="1:7" x14ac:dyDescent="0.2">
      <c r="A141" s="237"/>
      <c r="B141" s="948" t="s">
        <v>174</v>
      </c>
      <c r="C141" s="949" t="s">
        <v>260</v>
      </c>
      <c r="D141" s="950">
        <v>177.50954113783618</v>
      </c>
      <c r="E141" s="950">
        <v>42.60228987308065</v>
      </c>
      <c r="F141" s="951">
        <v>118.04384485666108</v>
      </c>
      <c r="G141" s="952">
        <v>338.15567586757788</v>
      </c>
    </row>
    <row r="142" spans="1:7" x14ac:dyDescent="0.2">
      <c r="A142" s="237"/>
      <c r="B142" s="948" t="s">
        <v>175</v>
      </c>
      <c r="C142" s="949" t="s">
        <v>260</v>
      </c>
      <c r="D142" s="950">
        <v>2920.0319517174053</v>
      </c>
      <c r="E142" s="950">
        <v>146.00159757600841</v>
      </c>
      <c r="F142" s="951">
        <v>1948.3102077847798</v>
      </c>
      <c r="G142" s="952">
        <v>5014.3437570781934</v>
      </c>
    </row>
    <row r="143" spans="1:7" x14ac:dyDescent="0.2">
      <c r="A143" s="237"/>
      <c r="B143" s="948" t="s">
        <v>590</v>
      </c>
      <c r="C143" s="949" t="s">
        <v>260</v>
      </c>
      <c r="D143" s="950">
        <v>0</v>
      </c>
      <c r="E143" s="950">
        <v>0</v>
      </c>
      <c r="F143" s="951">
        <v>0</v>
      </c>
      <c r="G143" s="952">
        <v>0</v>
      </c>
    </row>
    <row r="144" spans="1:7" x14ac:dyDescent="0.2">
      <c r="A144" s="237"/>
      <c r="B144" s="948" t="s">
        <v>591</v>
      </c>
      <c r="C144" s="949" t="s">
        <v>260</v>
      </c>
      <c r="D144" s="950">
        <v>177.50954113783618</v>
      </c>
      <c r="E144" s="950">
        <v>49.702671558040677</v>
      </c>
      <c r="F144" s="951">
        <v>41.608729524767512</v>
      </c>
      <c r="G144" s="952">
        <v>268.82094222064438</v>
      </c>
    </row>
    <row r="145" spans="1:7" x14ac:dyDescent="0.2">
      <c r="A145" s="237"/>
      <c r="B145" s="948" t="s">
        <v>181</v>
      </c>
      <c r="C145" s="949" t="s">
        <v>260</v>
      </c>
      <c r="D145" s="950">
        <v>798.79293512026277</v>
      </c>
      <c r="E145" s="950">
        <v>86.269636992988353</v>
      </c>
      <c r="F145" s="951">
        <v>532.59518949143524</v>
      </c>
      <c r="G145" s="952">
        <v>1417.6577616046864</v>
      </c>
    </row>
    <row r="146" spans="1:7" x14ac:dyDescent="0.2">
      <c r="A146" s="237"/>
      <c r="B146" s="948" t="s">
        <v>183</v>
      </c>
      <c r="C146" s="949" t="s">
        <v>260</v>
      </c>
      <c r="D146" s="950">
        <v>4606.3725925268482</v>
      </c>
      <c r="E146" s="950">
        <v>590.19148835833221</v>
      </c>
      <c r="F146" s="951">
        <v>2800.1307283808173</v>
      </c>
      <c r="G146" s="952">
        <v>7996.6948092659977</v>
      </c>
    </row>
    <row r="147" spans="1:7" x14ac:dyDescent="0.2">
      <c r="A147" s="237"/>
      <c r="B147" s="948" t="s">
        <v>592</v>
      </c>
      <c r="C147" s="949" t="s">
        <v>260</v>
      </c>
      <c r="D147" s="950">
        <v>7854.7971953492497</v>
      </c>
      <c r="E147" s="950">
        <v>1523.8306559273396</v>
      </c>
      <c r="F147" s="951">
        <v>4029.6855122629504</v>
      </c>
      <c r="G147" s="952">
        <v>13408.313363539539</v>
      </c>
    </row>
    <row r="148" spans="1:7" x14ac:dyDescent="0.2">
      <c r="A148" s="237"/>
      <c r="B148" s="948" t="s">
        <v>629</v>
      </c>
      <c r="C148" s="949" t="s">
        <v>261</v>
      </c>
      <c r="D148" s="950">
        <v>15465.451999999999</v>
      </c>
      <c r="E148" s="950">
        <v>10498.374107833337</v>
      </c>
      <c r="F148" s="951">
        <v>17599.039982166662</v>
      </c>
      <c r="G148" s="952">
        <v>43562.866089999996</v>
      </c>
    </row>
    <row r="149" spans="1:7" x14ac:dyDescent="0.2">
      <c r="A149" s="237"/>
      <c r="B149" s="948" t="s">
        <v>630</v>
      </c>
      <c r="C149" s="949" t="s">
        <v>261</v>
      </c>
      <c r="D149" s="950">
        <v>141906.33283999999</v>
      </c>
      <c r="E149" s="950">
        <v>165143.49486000001</v>
      </c>
      <c r="F149" s="951">
        <v>0</v>
      </c>
      <c r="G149" s="952">
        <v>307049.82770000002</v>
      </c>
    </row>
    <row r="150" spans="1:7" x14ac:dyDescent="0.2">
      <c r="A150" s="237"/>
      <c r="B150" s="948" t="s">
        <v>631</v>
      </c>
      <c r="C150" s="949" t="s">
        <v>261</v>
      </c>
      <c r="D150" s="950">
        <v>98393.251239999998</v>
      </c>
      <c r="E150" s="950">
        <v>112168.30622</v>
      </c>
      <c r="F150" s="951">
        <v>0</v>
      </c>
      <c r="G150" s="952">
        <v>210561.55745999998</v>
      </c>
    </row>
    <row r="151" spans="1:7" x14ac:dyDescent="0.2">
      <c r="A151" s="237"/>
      <c r="B151" s="948" t="s">
        <v>632</v>
      </c>
      <c r="C151" s="949" t="s">
        <v>261</v>
      </c>
      <c r="D151" s="950">
        <v>0.35599999999999998</v>
      </c>
      <c r="E151" s="950">
        <v>0.27767533336639405</v>
      </c>
      <c r="F151" s="951">
        <v>0.32443466663360598</v>
      </c>
      <c r="G151" s="952">
        <v>0.95811000000000002</v>
      </c>
    </row>
    <row r="152" spans="1:7" x14ac:dyDescent="0.2">
      <c r="A152" s="237"/>
      <c r="B152" s="948" t="s">
        <v>633</v>
      </c>
      <c r="C152" s="949" t="s">
        <v>261</v>
      </c>
      <c r="D152" s="950">
        <v>1.0000000000000001E-5</v>
      </c>
      <c r="E152" s="950">
        <v>1.2644600000000001</v>
      </c>
      <c r="F152" s="951">
        <v>0</v>
      </c>
      <c r="G152" s="952">
        <v>1.2644700000000002</v>
      </c>
    </row>
    <row r="153" spans="1:7" x14ac:dyDescent="0.2">
      <c r="A153" s="237"/>
      <c r="B153" s="948" t="s">
        <v>634</v>
      </c>
      <c r="C153" s="949" t="s">
        <v>261</v>
      </c>
      <c r="D153" s="950">
        <v>1.0000000000000001E-5</v>
      </c>
      <c r="E153" s="950">
        <v>27.7379</v>
      </c>
      <c r="F153" s="951">
        <v>0</v>
      </c>
      <c r="G153" s="952">
        <v>27.737909999999999</v>
      </c>
    </row>
    <row r="154" spans="1:7" x14ac:dyDescent="0.2">
      <c r="A154" s="237"/>
      <c r="B154" s="948" t="s">
        <v>635</v>
      </c>
      <c r="C154" s="949" t="s">
        <v>261</v>
      </c>
      <c r="D154" s="950">
        <v>21692.86678</v>
      </c>
      <c r="E154" s="950">
        <v>2899.9203783335524</v>
      </c>
      <c r="F154" s="951">
        <v>5360.3499716664464</v>
      </c>
      <c r="G154" s="952">
        <v>29953.137129999996</v>
      </c>
    </row>
    <row r="155" spans="1:7" x14ac:dyDescent="0.2">
      <c r="A155" s="237"/>
      <c r="B155" s="948" t="s">
        <v>636</v>
      </c>
      <c r="C155" s="949" t="s">
        <v>261</v>
      </c>
      <c r="D155" s="950">
        <v>1.0000000000000001E-5</v>
      </c>
      <c r="E155" s="950">
        <v>25.049659999999999</v>
      </c>
      <c r="F155" s="951">
        <v>0</v>
      </c>
      <c r="G155" s="952">
        <v>25.049669999999999</v>
      </c>
    </row>
    <row r="156" spans="1:7" x14ac:dyDescent="0.2">
      <c r="A156" s="237"/>
      <c r="B156" s="948" t="s">
        <v>637</v>
      </c>
      <c r="C156" s="949" t="s">
        <v>261</v>
      </c>
      <c r="D156" s="950">
        <v>6783</v>
      </c>
      <c r="E156" s="950">
        <v>2146.2118607298444</v>
      </c>
      <c r="F156" s="951">
        <v>5099.9173192701555</v>
      </c>
      <c r="G156" s="952">
        <v>14029.12918</v>
      </c>
    </row>
    <row r="157" spans="1:7" x14ac:dyDescent="0.2">
      <c r="A157" s="237"/>
      <c r="B157" s="948" t="s">
        <v>593</v>
      </c>
      <c r="C157" s="949" t="s">
        <v>261</v>
      </c>
      <c r="D157" s="950">
        <v>8218</v>
      </c>
      <c r="E157" s="950">
        <v>6410.0399983277775</v>
      </c>
      <c r="F157" s="951">
        <v>6916.7228216722224</v>
      </c>
      <c r="G157" s="952">
        <v>21544.76282</v>
      </c>
    </row>
    <row r="158" spans="1:7" x14ac:dyDescent="0.2">
      <c r="A158" s="237"/>
      <c r="B158" s="948" t="s">
        <v>594</v>
      </c>
      <c r="C158" s="949" t="s">
        <v>261</v>
      </c>
      <c r="D158" s="950">
        <v>26591.737000000001</v>
      </c>
      <c r="E158" s="950">
        <v>1543.5035454878762</v>
      </c>
      <c r="F158" s="951">
        <v>8038.6121145121233</v>
      </c>
      <c r="G158" s="952">
        <v>36173.852659999997</v>
      </c>
    </row>
    <row r="159" spans="1:7" x14ac:dyDescent="0.2">
      <c r="A159" s="237"/>
      <c r="B159" s="948" t="s">
        <v>595</v>
      </c>
      <c r="C159" s="949" t="s">
        <v>261</v>
      </c>
      <c r="D159" s="950">
        <v>62968.004000000001</v>
      </c>
      <c r="E159" s="950">
        <v>10534.08823923608</v>
      </c>
      <c r="F159" s="951">
        <v>65113.94483076391</v>
      </c>
      <c r="G159" s="952">
        <v>138616.03706999999</v>
      </c>
    </row>
    <row r="160" spans="1:7" x14ac:dyDescent="0.2">
      <c r="A160" s="237"/>
      <c r="B160" s="948" t="s">
        <v>596</v>
      </c>
      <c r="C160" s="949" t="s">
        <v>261</v>
      </c>
      <c r="D160" s="950">
        <v>12287.027</v>
      </c>
      <c r="E160" s="950">
        <v>6757.8648645833346</v>
      </c>
      <c r="F160" s="951">
        <v>12896.258755416668</v>
      </c>
      <c r="G160" s="952">
        <v>31941.15062</v>
      </c>
    </row>
    <row r="161" spans="1:7" x14ac:dyDescent="0.2">
      <c r="A161" s="237"/>
      <c r="B161" s="948" t="s">
        <v>597</v>
      </c>
      <c r="C161" s="949" t="s">
        <v>261</v>
      </c>
      <c r="D161" s="950">
        <v>198006</v>
      </c>
      <c r="E161" s="950">
        <v>324207.75024000002</v>
      </c>
      <c r="F161" s="951">
        <v>0</v>
      </c>
      <c r="G161" s="952">
        <v>522213.75024000002</v>
      </c>
    </row>
    <row r="162" spans="1:7" x14ac:dyDescent="0.2">
      <c r="A162" s="237"/>
      <c r="B162" s="948" t="s">
        <v>598</v>
      </c>
      <c r="C162" s="949" t="s">
        <v>261</v>
      </c>
      <c r="D162" s="950">
        <v>55015.826000000001</v>
      </c>
      <c r="E162" s="950">
        <v>77778.624049999999</v>
      </c>
      <c r="F162" s="951">
        <v>0</v>
      </c>
      <c r="G162" s="952">
        <v>132794.45004999998</v>
      </c>
    </row>
    <row r="163" spans="1:7" x14ac:dyDescent="0.2">
      <c r="A163" s="237"/>
      <c r="B163" s="948" t="s">
        <v>599</v>
      </c>
      <c r="C163" s="949" t="s">
        <v>261</v>
      </c>
      <c r="D163" s="950">
        <v>458.30852000000004</v>
      </c>
      <c r="E163" s="950">
        <v>63.603018088888348</v>
      </c>
      <c r="F163" s="951">
        <v>1227.7576019111118</v>
      </c>
      <c r="G163" s="952">
        <v>1749.6691400000002</v>
      </c>
    </row>
    <row r="164" spans="1:7" x14ac:dyDescent="0.2">
      <c r="A164" s="237"/>
      <c r="B164" s="948" t="s">
        <v>600</v>
      </c>
      <c r="C164" s="949" t="s">
        <v>261</v>
      </c>
      <c r="D164" s="950">
        <v>314</v>
      </c>
      <c r="E164" s="950">
        <v>807.95402726027351</v>
      </c>
      <c r="F164" s="951">
        <v>3503.3066027397263</v>
      </c>
      <c r="G164" s="952">
        <v>4625.2606299999998</v>
      </c>
    </row>
    <row r="165" spans="1:7" x14ac:dyDescent="0.2">
      <c r="A165" s="237"/>
      <c r="B165" s="948" t="s">
        <v>601</v>
      </c>
      <c r="C165" s="949" t="s">
        <v>261</v>
      </c>
      <c r="D165" s="950">
        <v>2</v>
      </c>
      <c r="E165" s="950">
        <v>2.1488100000000001</v>
      </c>
      <c r="F165" s="951">
        <v>0</v>
      </c>
      <c r="G165" s="952">
        <v>4.1488100000000001</v>
      </c>
    </row>
    <row r="166" spans="1:7" x14ac:dyDescent="0.2">
      <c r="A166" s="237"/>
      <c r="B166" s="948" t="s">
        <v>602</v>
      </c>
      <c r="C166" s="949" t="s">
        <v>261</v>
      </c>
      <c r="D166" s="950">
        <v>21378.364610000001</v>
      </c>
      <c r="E166" s="950">
        <v>9406.4804146116694</v>
      </c>
      <c r="F166" s="951">
        <v>24417.655445388333</v>
      </c>
      <c r="G166" s="952">
        <v>55202.500469999999</v>
      </c>
    </row>
    <row r="167" spans="1:7" x14ac:dyDescent="0.2">
      <c r="A167" s="237"/>
      <c r="B167" s="948" t="s">
        <v>603</v>
      </c>
      <c r="C167" s="949" t="s">
        <v>261</v>
      </c>
      <c r="D167" s="950">
        <v>3460.998</v>
      </c>
      <c r="E167" s="950">
        <v>6084.8670700000002</v>
      </c>
      <c r="F167" s="951">
        <v>0</v>
      </c>
      <c r="G167" s="952">
        <v>9545.8650699999998</v>
      </c>
    </row>
    <row r="168" spans="1:7" x14ac:dyDescent="0.2">
      <c r="A168" s="237"/>
      <c r="B168" s="948" t="s">
        <v>604</v>
      </c>
      <c r="C168" s="949" t="s">
        <v>261</v>
      </c>
      <c r="D168" s="950">
        <v>226.792</v>
      </c>
      <c r="E168" s="950">
        <v>42.171479441395547</v>
      </c>
      <c r="F168" s="951">
        <v>210.70126055860447</v>
      </c>
      <c r="G168" s="952">
        <v>479.66473999999999</v>
      </c>
    </row>
    <row r="169" spans="1:7" x14ac:dyDescent="0.2">
      <c r="A169" s="237"/>
      <c r="B169" s="948" t="s">
        <v>605</v>
      </c>
      <c r="C169" s="949" t="s">
        <v>261</v>
      </c>
      <c r="D169" s="950">
        <v>11794.01</v>
      </c>
      <c r="E169" s="950">
        <v>10393.779047708331</v>
      </c>
      <c r="F169" s="951">
        <v>9758.314732291672</v>
      </c>
      <c r="G169" s="952">
        <v>31946.103780000005</v>
      </c>
    </row>
    <row r="170" spans="1:7" x14ac:dyDescent="0.2">
      <c r="A170" s="237"/>
      <c r="B170" s="948" t="s">
        <v>606</v>
      </c>
      <c r="C170" s="949" t="s">
        <v>261</v>
      </c>
      <c r="D170" s="950">
        <v>63</v>
      </c>
      <c r="E170" s="950">
        <v>0</v>
      </c>
      <c r="F170" s="951">
        <v>0</v>
      </c>
      <c r="G170" s="952">
        <v>63</v>
      </c>
    </row>
    <row r="171" spans="1:7" x14ac:dyDescent="0.2">
      <c r="A171" s="237"/>
      <c r="B171" s="948" t="s">
        <v>607</v>
      </c>
      <c r="C171" s="949" t="s">
        <v>261</v>
      </c>
      <c r="D171" s="950">
        <v>376</v>
      </c>
      <c r="E171" s="950">
        <v>558.83000000000004</v>
      </c>
      <c r="F171" s="951">
        <v>0</v>
      </c>
      <c r="G171" s="952">
        <v>934.83</v>
      </c>
    </row>
    <row r="172" spans="1:7" x14ac:dyDescent="0.2">
      <c r="A172" s="237"/>
      <c r="B172" s="948" t="s">
        <v>608</v>
      </c>
      <c r="C172" s="949" t="s">
        <v>261</v>
      </c>
      <c r="D172" s="950">
        <v>36325.000999999997</v>
      </c>
      <c r="E172" s="950">
        <v>38548.07637118749</v>
      </c>
      <c r="F172" s="951">
        <v>18755.052078812503</v>
      </c>
      <c r="G172" s="952">
        <v>93628.129449999979</v>
      </c>
    </row>
    <row r="173" spans="1:7" x14ac:dyDescent="0.2">
      <c r="A173" s="237"/>
      <c r="B173" s="948" t="s">
        <v>609</v>
      </c>
      <c r="C173" s="949" t="s">
        <v>261</v>
      </c>
      <c r="D173" s="950">
        <v>7.0000000000000001E-3</v>
      </c>
      <c r="E173" s="950">
        <v>242.21740944241483</v>
      </c>
      <c r="F173" s="951">
        <v>1.0390557585205478E-2</v>
      </c>
      <c r="G173" s="952">
        <v>242.23480000000004</v>
      </c>
    </row>
    <row r="174" spans="1:7" x14ac:dyDescent="0.2">
      <c r="A174" s="237"/>
      <c r="B174" s="948" t="s">
        <v>610</v>
      </c>
      <c r="C174" s="949" t="s">
        <v>261</v>
      </c>
      <c r="D174" s="950">
        <v>1.0000000000000001E-5</v>
      </c>
      <c r="E174" s="950">
        <v>501.22017</v>
      </c>
      <c r="F174" s="951">
        <v>0</v>
      </c>
      <c r="G174" s="952">
        <v>501.22017999999997</v>
      </c>
    </row>
    <row r="175" spans="1:7" x14ac:dyDescent="0.2">
      <c r="A175" s="237"/>
      <c r="B175" s="948" t="s">
        <v>611</v>
      </c>
      <c r="C175" s="949" t="s">
        <v>261</v>
      </c>
      <c r="D175" s="950">
        <v>1.0000000000000001E-5</v>
      </c>
      <c r="E175" s="950">
        <v>15.681520000000001</v>
      </c>
      <c r="F175" s="951">
        <v>0</v>
      </c>
      <c r="G175" s="952">
        <v>15.68153</v>
      </c>
    </row>
    <row r="176" spans="1:7" x14ac:dyDescent="0.2">
      <c r="A176" s="237"/>
      <c r="B176" s="948" t="s">
        <v>612</v>
      </c>
      <c r="C176" s="949" t="s">
        <v>261</v>
      </c>
      <c r="D176" s="950">
        <v>2185.998</v>
      </c>
      <c r="E176" s="950">
        <v>3803.63652</v>
      </c>
      <c r="F176" s="951">
        <v>0</v>
      </c>
      <c r="G176" s="952">
        <v>5989.6345199999996</v>
      </c>
    </row>
    <row r="177" spans="1:13" x14ac:dyDescent="0.2">
      <c r="A177" s="237"/>
      <c r="B177" s="948" t="s">
        <v>613</v>
      </c>
      <c r="C177" s="949" t="s">
        <v>261</v>
      </c>
      <c r="D177" s="950">
        <v>8614.9989999999998</v>
      </c>
      <c r="E177" s="950">
        <v>8329.6271581180554</v>
      </c>
      <c r="F177" s="951">
        <v>5983.1766318819436</v>
      </c>
      <c r="G177" s="952">
        <v>22927.802789999998</v>
      </c>
    </row>
    <row r="178" spans="1:13" x14ac:dyDescent="0.2">
      <c r="A178" s="237"/>
      <c r="B178" s="948" t="s">
        <v>614</v>
      </c>
      <c r="C178" s="949" t="s">
        <v>261</v>
      </c>
      <c r="D178" s="950">
        <v>1.0000000000000001E-5</v>
      </c>
      <c r="E178" s="950">
        <v>14.02309</v>
      </c>
      <c r="F178" s="951">
        <v>0</v>
      </c>
      <c r="G178" s="952">
        <v>14.023099999999999</v>
      </c>
    </row>
    <row r="179" spans="1:13" x14ac:dyDescent="0.2">
      <c r="A179" s="237"/>
      <c r="B179" s="948" t="s">
        <v>615</v>
      </c>
      <c r="C179" s="949" t="s">
        <v>261</v>
      </c>
      <c r="D179" s="950">
        <v>10520.001</v>
      </c>
      <c r="E179" s="950">
        <v>16687.351585812499</v>
      </c>
      <c r="F179" s="951">
        <v>1060.9859341875001</v>
      </c>
      <c r="G179" s="952">
        <v>28268.338520000001</v>
      </c>
    </row>
    <row r="180" spans="1:13" x14ac:dyDescent="0.2">
      <c r="A180" s="237"/>
      <c r="B180" s="948" t="s">
        <v>616</v>
      </c>
      <c r="C180" s="949" t="s">
        <v>261</v>
      </c>
      <c r="D180" s="950">
        <v>1.0000000000000001E-5</v>
      </c>
      <c r="E180" s="950">
        <v>41.03004</v>
      </c>
      <c r="F180" s="951">
        <v>0</v>
      </c>
      <c r="G180" s="952">
        <v>41.030050000000003</v>
      </c>
    </row>
    <row r="181" spans="1:13" x14ac:dyDescent="0.2">
      <c r="A181" s="237"/>
      <c r="B181" s="948" t="s">
        <v>617</v>
      </c>
      <c r="C181" s="949" t="s">
        <v>261</v>
      </c>
      <c r="D181" s="950">
        <v>1.0000000000000001E-5</v>
      </c>
      <c r="E181" s="950">
        <v>1.87</v>
      </c>
      <c r="F181" s="951">
        <v>0</v>
      </c>
      <c r="G181" s="952">
        <v>1.8700100000000002</v>
      </c>
    </row>
    <row r="182" spans="1:13" ht="13.5" thickBot="1" x14ac:dyDescent="0.25">
      <c r="B182" s="961"/>
      <c r="C182" s="962"/>
      <c r="D182" s="950"/>
      <c r="E182" s="977"/>
      <c r="F182" s="978"/>
      <c r="G182" s="971"/>
    </row>
    <row r="183" spans="1:13" s="537" customFormat="1" ht="17.25" thickTop="1" thickBot="1" x14ac:dyDescent="0.3">
      <c r="B183" s="1280" t="s">
        <v>330</v>
      </c>
      <c r="C183" s="1281"/>
      <c r="D183" s="441">
        <f>+D61+D17+D34</f>
        <v>1258397.7485191862</v>
      </c>
      <c r="E183" s="442">
        <f>+E61+E17+E34</f>
        <v>1022688.0851290753</v>
      </c>
      <c r="F183" s="443">
        <f>+F61+F17+F34</f>
        <v>595424.65752918075</v>
      </c>
      <c r="G183" s="444">
        <f>+D183+E183+F183</f>
        <v>2876510.4911774425</v>
      </c>
      <c r="H183" s="49"/>
      <c r="I183" s="49"/>
      <c r="J183" s="49"/>
      <c r="K183" s="49"/>
      <c r="L183" s="49"/>
      <c r="M183" s="49"/>
    </row>
    <row r="184" spans="1:13" ht="13.5" thickTop="1" x14ac:dyDescent="0.2">
      <c r="B184" s="239"/>
      <c r="C184" s="239"/>
      <c r="D184" s="230"/>
      <c r="E184" s="230"/>
      <c r="F184" s="230"/>
      <c r="G184" s="230"/>
    </row>
    <row r="185" spans="1:13" x14ac:dyDescent="0.2">
      <c r="B185" s="1279" t="s">
        <v>404</v>
      </c>
      <c r="C185" s="1279"/>
      <c r="D185" s="1279"/>
      <c r="E185" s="1279"/>
      <c r="F185" s="1279"/>
      <c r="G185" s="1279"/>
    </row>
    <row r="186" spans="1:13" x14ac:dyDescent="0.2">
      <c r="B186" s="1279" t="s">
        <v>538</v>
      </c>
      <c r="C186" s="1279"/>
      <c r="D186" s="1279"/>
      <c r="E186" s="1279"/>
      <c r="F186" s="1279"/>
      <c r="G186" s="1279"/>
    </row>
    <row r="187" spans="1:13" x14ac:dyDescent="0.2">
      <c r="B187" s="240"/>
      <c r="C187" s="240"/>
      <c r="D187" s="240"/>
      <c r="E187" s="240"/>
      <c r="F187" s="240"/>
      <c r="G187" s="240"/>
    </row>
    <row r="191" spans="1:13" x14ac:dyDescent="0.2">
      <c r="D191" s="241"/>
      <c r="E191" s="241"/>
      <c r="F191" s="241"/>
      <c r="G191" s="241"/>
    </row>
    <row r="192" spans="1:13" x14ac:dyDescent="0.2">
      <c r="D192" s="242"/>
      <c r="E192" s="242"/>
      <c r="F192" s="242"/>
      <c r="G192" s="242"/>
    </row>
    <row r="193" spans="4:7" x14ac:dyDescent="0.2">
      <c r="D193" s="241"/>
      <c r="E193" s="241"/>
      <c r="F193" s="241"/>
      <c r="G193" s="241"/>
    </row>
  </sheetData>
  <mergeCells count="19">
    <mergeCell ref="B186:G186"/>
    <mergeCell ref="B183:C183"/>
    <mergeCell ref="B185:G185"/>
    <mergeCell ref="B90:G90"/>
    <mergeCell ref="B91:G91"/>
    <mergeCell ref="B95:B99"/>
    <mergeCell ref="C95:C99"/>
    <mergeCell ref="D95:D99"/>
    <mergeCell ref="E95:E99"/>
    <mergeCell ref="F95:F99"/>
    <mergeCell ref="G95:G99"/>
    <mergeCell ref="B6:G6"/>
    <mergeCell ref="B7:G7"/>
    <mergeCell ref="B11:B15"/>
    <mergeCell ref="C11:C15"/>
    <mergeCell ref="D11:D15"/>
    <mergeCell ref="E11:E15"/>
    <mergeCell ref="F11:F15"/>
    <mergeCell ref="G11:G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5" min="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M100"/>
  <sheetViews>
    <sheetView showGridLines="0" showRuler="0" zoomScale="85" zoomScaleNormal="85" zoomScaleSheetLayoutView="85" workbookViewId="0"/>
  </sheetViews>
  <sheetFormatPr baseColWidth="10" defaultColWidth="11.42578125" defaultRowHeight="12.75" x14ac:dyDescent="0.2"/>
  <cols>
    <col min="1" max="1" width="6.85546875" style="49" customWidth="1"/>
    <col min="2" max="2" width="98.42578125" style="49" customWidth="1"/>
    <col min="3" max="3" width="18" style="49" customWidth="1"/>
    <col min="4" max="4" width="17.28515625" style="49" bestFit="1" customWidth="1"/>
    <col min="5" max="5" width="17.28515625" style="49" customWidth="1"/>
    <col min="6" max="7" width="17.28515625" style="49" bestFit="1" customWidth="1"/>
    <col min="8" max="16384" width="11.42578125" style="49"/>
  </cols>
  <sheetData>
    <row r="1" spans="1:12" ht="15" x14ac:dyDescent="0.25">
      <c r="A1" s="1128" t="s">
        <v>262</v>
      </c>
      <c r="B1" s="538"/>
    </row>
    <row r="2" spans="1:12" ht="15" customHeight="1" x14ac:dyDescent="0.25">
      <c r="A2" s="1128"/>
      <c r="B2" s="509" t="s">
        <v>642</v>
      </c>
    </row>
    <row r="3" spans="1:12" ht="15" customHeight="1" x14ac:dyDescent="0.25">
      <c r="A3" s="538"/>
      <c r="B3" s="381" t="s">
        <v>362</v>
      </c>
    </row>
    <row r="4" spans="1:12" s="552" customFormat="1" x14ac:dyDescent="0.2">
      <c r="B4" s="505"/>
      <c r="H4" s="49"/>
      <c r="I4" s="49"/>
      <c r="J4" s="49"/>
      <c r="K4" s="49"/>
      <c r="L4" s="49"/>
    </row>
    <row r="5" spans="1:12" s="552" customFormat="1" x14ac:dyDescent="0.2">
      <c r="B5" s="505"/>
      <c r="H5" s="49"/>
      <c r="I5" s="49"/>
      <c r="J5" s="49"/>
      <c r="K5" s="49"/>
      <c r="L5" s="49"/>
    </row>
    <row r="6" spans="1:12" ht="17.25" x14ac:dyDescent="0.2">
      <c r="B6" s="1194" t="s">
        <v>674</v>
      </c>
      <c r="C6" s="1194"/>
      <c r="D6" s="1194"/>
      <c r="E6" s="1194"/>
      <c r="F6" s="1194"/>
      <c r="G6" s="1194"/>
    </row>
    <row r="7" spans="1:12" ht="15" x14ac:dyDescent="0.2">
      <c r="B7" s="1228" t="s">
        <v>264</v>
      </c>
      <c r="C7" s="1228"/>
      <c r="D7" s="1228"/>
      <c r="E7" s="1228"/>
      <c r="F7" s="1228"/>
      <c r="G7" s="1228"/>
    </row>
    <row r="8" spans="1:12" s="552" customFormat="1" x14ac:dyDescent="0.2">
      <c r="B8" s="505"/>
      <c r="H8" s="49"/>
      <c r="I8" s="49"/>
      <c r="J8" s="49"/>
      <c r="K8" s="49"/>
      <c r="L8" s="49"/>
    </row>
    <row r="9" spans="1:12" s="552" customFormat="1" x14ac:dyDescent="0.2">
      <c r="B9" s="55"/>
      <c r="H9" s="49"/>
      <c r="I9" s="49"/>
      <c r="J9" s="49"/>
      <c r="K9" s="49"/>
      <c r="L9" s="49"/>
    </row>
    <row r="10" spans="1:12" ht="14.25" customHeight="1" thickBot="1" x14ac:dyDescent="0.25">
      <c r="B10" s="380" t="s">
        <v>265</v>
      </c>
    </row>
    <row r="11" spans="1:12" ht="24" customHeight="1" thickTop="1" thickBot="1" x14ac:dyDescent="0.25">
      <c r="B11" s="1297" t="s">
        <v>266</v>
      </c>
      <c r="C11" s="1043">
        <v>2016</v>
      </c>
      <c r="D11" s="1300">
        <v>2017</v>
      </c>
      <c r="E11" s="1301"/>
      <c r="F11" s="1301"/>
      <c r="G11" s="1302"/>
    </row>
    <row r="12" spans="1:12" ht="33" customHeight="1" thickTop="1" thickBot="1" x14ac:dyDescent="0.25">
      <c r="B12" s="1298"/>
      <c r="C12" s="585" t="s">
        <v>650</v>
      </c>
      <c r="D12" s="586" t="s">
        <v>673</v>
      </c>
      <c r="E12" s="586" t="s">
        <v>703</v>
      </c>
      <c r="F12" s="586" t="s">
        <v>776</v>
      </c>
      <c r="G12" s="586" t="s">
        <v>821</v>
      </c>
    </row>
    <row r="13" spans="1:12" ht="12.75" customHeight="1" thickTop="1" x14ac:dyDescent="0.2">
      <c r="B13" s="78"/>
      <c r="C13" s="206"/>
      <c r="D13" s="206"/>
      <c r="E13" s="206"/>
      <c r="F13" s="206"/>
      <c r="G13" s="206"/>
    </row>
    <row r="14" spans="1:12" ht="17.25" x14ac:dyDescent="0.2">
      <c r="B14" s="587" t="s">
        <v>527</v>
      </c>
      <c r="C14" s="433">
        <f>+C17+C72</f>
        <v>288447822.78059649</v>
      </c>
      <c r="D14" s="433">
        <f>+D17+D72</f>
        <v>297982890.42831355</v>
      </c>
      <c r="E14" s="433">
        <f>+E17+E72</f>
        <v>307295578.67046469</v>
      </c>
      <c r="F14" s="433">
        <f>+F17+F72</f>
        <v>319422960.50922936</v>
      </c>
      <c r="G14" s="433">
        <f>+G17+G72</f>
        <v>334706966.55737936</v>
      </c>
    </row>
    <row r="15" spans="1:12" ht="13.5" thickBot="1" x14ac:dyDescent="0.25">
      <c r="B15" s="83"/>
      <c r="C15" s="83"/>
      <c r="D15" s="83"/>
      <c r="E15" s="83"/>
      <c r="F15" s="83"/>
      <c r="G15" s="83"/>
    </row>
    <row r="16" spans="1:12" ht="12.75" customHeight="1" thickTop="1" x14ac:dyDescent="0.2">
      <c r="B16" s="78"/>
      <c r="C16" s="206"/>
      <c r="D16" s="206"/>
      <c r="E16" s="206"/>
      <c r="F16" s="206"/>
      <c r="G16" s="206"/>
    </row>
    <row r="17" spans="2:12" s="537" customFormat="1" ht="15.75" x14ac:dyDescent="0.25">
      <c r="B17" s="445" t="s">
        <v>524</v>
      </c>
      <c r="C17" s="520">
        <f>+C20+C53+C59+C64</f>
        <v>275446128.82406712</v>
      </c>
      <c r="D17" s="520">
        <f>+D20+D53+D59+D64</f>
        <v>284880782.5236522</v>
      </c>
      <c r="E17" s="520">
        <f>+E20+E53+E59+E64</f>
        <v>293789325.34654278</v>
      </c>
      <c r="F17" s="520">
        <f>+F20+F53+F59+F64</f>
        <v>305708206.86775881</v>
      </c>
      <c r="G17" s="520">
        <f>+G20+G53+G59+G64</f>
        <v>320934783.31191218</v>
      </c>
      <c r="H17" s="49"/>
      <c r="I17" s="49"/>
      <c r="J17" s="49"/>
      <c r="K17" s="49"/>
      <c r="L17" s="49"/>
    </row>
    <row r="18" spans="2:12" ht="13.5" thickBot="1" x14ac:dyDescent="0.25">
      <c r="B18" s="83"/>
      <c r="C18" s="83"/>
      <c r="D18" s="83"/>
      <c r="E18" s="223"/>
      <c r="F18" s="223"/>
      <c r="G18" s="223"/>
    </row>
    <row r="19" spans="2:12" ht="18" customHeight="1" thickTop="1" x14ac:dyDescent="0.2">
      <c r="B19" s="178"/>
      <c r="C19" s="207"/>
      <c r="D19" s="207"/>
      <c r="E19" s="207"/>
      <c r="F19" s="207"/>
      <c r="G19" s="207"/>
    </row>
    <row r="20" spans="2:12" s="537" customFormat="1" ht="15.75" x14ac:dyDescent="0.25">
      <c r="B20" s="715" t="s">
        <v>508</v>
      </c>
      <c r="C20" s="716">
        <f>+C22+C26+C28+C51</f>
        <v>229886516.35156596</v>
      </c>
      <c r="D20" s="716">
        <f>+D22+D26+D28+D51</f>
        <v>242953590.45096898</v>
      </c>
      <c r="E20" s="716">
        <f>+E22+E26+E28+E51</f>
        <v>251690412.86701396</v>
      </c>
      <c r="F20" s="716">
        <f>+F22+F26+F28+F51</f>
        <v>265150800.96766216</v>
      </c>
      <c r="G20" s="716">
        <f>+G22+G26+G28+G51</f>
        <v>278413658.05015337</v>
      </c>
      <c r="H20" s="49"/>
      <c r="I20" s="49"/>
      <c r="J20" s="49"/>
      <c r="K20" s="49"/>
      <c r="L20" s="49"/>
    </row>
    <row r="21" spans="2:12" ht="17.25" customHeight="1" x14ac:dyDescent="0.2">
      <c r="B21" s="178"/>
      <c r="C21" s="70"/>
      <c r="D21" s="70"/>
      <c r="E21" s="70"/>
      <c r="F21" s="70"/>
      <c r="G21" s="70"/>
    </row>
    <row r="22" spans="2:12" s="538" customFormat="1" ht="15" x14ac:dyDescent="0.25">
      <c r="B22" s="531" t="s">
        <v>363</v>
      </c>
      <c r="C22" s="395">
        <f t="shared" ref="C22:G22" si="0">+C23+C24</f>
        <v>184700047.693876</v>
      </c>
      <c r="D22" s="395">
        <f t="shared" ref="D22" si="1">+D23+D24</f>
        <v>198753864.69582283</v>
      </c>
      <c r="E22" s="395">
        <f t="shared" ref="E22" si="2">+E23+E24</f>
        <v>204098322.53272843</v>
      </c>
      <c r="F22" s="395">
        <f t="shared" si="0"/>
        <v>212425912.72566938</v>
      </c>
      <c r="G22" s="395">
        <f t="shared" si="0"/>
        <v>221925928.71134457</v>
      </c>
      <c r="H22" s="49"/>
      <c r="I22" s="49"/>
      <c r="J22" s="49"/>
      <c r="K22" s="49"/>
      <c r="L22" s="49"/>
    </row>
    <row r="23" spans="2:12" x14ac:dyDescent="0.2">
      <c r="B23" s="390" t="s">
        <v>322</v>
      </c>
      <c r="C23" s="396">
        <v>43797829.972159505</v>
      </c>
      <c r="D23" s="396">
        <v>50523382.864712849</v>
      </c>
      <c r="E23" s="396">
        <v>53320663.104925878</v>
      </c>
      <c r="F23" s="396">
        <v>52454947.685836151</v>
      </c>
      <c r="G23" s="396">
        <v>56591639.393194385</v>
      </c>
    </row>
    <row r="24" spans="2:12" x14ac:dyDescent="0.2">
      <c r="B24" s="397" t="s">
        <v>121</v>
      </c>
      <c r="C24" s="396">
        <v>140902217.72171649</v>
      </c>
      <c r="D24" s="396">
        <v>148230481.83110997</v>
      </c>
      <c r="E24" s="396">
        <v>150777659.42780256</v>
      </c>
      <c r="F24" s="396">
        <v>159970965.03983322</v>
      </c>
      <c r="G24" s="396">
        <v>165334289.31815019</v>
      </c>
    </row>
    <row r="25" spans="2:12" x14ac:dyDescent="0.2">
      <c r="B25" s="210"/>
      <c r="C25" s="211"/>
      <c r="D25" s="211"/>
      <c r="E25" s="211"/>
      <c r="F25" s="211"/>
      <c r="G25" s="211"/>
    </row>
    <row r="26" spans="2:12" s="538" customFormat="1" ht="15" x14ac:dyDescent="0.25">
      <c r="B26" s="531" t="s">
        <v>536</v>
      </c>
      <c r="C26" s="395">
        <v>2454607.1257091053</v>
      </c>
      <c r="D26" s="395">
        <v>1883799.6555580574</v>
      </c>
      <c r="E26" s="395">
        <v>4351183.8843518421</v>
      </c>
      <c r="F26" s="395">
        <v>10106889.379683981</v>
      </c>
      <c r="G26" s="395">
        <v>11089306.637556639</v>
      </c>
      <c r="H26" s="49"/>
      <c r="I26" s="49"/>
      <c r="J26" s="49"/>
      <c r="K26" s="49"/>
      <c r="L26" s="49"/>
    </row>
    <row r="27" spans="2:12" x14ac:dyDescent="0.2">
      <c r="B27" s="210"/>
      <c r="C27" s="211"/>
      <c r="D27" s="211"/>
      <c r="E27" s="211"/>
      <c r="F27" s="211"/>
      <c r="G27" s="211"/>
    </row>
    <row r="28" spans="2:12" s="538" customFormat="1" ht="15" x14ac:dyDescent="0.25">
      <c r="B28" s="531" t="s">
        <v>56</v>
      </c>
      <c r="C28" s="395">
        <f>+C30+C32+C41+C43+C45+C47+C49</f>
        <v>33384976.319175947</v>
      </c>
      <c r="D28" s="395">
        <f t="shared" ref="D28" si="3">+D30+D32+D41+D43+D45+D47+D49</f>
        <v>32833940.896295905</v>
      </c>
      <c r="E28" s="395">
        <f t="shared" ref="E28" si="4">+E30+E32+E41+E43+E45+E47+E49</f>
        <v>31562140.296365593</v>
      </c>
      <c r="F28" s="395">
        <f>+F30+F32+F41+F43+F45+F47+F49</f>
        <v>31580541.375141997</v>
      </c>
      <c r="G28" s="395">
        <f>+G30+G32+G41+G43+G45+G47+G49</f>
        <v>35216896.990436263</v>
      </c>
      <c r="H28" s="49"/>
      <c r="I28" s="49"/>
      <c r="J28" s="49"/>
      <c r="K28" s="49"/>
      <c r="L28" s="49"/>
    </row>
    <row r="29" spans="2:12" x14ac:dyDescent="0.2">
      <c r="B29" s="182"/>
      <c r="C29" s="211"/>
      <c r="D29" s="211"/>
      <c r="E29" s="211"/>
      <c r="F29" s="211"/>
      <c r="G29" s="211"/>
    </row>
    <row r="30" spans="2:12" x14ac:dyDescent="0.2">
      <c r="B30" s="398" t="s">
        <v>458</v>
      </c>
      <c r="C30" s="393">
        <v>1844674.73056154</v>
      </c>
      <c r="D30" s="393">
        <v>1593137.0494972817</v>
      </c>
      <c r="E30" s="393">
        <v>1378210.6602620669</v>
      </c>
      <c r="F30" s="393">
        <v>1377482.4070242867</v>
      </c>
      <c r="G30" s="393">
        <v>1139312.8910763143</v>
      </c>
    </row>
    <row r="31" spans="2:12" x14ac:dyDescent="0.2">
      <c r="B31" s="178"/>
      <c r="C31" s="393"/>
      <c r="D31" s="393"/>
      <c r="E31" s="393"/>
      <c r="F31" s="393"/>
      <c r="G31" s="393"/>
    </row>
    <row r="32" spans="2:12" x14ac:dyDescent="0.2">
      <c r="B32" s="398" t="s">
        <v>319</v>
      </c>
      <c r="C32" s="393">
        <f>SUM(C33:C39)</f>
        <v>20230497.71146572</v>
      </c>
      <c r="D32" s="393">
        <f t="shared" ref="D32:G32" si="5">SUM(D33:D39)</f>
        <v>20013599.008250207</v>
      </c>
      <c r="E32" s="393">
        <f t="shared" si="5"/>
        <v>20090320.125571728</v>
      </c>
      <c r="F32" s="393">
        <f t="shared" si="5"/>
        <v>20181290.935801458</v>
      </c>
      <c r="G32" s="393">
        <f t="shared" si="5"/>
        <v>21326953.426304579</v>
      </c>
    </row>
    <row r="33" spans="2:13" x14ac:dyDescent="0.2">
      <c r="B33" s="390" t="s">
        <v>815</v>
      </c>
      <c r="C33" s="717">
        <v>0</v>
      </c>
      <c r="D33" s="717">
        <v>0</v>
      </c>
      <c r="E33" s="717">
        <v>0</v>
      </c>
      <c r="F33" s="717">
        <v>0</v>
      </c>
      <c r="G33" s="396">
        <v>2625</v>
      </c>
    </row>
    <row r="34" spans="2:13" x14ac:dyDescent="0.2">
      <c r="B34" s="390" t="s">
        <v>315</v>
      </c>
      <c r="C34" s="396">
        <v>6047673.0342064397</v>
      </c>
      <c r="D34" s="396">
        <v>6000806.9360500462</v>
      </c>
      <c r="E34" s="396">
        <v>6016209.5128708929</v>
      </c>
      <c r="F34" s="396">
        <v>6084112.16193897</v>
      </c>
      <c r="G34" s="396">
        <v>6327847.5143227214</v>
      </c>
    </row>
    <row r="35" spans="2:13" x14ac:dyDescent="0.2">
      <c r="B35" s="390" t="s">
        <v>314</v>
      </c>
      <c r="C35" s="396">
        <v>11422307.913341299</v>
      </c>
      <c r="D35" s="396">
        <v>11278282.324168</v>
      </c>
      <c r="E35" s="396">
        <v>11277396.079278002</v>
      </c>
      <c r="F35" s="396">
        <v>11183517.468518</v>
      </c>
      <c r="G35" s="396">
        <v>11778010.640657999</v>
      </c>
    </row>
    <row r="36" spans="2:13" x14ac:dyDescent="0.2">
      <c r="B36" s="390" t="s">
        <v>316</v>
      </c>
      <c r="C36" s="396">
        <v>80747.913990000001</v>
      </c>
      <c r="D36" s="396">
        <v>78931.392670000001</v>
      </c>
      <c r="E36" s="396">
        <v>83437.407950000008</v>
      </c>
      <c r="F36" s="396">
        <v>85367.109169999996</v>
      </c>
      <c r="G36" s="396">
        <v>114918.30772</v>
      </c>
    </row>
    <row r="37" spans="2:13" x14ac:dyDescent="0.2">
      <c r="B37" s="390" t="s">
        <v>317</v>
      </c>
      <c r="C37" s="396">
        <v>38773.928577986</v>
      </c>
      <c r="D37" s="396">
        <v>40542.2178621571</v>
      </c>
      <c r="E37" s="396">
        <v>41787.213392835794</v>
      </c>
      <c r="F37" s="396">
        <v>42849.829754488201</v>
      </c>
      <c r="G37" s="396">
        <v>44792.626283856793</v>
      </c>
    </row>
    <row r="38" spans="2:13" x14ac:dyDescent="0.2">
      <c r="B38" s="390" t="s">
        <v>331</v>
      </c>
      <c r="C38" s="396">
        <v>2640994.92135</v>
      </c>
      <c r="D38" s="396">
        <v>2612291.2703499999</v>
      </c>
      <c r="E38" s="396">
        <v>2664778.9279999998</v>
      </c>
      <c r="F38" s="396">
        <v>2774868.9396899999</v>
      </c>
      <c r="G38" s="396">
        <v>3038705.0700100004</v>
      </c>
    </row>
    <row r="39" spans="2:13" x14ac:dyDescent="0.2">
      <c r="B39" s="390" t="s">
        <v>664</v>
      </c>
      <c r="C39" s="717">
        <v>0</v>
      </c>
      <c r="D39" s="396">
        <v>2744.86715</v>
      </c>
      <c r="E39" s="396">
        <v>6710.9840800000002</v>
      </c>
      <c r="F39" s="396">
        <v>10575.426730000001</v>
      </c>
      <c r="G39" s="396">
        <v>20054.267309999999</v>
      </c>
    </row>
    <row r="40" spans="2:13" x14ac:dyDescent="0.2">
      <c r="B40" s="212"/>
      <c r="C40" s="213"/>
      <c r="D40" s="213"/>
      <c r="E40" s="213"/>
      <c r="F40" s="213"/>
      <c r="G40" s="213"/>
    </row>
    <row r="41" spans="2:13" x14ac:dyDescent="0.2">
      <c r="B41" s="398" t="s">
        <v>318</v>
      </c>
      <c r="C41" s="393">
        <v>7844718.1501198802</v>
      </c>
      <c r="D41" s="393">
        <v>8071240.4337923788</v>
      </c>
      <c r="E41" s="393">
        <v>7330075.8789612949</v>
      </c>
      <c r="F41" s="393">
        <v>7606670.8240106273</v>
      </c>
      <c r="G41" s="393">
        <v>8280375.9123714259</v>
      </c>
    </row>
    <row r="42" spans="2:13" x14ac:dyDescent="0.2">
      <c r="B42" s="214"/>
      <c r="C42" s="208"/>
      <c r="D42" s="208"/>
      <c r="E42" s="208"/>
      <c r="F42" s="208"/>
      <c r="G42" s="208"/>
    </row>
    <row r="43" spans="2:13" x14ac:dyDescent="0.2">
      <c r="B43" s="215" t="s">
        <v>435</v>
      </c>
      <c r="C43" s="393">
        <v>1068591.8814818372</v>
      </c>
      <c r="D43" s="393">
        <v>837147.57571449887</v>
      </c>
      <c r="E43" s="393">
        <v>531234.51511268946</v>
      </c>
      <c r="F43" s="393">
        <v>274743.22424204298</v>
      </c>
      <c r="G43" s="393">
        <v>2434136.0203362186</v>
      </c>
    </row>
    <row r="44" spans="2:13" x14ac:dyDescent="0.2">
      <c r="B44" s="178"/>
      <c r="C44" s="208"/>
      <c r="D44" s="208"/>
      <c r="E44" s="208"/>
      <c r="F44" s="208"/>
      <c r="G44" s="208"/>
    </row>
    <row r="45" spans="2:13" x14ac:dyDescent="0.2">
      <c r="B45" s="398" t="s">
        <v>427</v>
      </c>
      <c r="C45" s="393">
        <v>1498773.8202523445</v>
      </c>
      <c r="D45" s="393">
        <v>1415610.5124119096</v>
      </c>
      <c r="E45" s="393">
        <v>1359817.8576501927</v>
      </c>
      <c r="F45" s="393">
        <v>1297841.0739674717</v>
      </c>
      <c r="G45" s="393">
        <v>1238730.7538064281</v>
      </c>
    </row>
    <row r="46" spans="2:13" x14ac:dyDescent="0.2">
      <c r="B46" s="178"/>
      <c r="C46" s="208"/>
      <c r="D46" s="208"/>
      <c r="E46" s="208"/>
      <c r="F46" s="208"/>
      <c r="G46" s="208"/>
    </row>
    <row r="47" spans="2:13" x14ac:dyDescent="0.2">
      <c r="B47" s="398" t="s">
        <v>466</v>
      </c>
      <c r="C47" s="393">
        <v>897720.02529462264</v>
      </c>
      <c r="D47" s="393">
        <v>903206.31662963028</v>
      </c>
      <c r="E47" s="393">
        <v>872481.25880761805</v>
      </c>
      <c r="F47" s="393">
        <v>842512.91009610915</v>
      </c>
      <c r="G47" s="393">
        <v>797387.98654129542</v>
      </c>
      <c r="M47" s="1034"/>
    </row>
    <row r="48" spans="2:13" x14ac:dyDescent="0.2">
      <c r="B48" s="182"/>
      <c r="C48" s="211"/>
      <c r="D48" s="211"/>
      <c r="E48" s="211"/>
      <c r="F48" s="211"/>
      <c r="G48" s="211"/>
    </row>
    <row r="49" spans="2:12" x14ac:dyDescent="0.2">
      <c r="B49" s="398" t="s">
        <v>321</v>
      </c>
      <c r="C49" s="718">
        <v>0</v>
      </c>
      <c r="D49" s="718">
        <v>0</v>
      </c>
      <c r="E49" s="718">
        <v>0</v>
      </c>
      <c r="F49" s="718">
        <v>0</v>
      </c>
      <c r="G49" s="718">
        <v>0</v>
      </c>
    </row>
    <row r="50" spans="2:12" x14ac:dyDescent="0.2">
      <c r="B50" s="182"/>
      <c r="C50" s="211"/>
      <c r="D50" s="211"/>
      <c r="E50" s="211"/>
      <c r="F50" s="211"/>
      <c r="G50" s="211"/>
    </row>
    <row r="51" spans="2:12" s="538" customFormat="1" ht="15" x14ac:dyDescent="0.25">
      <c r="B51" s="531" t="s">
        <v>284</v>
      </c>
      <c r="C51" s="395">
        <v>9346885.2128048893</v>
      </c>
      <c r="D51" s="395">
        <v>9481985.2032922003</v>
      </c>
      <c r="E51" s="395">
        <v>11678766.1535681</v>
      </c>
      <c r="F51" s="395">
        <v>11037457.4871668</v>
      </c>
      <c r="G51" s="395">
        <v>10181525.710815901</v>
      </c>
      <c r="H51" s="49"/>
      <c r="I51" s="49"/>
      <c r="J51" s="49"/>
      <c r="K51" s="49"/>
      <c r="L51" s="49"/>
    </row>
    <row r="52" spans="2:12" x14ac:dyDescent="0.2">
      <c r="B52" s="182"/>
      <c r="C52" s="216"/>
      <c r="D52" s="216"/>
      <c r="E52" s="216"/>
      <c r="F52" s="216"/>
      <c r="G52" s="216"/>
    </row>
    <row r="53" spans="2:12" s="537" customFormat="1" ht="15.75" x14ac:dyDescent="0.25">
      <c r="B53" s="715" t="s">
        <v>509</v>
      </c>
      <c r="C53" s="454">
        <f t="shared" ref="C53:G53" si="6">SUM(C55:C57)</f>
        <v>37048628.42054119</v>
      </c>
      <c r="D53" s="454">
        <f t="shared" ref="D53" si="7">SUM(D55:D57)</f>
        <v>38822903.265327603</v>
      </c>
      <c r="E53" s="454">
        <f t="shared" ref="E53" si="8">SUM(E55:E57)</f>
        <v>39160253.028479695</v>
      </c>
      <c r="F53" s="454">
        <f t="shared" si="6"/>
        <v>37585253.896356359</v>
      </c>
      <c r="G53" s="454">
        <f t="shared" si="6"/>
        <v>39537182.8217858</v>
      </c>
      <c r="H53" s="49"/>
      <c r="I53" s="49"/>
      <c r="J53" s="49"/>
      <c r="K53" s="49"/>
      <c r="L53" s="49"/>
    </row>
    <row r="54" spans="2:12" x14ac:dyDescent="0.2">
      <c r="B54" s="182"/>
      <c r="C54" s="217"/>
      <c r="D54" s="217"/>
      <c r="E54" s="217"/>
      <c r="F54" s="217"/>
      <c r="G54" s="217"/>
    </row>
    <row r="55" spans="2:12" s="538" customFormat="1" ht="15" x14ac:dyDescent="0.25">
      <c r="B55" s="398" t="s">
        <v>328</v>
      </c>
      <c r="C55" s="719">
        <v>14768267.908291401</v>
      </c>
      <c r="D55" s="719">
        <v>17805458.398887001</v>
      </c>
      <c r="E55" s="719">
        <v>17162996.656324401</v>
      </c>
      <c r="F55" s="719">
        <v>16230230.449870899</v>
      </c>
      <c r="G55" s="719">
        <v>14971609.9753918</v>
      </c>
      <c r="H55" s="49"/>
      <c r="I55" s="49"/>
      <c r="J55" s="49"/>
      <c r="K55" s="49"/>
      <c r="L55" s="49"/>
    </row>
    <row r="56" spans="2:12" s="538" customFormat="1" ht="15" x14ac:dyDescent="0.25">
      <c r="B56" s="398" t="s">
        <v>360</v>
      </c>
      <c r="C56" s="720">
        <v>21245673.252783027</v>
      </c>
      <c r="D56" s="719">
        <v>21017444.866440602</v>
      </c>
      <c r="E56" s="719">
        <v>21997256.372155294</v>
      </c>
      <c r="F56" s="719">
        <v>21355023.446485464</v>
      </c>
      <c r="G56" s="719">
        <v>23500281.1162537</v>
      </c>
      <c r="H56" s="49"/>
      <c r="I56" s="49"/>
      <c r="J56" s="49"/>
      <c r="K56" s="49"/>
      <c r="L56" s="49"/>
    </row>
    <row r="57" spans="2:12" s="538" customFormat="1" ht="15" x14ac:dyDescent="0.25">
      <c r="B57" s="398" t="s">
        <v>466</v>
      </c>
      <c r="C57" s="720">
        <v>1034687.2594667575</v>
      </c>
      <c r="D57" s="719">
        <v>0</v>
      </c>
      <c r="E57" s="719">
        <v>0</v>
      </c>
      <c r="F57" s="719">
        <v>0</v>
      </c>
      <c r="G57" s="719">
        <v>1065291.7301403</v>
      </c>
      <c r="H57" s="49"/>
      <c r="I57" s="49"/>
      <c r="J57" s="49"/>
      <c r="K57" s="49"/>
      <c r="L57" s="49"/>
    </row>
    <row r="58" spans="2:12" x14ac:dyDescent="0.2">
      <c r="B58" s="178"/>
      <c r="C58" s="218"/>
      <c r="D58" s="218"/>
      <c r="E58" s="218"/>
      <c r="F58" s="218"/>
      <c r="G58" s="218"/>
    </row>
    <row r="59" spans="2:12" s="537" customFormat="1" ht="15.75" x14ac:dyDescent="0.25">
      <c r="B59" s="715" t="s">
        <v>510</v>
      </c>
      <c r="C59" s="454">
        <f t="shared" ref="C59:G59" si="9">+C61+C62</f>
        <v>42906.828052374316</v>
      </c>
      <c r="D59" s="454">
        <f t="shared" ref="D59" si="10">+D61+D62</f>
        <v>103920.45365530864</v>
      </c>
      <c r="E59" s="454">
        <f t="shared" ref="E59" si="11">+E61+E62</f>
        <v>105995.36972455287</v>
      </c>
      <c r="F59" s="454">
        <f t="shared" si="9"/>
        <v>107072.67416593964</v>
      </c>
      <c r="G59" s="454">
        <f t="shared" si="9"/>
        <v>107431.94879553263</v>
      </c>
      <c r="H59" s="49"/>
      <c r="I59" s="49"/>
      <c r="J59" s="49"/>
      <c r="K59" s="49"/>
      <c r="L59" s="49"/>
    </row>
    <row r="60" spans="2:12" x14ac:dyDescent="0.2">
      <c r="B60" s="178"/>
      <c r="C60" s="208"/>
      <c r="D60" s="208"/>
      <c r="E60" s="208"/>
      <c r="F60" s="208"/>
      <c r="G60" s="208"/>
    </row>
    <row r="61" spans="2:12" x14ac:dyDescent="0.2">
      <c r="B61" s="398" t="s">
        <v>326</v>
      </c>
      <c r="C61" s="393">
        <v>34968.6605954552</v>
      </c>
      <c r="D61" s="393">
        <v>95893.987020327011</v>
      </c>
      <c r="E61" s="393">
        <v>97481.489161660793</v>
      </c>
      <c r="F61" s="393">
        <v>98307.48484062386</v>
      </c>
      <c r="G61" s="393">
        <v>98561.940479415105</v>
      </c>
    </row>
    <row r="62" spans="2:12" x14ac:dyDescent="0.2">
      <c r="B62" s="398" t="s">
        <v>771</v>
      </c>
      <c r="C62" s="393">
        <v>7938.16745691912</v>
      </c>
      <c r="D62" s="393">
        <v>8026.466634981628</v>
      </c>
      <c r="E62" s="393">
        <v>8513.8805628920818</v>
      </c>
      <c r="F62" s="393">
        <v>8765.1893253157741</v>
      </c>
      <c r="G62" s="393">
        <v>8870.0083161175298</v>
      </c>
    </row>
    <row r="63" spans="2:12" x14ac:dyDescent="0.2">
      <c r="B63" s="178"/>
      <c r="C63" s="208"/>
      <c r="D63" s="208"/>
      <c r="E63" s="208"/>
      <c r="F63" s="208"/>
      <c r="G63" s="208"/>
    </row>
    <row r="64" spans="2:12" s="537" customFormat="1" ht="15.75" x14ac:dyDescent="0.25">
      <c r="B64" s="715" t="s">
        <v>955</v>
      </c>
      <c r="C64" s="721">
        <f t="shared" ref="C64:G64" si="12">+C66+C67+C68</f>
        <v>8468077.2239075974</v>
      </c>
      <c r="D64" s="721">
        <f t="shared" ref="D64" si="13">+D66+D67+D68</f>
        <v>3000368.3537003524</v>
      </c>
      <c r="E64" s="721">
        <f t="shared" ref="E64" si="14">+E66+E67+E68</f>
        <v>2832664.0813245755</v>
      </c>
      <c r="F64" s="721">
        <f t="shared" si="12"/>
        <v>2865079.3295743754</v>
      </c>
      <c r="G64" s="721">
        <f t="shared" si="12"/>
        <v>2876510.4911774416</v>
      </c>
      <c r="H64" s="49"/>
      <c r="I64" s="49"/>
      <c r="J64" s="49"/>
      <c r="K64" s="49"/>
      <c r="L64" s="49"/>
    </row>
    <row r="65" spans="2:13" x14ac:dyDescent="0.2">
      <c r="B65" s="219"/>
      <c r="C65" s="220"/>
      <c r="D65" s="221"/>
      <c r="E65" s="221"/>
      <c r="F65" s="221"/>
      <c r="G65" s="221"/>
    </row>
    <row r="66" spans="2:13" x14ac:dyDescent="0.2">
      <c r="B66" s="979" t="s">
        <v>300</v>
      </c>
      <c r="C66" s="980">
        <v>3613982.1638567913</v>
      </c>
      <c r="D66" s="393">
        <v>1308450.7724748675</v>
      </c>
      <c r="E66" s="393">
        <v>1241395.2743827438</v>
      </c>
      <c r="F66" s="393">
        <v>1254863.0919590944</v>
      </c>
      <c r="G66" s="393">
        <v>1258397.7485191855</v>
      </c>
    </row>
    <row r="67" spans="2:13" x14ac:dyDescent="0.2">
      <c r="B67" s="979" t="s">
        <v>751</v>
      </c>
      <c r="C67" s="980">
        <v>2510288.5513527091</v>
      </c>
      <c r="D67" s="393">
        <v>1094447.6735897243</v>
      </c>
      <c r="E67" s="393">
        <v>1013258.9330955283</v>
      </c>
      <c r="F67" s="393">
        <v>1019842.4144058423</v>
      </c>
      <c r="G67" s="393">
        <v>1022688.085129075</v>
      </c>
      <c r="M67" s="1033"/>
    </row>
    <row r="68" spans="2:13" x14ac:dyDescent="0.2">
      <c r="B68" s="979" t="s">
        <v>950</v>
      </c>
      <c r="C68" s="981">
        <v>2343806.508698097</v>
      </c>
      <c r="D68" s="393">
        <v>597469.90763576049</v>
      </c>
      <c r="E68" s="393">
        <v>578009.87384630367</v>
      </c>
      <c r="F68" s="393">
        <v>590373.82320943824</v>
      </c>
      <c r="G68" s="393">
        <v>595424.65752918064</v>
      </c>
    </row>
    <row r="69" spans="2:13" ht="13.5" thickBot="1" x14ac:dyDescent="0.25">
      <c r="B69" s="29"/>
      <c r="C69" s="223"/>
      <c r="D69" s="223"/>
      <c r="E69" s="223"/>
      <c r="F69" s="223"/>
      <c r="G69" s="223"/>
    </row>
    <row r="70" spans="2:13" ht="13.5" thickTop="1" x14ac:dyDescent="0.2">
      <c r="B70" s="146"/>
      <c r="C70" s="224"/>
      <c r="D70" s="224"/>
      <c r="E70" s="224"/>
      <c r="F70" s="224"/>
      <c r="G70" s="224"/>
    </row>
    <row r="71" spans="2:13" ht="13.5" thickBot="1" x14ac:dyDescent="0.25">
      <c r="B71" s="30"/>
      <c r="C71" s="225"/>
      <c r="D71" s="225"/>
      <c r="E71" s="225"/>
      <c r="F71" s="225"/>
      <c r="G71" s="225"/>
    </row>
    <row r="72" spans="2:13" s="537" customFormat="1" ht="16.5" thickTop="1" x14ac:dyDescent="0.25">
      <c r="B72" s="724" t="s">
        <v>951</v>
      </c>
      <c r="C72" s="725">
        <f t="shared" ref="C72:G72" si="15">SUM(C74:C78)</f>
        <v>13001693.956529349</v>
      </c>
      <c r="D72" s="725">
        <f t="shared" ref="D72" si="16">SUM(D74:D78)</f>
        <v>13102107.904661357</v>
      </c>
      <c r="E72" s="725">
        <f t="shared" ref="E72" si="17">SUM(E74:E78)</f>
        <v>13506253.323921897</v>
      </c>
      <c r="F72" s="725">
        <f t="shared" si="15"/>
        <v>13714753.641470529</v>
      </c>
      <c r="G72" s="725">
        <f t="shared" si="15"/>
        <v>13772183.245467188</v>
      </c>
      <c r="H72" s="49"/>
      <c r="I72" s="49"/>
      <c r="J72" s="49"/>
      <c r="K72" s="49"/>
      <c r="L72" s="49"/>
    </row>
    <row r="73" spans="2:13" x14ac:dyDescent="0.2">
      <c r="B73" s="219"/>
      <c r="C73" s="220"/>
      <c r="D73" s="221"/>
      <c r="E73" s="221"/>
      <c r="F73" s="221"/>
      <c r="G73" s="221"/>
    </row>
    <row r="74" spans="2:13" x14ac:dyDescent="0.2">
      <c r="B74" s="391" t="s">
        <v>499</v>
      </c>
      <c r="C74" s="722">
        <v>5159015.2067754744</v>
      </c>
      <c r="D74" s="396">
        <v>5159015.2067754744</v>
      </c>
      <c r="E74" s="396">
        <v>5159015.2067754744</v>
      </c>
      <c r="F74" s="396">
        <v>5159015.2067754744</v>
      </c>
      <c r="G74" s="396">
        <v>5156899.0857486324</v>
      </c>
    </row>
    <row r="75" spans="2:13" x14ac:dyDescent="0.2">
      <c r="B75" s="391" t="s">
        <v>500</v>
      </c>
      <c r="C75" s="722">
        <v>930204.4759038504</v>
      </c>
      <c r="D75" s="396">
        <v>930204.4759038504</v>
      </c>
      <c r="E75" s="396">
        <v>930204.4759038504</v>
      </c>
      <c r="F75" s="396">
        <v>930204.4759038504</v>
      </c>
      <c r="G75" s="396">
        <v>929895.48945081595</v>
      </c>
    </row>
    <row r="76" spans="2:13" x14ac:dyDescent="0.2">
      <c r="B76" s="391" t="s">
        <v>501</v>
      </c>
      <c r="C76" s="723">
        <v>597749.8042501919</v>
      </c>
      <c r="D76" s="396">
        <v>615952.22583354299</v>
      </c>
      <c r="E76" s="396">
        <v>570801.81626812008</v>
      </c>
      <c r="F76" s="396">
        <v>547077.59695388062</v>
      </c>
      <c r="G76" s="396">
        <v>503033.08485153958</v>
      </c>
    </row>
    <row r="77" spans="2:13" x14ac:dyDescent="0.2">
      <c r="B77" s="391" t="s">
        <v>502</v>
      </c>
      <c r="C77" s="723">
        <v>6184517.6707693646</v>
      </c>
      <c r="D77" s="396">
        <v>6260308.3284993805</v>
      </c>
      <c r="E77" s="396">
        <v>6710844.5687272316</v>
      </c>
      <c r="F77" s="396">
        <v>6943237.6024864893</v>
      </c>
      <c r="G77" s="396">
        <v>7047352.8496446963</v>
      </c>
    </row>
    <row r="78" spans="2:13" x14ac:dyDescent="0.2">
      <c r="B78" s="391" t="s">
        <v>503</v>
      </c>
      <c r="C78" s="723">
        <v>130206.79883046824</v>
      </c>
      <c r="D78" s="396">
        <v>136627.66764910895</v>
      </c>
      <c r="E78" s="396">
        <v>135387.25624722117</v>
      </c>
      <c r="F78" s="396">
        <v>135218.75935083386</v>
      </c>
      <c r="G78" s="396">
        <v>135002.7357715035</v>
      </c>
    </row>
    <row r="79" spans="2:13" ht="13.5" customHeight="1" thickBot="1" x14ac:dyDescent="0.25">
      <c r="B79" s="29"/>
      <c r="C79" s="223"/>
      <c r="D79" s="223"/>
      <c r="E79" s="223"/>
      <c r="F79" s="223"/>
      <c r="G79" s="223"/>
    </row>
    <row r="80" spans="2:13" ht="13.5" thickTop="1" x14ac:dyDescent="0.2">
      <c r="B80" s="146"/>
      <c r="C80" s="224"/>
      <c r="D80" s="224"/>
      <c r="E80" s="224"/>
      <c r="F80" s="224"/>
      <c r="G80" s="224"/>
    </row>
    <row r="81" spans="2:7" x14ac:dyDescent="0.2">
      <c r="B81" s="1041" t="s">
        <v>744</v>
      </c>
    </row>
    <row r="82" spans="2:7" ht="12.75" customHeight="1" x14ac:dyDescent="0.2">
      <c r="B82" s="226" t="s">
        <v>652</v>
      </c>
      <c r="C82" s="227"/>
      <c r="D82" s="227"/>
      <c r="E82" s="227"/>
      <c r="F82" s="227"/>
      <c r="G82" s="227"/>
    </row>
    <row r="83" spans="2:7" ht="12.75" customHeight="1" x14ac:dyDescent="0.2">
      <c r="B83" s="1299" t="s">
        <v>936</v>
      </c>
      <c r="C83" s="1299"/>
      <c r="D83" s="1299"/>
      <c r="E83" s="1299"/>
      <c r="F83" s="1299"/>
      <c r="G83" s="227"/>
    </row>
    <row r="84" spans="2:7" x14ac:dyDescent="0.2">
      <c r="B84" s="1299" t="s">
        <v>952</v>
      </c>
      <c r="C84" s="1299"/>
      <c r="D84" s="1299"/>
      <c r="E84" s="1299"/>
      <c r="F84" s="1299"/>
    </row>
    <row r="85" spans="2:7" ht="27.75" customHeight="1" x14ac:dyDescent="0.2">
      <c r="B85" s="1296" t="s">
        <v>953</v>
      </c>
      <c r="C85" s="1296"/>
      <c r="D85" s="1296"/>
      <c r="E85" s="1296"/>
      <c r="F85" s="1296"/>
    </row>
    <row r="86" spans="2:7" x14ac:dyDescent="0.2">
      <c r="B86" s="227"/>
      <c r="C86" s="227"/>
      <c r="D86" s="227"/>
      <c r="E86" s="227"/>
      <c r="F86" s="227"/>
      <c r="G86" s="227"/>
    </row>
    <row r="93" spans="2:7" x14ac:dyDescent="0.2">
      <c r="C93" s="80"/>
      <c r="D93" s="80"/>
      <c r="E93" s="80"/>
      <c r="F93" s="80"/>
      <c r="G93" s="80"/>
    </row>
    <row r="94" spans="2:7" x14ac:dyDescent="0.2">
      <c r="C94" s="80"/>
      <c r="D94" s="80"/>
      <c r="E94" s="80"/>
      <c r="F94" s="80"/>
      <c r="G94" s="80"/>
    </row>
    <row r="95" spans="2:7" x14ac:dyDescent="0.2">
      <c r="C95" s="80"/>
      <c r="D95" s="80"/>
      <c r="E95" s="80"/>
      <c r="F95" s="80"/>
      <c r="G95" s="80"/>
    </row>
    <row r="96" spans="2:7" x14ac:dyDescent="0.2">
      <c r="C96" s="80"/>
      <c r="D96" s="80"/>
      <c r="E96" s="80"/>
      <c r="F96" s="80"/>
      <c r="G96" s="80"/>
    </row>
    <row r="97" spans="3:7" x14ac:dyDescent="0.2">
      <c r="C97" s="80"/>
      <c r="D97" s="80"/>
      <c r="E97" s="80"/>
      <c r="F97" s="80"/>
      <c r="G97" s="80"/>
    </row>
    <row r="98" spans="3:7" x14ac:dyDescent="0.2">
      <c r="C98" s="80"/>
      <c r="D98" s="80"/>
      <c r="E98" s="80"/>
      <c r="F98" s="80"/>
      <c r="G98" s="80"/>
    </row>
    <row r="99" spans="3:7" x14ac:dyDescent="0.2">
      <c r="C99" s="80"/>
      <c r="D99" s="80"/>
      <c r="E99" s="80"/>
      <c r="F99" s="80"/>
      <c r="G99" s="80"/>
    </row>
    <row r="100" spans="3:7" x14ac:dyDescent="0.2">
      <c r="C100" s="80"/>
      <c r="D100" s="80"/>
      <c r="E100" s="80"/>
      <c r="F100" s="80"/>
      <c r="G100" s="80"/>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7">
    <mergeCell ref="B85:F85"/>
    <mergeCell ref="B11:B12"/>
    <mergeCell ref="B84:F84"/>
    <mergeCell ref="D11:G11"/>
    <mergeCell ref="B6:G6"/>
    <mergeCell ref="B7:G7"/>
    <mergeCell ref="B83:F83"/>
  </mergeCells>
  <phoneticPr fontId="14"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2" orientation="portrait" verticalDpi="300" r:id="rId2"/>
  <headerFooter scaleWithDoc="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showGridLines="0" zoomScale="85" zoomScaleNormal="85" zoomScaleSheetLayoutView="85" workbookViewId="0"/>
  </sheetViews>
  <sheetFormatPr baseColWidth="10" defaultColWidth="11.42578125" defaultRowHeight="12.75" x14ac:dyDescent="0.2"/>
  <cols>
    <col min="1" max="1" width="6.85546875" style="33" customWidth="1"/>
    <col min="2" max="2" width="108.42578125" style="33" bestFit="1" customWidth="1"/>
    <col min="3" max="3" width="19.140625" style="33" customWidth="1"/>
    <col min="4" max="4" width="19.140625" style="33" bestFit="1" customWidth="1"/>
    <col min="5" max="5" width="17.42578125" style="33" customWidth="1"/>
    <col min="6" max="16384" width="11.42578125" style="33"/>
  </cols>
  <sheetData>
    <row r="1" spans="1:7" ht="15" x14ac:dyDescent="0.25">
      <c r="A1" s="1128" t="s">
        <v>262</v>
      </c>
      <c r="B1" s="567"/>
    </row>
    <row r="2" spans="1:7" ht="15" customHeight="1" x14ac:dyDescent="0.25">
      <c r="A2" s="567"/>
      <c r="B2" s="509" t="s">
        <v>642</v>
      </c>
      <c r="C2" s="171"/>
      <c r="D2" s="171"/>
    </row>
    <row r="3" spans="1:7" ht="15" customHeight="1" x14ac:dyDescent="0.25">
      <c r="A3" s="567"/>
      <c r="B3" s="381" t="s">
        <v>792</v>
      </c>
      <c r="C3" s="171"/>
      <c r="D3" s="171"/>
    </row>
    <row r="4" spans="1:7" s="547" customFormat="1" x14ac:dyDescent="0.2">
      <c r="B4" s="591"/>
      <c r="C4" s="592"/>
      <c r="D4" s="592"/>
      <c r="E4" s="33"/>
      <c r="F4" s="33"/>
      <c r="G4" s="33"/>
    </row>
    <row r="5" spans="1:7" s="547" customFormat="1" x14ac:dyDescent="0.2">
      <c r="B5" s="591"/>
      <c r="C5" s="592"/>
      <c r="D5" s="592"/>
      <c r="E5" s="33"/>
      <c r="F5" s="33"/>
      <c r="G5" s="33"/>
    </row>
    <row r="6" spans="1:7" ht="17.25" customHeight="1" x14ac:dyDescent="0.2">
      <c r="B6" s="1303" t="s">
        <v>332</v>
      </c>
      <c r="C6" s="1303"/>
      <c r="D6" s="1303"/>
    </row>
    <row r="7" spans="1:7" ht="17.25" customHeight="1" x14ac:dyDescent="0.2">
      <c r="B7" s="1304" t="s">
        <v>804</v>
      </c>
      <c r="C7" s="1304"/>
      <c r="D7" s="1304"/>
    </row>
    <row r="8" spans="1:7" s="547" customFormat="1" x14ac:dyDescent="0.2">
      <c r="B8" s="588"/>
      <c r="C8" s="588"/>
      <c r="D8" s="588"/>
      <c r="E8" s="33"/>
      <c r="F8" s="33"/>
      <c r="G8" s="33"/>
    </row>
    <row r="9" spans="1:7" s="547" customFormat="1" ht="13.5" thickBot="1" x14ac:dyDescent="0.25">
      <c r="B9" s="589"/>
      <c r="C9" s="590"/>
      <c r="D9" s="590"/>
      <c r="E9" s="33"/>
      <c r="F9" s="33"/>
      <c r="G9" s="33"/>
    </row>
    <row r="10" spans="1:7" ht="17.25" customHeight="1" thickTop="1" thickBot="1" x14ac:dyDescent="0.25">
      <c r="B10" s="172"/>
      <c r="C10" s="593" t="s">
        <v>324</v>
      </c>
      <c r="D10" s="593" t="s">
        <v>325</v>
      </c>
    </row>
    <row r="11" spans="1:7" ht="18" customHeight="1" thickTop="1" x14ac:dyDescent="0.2">
      <c r="B11" s="173"/>
      <c r="C11" s="174"/>
      <c r="D11" s="175"/>
    </row>
    <row r="12" spans="1:7" ht="18" customHeight="1" x14ac:dyDescent="0.2">
      <c r="B12" s="726" t="s">
        <v>957</v>
      </c>
      <c r="C12" s="727">
        <v>302843127.53818446</v>
      </c>
      <c r="D12" s="727">
        <v>5244728135.6445408</v>
      </c>
    </row>
    <row r="13" spans="1:7" ht="18" customHeight="1" x14ac:dyDescent="0.2">
      <c r="B13" s="176"/>
      <c r="C13" s="177"/>
      <c r="D13" s="177"/>
    </row>
    <row r="14" spans="1:7" ht="18" customHeight="1" x14ac:dyDescent="0.2">
      <c r="B14" s="726" t="s">
        <v>961</v>
      </c>
      <c r="C14" s="727">
        <v>2865079.3295743754</v>
      </c>
      <c r="D14" s="727">
        <v>49618303.353367902</v>
      </c>
    </row>
    <row r="15" spans="1:7" ht="18" customHeight="1" x14ac:dyDescent="0.2">
      <c r="B15" s="176"/>
      <c r="C15" s="177"/>
      <c r="D15" s="177"/>
    </row>
    <row r="16" spans="1:7" ht="18" customHeight="1" x14ac:dyDescent="0.2">
      <c r="B16" s="726" t="s">
        <v>958</v>
      </c>
      <c r="C16" s="727">
        <v>305708206.86775881</v>
      </c>
      <c r="D16" s="727">
        <v>5294346438.9979086</v>
      </c>
    </row>
    <row r="17" spans="2:7" x14ac:dyDescent="0.2">
      <c r="B17" s="178"/>
      <c r="C17" s="179"/>
      <c r="D17" s="180"/>
    </row>
    <row r="18" spans="2:7" s="534" customFormat="1" ht="15.75" x14ac:dyDescent="0.25">
      <c r="B18" s="637" t="s">
        <v>310</v>
      </c>
      <c r="C18" s="594"/>
      <c r="D18" s="595"/>
      <c r="E18" s="33"/>
      <c r="F18" s="33"/>
      <c r="G18" s="33"/>
    </row>
    <row r="19" spans="2:7" x14ac:dyDescent="0.2">
      <c r="B19" s="182"/>
      <c r="C19" s="183"/>
      <c r="D19" s="183"/>
    </row>
    <row r="20" spans="2:7" s="567" customFormat="1" ht="15" x14ac:dyDescent="0.25">
      <c r="B20" s="654" t="s">
        <v>368</v>
      </c>
      <c r="C20" s="728">
        <f>SUM(C22:C30)</f>
        <v>45147440.007620357</v>
      </c>
      <c r="D20" s="728">
        <f>SUM(D22:D30)</f>
        <v>781876910.28397167</v>
      </c>
      <c r="E20" s="33"/>
      <c r="F20" s="33"/>
      <c r="G20" s="33"/>
    </row>
    <row r="21" spans="2:7" x14ac:dyDescent="0.2">
      <c r="B21" s="182"/>
      <c r="C21" s="183"/>
      <c r="D21" s="184"/>
    </row>
    <row r="22" spans="2:7" x14ac:dyDescent="0.2">
      <c r="B22" s="390" t="s">
        <v>453</v>
      </c>
      <c r="C22" s="729">
        <v>8765294.5150505528</v>
      </c>
      <c r="D22" s="729">
        <v>151800000</v>
      </c>
    </row>
    <row r="23" spans="2:7" x14ac:dyDescent="0.2">
      <c r="B23" s="390" t="s">
        <v>311</v>
      </c>
      <c r="C23" s="729">
        <v>1626996.9907031201</v>
      </c>
      <c r="D23" s="729">
        <v>28176821.984093845</v>
      </c>
    </row>
    <row r="24" spans="2:7" x14ac:dyDescent="0.2">
      <c r="B24" s="390" t="s">
        <v>454</v>
      </c>
      <c r="C24" s="729">
        <v>0</v>
      </c>
      <c r="D24" s="729">
        <v>0</v>
      </c>
    </row>
    <row r="25" spans="2:7" x14ac:dyDescent="0.2">
      <c r="B25" s="390" t="s">
        <v>455</v>
      </c>
      <c r="C25" s="729">
        <v>17316838.36648757</v>
      </c>
      <c r="D25" s="729">
        <v>299898201.88234168</v>
      </c>
    </row>
    <row r="26" spans="2:7" x14ac:dyDescent="0.2">
      <c r="B26" s="390" t="s">
        <v>875</v>
      </c>
      <c r="C26" s="729">
        <v>9775038.8024854381</v>
      </c>
      <c r="D26" s="729">
        <v>169287054.49308357</v>
      </c>
    </row>
    <row r="27" spans="2:7" x14ac:dyDescent="0.2">
      <c r="B27" s="397" t="s">
        <v>539</v>
      </c>
      <c r="C27" s="729">
        <v>3250206.8313438129</v>
      </c>
      <c r="D27" s="729">
        <v>56288056.96726156</v>
      </c>
    </row>
    <row r="28" spans="2:7" x14ac:dyDescent="0.2">
      <c r="B28" s="390" t="s">
        <v>456</v>
      </c>
      <c r="C28" s="729">
        <v>1154847.7621937487</v>
      </c>
      <c r="D28" s="729">
        <v>20000000</v>
      </c>
    </row>
    <row r="29" spans="2:7" x14ac:dyDescent="0.2">
      <c r="B29" s="390" t="s">
        <v>90</v>
      </c>
      <c r="C29" s="729">
        <v>659809.27442017745</v>
      </c>
      <c r="D29" s="729">
        <v>11426774.957190959</v>
      </c>
    </row>
    <row r="30" spans="2:7" x14ac:dyDescent="0.2">
      <c r="B30" s="390" t="s">
        <v>50</v>
      </c>
      <c r="C30" s="729">
        <v>2598407.4649359346</v>
      </c>
      <c r="D30" s="730">
        <v>45000000</v>
      </c>
    </row>
    <row r="31" spans="2:7" x14ac:dyDescent="0.2">
      <c r="B31" s="390"/>
      <c r="C31" s="188"/>
      <c r="D31" s="189"/>
    </row>
    <row r="32" spans="2:7" s="567" customFormat="1" ht="15" x14ac:dyDescent="0.25">
      <c r="B32" s="654" t="s">
        <v>312</v>
      </c>
      <c r="C32" s="728">
        <f>SUM(C34:C45)</f>
        <v>23457752.891934626</v>
      </c>
      <c r="D32" s="728">
        <f>SUM(D34:D45)</f>
        <v>406248401.90839148</v>
      </c>
      <c r="E32" s="33"/>
      <c r="F32" s="33"/>
      <c r="G32" s="33"/>
    </row>
    <row r="33" spans="2:7" x14ac:dyDescent="0.2">
      <c r="B33" s="182"/>
      <c r="C33" s="183"/>
      <c r="D33" s="183"/>
    </row>
    <row r="34" spans="2:7" x14ac:dyDescent="0.2">
      <c r="B34" s="390" t="s">
        <v>453</v>
      </c>
      <c r="C34" s="731">
        <v>8765294.5150505528</v>
      </c>
      <c r="D34" s="732">
        <v>151800000</v>
      </c>
    </row>
    <row r="35" spans="2:7" x14ac:dyDescent="0.2">
      <c r="B35" s="390" t="s">
        <v>311</v>
      </c>
      <c r="C35" s="729">
        <v>482871.58674554963</v>
      </c>
      <c r="D35" s="729">
        <v>8362515.0007354524</v>
      </c>
    </row>
    <row r="36" spans="2:7" x14ac:dyDescent="0.2">
      <c r="B36" s="390" t="s">
        <v>454</v>
      </c>
      <c r="C36" s="729">
        <v>233548.27987504544</v>
      </c>
      <c r="D36" s="729">
        <v>4044659.1753599998</v>
      </c>
    </row>
    <row r="37" spans="2:7" x14ac:dyDescent="0.2">
      <c r="B37" s="390" t="s">
        <v>455</v>
      </c>
      <c r="C37" s="729">
        <v>13125780.647401743</v>
      </c>
      <c r="D37" s="729">
        <v>227316206.9858976</v>
      </c>
    </row>
    <row r="38" spans="2:7" x14ac:dyDescent="0.2">
      <c r="B38" s="390" t="s">
        <v>876</v>
      </c>
      <c r="C38" s="729">
        <v>0</v>
      </c>
      <c r="D38" s="729">
        <v>0</v>
      </c>
    </row>
    <row r="39" spans="2:7" x14ac:dyDescent="0.2">
      <c r="B39" s="390" t="s">
        <v>875</v>
      </c>
      <c r="C39" s="729">
        <v>605187.22459693777</v>
      </c>
      <c r="D39" s="729">
        <v>10480813.911737148</v>
      </c>
    </row>
    <row r="40" spans="2:7" x14ac:dyDescent="0.2">
      <c r="B40" s="390" t="s">
        <v>539</v>
      </c>
      <c r="C40" s="729">
        <v>0</v>
      </c>
      <c r="D40" s="729">
        <v>0</v>
      </c>
    </row>
    <row r="41" spans="2:7" x14ac:dyDescent="0.2">
      <c r="B41" s="390" t="s">
        <v>456</v>
      </c>
      <c r="C41" s="729">
        <v>2101.0228999999999</v>
      </c>
      <c r="D41" s="729">
        <v>36386.144889069998</v>
      </c>
    </row>
    <row r="42" spans="2:7" x14ac:dyDescent="0.2">
      <c r="B42" s="390" t="s">
        <v>90</v>
      </c>
      <c r="C42" s="729">
        <v>21985.473795233425</v>
      </c>
      <c r="D42" s="729">
        <v>380751.03082799102</v>
      </c>
    </row>
    <row r="43" spans="2:7" x14ac:dyDescent="0.2">
      <c r="B43" s="390" t="s">
        <v>104</v>
      </c>
      <c r="C43" s="729">
        <v>18473.98497748698</v>
      </c>
      <c r="D43" s="729">
        <v>319938.01403561275</v>
      </c>
    </row>
    <row r="44" spans="2:7" x14ac:dyDescent="0.2">
      <c r="B44" s="390" t="s">
        <v>73</v>
      </c>
      <c r="C44" s="729">
        <v>201601.82994316972</v>
      </c>
      <c r="D44" s="729">
        <v>3491400.9715047963</v>
      </c>
    </row>
    <row r="45" spans="2:7" x14ac:dyDescent="0.2">
      <c r="B45" s="390" t="s">
        <v>50</v>
      </c>
      <c r="C45" s="729">
        <v>908.32664890779211</v>
      </c>
      <c r="D45" s="729">
        <v>15730.673403779816</v>
      </c>
    </row>
    <row r="46" spans="2:7" x14ac:dyDescent="0.2">
      <c r="B46" s="178"/>
      <c r="C46" s="183"/>
      <c r="D46" s="184"/>
    </row>
    <row r="47" spans="2:7" s="567" customFormat="1" ht="15" x14ac:dyDescent="0.25">
      <c r="B47" s="654" t="s">
        <v>369</v>
      </c>
      <c r="C47" s="728">
        <f>+C20-C32</f>
        <v>21689687.115685731</v>
      </c>
      <c r="D47" s="728">
        <f>+D20-D32</f>
        <v>375628508.37558019</v>
      </c>
      <c r="E47" s="33"/>
      <c r="F47" s="33"/>
      <c r="G47" s="33"/>
    </row>
    <row r="48" spans="2:7" ht="15" x14ac:dyDescent="0.25">
      <c r="B48" s="181"/>
      <c r="C48" s="191"/>
      <c r="D48" s="192"/>
    </row>
    <row r="49" spans="2:8" s="567" customFormat="1" ht="15" x14ac:dyDescent="0.25">
      <c r="B49" s="654" t="s">
        <v>422</v>
      </c>
      <c r="C49" s="728">
        <v>25516.78906012715</v>
      </c>
      <c r="D49" s="733">
        <v>441907.40798000002</v>
      </c>
      <c r="E49" s="33"/>
      <c r="F49" s="33"/>
      <c r="G49" s="33"/>
    </row>
    <row r="50" spans="2:8" ht="15" x14ac:dyDescent="0.25">
      <c r="B50" s="181"/>
      <c r="C50" s="190"/>
      <c r="D50" s="190"/>
    </row>
    <row r="51" spans="2:8" s="567" customFormat="1" ht="15" x14ac:dyDescent="0.25">
      <c r="B51" s="654" t="s">
        <v>528</v>
      </c>
      <c r="C51" s="728">
        <f>+C52</f>
        <v>144588.06351000001</v>
      </c>
      <c r="D51" s="733">
        <f>+D52</f>
        <v>2504019.4602852333</v>
      </c>
      <c r="E51" s="33"/>
      <c r="F51" s="33"/>
      <c r="G51" s="33"/>
    </row>
    <row r="52" spans="2:8" s="567" customFormat="1" ht="15" x14ac:dyDescent="0.25">
      <c r="B52" s="390" t="s">
        <v>752</v>
      </c>
      <c r="C52" s="1037">
        <v>144588.06351000001</v>
      </c>
      <c r="D52" s="1038">
        <v>2504019.4602852333</v>
      </c>
      <c r="E52" s="33"/>
      <c r="F52" s="33"/>
      <c r="G52" s="33"/>
      <c r="H52" s="33"/>
    </row>
    <row r="53" spans="2:8" ht="15" x14ac:dyDescent="0.25">
      <c r="B53" s="181"/>
      <c r="C53" s="190"/>
      <c r="D53" s="192"/>
    </row>
    <row r="54" spans="2:8" s="567" customFormat="1" ht="15" x14ac:dyDescent="0.25">
      <c r="B54" s="654" t="s">
        <v>529</v>
      </c>
      <c r="C54" s="728">
        <v>-39473.589369999994</v>
      </c>
      <c r="D54" s="733">
        <v>-683615.46278647089</v>
      </c>
      <c r="E54" s="33"/>
      <c r="F54" s="33"/>
      <c r="G54" s="33"/>
      <c r="H54" s="33"/>
    </row>
    <row r="55" spans="2:8" ht="15" x14ac:dyDescent="0.25">
      <c r="B55" s="181"/>
      <c r="C55" s="190"/>
      <c r="D55" s="190"/>
    </row>
    <row r="56" spans="2:8" ht="15" x14ac:dyDescent="0.25">
      <c r="B56" s="181" t="s">
        <v>793</v>
      </c>
      <c r="C56" s="190">
        <v>0</v>
      </c>
      <c r="D56" s="190">
        <v>0</v>
      </c>
    </row>
    <row r="57" spans="2:8" ht="15" x14ac:dyDescent="0.25">
      <c r="B57" s="181"/>
      <c r="C57" s="190"/>
      <c r="D57" s="190"/>
    </row>
    <row r="58" spans="2:8" s="567" customFormat="1" ht="15" x14ac:dyDescent="0.25">
      <c r="B58" s="654" t="s">
        <v>954</v>
      </c>
      <c r="C58" s="728">
        <f>SUM(C60:C63)</f>
        <v>-6605173.0963869737</v>
      </c>
      <c r="D58" s="728">
        <f>SUM(D60:D63)</f>
        <v>348670670.16454887</v>
      </c>
      <c r="E58" s="33"/>
      <c r="F58" s="33"/>
      <c r="G58" s="33"/>
      <c r="H58" s="33"/>
    </row>
    <row r="59" spans="2:8" s="547" customFormat="1" x14ac:dyDescent="0.2">
      <c r="B59" s="738"/>
      <c r="C59" s="739"/>
      <c r="D59" s="740"/>
      <c r="E59" s="33"/>
      <c r="F59" s="33"/>
      <c r="G59" s="33"/>
      <c r="H59" s="33"/>
    </row>
    <row r="60" spans="2:8" x14ac:dyDescent="0.2">
      <c r="B60" s="390" t="s">
        <v>52</v>
      </c>
      <c r="C60" s="731">
        <v>-5771842.2843504995</v>
      </c>
      <c r="D60" s="732">
        <v>325662088.04093975</v>
      </c>
    </row>
    <row r="61" spans="2:8" x14ac:dyDescent="0.2">
      <c r="B61" s="390" t="s">
        <v>53</v>
      </c>
      <c r="C61" s="729">
        <v>-835542.17326390452</v>
      </c>
      <c r="D61" s="729">
        <v>22970285.10646411</v>
      </c>
    </row>
    <row r="62" spans="2:8" x14ac:dyDescent="0.2">
      <c r="B62" s="390" t="s">
        <v>54</v>
      </c>
      <c r="C62" s="729">
        <v>615.41748499219591</v>
      </c>
      <c r="D62" s="729">
        <v>10657.984630340346</v>
      </c>
    </row>
    <row r="63" spans="2:8" x14ac:dyDescent="0.2">
      <c r="B63" s="390" t="s">
        <v>58</v>
      </c>
      <c r="C63" s="729">
        <v>1595.9437424385126</v>
      </c>
      <c r="D63" s="729">
        <v>27639.032514672894</v>
      </c>
    </row>
    <row r="64" spans="2:8" x14ac:dyDescent="0.2">
      <c r="B64" s="178"/>
      <c r="C64" s="188"/>
      <c r="D64" s="188"/>
    </row>
    <row r="65" spans="2:8" s="567" customFormat="1" ht="15" x14ac:dyDescent="0.25">
      <c r="B65" s="654" t="s">
        <v>956</v>
      </c>
      <c r="C65" s="728">
        <f>SUM(C67:C69)</f>
        <v>11431.161603016601</v>
      </c>
      <c r="D65" s="728">
        <f>SUM(D67:D69)</f>
        <v>4385879.9100929331</v>
      </c>
      <c r="E65" s="33"/>
      <c r="F65" s="33"/>
      <c r="G65" s="33"/>
      <c r="H65" s="33"/>
    </row>
    <row r="66" spans="2:8" s="547" customFormat="1" x14ac:dyDescent="0.2">
      <c r="B66" s="738"/>
      <c r="C66" s="739"/>
      <c r="D66" s="740"/>
      <c r="E66" s="33"/>
      <c r="F66" s="33"/>
      <c r="G66" s="33"/>
      <c r="H66" s="33"/>
    </row>
    <row r="67" spans="2:8" x14ac:dyDescent="0.2">
      <c r="B67" s="390" t="s">
        <v>52</v>
      </c>
      <c r="C67" s="731">
        <v>14356.07322885199</v>
      </c>
      <c r="D67" s="732">
        <v>4305469.7810695237</v>
      </c>
    </row>
    <row r="68" spans="2:8" x14ac:dyDescent="0.2">
      <c r="B68" s="390" t="s">
        <v>53</v>
      </c>
      <c r="C68" s="729">
        <v>-2924.9116258353888</v>
      </c>
      <c r="D68" s="729">
        <v>80410.129023409361</v>
      </c>
    </row>
    <row r="69" spans="2:8" x14ac:dyDescent="0.2">
      <c r="B69" s="390" t="s">
        <v>58</v>
      </c>
      <c r="C69" s="729">
        <v>0</v>
      </c>
      <c r="D69" s="729">
        <v>0</v>
      </c>
    </row>
    <row r="70" spans="2:8" x14ac:dyDescent="0.2">
      <c r="B70" s="185"/>
      <c r="C70" s="186"/>
      <c r="D70" s="187"/>
    </row>
    <row r="71" spans="2:8" s="534" customFormat="1" ht="15.75" x14ac:dyDescent="0.25">
      <c r="B71" s="637" t="s">
        <v>681</v>
      </c>
      <c r="C71" s="734">
        <f>+C47+C49+C51+C54+C56+C58+C65</f>
        <v>15226576.444101902</v>
      </c>
      <c r="D71" s="734">
        <f>+D47+D49+D51+D54+D56+D58+D65</f>
        <v>730947369.85570085</v>
      </c>
      <c r="E71" s="33"/>
      <c r="F71" s="33"/>
      <c r="G71" s="33"/>
      <c r="H71" s="33"/>
    </row>
    <row r="72" spans="2:8" ht="18" customHeight="1" x14ac:dyDescent="0.2">
      <c r="B72" s="182"/>
      <c r="C72" s="195"/>
      <c r="D72" s="195"/>
    </row>
    <row r="73" spans="2:8" s="532" customFormat="1" ht="18" customHeight="1" x14ac:dyDescent="0.3">
      <c r="B73" s="726" t="s">
        <v>878</v>
      </c>
      <c r="C73" s="735">
        <f>+C16+C71</f>
        <v>320934783.31186074</v>
      </c>
      <c r="D73" s="735">
        <f>+D16+D71</f>
        <v>6025293808.8536091</v>
      </c>
      <c r="E73" s="33"/>
      <c r="F73" s="33"/>
      <c r="G73" s="33"/>
      <c r="H73" s="33"/>
    </row>
    <row r="74" spans="2:8" ht="18" customHeight="1" x14ac:dyDescent="0.2">
      <c r="B74" s="196"/>
      <c r="C74" s="188"/>
      <c r="D74" s="188"/>
    </row>
    <row r="75" spans="2:8" s="532" customFormat="1" ht="18" customHeight="1" x14ac:dyDescent="0.3">
      <c r="B75" s="726" t="s">
        <v>959</v>
      </c>
      <c r="C75" s="735">
        <f>+C14+C65</f>
        <v>2876510.4911773922</v>
      </c>
      <c r="D75" s="735">
        <f>+D14+D65</f>
        <v>54004183.263460837</v>
      </c>
      <c r="E75" s="33"/>
      <c r="F75" s="33"/>
      <c r="G75" s="33"/>
      <c r="H75" s="33"/>
    </row>
    <row r="76" spans="2:8" ht="18" customHeight="1" x14ac:dyDescent="0.2">
      <c r="B76" s="196"/>
      <c r="C76" s="188"/>
      <c r="D76" s="188"/>
    </row>
    <row r="77" spans="2:8" s="532" customFormat="1" ht="18" customHeight="1" x14ac:dyDescent="0.3">
      <c r="B77" s="726" t="s">
        <v>960</v>
      </c>
      <c r="C77" s="735">
        <f>+C73-C75</f>
        <v>318058272.82068336</v>
      </c>
      <c r="D77" s="735">
        <f>+D73-D75</f>
        <v>5971289625.590148</v>
      </c>
      <c r="E77" s="33"/>
      <c r="F77" s="33"/>
      <c r="G77" s="33"/>
      <c r="H77" s="33"/>
    </row>
    <row r="78" spans="2:8" ht="18" customHeight="1" thickBot="1" x14ac:dyDescent="0.25">
      <c r="B78" s="197"/>
      <c r="C78" s="198"/>
      <c r="D78" s="198"/>
    </row>
    <row r="79" spans="2:8" ht="13.5" thickTop="1" x14ac:dyDescent="0.2">
      <c r="B79" s="199"/>
      <c r="C79" s="200"/>
      <c r="D79" s="200"/>
    </row>
    <row r="80" spans="2:8" ht="13.5" customHeight="1" x14ac:dyDescent="0.2">
      <c r="B80" s="201"/>
      <c r="C80" s="201"/>
      <c r="D80" s="201"/>
    </row>
    <row r="81" spans="2:5" ht="12.75" customHeight="1" x14ac:dyDescent="0.2">
      <c r="B81" s="201"/>
      <c r="C81" s="201"/>
      <c r="D81" s="201"/>
    </row>
    <row r="82" spans="2:5" x14ac:dyDescent="0.2">
      <c r="B82" s="7"/>
      <c r="C82" s="7"/>
      <c r="D82" s="7"/>
    </row>
    <row r="83" spans="2:5" x14ac:dyDescent="0.2">
      <c r="B83" s="7"/>
      <c r="C83" s="7"/>
      <c r="D83" s="7"/>
    </row>
    <row r="84" spans="2:5" ht="17.25" x14ac:dyDescent="0.3">
      <c r="B84" s="1305" t="s">
        <v>63</v>
      </c>
      <c r="C84" s="1305"/>
      <c r="D84" s="1305"/>
    </row>
    <row r="85" spans="2:5" x14ac:dyDescent="0.2">
      <c r="B85" s="7"/>
      <c r="C85" s="7"/>
      <c r="D85" s="7"/>
    </row>
    <row r="86" spans="2:5" x14ac:dyDescent="0.2">
      <c r="B86" s="7"/>
      <c r="C86" s="7"/>
      <c r="D86" s="7"/>
    </row>
    <row r="87" spans="2:5" ht="13.5" thickBot="1" x14ac:dyDescent="0.25">
      <c r="B87" s="7" t="s">
        <v>204</v>
      </c>
      <c r="C87" s="7"/>
      <c r="D87" s="7"/>
    </row>
    <row r="88" spans="2:5" ht="13.5" customHeight="1" thickTop="1" x14ac:dyDescent="0.2">
      <c r="B88" s="1306" t="s">
        <v>342</v>
      </c>
      <c r="C88" s="1308" t="s">
        <v>45</v>
      </c>
      <c r="D88" s="1309"/>
      <c r="E88" s="1310"/>
    </row>
    <row r="89" spans="2:5" ht="13.5" customHeight="1" thickBot="1" x14ac:dyDescent="0.25">
      <c r="B89" s="1307"/>
      <c r="C89" s="26" t="s">
        <v>46</v>
      </c>
      <c r="D89" s="27" t="s">
        <v>47</v>
      </c>
      <c r="E89" s="1086" t="s">
        <v>347</v>
      </c>
    </row>
    <row r="90" spans="2:5" ht="13.5" thickTop="1" x14ac:dyDescent="0.2">
      <c r="B90" s="202"/>
      <c r="C90" s="1087"/>
      <c r="D90" s="1088"/>
      <c r="E90" s="1089"/>
    </row>
    <row r="91" spans="2:5" x14ac:dyDescent="0.2">
      <c r="B91" s="178" t="s">
        <v>113</v>
      </c>
      <c r="C91" s="1090">
        <v>-6115.0073670774991</v>
      </c>
      <c r="D91" s="1090">
        <v>-0.22</v>
      </c>
      <c r="E91" s="1091">
        <f>+C91+D91</f>
        <v>-6115.2273670774994</v>
      </c>
    </row>
    <row r="92" spans="2:5" x14ac:dyDescent="0.2">
      <c r="B92" s="178" t="s">
        <v>114</v>
      </c>
      <c r="C92" s="1090">
        <v>350.29288727560044</v>
      </c>
      <c r="D92" s="1090">
        <v>14.57</v>
      </c>
      <c r="E92" s="1091">
        <f t="shared" ref="E92:E97" si="0">+C92+D92</f>
        <v>364.86288727560043</v>
      </c>
    </row>
    <row r="93" spans="2:5" x14ac:dyDescent="0.2">
      <c r="B93" s="178" t="s">
        <v>406</v>
      </c>
      <c r="C93" s="1090">
        <v>0.12064110687179863</v>
      </c>
      <c r="D93" s="1090">
        <v>0</v>
      </c>
      <c r="E93" s="1091">
        <f t="shared" si="0"/>
        <v>0.12064110687179863</v>
      </c>
    </row>
    <row r="94" spans="2:5" x14ac:dyDescent="0.2">
      <c r="B94" s="178" t="s">
        <v>115</v>
      </c>
      <c r="C94" s="1090">
        <v>-2.2956092165899276</v>
      </c>
      <c r="D94" s="1090">
        <v>-0.05</v>
      </c>
      <c r="E94" s="1091">
        <f t="shared" si="0"/>
        <v>-2.3456092165899274</v>
      </c>
    </row>
    <row r="95" spans="2:5" x14ac:dyDescent="0.2">
      <c r="B95" s="178" t="s">
        <v>116</v>
      </c>
      <c r="C95" s="1090">
        <v>-4.572876883708954</v>
      </c>
      <c r="D95" s="1090">
        <v>-0.12</v>
      </c>
      <c r="E95" s="1091">
        <f t="shared" si="0"/>
        <v>-4.6928768837089541</v>
      </c>
    </row>
    <row r="96" spans="2:5" x14ac:dyDescent="0.2">
      <c r="B96" s="178" t="s">
        <v>92</v>
      </c>
      <c r="C96" s="1090">
        <v>0.12104376601160131</v>
      </c>
      <c r="D96" s="1090">
        <v>0.03</v>
      </c>
      <c r="E96" s="1091">
        <f t="shared" si="0"/>
        <v>0.1510437660116013</v>
      </c>
    </row>
    <row r="97" spans="2:5" x14ac:dyDescent="0.2">
      <c r="B97" s="178" t="s">
        <v>407</v>
      </c>
      <c r="C97" s="1090">
        <v>-0.35556467715471918</v>
      </c>
      <c r="D97" s="1090">
        <v>0</v>
      </c>
      <c r="E97" s="1091">
        <f t="shared" si="0"/>
        <v>-0.35556467715471918</v>
      </c>
    </row>
    <row r="98" spans="2:5" x14ac:dyDescent="0.2">
      <c r="B98" s="178"/>
      <c r="C98" s="1083"/>
      <c r="D98" s="1084"/>
      <c r="E98" s="1085"/>
    </row>
    <row r="99" spans="2:5" ht="13.5" thickBot="1" x14ac:dyDescent="0.25">
      <c r="B99" s="203" t="s">
        <v>347</v>
      </c>
      <c r="C99" s="1092">
        <f>SUM(C91:C98)</f>
        <v>-5771.6968457064686</v>
      </c>
      <c r="D99" s="1093">
        <f t="shared" ref="D99:E99" si="1">SUM(D91:D98)</f>
        <v>14.209999999999999</v>
      </c>
      <c r="E99" s="1094">
        <f t="shared" si="1"/>
        <v>-5757.4868457064686</v>
      </c>
    </row>
    <row r="100" spans="2:5" ht="13.5" thickTop="1" x14ac:dyDescent="0.2">
      <c r="B100" s="19"/>
      <c r="C100" s="204"/>
      <c r="D100" s="204"/>
    </row>
    <row r="101" spans="2:5" x14ac:dyDescent="0.2">
      <c r="B101" s="7" t="s">
        <v>408</v>
      </c>
      <c r="C101" s="7"/>
      <c r="D101" s="7"/>
    </row>
    <row r="102" spans="2:5" x14ac:dyDescent="0.2">
      <c r="B102" s="7" t="s">
        <v>877</v>
      </c>
      <c r="C102" s="7"/>
      <c r="D102" s="7"/>
    </row>
    <row r="103" spans="2:5" x14ac:dyDescent="0.2">
      <c r="B103" s="205"/>
    </row>
    <row r="104" spans="2:5" x14ac:dyDescent="0.2">
      <c r="B104" s="7"/>
    </row>
  </sheetData>
  <mergeCells count="5">
    <mergeCell ref="B6:D6"/>
    <mergeCell ref="B7:D7"/>
    <mergeCell ref="B84:D84"/>
    <mergeCell ref="B88:B89"/>
    <mergeCell ref="C88:E88"/>
  </mergeCells>
  <hyperlinks>
    <hyperlink ref="A1" location="INDICE!A1" display="Indice"/>
  </hyperlinks>
  <printOptions horizontalCentered="1"/>
  <pageMargins left="0.14000000000000001" right="0.13" top="0.19685039370078741" bottom="0.19685039370078741" header="0.15748031496062992" footer="0"/>
  <pageSetup paperSize="9" scale="58"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zoomScale="85" zoomScaleNormal="85" zoomScaleSheetLayoutView="85" workbookViewId="0"/>
  </sheetViews>
  <sheetFormatPr baseColWidth="10" defaultColWidth="11.42578125" defaultRowHeight="12.75" x14ac:dyDescent="0.2"/>
  <cols>
    <col min="1" max="1" width="6.85546875" style="33" customWidth="1"/>
    <col min="2" max="2" width="108.42578125" style="33" bestFit="1" customWidth="1"/>
    <col min="3" max="3" width="19.140625" style="33" customWidth="1"/>
    <col min="4" max="4" width="19.140625" style="33" bestFit="1" customWidth="1"/>
    <col min="5" max="16384" width="11.42578125" style="33"/>
  </cols>
  <sheetData>
    <row r="1" spans="1:4" ht="15" x14ac:dyDescent="0.25">
      <c r="A1" s="1128" t="s">
        <v>262</v>
      </c>
      <c r="B1" s="567"/>
    </row>
    <row r="2" spans="1:4" ht="15" customHeight="1" x14ac:dyDescent="0.25">
      <c r="A2" s="567"/>
      <c r="B2" s="509" t="s">
        <v>642</v>
      </c>
      <c r="C2" s="171"/>
      <c r="D2" s="171"/>
    </row>
    <row r="3" spans="1:4" ht="15" customHeight="1" x14ac:dyDescent="0.25">
      <c r="A3" s="567"/>
      <c r="B3" s="381" t="s">
        <v>362</v>
      </c>
      <c r="C3" s="171"/>
      <c r="D3" s="171"/>
    </row>
    <row r="4" spans="1:4" s="547" customFormat="1" ht="12" x14ac:dyDescent="0.2">
      <c r="B4" s="596"/>
      <c r="C4" s="597"/>
      <c r="D4" s="597"/>
    </row>
    <row r="5" spans="1:4" s="547" customFormat="1" ht="12" x14ac:dyDescent="0.2">
      <c r="B5" s="596"/>
      <c r="C5" s="597"/>
      <c r="D5" s="597"/>
    </row>
    <row r="6" spans="1:4" ht="17.25" customHeight="1" x14ac:dyDescent="0.2">
      <c r="B6" s="1303" t="s">
        <v>332</v>
      </c>
      <c r="C6" s="1303"/>
      <c r="D6" s="1303"/>
    </row>
    <row r="7" spans="1:4" ht="17.25" customHeight="1" x14ac:dyDescent="0.2">
      <c r="B7" s="1304" t="s">
        <v>805</v>
      </c>
      <c r="C7" s="1304"/>
      <c r="D7" s="1304"/>
    </row>
    <row r="8" spans="1:4" s="547" customFormat="1" ht="12" x14ac:dyDescent="0.2">
      <c r="B8" s="588"/>
      <c r="C8" s="588"/>
      <c r="D8" s="588"/>
    </row>
    <row r="9" spans="1:4" s="547" customFormat="1" thickBot="1" x14ac:dyDescent="0.25">
      <c r="B9" s="589"/>
      <c r="C9" s="590"/>
      <c r="D9" s="590"/>
    </row>
    <row r="10" spans="1:4" ht="17.25" customHeight="1" thickTop="1" thickBot="1" x14ac:dyDescent="0.25">
      <c r="B10" s="172"/>
      <c r="C10" s="593" t="s">
        <v>324</v>
      </c>
      <c r="D10" s="593" t="s">
        <v>325</v>
      </c>
    </row>
    <row r="11" spans="1:4" ht="18" customHeight="1" thickTop="1" x14ac:dyDescent="0.2">
      <c r="B11" s="173"/>
      <c r="C11" s="174"/>
      <c r="D11" s="175"/>
    </row>
    <row r="12" spans="1:4" ht="18" customHeight="1" x14ac:dyDescent="0.2">
      <c r="B12" s="726" t="s">
        <v>962</v>
      </c>
      <c r="C12" s="727">
        <v>266978051.60015953</v>
      </c>
      <c r="D12" s="727">
        <v>4231655513.4500003</v>
      </c>
    </row>
    <row r="13" spans="1:4" ht="18" customHeight="1" x14ac:dyDescent="0.2">
      <c r="B13" s="176"/>
      <c r="C13" s="177"/>
      <c r="D13" s="177"/>
    </row>
    <row r="14" spans="1:4" ht="18" customHeight="1" x14ac:dyDescent="0.2">
      <c r="B14" s="726" t="s">
        <v>963</v>
      </c>
      <c r="C14" s="727">
        <v>8468077.2239075974</v>
      </c>
      <c r="D14" s="727">
        <v>134220717.59999999</v>
      </c>
    </row>
    <row r="15" spans="1:4" ht="18" customHeight="1" x14ac:dyDescent="0.2">
      <c r="B15" s="176"/>
      <c r="C15" s="177"/>
      <c r="D15" s="177"/>
    </row>
    <row r="16" spans="1:4" ht="18" customHeight="1" x14ac:dyDescent="0.2">
      <c r="B16" s="726" t="s">
        <v>964</v>
      </c>
      <c r="C16" s="727">
        <f>+C12+C14</f>
        <v>275446128.82406712</v>
      </c>
      <c r="D16" s="727">
        <f>+D12+D14</f>
        <v>4365876231.0500002</v>
      </c>
    </row>
    <row r="17" spans="1:7" x14ac:dyDescent="0.2">
      <c r="B17" s="178"/>
      <c r="C17" s="179"/>
      <c r="D17" s="180"/>
    </row>
    <row r="18" spans="1:7" s="534" customFormat="1" ht="15.75" x14ac:dyDescent="0.25">
      <c r="B18" s="637" t="s">
        <v>310</v>
      </c>
      <c r="C18" s="594"/>
      <c r="D18" s="595"/>
      <c r="E18" s="33"/>
      <c r="F18" s="33"/>
      <c r="G18" s="33"/>
    </row>
    <row r="19" spans="1:7" x14ac:dyDescent="0.2">
      <c r="B19" s="182"/>
      <c r="C19" s="183"/>
      <c r="D19" s="183"/>
    </row>
    <row r="20" spans="1:7" s="567" customFormat="1" ht="15" x14ac:dyDescent="0.25">
      <c r="B20" s="654" t="s">
        <v>368</v>
      </c>
      <c r="C20" s="728">
        <f>SUM(C22:C30)</f>
        <v>139512453.14758083</v>
      </c>
      <c r="D20" s="728">
        <f>SUM(D22:D30)</f>
        <v>2275579102.5924239</v>
      </c>
      <c r="E20" s="33"/>
      <c r="F20" s="33"/>
      <c r="G20" s="33"/>
    </row>
    <row r="21" spans="1:7" x14ac:dyDescent="0.2">
      <c r="B21" s="182"/>
      <c r="C21" s="183"/>
      <c r="D21" s="184"/>
    </row>
    <row r="22" spans="1:7" x14ac:dyDescent="0.2">
      <c r="B22" s="390" t="s">
        <v>453</v>
      </c>
      <c r="C22" s="729">
        <v>26968615.551247306</v>
      </c>
      <c r="D22" s="729">
        <v>437730000</v>
      </c>
    </row>
    <row r="23" spans="1:7" x14ac:dyDescent="0.2">
      <c r="B23" s="390" t="s">
        <v>311</v>
      </c>
      <c r="C23" s="729">
        <v>2924617.898294447</v>
      </c>
      <c r="D23" s="729">
        <v>48911363.978198998</v>
      </c>
    </row>
    <row r="24" spans="1:7" x14ac:dyDescent="0.2">
      <c r="B24" s="390" t="s">
        <v>454</v>
      </c>
      <c r="C24" s="729">
        <v>0</v>
      </c>
      <c r="D24" s="729">
        <v>0</v>
      </c>
    </row>
    <row r="25" spans="1:7" x14ac:dyDescent="0.2">
      <c r="B25" s="390" t="s">
        <v>455</v>
      </c>
      <c r="C25" s="729">
        <v>50833094.040312134</v>
      </c>
      <c r="D25" s="729">
        <v>831301194.49077535</v>
      </c>
    </row>
    <row r="26" spans="1:7" x14ac:dyDescent="0.2">
      <c r="B26" s="390" t="s">
        <v>879</v>
      </c>
      <c r="C26" s="729">
        <v>40551739.25584165</v>
      </c>
      <c r="D26" s="729">
        <v>658701841.05814743</v>
      </c>
    </row>
    <row r="27" spans="1:7" x14ac:dyDescent="0.2">
      <c r="B27" s="397" t="s">
        <v>539</v>
      </c>
      <c r="C27" s="729">
        <v>13399328.763093961</v>
      </c>
      <c r="D27" s="729">
        <v>215678620.697056</v>
      </c>
    </row>
    <row r="28" spans="1:7" x14ac:dyDescent="0.2">
      <c r="B28" s="390" t="s">
        <v>456</v>
      </c>
      <c r="C28" s="729">
        <v>1168390.4005044394</v>
      </c>
      <c r="D28" s="729">
        <v>20224787.482000001</v>
      </c>
    </row>
    <row r="29" spans="1:7" x14ac:dyDescent="0.2">
      <c r="B29" s="390" t="s">
        <v>90</v>
      </c>
      <c r="C29" s="729">
        <v>1068259.7733509731</v>
      </c>
      <c r="D29" s="729">
        <v>18031294.886246353</v>
      </c>
    </row>
    <row r="30" spans="1:7" x14ac:dyDescent="0.2">
      <c r="B30" s="390" t="s">
        <v>50</v>
      </c>
      <c r="C30" s="729">
        <v>2598407.4649359346</v>
      </c>
      <c r="D30" s="730">
        <v>45000000</v>
      </c>
    </row>
    <row r="31" spans="1:7" x14ac:dyDescent="0.2">
      <c r="A31" s="1095"/>
      <c r="C31" s="188"/>
      <c r="D31" s="189"/>
    </row>
    <row r="32" spans="1:7" s="567" customFormat="1" ht="15" x14ac:dyDescent="0.25">
      <c r="B32" s="654" t="s">
        <v>312</v>
      </c>
      <c r="C32" s="728">
        <f>SUM(C34:C44)</f>
        <v>83738750.504866138</v>
      </c>
      <c r="D32" s="728">
        <f>SUM(D34:D44)</f>
        <v>1358900135.0208991</v>
      </c>
      <c r="E32" s="33"/>
      <c r="F32" s="33"/>
      <c r="G32" s="33"/>
    </row>
    <row r="33" spans="2:7" x14ac:dyDescent="0.2">
      <c r="B33" s="182"/>
      <c r="C33" s="183"/>
      <c r="D33" s="183"/>
    </row>
    <row r="34" spans="2:7" x14ac:dyDescent="0.2">
      <c r="B34" s="390" t="s">
        <v>453</v>
      </c>
      <c r="C34" s="731">
        <v>21158614.522813145</v>
      </c>
      <c r="D34" s="732">
        <v>347730000</v>
      </c>
    </row>
    <row r="35" spans="2:7" x14ac:dyDescent="0.2">
      <c r="B35" s="390" t="s">
        <v>311</v>
      </c>
      <c r="C35" s="729">
        <v>1842003.1134379585</v>
      </c>
      <c r="D35" s="729">
        <v>30038817.588689029</v>
      </c>
    </row>
    <row r="36" spans="2:7" x14ac:dyDescent="0.2">
      <c r="B36" s="390" t="s">
        <v>454</v>
      </c>
      <c r="C36" s="729">
        <v>979583.08503068169</v>
      </c>
      <c r="D36" s="729">
        <v>15928636.701439999</v>
      </c>
    </row>
    <row r="37" spans="2:7" x14ac:dyDescent="0.2">
      <c r="B37" s="390" t="s">
        <v>455</v>
      </c>
      <c r="C37" s="729">
        <v>42495850.986186199</v>
      </c>
      <c r="D37" s="729">
        <v>694214728.29934168</v>
      </c>
    </row>
    <row r="38" spans="2:7" x14ac:dyDescent="0.2">
      <c r="B38" s="390" t="s">
        <v>752</v>
      </c>
      <c r="C38" s="729">
        <v>14292671.116930244</v>
      </c>
      <c r="D38" s="729">
        <v>224059966.67719513</v>
      </c>
    </row>
    <row r="39" spans="2:7" x14ac:dyDescent="0.2">
      <c r="B39" s="390" t="s">
        <v>539</v>
      </c>
      <c r="C39" s="729">
        <v>0</v>
      </c>
      <c r="D39" s="729">
        <v>0</v>
      </c>
    </row>
    <row r="40" spans="2:7" x14ac:dyDescent="0.2">
      <c r="B40" s="390" t="s">
        <v>456</v>
      </c>
      <c r="C40" s="729">
        <v>1087307.6026474482</v>
      </c>
      <c r="D40" s="729">
        <v>17259035.717312675</v>
      </c>
    </row>
    <row r="41" spans="2:7" x14ac:dyDescent="0.2">
      <c r="B41" s="390" t="s">
        <v>90</v>
      </c>
      <c r="C41" s="729">
        <v>1032154.7501134761</v>
      </c>
      <c r="D41" s="729">
        <v>15952765.347834801</v>
      </c>
    </row>
    <row r="42" spans="2:7" x14ac:dyDescent="0.2">
      <c r="B42" s="390" t="s">
        <v>104</v>
      </c>
      <c r="C42" s="729">
        <v>74438.955781651137</v>
      </c>
      <c r="D42" s="729">
        <v>1212094.9078599196</v>
      </c>
    </row>
    <row r="43" spans="2:7" x14ac:dyDescent="0.2">
      <c r="B43" s="390" t="s">
        <v>73</v>
      </c>
      <c r="C43" s="729">
        <v>772269.65996397275</v>
      </c>
      <c r="D43" s="729">
        <v>12441395.600421716</v>
      </c>
    </row>
    <row r="44" spans="2:7" x14ac:dyDescent="0.2">
      <c r="B44" s="390" t="s">
        <v>50</v>
      </c>
      <c r="C44" s="729">
        <v>3856.7119613559717</v>
      </c>
      <c r="D44" s="729">
        <v>62694.180804606229</v>
      </c>
    </row>
    <row r="45" spans="2:7" x14ac:dyDescent="0.2">
      <c r="B45" s="178"/>
      <c r="C45" s="183"/>
      <c r="D45" s="184"/>
    </row>
    <row r="46" spans="2:7" s="567" customFormat="1" ht="15" x14ac:dyDescent="0.25">
      <c r="B46" s="654" t="s">
        <v>369</v>
      </c>
      <c r="C46" s="728">
        <f>+C20-C32</f>
        <v>55773702.642714694</v>
      </c>
      <c r="D46" s="728">
        <f>+D20-D32</f>
        <v>916678967.57152486</v>
      </c>
      <c r="E46" s="33"/>
      <c r="F46" s="33"/>
      <c r="G46" s="33"/>
    </row>
    <row r="47" spans="2:7" ht="15" x14ac:dyDescent="0.25">
      <c r="B47" s="181"/>
      <c r="C47" s="736"/>
      <c r="D47" s="733"/>
    </row>
    <row r="48" spans="2:7" s="567" customFormat="1" ht="15" x14ac:dyDescent="0.25">
      <c r="B48" s="654" t="s">
        <v>422</v>
      </c>
      <c r="C48" s="728">
        <v>106701.20411367391</v>
      </c>
      <c r="D48" s="733">
        <v>1731681.6341500003</v>
      </c>
      <c r="E48" s="33"/>
      <c r="F48" s="33"/>
      <c r="G48" s="33"/>
    </row>
    <row r="49" spans="2:7" ht="15" x14ac:dyDescent="0.25">
      <c r="B49" s="181"/>
      <c r="C49" s="728"/>
      <c r="D49" s="728"/>
    </row>
    <row r="50" spans="2:7" s="567" customFormat="1" ht="15" x14ac:dyDescent="0.25">
      <c r="B50" s="654" t="s">
        <v>528</v>
      </c>
      <c r="C50" s="728">
        <v>444422.23151000001</v>
      </c>
      <c r="D50" s="733">
        <v>7408087.9282670338</v>
      </c>
      <c r="E50" s="33"/>
      <c r="F50" s="33"/>
      <c r="G50" s="33"/>
    </row>
    <row r="51" spans="2:7" ht="15" x14ac:dyDescent="0.25">
      <c r="B51" s="181"/>
      <c r="C51" s="728"/>
      <c r="D51" s="733"/>
    </row>
    <row r="52" spans="2:7" s="567" customFormat="1" ht="15" x14ac:dyDescent="0.25">
      <c r="B52" s="654" t="s">
        <v>529</v>
      </c>
      <c r="C52" s="728">
        <v>-165297.17376999999</v>
      </c>
      <c r="D52" s="733">
        <v>-2700626.5862952098</v>
      </c>
      <c r="E52" s="33"/>
      <c r="F52" s="33"/>
      <c r="G52" s="33"/>
    </row>
    <row r="53" spans="2:7" ht="15" x14ac:dyDescent="0.25">
      <c r="B53" s="181"/>
      <c r="C53" s="728"/>
      <c r="D53" s="728"/>
    </row>
    <row r="54" spans="2:7" ht="15" x14ac:dyDescent="0.2">
      <c r="B54" s="654" t="s">
        <v>793</v>
      </c>
      <c r="C54" s="728">
        <v>4469817.0459999992</v>
      </c>
      <c r="D54" s="728">
        <v>74192258.238030985</v>
      </c>
    </row>
    <row r="55" spans="2:7" ht="15" x14ac:dyDescent="0.25">
      <c r="B55" s="181"/>
      <c r="C55" s="728"/>
      <c r="D55" s="728"/>
    </row>
    <row r="56" spans="2:7" s="567" customFormat="1" ht="15" x14ac:dyDescent="0.25">
      <c r="B56" s="654" t="s">
        <v>954</v>
      </c>
      <c r="C56" s="728">
        <f>SUM(C58:C61)</f>
        <v>-9549124.7300698198</v>
      </c>
      <c r="D56" s="728">
        <f>SUM(D58:D61)</f>
        <v>742323743.33122492</v>
      </c>
      <c r="E56" s="33"/>
      <c r="F56" s="33"/>
      <c r="G56" s="33"/>
    </row>
    <row r="57" spans="2:7" s="547" customFormat="1" x14ac:dyDescent="0.2">
      <c r="B57" s="738"/>
      <c r="C57" s="739"/>
      <c r="D57" s="740"/>
      <c r="E57" s="33"/>
      <c r="F57" s="33"/>
      <c r="G57" s="33"/>
    </row>
    <row r="58" spans="2:7" x14ac:dyDescent="0.2">
      <c r="B58" s="390" t="s">
        <v>52</v>
      </c>
      <c r="C58" s="731">
        <v>-10118690.061169758</v>
      </c>
      <c r="D58" s="732">
        <v>666186580.49185193</v>
      </c>
    </row>
    <row r="59" spans="2:7" x14ac:dyDescent="0.2">
      <c r="B59" s="390" t="s">
        <v>53</v>
      </c>
      <c r="C59" s="729">
        <v>539840.61977814126</v>
      </c>
      <c r="D59" s="729">
        <v>75639461.112276047</v>
      </c>
    </row>
    <row r="60" spans="2:7" x14ac:dyDescent="0.2">
      <c r="B60" s="390" t="s">
        <v>54</v>
      </c>
      <c r="C60" s="729">
        <v>750.12541499219594</v>
      </c>
      <c r="D60" s="729">
        <v>12730.035068014346</v>
      </c>
    </row>
    <row r="61" spans="2:7" x14ac:dyDescent="0.2">
      <c r="B61" s="390" t="s">
        <v>58</v>
      </c>
      <c r="C61" s="729">
        <v>28974.585906805391</v>
      </c>
      <c r="D61" s="729">
        <v>484971.69202892954</v>
      </c>
    </row>
    <row r="62" spans="2:7" x14ac:dyDescent="0.2">
      <c r="B62" s="178"/>
      <c r="C62" s="188"/>
      <c r="D62" s="188"/>
    </row>
    <row r="63" spans="2:7" s="567" customFormat="1" ht="15" x14ac:dyDescent="0.25">
      <c r="B63" s="654" t="s">
        <v>956</v>
      </c>
      <c r="C63" s="728">
        <f>SUM(C65:C67)</f>
        <v>127018.60954439525</v>
      </c>
      <c r="D63" s="728">
        <f>SUM(D65:D67)</f>
        <v>10316100.862718787</v>
      </c>
      <c r="E63" s="33"/>
      <c r="F63" s="33"/>
      <c r="G63" s="33"/>
    </row>
    <row r="64" spans="2:7" s="547" customFormat="1" x14ac:dyDescent="0.2">
      <c r="B64" s="738"/>
      <c r="C64" s="739"/>
      <c r="D64" s="740"/>
      <c r="E64" s="33"/>
      <c r="F64" s="33"/>
      <c r="G64" s="33"/>
    </row>
    <row r="65" spans="2:7" x14ac:dyDescent="0.2">
      <c r="B65" s="390" t="s">
        <v>52</v>
      </c>
      <c r="C65" s="731">
        <v>123957.66441783002</v>
      </c>
      <c r="D65" s="732">
        <v>10004356.736434132</v>
      </c>
    </row>
    <row r="66" spans="2:7" x14ac:dyDescent="0.2">
      <c r="B66" s="390" t="s">
        <v>53</v>
      </c>
      <c r="C66" s="729">
        <v>3060.9451265652324</v>
      </c>
      <c r="D66" s="729">
        <v>311744.12628465483</v>
      </c>
    </row>
    <row r="67" spans="2:7" x14ac:dyDescent="0.2">
      <c r="B67" s="390" t="s">
        <v>58</v>
      </c>
      <c r="C67" s="729">
        <v>0</v>
      </c>
      <c r="D67" s="729">
        <v>0</v>
      </c>
    </row>
    <row r="68" spans="2:7" x14ac:dyDescent="0.2">
      <c r="B68" s="185"/>
      <c r="C68" s="186"/>
      <c r="D68" s="187"/>
    </row>
    <row r="69" spans="2:7" s="567" customFormat="1" ht="15" x14ac:dyDescent="0.25">
      <c r="B69" s="654" t="s">
        <v>794</v>
      </c>
      <c r="C69" s="728">
        <f>+SUM(C71:C73)</f>
        <v>-5718585.3422679817</v>
      </c>
      <c r="D69" s="728">
        <f>+SUM(D71:D73)</f>
        <v>-90532635.213573486</v>
      </c>
      <c r="E69" s="33"/>
      <c r="F69" s="33"/>
      <c r="G69" s="33"/>
    </row>
    <row r="70" spans="2:7" s="547" customFormat="1" x14ac:dyDescent="0.2">
      <c r="B70" s="737"/>
      <c r="C70" s="739"/>
      <c r="D70" s="740"/>
      <c r="E70" s="33"/>
      <c r="F70" s="33"/>
      <c r="G70" s="33"/>
    </row>
    <row r="71" spans="2:7" x14ac:dyDescent="0.2">
      <c r="B71" s="390" t="s">
        <v>337</v>
      </c>
      <c r="C71" s="729">
        <v>-2409974.5212837206</v>
      </c>
      <c r="D71" s="730">
        <v>-38154997.824563444</v>
      </c>
    </row>
    <row r="72" spans="2:7" x14ac:dyDescent="0.2">
      <c r="B72" s="390" t="s">
        <v>753</v>
      </c>
      <c r="C72" s="729">
        <v>-1512533.1328396376</v>
      </c>
      <c r="D72" s="730">
        <v>-23929931.855852764</v>
      </c>
    </row>
    <row r="73" spans="2:7" x14ac:dyDescent="0.2">
      <c r="B73" s="390" t="s">
        <v>880</v>
      </c>
      <c r="C73" s="729">
        <v>-1796077.6881446235</v>
      </c>
      <c r="D73" s="730">
        <v>-28447705.53315727</v>
      </c>
    </row>
    <row r="74" spans="2:7" x14ac:dyDescent="0.2">
      <c r="B74" s="178"/>
      <c r="C74" s="193"/>
      <c r="D74" s="189"/>
    </row>
    <row r="75" spans="2:7" s="534" customFormat="1" ht="15.75" x14ac:dyDescent="0.25">
      <c r="B75" s="637" t="s">
        <v>795</v>
      </c>
      <c r="C75" s="734">
        <f>+C46+C48+C50+C52+C56+C54+C63+C69</f>
        <v>45488654.487774953</v>
      </c>
      <c r="D75" s="734">
        <f>+D46+D48+D50+D52+D54+D56+D63+D69</f>
        <v>1659417577.766048</v>
      </c>
      <c r="E75" s="33"/>
      <c r="F75" s="33"/>
      <c r="G75" s="33"/>
    </row>
    <row r="76" spans="2:7" ht="18" customHeight="1" x14ac:dyDescent="0.2">
      <c r="B76" s="182"/>
      <c r="C76" s="195"/>
      <c r="D76" s="195"/>
    </row>
    <row r="77" spans="2:7" s="532" customFormat="1" ht="18" customHeight="1" x14ac:dyDescent="0.3">
      <c r="B77" s="726" t="s">
        <v>965</v>
      </c>
      <c r="C77" s="735">
        <f>+C16+C75</f>
        <v>320934783.31184208</v>
      </c>
      <c r="D77" s="735">
        <f>+D16+D75</f>
        <v>6025293808.8160477</v>
      </c>
      <c r="E77" s="33"/>
      <c r="F77" s="33"/>
      <c r="G77" s="33"/>
    </row>
    <row r="78" spans="2:7" ht="18" customHeight="1" x14ac:dyDescent="0.2">
      <c r="B78" s="196"/>
      <c r="C78" s="188"/>
      <c r="D78" s="188"/>
    </row>
    <row r="79" spans="2:7" s="532" customFormat="1" ht="18" customHeight="1" x14ac:dyDescent="0.3">
      <c r="B79" s="726" t="s">
        <v>959</v>
      </c>
      <c r="C79" s="735">
        <f>+C14+C63+C69</f>
        <v>2876510.4911840102</v>
      </c>
      <c r="D79" s="735">
        <f>+D14+D63+D69</f>
        <v>54004183.249145299</v>
      </c>
      <c r="E79" s="33"/>
      <c r="F79" s="33"/>
      <c r="G79" s="33"/>
    </row>
    <row r="80" spans="2:7" ht="18" customHeight="1" x14ac:dyDescent="0.2">
      <c r="B80" s="196"/>
      <c r="C80" s="188"/>
      <c r="D80" s="188"/>
    </row>
    <row r="81" spans="2:7" s="532" customFormat="1" ht="18" customHeight="1" x14ac:dyDescent="0.3">
      <c r="B81" s="726" t="s">
        <v>960</v>
      </c>
      <c r="C81" s="735">
        <f>+C77-C79</f>
        <v>318058272.82065809</v>
      </c>
      <c r="D81" s="735">
        <f>+D77-D79</f>
        <v>5971289625.5669022</v>
      </c>
      <c r="E81" s="33"/>
      <c r="F81" s="33"/>
      <c r="G81" s="33"/>
    </row>
    <row r="82" spans="2:7" ht="18" customHeight="1" thickBot="1" x14ac:dyDescent="0.25">
      <c r="B82" s="197"/>
      <c r="C82" s="198"/>
      <c r="D82" s="198"/>
    </row>
    <row r="83" spans="2:7" ht="13.5" thickTop="1" x14ac:dyDescent="0.2">
      <c r="B83" s="199"/>
      <c r="C83" s="200"/>
      <c r="D83" s="200"/>
    </row>
    <row r="84" spans="2:7" ht="13.5" customHeight="1" x14ac:dyDescent="0.2">
      <c r="B84" s="201"/>
      <c r="C84" s="201"/>
      <c r="D84" s="201"/>
    </row>
    <row r="85" spans="2:7" ht="12.75" customHeight="1" x14ac:dyDescent="0.2">
      <c r="B85" s="201"/>
      <c r="C85" s="201"/>
      <c r="D85" s="201"/>
    </row>
    <row r="86" spans="2:7" x14ac:dyDescent="0.2">
      <c r="B86" s="7"/>
    </row>
  </sheetData>
  <mergeCells count="2">
    <mergeCell ref="B6:D6"/>
    <mergeCell ref="B7:D7"/>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zoomScale="85" zoomScaleNormal="85" zoomScaleSheetLayoutView="85" workbookViewId="0"/>
  </sheetViews>
  <sheetFormatPr baseColWidth="10" defaultColWidth="11.42578125" defaultRowHeight="12.75" x14ac:dyDescent="0.2"/>
  <cols>
    <col min="1" max="1" width="6.85546875" style="33" customWidth="1"/>
    <col min="2" max="2" width="25.140625" style="146" customWidth="1"/>
    <col min="3" max="3" width="15.7109375" style="146" customWidth="1"/>
    <col min="4" max="4" width="20.7109375" style="146" customWidth="1"/>
    <col min="5" max="5" width="15.85546875" style="146" customWidth="1"/>
    <col min="6" max="6" width="21" style="146" customWidth="1"/>
    <col min="7" max="16384" width="11.42578125" style="33"/>
  </cols>
  <sheetData>
    <row r="1" spans="1:11" ht="15" x14ac:dyDescent="0.25">
      <c r="A1" s="1128" t="s">
        <v>262</v>
      </c>
      <c r="B1" s="62"/>
      <c r="C1" s="7"/>
      <c r="D1" s="7"/>
      <c r="E1" s="7"/>
      <c r="F1" s="7"/>
    </row>
    <row r="2" spans="1:11" ht="15" customHeight="1" x14ac:dyDescent="0.25">
      <c r="A2" s="567"/>
      <c r="B2" s="509" t="s">
        <v>642</v>
      </c>
      <c r="C2" s="7"/>
      <c r="D2" s="7"/>
      <c r="E2" s="7"/>
      <c r="F2" s="7"/>
    </row>
    <row r="3" spans="1:11" ht="15" customHeight="1" x14ac:dyDescent="0.25">
      <c r="A3" s="567"/>
      <c r="B3" s="381" t="s">
        <v>362</v>
      </c>
      <c r="C3" s="7"/>
      <c r="D3" s="7"/>
      <c r="E3" s="7"/>
      <c r="F3" s="7"/>
    </row>
    <row r="4" spans="1:11" s="547" customFormat="1" x14ac:dyDescent="0.2">
      <c r="B4" s="55"/>
      <c r="C4" s="55"/>
      <c r="D4" s="55"/>
      <c r="E4" s="55"/>
      <c r="F4" s="55"/>
      <c r="G4" s="33"/>
      <c r="H4" s="33"/>
      <c r="I4" s="33"/>
      <c r="J4" s="33"/>
      <c r="K4" s="33"/>
    </row>
    <row r="5" spans="1:11" s="547" customFormat="1" x14ac:dyDescent="0.2">
      <c r="B5" s="55"/>
      <c r="C5" s="55"/>
      <c r="D5" s="55"/>
      <c r="E5" s="55"/>
      <c r="F5" s="55"/>
      <c r="G5" s="33"/>
      <c r="H5" s="33"/>
      <c r="I5" s="33"/>
      <c r="J5" s="33"/>
      <c r="K5" s="33"/>
    </row>
    <row r="6" spans="1:11" ht="17.25" x14ac:dyDescent="0.2">
      <c r="B6" s="1194" t="s">
        <v>105</v>
      </c>
      <c r="C6" s="1194"/>
      <c r="D6" s="1194"/>
      <c r="E6" s="1194"/>
      <c r="F6" s="1194"/>
    </row>
    <row r="7" spans="1:11" s="547" customFormat="1" x14ac:dyDescent="0.2">
      <c r="B7" s="55"/>
      <c r="C7" s="55"/>
      <c r="D7" s="55"/>
      <c r="E7" s="55"/>
      <c r="F7" s="55"/>
      <c r="G7" s="33"/>
      <c r="H7" s="33"/>
      <c r="I7" s="33"/>
      <c r="J7" s="33"/>
      <c r="K7" s="33"/>
    </row>
    <row r="8" spans="1:11" s="547" customFormat="1" ht="13.5" thickBot="1" x14ac:dyDescent="0.25">
      <c r="B8" s="55"/>
      <c r="C8" s="55"/>
      <c r="D8" s="55"/>
      <c r="E8" s="55"/>
      <c r="F8" s="55"/>
      <c r="G8" s="33"/>
      <c r="H8" s="33"/>
      <c r="I8" s="33"/>
      <c r="J8" s="33"/>
      <c r="K8" s="33"/>
    </row>
    <row r="9" spans="1:11" ht="31.5" thickTop="1" thickBot="1" x14ac:dyDescent="0.25">
      <c r="B9" s="598" t="s">
        <v>106</v>
      </c>
      <c r="C9" s="599" t="s">
        <v>107</v>
      </c>
      <c r="D9" s="598" t="s">
        <v>409</v>
      </c>
      <c r="E9" s="598" t="s">
        <v>108</v>
      </c>
      <c r="F9" s="600" t="s">
        <v>109</v>
      </c>
    </row>
    <row r="10" spans="1:11" ht="15.75" thickTop="1" x14ac:dyDescent="0.2">
      <c r="B10" s="982">
        <v>37290</v>
      </c>
      <c r="C10" s="983">
        <v>1</v>
      </c>
      <c r="D10" s="983">
        <v>1.3999590337802097</v>
      </c>
      <c r="E10" s="983">
        <v>1.4</v>
      </c>
      <c r="F10" s="984">
        <v>1.2063999999999999</v>
      </c>
    </row>
    <row r="11" spans="1:11" ht="15" x14ac:dyDescent="0.2">
      <c r="B11" s="982">
        <v>37346</v>
      </c>
      <c r="C11" s="983">
        <v>1.0481</v>
      </c>
      <c r="D11" s="983">
        <v>1.4673678494766407</v>
      </c>
      <c r="E11" s="983">
        <v>2.9</v>
      </c>
      <c r="F11" s="984">
        <v>2.5363000000000002</v>
      </c>
    </row>
    <row r="12" spans="1:11" ht="15" x14ac:dyDescent="0.2">
      <c r="B12" s="982">
        <v>37437</v>
      </c>
      <c r="C12" s="983">
        <v>1.2495000000000001</v>
      </c>
      <c r="D12" s="983">
        <v>1.749237448677363</v>
      </c>
      <c r="E12" s="983">
        <v>3.8</v>
      </c>
      <c r="F12" s="984">
        <v>3.7549000000000001</v>
      </c>
    </row>
    <row r="13" spans="1:11" ht="15" x14ac:dyDescent="0.2">
      <c r="B13" s="982">
        <v>37529</v>
      </c>
      <c r="C13" s="983">
        <v>1.3715999999999999</v>
      </c>
      <c r="D13" s="983">
        <v>1.9202837030972117</v>
      </c>
      <c r="E13" s="983">
        <v>3.75</v>
      </c>
      <c r="F13" s="984">
        <v>3.6941999999999999</v>
      </c>
    </row>
    <row r="14" spans="1:11" ht="15" x14ac:dyDescent="0.2">
      <c r="B14" s="982">
        <v>37621</v>
      </c>
      <c r="C14" s="983">
        <v>1.4053</v>
      </c>
      <c r="D14" s="983">
        <v>1.9674070109433832</v>
      </c>
      <c r="E14" s="983">
        <v>3.4</v>
      </c>
      <c r="F14" s="984">
        <v>3.5409000000000002</v>
      </c>
    </row>
    <row r="15" spans="1:11" ht="15" x14ac:dyDescent="0.2">
      <c r="B15" s="982">
        <v>37711</v>
      </c>
      <c r="C15" s="983">
        <v>1.4340999999999999</v>
      </c>
      <c r="D15" s="983">
        <v>2.0077399999999996</v>
      </c>
      <c r="E15" s="983">
        <v>2.88</v>
      </c>
      <c r="F15" s="984">
        <v>3.1358999999999999</v>
      </c>
    </row>
    <row r="16" spans="1:11" ht="15" x14ac:dyDescent="0.2">
      <c r="B16" s="982">
        <v>37802</v>
      </c>
      <c r="C16" s="983">
        <v>1.4403999999999999</v>
      </c>
      <c r="D16" s="983">
        <v>2.0165599999999997</v>
      </c>
      <c r="E16" s="983">
        <v>2.8</v>
      </c>
      <c r="F16" s="984">
        <v>3.2225000000000001</v>
      </c>
    </row>
    <row r="17" spans="2:6" ht="15" x14ac:dyDescent="0.2">
      <c r="B17" s="982">
        <v>37894</v>
      </c>
      <c r="C17" s="983">
        <v>1.4448000000000001</v>
      </c>
      <c r="D17" s="983">
        <v>2.0227200000000001</v>
      </c>
      <c r="E17" s="983">
        <v>2.915</v>
      </c>
      <c r="F17" s="984">
        <v>3.3969999999999998</v>
      </c>
    </row>
    <row r="18" spans="2:6" ht="15" x14ac:dyDescent="0.2">
      <c r="B18" s="982">
        <v>37986</v>
      </c>
      <c r="C18" s="983">
        <v>1.4568000000000001</v>
      </c>
      <c r="D18" s="983">
        <v>2.03952</v>
      </c>
      <c r="E18" s="983">
        <v>2.9175</v>
      </c>
      <c r="F18" s="984">
        <v>3.6720999999999999</v>
      </c>
    </row>
    <row r="19" spans="2:6" ht="15" x14ac:dyDescent="0.2">
      <c r="B19" s="982">
        <v>38077</v>
      </c>
      <c r="C19" s="983">
        <v>1.4678</v>
      </c>
      <c r="D19" s="983">
        <v>2.0549200000000001</v>
      </c>
      <c r="E19" s="983">
        <v>2.86</v>
      </c>
      <c r="F19" s="984">
        <v>3.5173999999999999</v>
      </c>
    </row>
    <row r="20" spans="2:6" ht="15" x14ac:dyDescent="0.2">
      <c r="B20" s="982">
        <v>38168</v>
      </c>
      <c r="C20" s="983">
        <v>1.4983</v>
      </c>
      <c r="D20" s="983">
        <v>2.09762</v>
      </c>
      <c r="E20" s="983">
        <v>2.9580000000000002</v>
      </c>
      <c r="F20" s="984">
        <v>3.6029</v>
      </c>
    </row>
    <row r="21" spans="2:6" ht="15" x14ac:dyDescent="0.2">
      <c r="B21" s="982">
        <v>38260</v>
      </c>
      <c r="C21" s="983">
        <v>1.52</v>
      </c>
      <c r="D21" s="983">
        <v>2.1279999999999997</v>
      </c>
      <c r="E21" s="983">
        <v>2.9809999999999999</v>
      </c>
      <c r="F21" s="984">
        <v>3.7073</v>
      </c>
    </row>
    <row r="22" spans="2:6" ht="15" x14ac:dyDescent="0.2">
      <c r="B22" s="982">
        <v>38352</v>
      </c>
      <c r="C22" s="983">
        <v>1.5367</v>
      </c>
      <c r="D22" s="983">
        <v>2.1513799999999996</v>
      </c>
      <c r="E22" s="983">
        <v>2.9790000000000001</v>
      </c>
      <c r="F22" s="984">
        <v>4.0530999999999997</v>
      </c>
    </row>
    <row r="23" spans="2:6" ht="15" x14ac:dyDescent="0.2">
      <c r="B23" s="982">
        <v>38442</v>
      </c>
      <c r="C23" s="983">
        <v>1.5844</v>
      </c>
      <c r="D23" s="983">
        <v>2.2181599999999997</v>
      </c>
      <c r="E23" s="983">
        <v>2.9169999999999998</v>
      </c>
      <c r="F23" s="984">
        <v>3.7824</v>
      </c>
    </row>
    <row r="24" spans="2:6" ht="15" x14ac:dyDescent="0.2">
      <c r="B24" s="982">
        <v>38533</v>
      </c>
      <c r="C24" s="983">
        <v>1.6274</v>
      </c>
      <c r="D24" s="983">
        <v>2.2783599999999997</v>
      </c>
      <c r="E24" s="983">
        <v>2.887</v>
      </c>
      <c r="F24" s="984">
        <v>3.4922</v>
      </c>
    </row>
    <row r="25" spans="2:6" ht="15" x14ac:dyDescent="0.2">
      <c r="B25" s="982">
        <v>38625</v>
      </c>
      <c r="C25" s="983">
        <v>1.6667000000000001</v>
      </c>
      <c r="D25" s="983">
        <v>2.33338</v>
      </c>
      <c r="E25" s="983">
        <v>2.91</v>
      </c>
      <c r="F25" s="984">
        <v>3.4971999999999999</v>
      </c>
    </row>
    <row r="26" spans="2:6" ht="15" x14ac:dyDescent="0.2">
      <c r="B26" s="982">
        <v>38717</v>
      </c>
      <c r="C26" s="983">
        <v>1.7173</v>
      </c>
      <c r="D26" s="983">
        <v>2.4041757275690854</v>
      </c>
      <c r="E26" s="983">
        <v>3.04</v>
      </c>
      <c r="F26" s="984">
        <v>3.6019000000000001</v>
      </c>
    </row>
    <row r="27" spans="2:6" ht="15" x14ac:dyDescent="0.2">
      <c r="B27" s="982">
        <v>38807</v>
      </c>
      <c r="C27" s="983">
        <v>1.7682</v>
      </c>
      <c r="D27" s="983">
        <v>2.4754799999999997</v>
      </c>
      <c r="E27" s="983">
        <v>3.0819999999999999</v>
      </c>
      <c r="F27" s="984">
        <v>3.7362000000000002</v>
      </c>
    </row>
    <row r="28" spans="2:6" ht="15" x14ac:dyDescent="0.2">
      <c r="B28" s="982">
        <v>38898</v>
      </c>
      <c r="C28" s="983">
        <v>1.8150999999999999</v>
      </c>
      <c r="D28" s="983">
        <v>2.54114</v>
      </c>
      <c r="E28" s="983">
        <v>3.0859999999999999</v>
      </c>
      <c r="F28" s="984">
        <v>3.9438</v>
      </c>
    </row>
    <row r="29" spans="2:6" ht="15" x14ac:dyDescent="0.2">
      <c r="B29" s="982">
        <v>38990</v>
      </c>
      <c r="C29" s="983">
        <v>1.8451</v>
      </c>
      <c r="D29" s="983">
        <v>2.5831399999999998</v>
      </c>
      <c r="E29" s="983">
        <v>3.1040000000000001</v>
      </c>
      <c r="F29" s="984">
        <v>3.9361000000000002</v>
      </c>
    </row>
    <row r="30" spans="2:6" ht="15" x14ac:dyDescent="0.2">
      <c r="B30" s="982">
        <v>39082</v>
      </c>
      <c r="C30" s="983">
        <v>1.8904000000000001</v>
      </c>
      <c r="D30" s="983">
        <v>2.64656</v>
      </c>
      <c r="E30" s="983">
        <v>3.0619999999999998</v>
      </c>
      <c r="F30" s="984">
        <v>4.0406000000000004</v>
      </c>
    </row>
    <row r="31" spans="2:6" ht="15" x14ac:dyDescent="0.2">
      <c r="B31" s="982">
        <v>39172</v>
      </c>
      <c r="C31" s="983">
        <v>1.9380999999999999</v>
      </c>
      <c r="D31" s="983">
        <v>2.7133399999999996</v>
      </c>
      <c r="E31" s="983">
        <v>3.1</v>
      </c>
      <c r="F31" s="984">
        <v>4.1399999999999997</v>
      </c>
    </row>
    <row r="32" spans="2:6" ht="15" x14ac:dyDescent="0.2">
      <c r="B32" s="982">
        <v>39263</v>
      </c>
      <c r="C32" s="983">
        <v>1.9752000000000001</v>
      </c>
      <c r="D32" s="983">
        <v>2.7652799999999997</v>
      </c>
      <c r="E32" s="983">
        <v>3.093</v>
      </c>
      <c r="F32" s="984">
        <v>4.1864999999999997</v>
      </c>
    </row>
    <row r="33" spans="2:6" ht="15" x14ac:dyDescent="0.2">
      <c r="B33" s="982">
        <v>39355</v>
      </c>
      <c r="C33" s="983">
        <v>2.0047999999999999</v>
      </c>
      <c r="D33" s="983">
        <v>2.8067199999999999</v>
      </c>
      <c r="E33" s="983">
        <v>3.15</v>
      </c>
      <c r="F33" s="984">
        <v>4.4928999999999997</v>
      </c>
    </row>
    <row r="34" spans="2:6" ht="15" x14ac:dyDescent="0.2">
      <c r="B34" s="982">
        <v>39447</v>
      </c>
      <c r="C34" s="983">
        <v>2.0510000000000002</v>
      </c>
      <c r="D34" s="983">
        <v>2.8714</v>
      </c>
      <c r="E34" s="983">
        <v>3.149</v>
      </c>
      <c r="F34" s="984">
        <v>4.6336000000000004</v>
      </c>
    </row>
    <row r="35" spans="2:6" ht="15" x14ac:dyDescent="0.2">
      <c r="B35" s="982">
        <v>39538</v>
      </c>
      <c r="C35" s="983">
        <v>2.1006</v>
      </c>
      <c r="D35" s="983">
        <v>2.9408399999999997</v>
      </c>
      <c r="E35" s="983">
        <v>3.1680000000000001</v>
      </c>
      <c r="F35" s="984">
        <v>4.9984000000000002</v>
      </c>
    </row>
    <row r="36" spans="2:6" ht="15" x14ac:dyDescent="0.2">
      <c r="B36" s="982">
        <v>39629</v>
      </c>
      <c r="C36" s="983">
        <v>2.1535000000000002</v>
      </c>
      <c r="D36" s="983">
        <v>3.0148999999999999</v>
      </c>
      <c r="E36" s="983">
        <v>3.0249999999999999</v>
      </c>
      <c r="F36" s="984">
        <v>4.7637999999999998</v>
      </c>
    </row>
    <row r="37" spans="2:6" ht="15" x14ac:dyDescent="0.2">
      <c r="B37" s="982">
        <v>39721</v>
      </c>
      <c r="C37" s="983">
        <v>2.1858</v>
      </c>
      <c r="D37" s="983">
        <v>3.06012</v>
      </c>
      <c r="E37" s="983">
        <v>3.1349999999999998</v>
      </c>
      <c r="F37" s="984">
        <v>4.4111000000000002</v>
      </c>
    </row>
    <row r="38" spans="2:6" ht="15" x14ac:dyDescent="0.2">
      <c r="B38" s="982">
        <v>39813</v>
      </c>
      <c r="C38" s="983">
        <v>2.2143999999999999</v>
      </c>
      <c r="D38" s="983">
        <v>3.1001599999999998</v>
      </c>
      <c r="E38" s="983">
        <v>3.452</v>
      </c>
      <c r="F38" s="984">
        <v>4.8735999999999997</v>
      </c>
    </row>
    <row r="39" spans="2:6" ht="15" x14ac:dyDescent="0.2">
      <c r="B39" s="982">
        <v>39903</v>
      </c>
      <c r="C39" s="983">
        <v>2.2429000000000001</v>
      </c>
      <c r="D39" s="983">
        <v>3.1400600000000001</v>
      </c>
      <c r="E39" s="983">
        <v>3.72</v>
      </c>
      <c r="F39" s="984">
        <v>4.9416000000000002</v>
      </c>
    </row>
    <row r="40" spans="2:6" ht="15" x14ac:dyDescent="0.2">
      <c r="B40" s="982">
        <v>39994</v>
      </c>
      <c r="C40" s="983">
        <v>2.2726000000000002</v>
      </c>
      <c r="D40" s="983">
        <v>3.1816400000000002</v>
      </c>
      <c r="E40" s="983">
        <v>3.7970000000000002</v>
      </c>
      <c r="F40" s="984">
        <v>5.3284000000000002</v>
      </c>
    </row>
    <row r="41" spans="2:6" ht="15" x14ac:dyDescent="0.2">
      <c r="B41" s="982">
        <v>40086</v>
      </c>
      <c r="C41" s="983">
        <v>2.3132000000000001</v>
      </c>
      <c r="D41" s="983">
        <v>3.23848</v>
      </c>
      <c r="E41" s="983">
        <v>3.843</v>
      </c>
      <c r="F41" s="984">
        <v>5.6224999999999996</v>
      </c>
    </row>
    <row r="42" spans="2:6" ht="15" x14ac:dyDescent="0.2">
      <c r="B42" s="982">
        <v>40178</v>
      </c>
      <c r="C42" s="983">
        <v>2.3683999999999998</v>
      </c>
      <c r="D42" s="983">
        <v>3.3157599999999996</v>
      </c>
      <c r="E42" s="983">
        <v>3.8</v>
      </c>
      <c r="F42" s="984">
        <v>5.4401999999999999</v>
      </c>
    </row>
    <row r="43" spans="2:6" ht="15" x14ac:dyDescent="0.2">
      <c r="B43" s="982">
        <v>40268</v>
      </c>
      <c r="C43" s="983">
        <v>2.4432999999999998</v>
      </c>
      <c r="D43" s="983">
        <v>3.4206199999999995</v>
      </c>
      <c r="E43" s="983">
        <v>3.8780000000000001</v>
      </c>
      <c r="F43" s="984">
        <v>5.2384000000000004</v>
      </c>
    </row>
    <row r="44" spans="2:6" ht="15" x14ac:dyDescent="0.2">
      <c r="B44" s="982">
        <v>40359</v>
      </c>
      <c r="C44" s="983">
        <v>2.5129000000000001</v>
      </c>
      <c r="D44" s="983">
        <v>3.5180599999999997</v>
      </c>
      <c r="E44" s="983">
        <v>3.931</v>
      </c>
      <c r="F44" s="984">
        <v>4.8086000000000002</v>
      </c>
    </row>
    <row r="45" spans="2:6" ht="15" x14ac:dyDescent="0.2">
      <c r="B45" s="982">
        <v>40451</v>
      </c>
      <c r="C45" s="983">
        <v>2.5705</v>
      </c>
      <c r="D45" s="983">
        <v>3.5986999999999996</v>
      </c>
      <c r="E45" s="983">
        <v>3.96</v>
      </c>
      <c r="F45" s="984">
        <v>5.3965658217497952</v>
      </c>
    </row>
    <row r="46" spans="2:6" ht="15" x14ac:dyDescent="0.2">
      <c r="B46" s="982">
        <v>40543</v>
      </c>
      <c r="C46" s="983">
        <v>2.63</v>
      </c>
      <c r="D46" s="983">
        <v>3.6819999999999995</v>
      </c>
      <c r="E46" s="983">
        <v>3.976</v>
      </c>
      <c r="F46" s="984">
        <v>5.3183520599250933</v>
      </c>
    </row>
    <row r="47" spans="2:6" ht="15" x14ac:dyDescent="0.2">
      <c r="B47" s="982">
        <v>40633</v>
      </c>
      <c r="C47" s="983">
        <v>2.6911</v>
      </c>
      <c r="D47" s="983">
        <v>3.7675399999999999</v>
      </c>
      <c r="E47" s="983">
        <v>4.0540000000000003</v>
      </c>
      <c r="F47" s="984">
        <v>5.7430230910893894</v>
      </c>
    </row>
    <row r="48" spans="2:6" ht="15" x14ac:dyDescent="0.2">
      <c r="B48" s="982">
        <v>40724</v>
      </c>
      <c r="C48" s="983">
        <v>2.7566000000000002</v>
      </c>
      <c r="D48" s="983">
        <v>3.8592399999999998</v>
      </c>
      <c r="E48" s="983">
        <v>4.1100000000000003</v>
      </c>
      <c r="F48" s="984">
        <v>5.9608411892675859</v>
      </c>
    </row>
    <row r="49" spans="1:6" ht="15" x14ac:dyDescent="0.2">
      <c r="B49" s="982">
        <v>40816</v>
      </c>
      <c r="C49" s="983">
        <v>2.8210999999999999</v>
      </c>
      <c r="D49" s="983">
        <v>3.9495399999999998</v>
      </c>
      <c r="E49" s="983">
        <v>4.2050000000000001</v>
      </c>
      <c r="F49" s="984">
        <v>5.6299370732360403</v>
      </c>
    </row>
    <row r="50" spans="1:6" ht="15" x14ac:dyDescent="0.2">
      <c r="B50" s="982">
        <v>40908</v>
      </c>
      <c r="C50" s="983">
        <v>2.8809</v>
      </c>
      <c r="D50" s="983">
        <v>4.0332599999999994</v>
      </c>
      <c r="E50" s="983">
        <v>4.3040000000000003</v>
      </c>
      <c r="F50" s="984">
        <v>5.5845335409368104</v>
      </c>
    </row>
    <row r="51" spans="1:6" ht="15" x14ac:dyDescent="0.2">
      <c r="B51" s="982">
        <v>40999</v>
      </c>
      <c r="C51" s="983">
        <v>2.9523999999999999</v>
      </c>
      <c r="D51" s="983">
        <v>4.1333599999999997</v>
      </c>
      <c r="E51" s="983">
        <v>4.3789999999999996</v>
      </c>
      <c r="F51" s="984">
        <v>5.8425617078052001</v>
      </c>
    </row>
    <row r="52" spans="1:6" ht="15" x14ac:dyDescent="0.2">
      <c r="A52" s="167"/>
      <c r="B52" s="982">
        <v>41090</v>
      </c>
      <c r="C52" s="983">
        <v>3.0287999999999999</v>
      </c>
      <c r="D52" s="983">
        <v>4.2403199999999996</v>
      </c>
      <c r="E52" s="983">
        <v>4.5270000000000001</v>
      </c>
      <c r="F52" s="984">
        <v>5.7267552182163204</v>
      </c>
    </row>
    <row r="53" spans="1:6" ht="15" x14ac:dyDescent="0.2">
      <c r="A53" s="167"/>
      <c r="B53" s="982">
        <v>41182</v>
      </c>
      <c r="C53" s="983">
        <v>3.1017000000000001</v>
      </c>
      <c r="D53" s="983">
        <v>4.3423799999999995</v>
      </c>
      <c r="E53" s="983">
        <v>4.6970000000000001</v>
      </c>
      <c r="F53" s="984">
        <v>6.0372750642673498</v>
      </c>
    </row>
    <row r="54" spans="1:6" ht="15" x14ac:dyDescent="0.2">
      <c r="B54" s="982">
        <v>41274</v>
      </c>
      <c r="C54" s="983">
        <v>3.1846999999999999</v>
      </c>
      <c r="D54" s="983">
        <v>4.4585799999999995</v>
      </c>
      <c r="E54" s="983">
        <v>4.9180000000000001</v>
      </c>
      <c r="F54" s="984">
        <v>6.4889827153978104</v>
      </c>
    </row>
    <row r="55" spans="1:6" ht="15" x14ac:dyDescent="0.2">
      <c r="A55" s="168"/>
      <c r="B55" s="985">
        <v>41364</v>
      </c>
      <c r="C55" s="983">
        <v>3.2732999999999999</v>
      </c>
      <c r="D55" s="983">
        <v>4.5826199999999995</v>
      </c>
      <c r="E55" s="983">
        <v>5.1219999999999999</v>
      </c>
      <c r="F55" s="984">
        <v>6.5649833376000002</v>
      </c>
    </row>
    <row r="56" spans="1:6" ht="15" x14ac:dyDescent="0.2">
      <c r="A56" s="168"/>
      <c r="B56" s="982">
        <v>41455</v>
      </c>
      <c r="C56" s="983">
        <v>3.3426</v>
      </c>
      <c r="D56" s="983">
        <v>4.67964</v>
      </c>
      <c r="E56" s="983">
        <v>5.3879999999999999</v>
      </c>
      <c r="F56" s="984">
        <v>7.0128855915999999</v>
      </c>
    </row>
    <row r="57" spans="1:6" ht="15" x14ac:dyDescent="0.2">
      <c r="B57" s="982">
        <v>41547</v>
      </c>
      <c r="C57" s="983">
        <v>3.4291999999999998</v>
      </c>
      <c r="D57" s="983">
        <v>4.8008799999999994</v>
      </c>
      <c r="E57" s="983">
        <v>5.7930000000000001</v>
      </c>
      <c r="F57" s="984">
        <v>7.83473086286177</v>
      </c>
    </row>
    <row r="58" spans="1:6" ht="15" x14ac:dyDescent="0.2">
      <c r="B58" s="985">
        <v>41639</v>
      </c>
      <c r="C58" s="983">
        <v>3.5202</v>
      </c>
      <c r="D58" s="983">
        <v>4.92828</v>
      </c>
      <c r="E58" s="983">
        <v>6.5209999999999999</v>
      </c>
      <c r="F58" s="984">
        <v>8.9635738831615104</v>
      </c>
    </row>
    <row r="59" spans="1:6" ht="15" x14ac:dyDescent="0.2">
      <c r="B59" s="985">
        <v>41729</v>
      </c>
      <c r="C59" s="983">
        <v>3.8069999999999999</v>
      </c>
      <c r="D59" s="983">
        <v>5.3297999999999996</v>
      </c>
      <c r="E59" s="983">
        <v>8.0047999999999995</v>
      </c>
      <c r="F59" s="984">
        <v>11.022858717</v>
      </c>
    </row>
    <row r="60" spans="1:6" ht="15" x14ac:dyDescent="0.2">
      <c r="B60" s="985">
        <v>41820</v>
      </c>
      <c r="C60" s="986">
        <v>4.0480999999999998</v>
      </c>
      <c r="D60" s="984">
        <v>5.6673399999999994</v>
      </c>
      <c r="E60" s="983">
        <v>8.1326999999999998</v>
      </c>
      <c r="F60" s="984">
        <v>11.134583790000001</v>
      </c>
    </row>
    <row r="61" spans="1:6" ht="15" x14ac:dyDescent="0.2">
      <c r="B61" s="982">
        <v>41912</v>
      </c>
      <c r="C61" s="987">
        <v>4.2153999999999998</v>
      </c>
      <c r="D61" s="984">
        <v>5.901559999999999</v>
      </c>
      <c r="E61" s="984">
        <v>8.4642999999999997</v>
      </c>
      <c r="F61" s="988">
        <v>10.6899469563021</v>
      </c>
    </row>
    <row r="62" spans="1:6" ht="15" x14ac:dyDescent="0.2">
      <c r="B62" s="982">
        <v>42004</v>
      </c>
      <c r="C62" s="987">
        <v>4.3769</v>
      </c>
      <c r="D62" s="984">
        <v>6.1276599999999997</v>
      </c>
      <c r="E62" s="984">
        <v>8.5519999999999996</v>
      </c>
      <c r="F62" s="988">
        <v>10.344744163541792</v>
      </c>
    </row>
    <row r="63" spans="1:6" ht="15" x14ac:dyDescent="0.2">
      <c r="B63" s="982">
        <v>42094</v>
      </c>
      <c r="C63" s="987">
        <v>4.5137</v>
      </c>
      <c r="D63" s="984">
        <v>6.3191799999999994</v>
      </c>
      <c r="E63" s="984">
        <v>8.8196999999999992</v>
      </c>
      <c r="F63" s="988">
        <v>9.4631974248926998</v>
      </c>
    </row>
    <row r="64" spans="1:6" ht="15" x14ac:dyDescent="0.2">
      <c r="B64" s="982">
        <v>42185</v>
      </c>
      <c r="C64" s="987">
        <v>4.6722999999999999</v>
      </c>
      <c r="D64" s="984">
        <v>6.5412199999999991</v>
      </c>
      <c r="E64" s="984">
        <v>9.0864999999999991</v>
      </c>
      <c r="F64" s="988">
        <v>10.1174702148981</v>
      </c>
    </row>
    <row r="65" spans="2:6" ht="15" x14ac:dyDescent="0.2">
      <c r="B65" s="982">
        <v>42277</v>
      </c>
      <c r="C65" s="987">
        <v>4.8352000000000004</v>
      </c>
      <c r="D65" s="984">
        <v>6.7692800000000002</v>
      </c>
      <c r="E65" s="984">
        <v>9.4192</v>
      </c>
      <c r="F65" s="988">
        <v>10.526598122499999</v>
      </c>
    </row>
    <row r="66" spans="2:6" ht="15" x14ac:dyDescent="0.2">
      <c r="B66" s="982">
        <v>42369</v>
      </c>
      <c r="C66" s="987">
        <v>5.0354999999999999</v>
      </c>
      <c r="D66" s="984">
        <v>7.0496999999999996</v>
      </c>
      <c r="E66" s="984">
        <v>13.005000000000001</v>
      </c>
      <c r="F66" s="988">
        <v>14.123588184200001</v>
      </c>
    </row>
    <row r="67" spans="2:6" ht="15" x14ac:dyDescent="0.2">
      <c r="B67" s="982">
        <v>42460</v>
      </c>
      <c r="C67" s="987">
        <v>5.5636000000000001</v>
      </c>
      <c r="D67" s="984">
        <v>7.78904</v>
      </c>
      <c r="E67" s="984">
        <v>14.5817</v>
      </c>
      <c r="F67" s="988">
        <v>16.590852201615654</v>
      </c>
    </row>
    <row r="68" spans="2:6" ht="15" x14ac:dyDescent="0.2">
      <c r="B68" s="982">
        <v>42551</v>
      </c>
      <c r="C68" s="987">
        <v>6.0945999999999998</v>
      </c>
      <c r="D68" s="984">
        <v>8.5324399999999994</v>
      </c>
      <c r="E68" s="984">
        <v>14.92</v>
      </c>
      <c r="F68" s="988">
        <v>16.544688400999998</v>
      </c>
    </row>
    <row r="69" spans="2:6" ht="15" x14ac:dyDescent="0.2">
      <c r="B69" s="982">
        <v>42643</v>
      </c>
      <c r="C69" s="987">
        <v>6.5437000000000003</v>
      </c>
      <c r="D69" s="984">
        <v>9.1611799999999999</v>
      </c>
      <c r="E69" s="984">
        <v>15.263299999999999</v>
      </c>
      <c r="F69" s="988">
        <v>17.15363002922</v>
      </c>
    </row>
    <row r="70" spans="2:6" ht="15" x14ac:dyDescent="0.2">
      <c r="B70" s="982">
        <v>42735</v>
      </c>
      <c r="C70" s="987">
        <v>6.8377999999999997</v>
      </c>
      <c r="D70" s="984">
        <v>9.5729199999999981</v>
      </c>
      <c r="E70" s="984">
        <v>15.850199999999999</v>
      </c>
      <c r="F70" s="988">
        <v>16.686177492367602</v>
      </c>
    </row>
    <row r="71" spans="2:6" ht="15" x14ac:dyDescent="0.2">
      <c r="B71" s="982">
        <v>42825</v>
      </c>
      <c r="C71" s="987">
        <v>7.1550000000000002</v>
      </c>
      <c r="D71" s="984">
        <v>10.016999999999999</v>
      </c>
      <c r="E71" s="984">
        <v>15.3818</v>
      </c>
      <c r="F71" s="988">
        <v>16.391517476555801</v>
      </c>
    </row>
    <row r="72" spans="2:6" ht="15" x14ac:dyDescent="0.2">
      <c r="B72" s="982">
        <v>42916</v>
      </c>
      <c r="C72" s="987">
        <v>7.657</v>
      </c>
      <c r="D72" s="984">
        <v>10.719799999999999</v>
      </c>
      <c r="E72" s="984">
        <v>16.598500000000001</v>
      </c>
      <c r="F72" s="988">
        <v>18.961046378798301</v>
      </c>
    </row>
    <row r="73" spans="2:6" ht="15" x14ac:dyDescent="0.2">
      <c r="B73" s="982">
        <v>43008</v>
      </c>
      <c r="C73" s="987">
        <v>7.9854000000000003</v>
      </c>
      <c r="D73" s="984">
        <v>11.17956</v>
      </c>
      <c r="E73" s="984">
        <v>17.318300000000001</v>
      </c>
      <c r="F73" s="988">
        <v>20.468384351731476</v>
      </c>
    </row>
    <row r="74" spans="2:6" ht="15.75" thickBot="1" x14ac:dyDescent="0.25">
      <c r="B74" s="989">
        <v>43100</v>
      </c>
      <c r="C74" s="990">
        <v>8.3842999999999996</v>
      </c>
      <c r="D74" s="990">
        <v>11.738019999999999</v>
      </c>
      <c r="E74" s="990">
        <v>18.7742</v>
      </c>
      <c r="F74" s="990">
        <v>22.5218330134357</v>
      </c>
    </row>
    <row r="75" spans="2:6" ht="13.5" thickTop="1" x14ac:dyDescent="0.2">
      <c r="B75" s="170"/>
      <c r="C75" s="169"/>
      <c r="D75" s="169"/>
      <c r="E75" s="169"/>
      <c r="F75" s="169"/>
    </row>
    <row r="76" spans="2:6" ht="30.75" customHeight="1" x14ac:dyDescent="0.2">
      <c r="B76" s="1201" t="s">
        <v>421</v>
      </c>
      <c r="C76" s="1201"/>
      <c r="D76" s="1201"/>
      <c r="E76" s="1201"/>
      <c r="F76" s="1201"/>
    </row>
    <row r="77" spans="2:6" x14ac:dyDescent="0.2">
      <c r="B77" s="506"/>
      <c r="C77" s="506"/>
      <c r="D77" s="506"/>
      <c r="E77" s="506"/>
      <c r="F77" s="506"/>
    </row>
    <row r="78" spans="2:6" x14ac:dyDescent="0.2">
      <c r="F78" s="7"/>
    </row>
    <row r="79" spans="2:6" x14ac:dyDescent="0.2">
      <c r="C79" s="34"/>
    </row>
  </sheetData>
  <mergeCells count="2">
    <mergeCell ref="B6:F6"/>
    <mergeCell ref="B76:F7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horizontalDpi="4294967293"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showGridLines="0" zoomScale="85" zoomScaleNormal="85" zoomScaleSheetLayoutView="55" workbookViewId="0">
      <pane xSplit="2" ySplit="12" topLeftCell="C13" activePane="bottomRight" state="frozen"/>
      <selection activeCell="C9" sqref="C9:D9"/>
      <selection pane="topRight" activeCell="C9" sqref="C9:D9"/>
      <selection pane="bottomLeft" activeCell="C9" sqref="C9:D9"/>
      <selection pane="bottomRight" activeCell="C13" sqref="C13"/>
    </sheetView>
  </sheetViews>
  <sheetFormatPr baseColWidth="10" defaultRowHeight="12.75" x14ac:dyDescent="0.2"/>
  <cols>
    <col min="1" max="1" width="7.140625" style="357" bestFit="1" customWidth="1"/>
    <col min="2" max="2" width="82.28515625" style="357" customWidth="1"/>
    <col min="3" max="3" width="14.140625" style="357" bestFit="1" customWidth="1"/>
    <col min="4" max="7" width="13.5703125" style="357" bestFit="1" customWidth="1"/>
    <col min="8" max="20" width="15.28515625" style="357" bestFit="1" customWidth="1"/>
    <col min="21" max="27" width="18.28515625" style="357" bestFit="1" customWidth="1"/>
    <col min="28" max="28" width="17.28515625" style="357" customWidth="1"/>
    <col min="29" max="16384" width="11.42578125" style="357"/>
  </cols>
  <sheetData>
    <row r="1" spans="1:28" ht="15" x14ac:dyDescent="0.25">
      <c r="A1" s="1128" t="s">
        <v>262</v>
      </c>
      <c r="B1" s="1133"/>
    </row>
    <row r="2" spans="1:28" ht="15" customHeight="1" x14ac:dyDescent="0.25">
      <c r="A2" s="1133"/>
      <c r="B2" s="4" t="s">
        <v>642</v>
      </c>
      <c r="C2" s="7"/>
      <c r="D2" s="7"/>
      <c r="E2" s="7"/>
      <c r="F2" s="7"/>
      <c r="G2" s="7"/>
      <c r="H2" s="7"/>
      <c r="I2" s="7"/>
      <c r="J2" s="7"/>
      <c r="K2" s="7"/>
      <c r="L2" s="7"/>
      <c r="M2" s="7"/>
      <c r="N2" s="7"/>
      <c r="O2" s="7"/>
      <c r="P2" s="7"/>
      <c r="Q2" s="7"/>
      <c r="R2" s="1044"/>
      <c r="S2" s="1044"/>
      <c r="T2" s="1044"/>
      <c r="U2" s="1044"/>
      <c r="V2" s="1044"/>
      <c r="W2" s="1044"/>
      <c r="X2" s="1044"/>
    </row>
    <row r="3" spans="1:28" ht="15" customHeight="1" x14ac:dyDescent="0.25">
      <c r="A3" s="1133"/>
      <c r="B3" s="8" t="s">
        <v>171</v>
      </c>
      <c r="C3" s="7"/>
      <c r="D3" s="7"/>
      <c r="E3" s="7"/>
      <c r="F3" s="7"/>
      <c r="G3" s="7"/>
      <c r="H3" s="7"/>
      <c r="I3" s="7"/>
      <c r="J3" s="7"/>
      <c r="K3" s="7"/>
      <c r="L3" s="7"/>
      <c r="M3" s="7"/>
      <c r="N3" s="7"/>
      <c r="O3" s="7"/>
      <c r="P3" s="7"/>
      <c r="Q3" s="7"/>
      <c r="R3" s="1044"/>
      <c r="S3" s="1044"/>
      <c r="T3" s="1044"/>
      <c r="U3" s="1044"/>
      <c r="V3" s="1044"/>
      <c r="W3" s="1044"/>
      <c r="X3" s="1044"/>
    </row>
    <row r="4" spans="1:28" x14ac:dyDescent="0.2">
      <c r="B4" s="1045"/>
      <c r="C4" s="7"/>
      <c r="D4" s="7"/>
      <c r="E4" s="7"/>
      <c r="F4" s="7"/>
      <c r="G4" s="7"/>
      <c r="H4" s="7"/>
      <c r="I4" s="7"/>
      <c r="J4" s="7"/>
      <c r="K4" s="7"/>
      <c r="L4" s="205"/>
      <c r="M4" s="7"/>
      <c r="N4" s="7"/>
      <c r="O4" s="7"/>
      <c r="P4" s="7"/>
      <c r="Q4" s="7"/>
      <c r="R4" s="1044"/>
      <c r="S4" s="1044"/>
      <c r="T4" s="1044"/>
      <c r="U4" s="1044"/>
      <c r="V4" s="1044"/>
      <c r="W4" s="1044"/>
      <c r="X4" s="1044"/>
    </row>
    <row r="5" spans="1:28" ht="15" x14ac:dyDescent="0.25">
      <c r="B5" s="1046"/>
      <c r="C5" s="7"/>
      <c r="D5" s="7"/>
      <c r="E5" s="7"/>
      <c r="F5" s="7"/>
      <c r="G5" s="7"/>
      <c r="H5" s="7"/>
      <c r="I5" s="7"/>
      <c r="J5" s="7"/>
      <c r="K5" s="7"/>
      <c r="L5" s="7"/>
      <c r="M5" s="7"/>
      <c r="N5" s="7"/>
      <c r="O5" s="7"/>
      <c r="P5" s="7"/>
      <c r="Q5" s="7"/>
      <c r="R5" s="1044"/>
      <c r="S5" s="1044"/>
      <c r="T5" s="1044"/>
      <c r="U5" s="1044"/>
      <c r="V5" s="1044"/>
      <c r="W5" s="1044"/>
      <c r="X5" s="1044"/>
    </row>
    <row r="6" spans="1:28" ht="18.75" x14ac:dyDescent="0.3">
      <c r="B6" s="1311" t="s">
        <v>822</v>
      </c>
      <c r="C6" s="1311"/>
      <c r="D6" s="1311"/>
      <c r="E6" s="1311"/>
      <c r="F6" s="1311"/>
      <c r="G6" s="1311"/>
      <c r="H6" s="1311"/>
      <c r="I6" s="1311"/>
      <c r="J6" s="1311"/>
      <c r="K6" s="1311"/>
      <c r="L6" s="1311"/>
      <c r="M6" s="1311"/>
      <c r="N6" s="1311"/>
      <c r="O6" s="1311"/>
      <c r="P6" s="1311"/>
      <c r="Q6" s="1311"/>
      <c r="R6" s="1311"/>
      <c r="S6" s="1311"/>
      <c r="T6" s="1311"/>
      <c r="U6" s="1311"/>
      <c r="V6" s="1311"/>
      <c r="W6" s="1311"/>
      <c r="X6" s="1311"/>
      <c r="Y6" s="1311"/>
      <c r="Z6" s="1311"/>
      <c r="AA6" s="1311"/>
    </row>
    <row r="7" spans="1:28" ht="15.75" x14ac:dyDescent="0.25">
      <c r="B7" s="1312" t="s">
        <v>823</v>
      </c>
      <c r="C7" s="1312"/>
      <c r="D7" s="1312"/>
      <c r="E7" s="1312"/>
      <c r="F7" s="1312"/>
      <c r="G7" s="1312"/>
      <c r="H7" s="1312"/>
      <c r="I7" s="1312"/>
      <c r="J7" s="1312"/>
      <c r="K7" s="1312"/>
      <c r="L7" s="1312"/>
      <c r="M7" s="1312"/>
      <c r="N7" s="1312"/>
      <c r="O7" s="1312"/>
      <c r="P7" s="1312"/>
      <c r="Q7" s="1312"/>
      <c r="R7" s="1312"/>
      <c r="S7" s="1312"/>
      <c r="T7" s="1312"/>
      <c r="U7" s="1312"/>
      <c r="V7" s="1312"/>
      <c r="W7" s="1312"/>
      <c r="X7" s="1312"/>
      <c r="Y7" s="1312"/>
      <c r="Z7" s="1312"/>
      <c r="AA7" s="1312"/>
    </row>
    <row r="8" spans="1:28" x14ac:dyDescent="0.2">
      <c r="B8" s="1313" t="s">
        <v>824</v>
      </c>
      <c r="C8" s="1313"/>
      <c r="D8" s="1313"/>
      <c r="E8" s="1313"/>
      <c r="F8" s="1313"/>
      <c r="G8" s="1313"/>
      <c r="H8" s="1313"/>
      <c r="I8" s="1313"/>
      <c r="J8" s="1313"/>
      <c r="K8" s="1313"/>
      <c r="L8" s="1313"/>
      <c r="M8" s="1313"/>
      <c r="N8" s="1313"/>
      <c r="O8" s="1313"/>
      <c r="P8" s="1313"/>
      <c r="Q8" s="1313"/>
      <c r="R8" s="1313"/>
      <c r="S8" s="1313"/>
      <c r="T8" s="1313"/>
      <c r="U8" s="1313"/>
      <c r="V8" s="1313"/>
      <c r="W8" s="1313"/>
      <c r="X8" s="1313"/>
      <c r="Y8" s="1313"/>
      <c r="Z8" s="1313"/>
      <c r="AA8" s="1313"/>
    </row>
    <row r="9" spans="1:28" x14ac:dyDescent="0.2">
      <c r="B9" s="7"/>
      <c r="C9" s="205"/>
      <c r="D9" s="205"/>
      <c r="E9" s="205"/>
      <c r="F9" s="205"/>
      <c r="G9" s="205"/>
      <c r="H9" s="205"/>
      <c r="I9" s="205"/>
      <c r="J9" s="205"/>
      <c r="K9" s="205"/>
      <c r="L9" s="205"/>
      <c r="M9" s="205"/>
      <c r="N9" s="205"/>
      <c r="O9" s="205"/>
      <c r="P9" s="7"/>
      <c r="Q9" s="7"/>
      <c r="R9" s="1044"/>
      <c r="S9" s="1044"/>
      <c r="T9" s="1044"/>
      <c r="U9" s="1044"/>
      <c r="V9" s="1044"/>
      <c r="W9" s="1044"/>
      <c r="X9" s="1044"/>
    </row>
    <row r="10" spans="1:28" ht="13.5" thickBot="1" x14ac:dyDescent="0.25">
      <c r="B10" s="7" t="s">
        <v>825</v>
      </c>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4"/>
    </row>
    <row r="11" spans="1:28" ht="16.5" customHeight="1" thickTop="1" thickBot="1" x14ac:dyDescent="0.25">
      <c r="B11" s="1314" t="s">
        <v>266</v>
      </c>
      <c r="C11" s="1316" t="s">
        <v>826</v>
      </c>
      <c r="D11" s="1317"/>
      <c r="E11" s="1317"/>
      <c r="F11" s="1317"/>
      <c r="G11" s="1317"/>
      <c r="H11" s="1317"/>
      <c r="I11" s="1317"/>
      <c r="J11" s="1317"/>
      <c r="K11" s="1317"/>
      <c r="L11" s="1317"/>
      <c r="M11" s="1317"/>
      <c r="N11" s="1317"/>
      <c r="O11" s="1317"/>
      <c r="P11" s="1317"/>
      <c r="Q11" s="1317"/>
      <c r="R11" s="1317"/>
      <c r="S11" s="1317"/>
      <c r="T11" s="1317"/>
      <c r="U11" s="1317"/>
      <c r="V11" s="1317"/>
      <c r="W11" s="1317"/>
      <c r="X11" s="1317"/>
      <c r="Y11" s="1317"/>
      <c r="Z11" s="1317"/>
      <c r="AA11" s="1317"/>
      <c r="AB11" s="1318"/>
    </row>
    <row r="12" spans="1:28" ht="17.25" thickTop="1" thickBot="1" x14ac:dyDescent="0.25">
      <c r="B12" s="1315"/>
      <c r="C12" s="1048" t="s">
        <v>827</v>
      </c>
      <c r="D12" s="1049">
        <v>34334</v>
      </c>
      <c r="E12" s="1049">
        <v>34699</v>
      </c>
      <c r="F12" s="1049">
        <v>35064</v>
      </c>
      <c r="G12" s="1049">
        <v>35430</v>
      </c>
      <c r="H12" s="1049">
        <v>35795</v>
      </c>
      <c r="I12" s="1049">
        <v>36160</v>
      </c>
      <c r="J12" s="1049">
        <v>36525</v>
      </c>
      <c r="K12" s="1049">
        <v>36891</v>
      </c>
      <c r="L12" s="1049">
        <v>37256</v>
      </c>
      <c r="M12" s="1049">
        <v>37621</v>
      </c>
      <c r="N12" s="1049">
        <v>37986</v>
      </c>
      <c r="O12" s="1049">
        <v>38352</v>
      </c>
      <c r="P12" s="1049">
        <v>38717</v>
      </c>
      <c r="Q12" s="1049">
        <v>39082</v>
      </c>
      <c r="R12" s="1049">
        <v>39447</v>
      </c>
      <c r="S12" s="1049">
        <v>39813</v>
      </c>
      <c r="T12" s="1049">
        <v>40178</v>
      </c>
      <c r="U12" s="1049">
        <v>40543</v>
      </c>
      <c r="V12" s="1049">
        <v>40908</v>
      </c>
      <c r="W12" s="1049">
        <v>41274</v>
      </c>
      <c r="X12" s="1050">
        <v>41639</v>
      </c>
      <c r="Y12" s="1050">
        <v>42004</v>
      </c>
      <c r="Z12" s="1049">
        <v>42369</v>
      </c>
      <c r="AA12" s="1049">
        <v>42735</v>
      </c>
      <c r="AB12" s="1049">
        <v>43100</v>
      </c>
    </row>
    <row r="13" spans="1:28" ht="16.5" thickTop="1" x14ac:dyDescent="0.25">
      <c r="B13" s="1051"/>
      <c r="C13" s="1052"/>
      <c r="D13" s="1052"/>
      <c r="E13" s="1052"/>
      <c r="F13" s="1052"/>
      <c r="G13" s="1052"/>
      <c r="H13" s="1052"/>
      <c r="I13" s="1052"/>
      <c r="J13" s="1052"/>
      <c r="K13" s="1052"/>
      <c r="L13" s="1052"/>
      <c r="M13" s="1052"/>
      <c r="N13" s="1052"/>
      <c r="O13" s="1052"/>
      <c r="P13" s="1052"/>
      <c r="Q13" s="1052"/>
      <c r="R13" s="1052"/>
      <c r="S13" s="1052"/>
      <c r="T13" s="1052"/>
      <c r="U13" s="1052"/>
      <c r="V13" s="1052"/>
      <c r="W13" s="1052"/>
      <c r="X13" s="1053"/>
      <c r="Y13" s="1053"/>
      <c r="Z13" s="1053"/>
      <c r="AA13" s="1053"/>
      <c r="AB13" s="1053"/>
    </row>
    <row r="14" spans="1:28" s="389" customFormat="1" ht="39.75" customHeight="1" x14ac:dyDescent="0.2">
      <c r="B14" s="1054" t="s">
        <v>828</v>
      </c>
      <c r="C14" s="1055">
        <f>+C17+C50</f>
        <v>63250</v>
      </c>
      <c r="D14" s="1055">
        <f t="shared" ref="D14:Z14" si="0">+D17+D50</f>
        <v>71112</v>
      </c>
      <c r="E14" s="1055">
        <f t="shared" si="0"/>
        <v>81820</v>
      </c>
      <c r="F14" s="1055">
        <f t="shared" si="0"/>
        <v>88711</v>
      </c>
      <c r="G14" s="1055">
        <f t="shared" si="0"/>
        <v>99046</v>
      </c>
      <c r="H14" s="1055">
        <f t="shared" si="0"/>
        <v>103718</v>
      </c>
      <c r="I14" s="1055">
        <f t="shared" si="0"/>
        <v>114134</v>
      </c>
      <c r="J14" s="1055">
        <f t="shared" si="0"/>
        <v>123366</v>
      </c>
      <c r="K14" s="1055">
        <f t="shared" si="0"/>
        <v>129750</v>
      </c>
      <c r="L14" s="1055">
        <f t="shared" si="0"/>
        <v>144222</v>
      </c>
      <c r="M14" s="1055">
        <f t="shared" si="0"/>
        <v>153218.25159999999</v>
      </c>
      <c r="N14" s="1055">
        <f t="shared" si="0"/>
        <v>179353.74129999999</v>
      </c>
      <c r="O14" s="1055">
        <f t="shared" si="0"/>
        <v>192293.82920000001</v>
      </c>
      <c r="P14" s="1055">
        <f t="shared" si="0"/>
        <v>183055.2907086671</v>
      </c>
      <c r="Q14" s="1055">
        <f t="shared" si="0"/>
        <v>194163.74688965155</v>
      </c>
      <c r="R14" s="1055">
        <f t="shared" si="0"/>
        <v>205045.86923578873</v>
      </c>
      <c r="S14" s="1055">
        <f t="shared" si="0"/>
        <v>199004.14622785326</v>
      </c>
      <c r="T14" s="1055">
        <f t="shared" si="0"/>
        <v>200196.37084212672</v>
      </c>
      <c r="U14" s="1055">
        <f t="shared" si="0"/>
        <v>204351.2201152115</v>
      </c>
      <c r="V14" s="1055">
        <f t="shared" si="0"/>
        <v>216880.90348858497</v>
      </c>
      <c r="W14" s="1055">
        <f t="shared" si="0"/>
        <v>232863.88702076158</v>
      </c>
      <c r="X14" s="1055">
        <f t="shared" si="0"/>
        <v>239201.84086790445</v>
      </c>
      <c r="Y14" s="1055">
        <f t="shared" si="0"/>
        <v>253755.3521819275</v>
      </c>
      <c r="Z14" s="1055">
        <f t="shared" si="0"/>
        <v>253989.15054701199</v>
      </c>
      <c r="AA14" s="1055">
        <f>+AA17+AA50</f>
        <v>288447.82278059644</v>
      </c>
      <c r="AB14" s="1055">
        <f>+AB17+AB50</f>
        <v>334706.96999999997</v>
      </c>
    </row>
    <row r="15" spans="1:28" ht="21.75" thickBot="1" x14ac:dyDescent="0.4">
      <c r="B15" s="1056"/>
      <c r="C15" s="1057"/>
      <c r="D15" s="1057"/>
      <c r="E15" s="1057"/>
      <c r="F15" s="1057"/>
      <c r="G15" s="1057"/>
      <c r="H15" s="1057"/>
      <c r="I15" s="1057"/>
      <c r="J15" s="1057"/>
      <c r="K15" s="1057"/>
      <c r="L15" s="1057"/>
      <c r="M15" s="1057"/>
      <c r="N15" s="1057"/>
      <c r="O15" s="1057"/>
      <c r="P15" s="1057"/>
      <c r="Q15" s="1057"/>
      <c r="R15" s="1057"/>
      <c r="S15" s="1057"/>
      <c r="T15" s="1057"/>
      <c r="U15" s="1057"/>
      <c r="V15" s="1057"/>
      <c r="W15" s="1057"/>
      <c r="X15" s="1057"/>
      <c r="Y15" s="1057"/>
      <c r="Z15" s="1057"/>
      <c r="AA15" s="1057"/>
      <c r="AB15" s="1057"/>
    </row>
    <row r="16" spans="1:28" ht="16.5" thickTop="1" x14ac:dyDescent="0.25">
      <c r="B16" s="1051"/>
      <c r="C16" s="1052"/>
      <c r="D16" s="1052"/>
      <c r="E16" s="1052"/>
      <c r="F16" s="1052"/>
      <c r="G16" s="1052"/>
      <c r="H16" s="1052"/>
      <c r="I16" s="1052"/>
      <c r="J16" s="1052"/>
      <c r="K16" s="1052"/>
      <c r="L16" s="1052"/>
      <c r="M16" s="1052"/>
      <c r="N16" s="1052"/>
      <c r="O16" s="1052"/>
      <c r="P16" s="1052"/>
      <c r="Q16" s="1052"/>
      <c r="R16" s="1052"/>
      <c r="S16" s="1052"/>
      <c r="T16" s="1052"/>
      <c r="U16" s="1052"/>
      <c r="V16" s="1052"/>
      <c r="W16" s="1052"/>
      <c r="X16" s="1053"/>
      <c r="Y16" s="1053"/>
      <c r="Z16" s="1053"/>
      <c r="AA16" s="1053"/>
      <c r="AB16" s="1053"/>
    </row>
    <row r="17" spans="2:28" ht="21" x14ac:dyDescent="0.35">
      <c r="B17" s="1058" t="s">
        <v>829</v>
      </c>
      <c r="C17" s="1059">
        <f t="shared" ref="C17:Z17" si="1">+C20+C38+C40</f>
        <v>63250</v>
      </c>
      <c r="D17" s="1059">
        <f t="shared" si="1"/>
        <v>71112</v>
      </c>
      <c r="E17" s="1059">
        <f t="shared" si="1"/>
        <v>81820</v>
      </c>
      <c r="F17" s="1059">
        <f t="shared" si="1"/>
        <v>88711</v>
      </c>
      <c r="G17" s="1059">
        <f t="shared" si="1"/>
        <v>99046</v>
      </c>
      <c r="H17" s="1059">
        <f t="shared" si="1"/>
        <v>103718</v>
      </c>
      <c r="I17" s="1059">
        <f t="shared" si="1"/>
        <v>114134</v>
      </c>
      <c r="J17" s="1059">
        <f t="shared" si="1"/>
        <v>123366</v>
      </c>
      <c r="K17" s="1059">
        <f t="shared" si="1"/>
        <v>129750</v>
      </c>
      <c r="L17" s="1059">
        <f t="shared" si="1"/>
        <v>144222</v>
      </c>
      <c r="M17" s="1059">
        <f t="shared" si="1"/>
        <v>153218.25159999999</v>
      </c>
      <c r="N17" s="1059">
        <f t="shared" si="1"/>
        <v>179353.74129999999</v>
      </c>
      <c r="O17" s="1059">
        <f t="shared" si="1"/>
        <v>192293.82920000001</v>
      </c>
      <c r="P17" s="1059">
        <f t="shared" si="1"/>
        <v>154270.86479999998</v>
      </c>
      <c r="Q17" s="1059">
        <f t="shared" si="1"/>
        <v>165110.8946</v>
      </c>
      <c r="R17" s="1059">
        <f t="shared" si="1"/>
        <v>176870.2359</v>
      </c>
      <c r="S17" s="1059">
        <f t="shared" si="1"/>
        <v>179132.19052</v>
      </c>
      <c r="T17" s="1059">
        <f t="shared" si="1"/>
        <v>182083.48550000001</v>
      </c>
      <c r="U17" s="1059">
        <f t="shared" si="1"/>
        <v>181621.1741</v>
      </c>
      <c r="V17" s="1059">
        <f t="shared" si="1"/>
        <v>197155.57511999999</v>
      </c>
      <c r="W17" s="1059">
        <f t="shared" si="1"/>
        <v>216921.50179000001</v>
      </c>
      <c r="X17" s="1059">
        <f t="shared" si="1"/>
        <v>223440.10292</v>
      </c>
      <c r="Y17" s="1059">
        <f t="shared" si="1"/>
        <v>239325</v>
      </c>
      <c r="Z17" s="1059">
        <f t="shared" si="1"/>
        <v>240665</v>
      </c>
      <c r="AA17" s="1059">
        <f>+AA20+AA38+AA40</f>
        <v>275446.12882406707</v>
      </c>
      <c r="AB17" s="1059">
        <f>+AB20+AB38+AB40</f>
        <v>320934.78999999998</v>
      </c>
    </row>
    <row r="18" spans="2:28" ht="21.75" thickBot="1" x14ac:dyDescent="0.4">
      <c r="B18" s="1056"/>
      <c r="C18" s="1057"/>
      <c r="D18" s="1057"/>
      <c r="E18" s="1057"/>
      <c r="F18" s="1057"/>
      <c r="G18" s="1057"/>
      <c r="H18" s="1057"/>
      <c r="I18" s="1057"/>
      <c r="J18" s="1057"/>
      <c r="K18" s="1057"/>
      <c r="L18" s="1057"/>
      <c r="M18" s="1057"/>
      <c r="N18" s="1057"/>
      <c r="O18" s="1057"/>
      <c r="P18" s="1057"/>
      <c r="Q18" s="1057"/>
      <c r="R18" s="1057"/>
      <c r="S18" s="1057"/>
      <c r="T18" s="1057"/>
      <c r="U18" s="1057"/>
      <c r="V18" s="1057"/>
      <c r="W18" s="1057"/>
      <c r="X18" s="1057"/>
      <c r="Y18" s="1057"/>
      <c r="Z18" s="1057"/>
      <c r="AA18" s="1057"/>
      <c r="AB18" s="1057"/>
    </row>
    <row r="19" spans="2:28" ht="21.75" thickTop="1" x14ac:dyDescent="0.35">
      <c r="B19" s="1060"/>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1061"/>
      <c r="AB19" s="1061"/>
    </row>
    <row r="20" spans="2:28" ht="21" x14ac:dyDescent="0.35">
      <c r="B20" s="1062" t="s">
        <v>830</v>
      </c>
      <c r="C20" s="1063">
        <f>+C22+C24+C36</f>
        <v>54018</v>
      </c>
      <c r="D20" s="1063">
        <f t="shared" ref="D20:M20" si="2">+D22+D24+D36</f>
        <v>71112</v>
      </c>
      <c r="E20" s="1063">
        <f t="shared" si="2"/>
        <v>81820</v>
      </c>
      <c r="F20" s="1063">
        <f t="shared" si="2"/>
        <v>88711</v>
      </c>
      <c r="G20" s="1063">
        <f t="shared" si="2"/>
        <v>99046</v>
      </c>
      <c r="H20" s="1063">
        <f t="shared" si="2"/>
        <v>103718</v>
      </c>
      <c r="I20" s="1063">
        <f t="shared" si="2"/>
        <v>114134</v>
      </c>
      <c r="J20" s="1063">
        <f t="shared" si="2"/>
        <v>123366</v>
      </c>
      <c r="K20" s="1063">
        <f t="shared" si="2"/>
        <v>129750</v>
      </c>
      <c r="L20" s="1063">
        <f t="shared" si="2"/>
        <v>144194</v>
      </c>
      <c r="M20" s="1063">
        <f t="shared" si="2"/>
        <v>141509</v>
      </c>
      <c r="N20" s="1063">
        <f>+N22+N24+N36</f>
        <v>150878</v>
      </c>
      <c r="O20" s="1063">
        <f>+O22+O24+O36</f>
        <v>145966</v>
      </c>
      <c r="P20" s="1063">
        <f t="shared" ref="P20" si="3">+P22+P24+P36</f>
        <v>125102</v>
      </c>
      <c r="Q20" s="1063">
        <f>+Q22+Q24+Q36</f>
        <v>131348</v>
      </c>
      <c r="R20" s="1063">
        <f t="shared" ref="R20" si="4">+R22+R24+R36</f>
        <v>139239</v>
      </c>
      <c r="S20" s="1063">
        <f>+S22+S24+S36</f>
        <v>139635</v>
      </c>
      <c r="T20" s="1063">
        <f>+T22+T24+T36</f>
        <v>140874</v>
      </c>
      <c r="U20" s="1063">
        <f>+U22+U24+U36</f>
        <v>158001</v>
      </c>
      <c r="V20" s="1063">
        <f t="shared" ref="V20" si="5">+V22+V24+V36</f>
        <v>172722</v>
      </c>
      <c r="W20" s="1063">
        <f>+W22+W24+W36</f>
        <v>191356</v>
      </c>
      <c r="X20" s="1063">
        <f>+X22+X24+X36</f>
        <v>196695</v>
      </c>
      <c r="Y20" s="1063">
        <f t="shared" ref="Y20" si="6">+Y22+Y24+Y36</f>
        <v>221699</v>
      </c>
      <c r="Z20" s="1063">
        <f>+Z22+Z24+Z36</f>
        <v>222659</v>
      </c>
      <c r="AA20" s="1063">
        <f>+AA22+AA24+AA36</f>
        <v>266935.14477210713</v>
      </c>
      <c r="AB20" s="1063">
        <f>+AB22+AB24+AB36</f>
        <v>317950.84999999998</v>
      </c>
    </row>
    <row r="21" spans="2:28" ht="21" x14ac:dyDescent="0.35">
      <c r="B21" s="1064"/>
      <c r="C21" s="1065"/>
      <c r="D21" s="1065"/>
      <c r="E21" s="1065"/>
      <c r="F21" s="1065"/>
      <c r="G21" s="1065"/>
      <c r="H21" s="1065"/>
      <c r="I21" s="1065"/>
      <c r="J21" s="1065"/>
      <c r="K21" s="1065"/>
      <c r="L21" s="1065"/>
      <c r="M21" s="1065"/>
      <c r="N21" s="1065"/>
      <c r="O21" s="1065"/>
      <c r="P21" s="1065"/>
      <c r="Q21" s="1065"/>
      <c r="R21" s="1065"/>
      <c r="S21" s="1065"/>
      <c r="T21" s="1065"/>
      <c r="U21" s="1065"/>
      <c r="V21" s="1065"/>
      <c r="W21" s="1065"/>
      <c r="X21" s="1065"/>
      <c r="Y21" s="1065"/>
      <c r="Z21" s="1065"/>
      <c r="AA21" s="1065"/>
      <c r="AB21" s="1065"/>
    </row>
    <row r="22" spans="2:28" ht="21" x14ac:dyDescent="0.35">
      <c r="B22" s="1066" t="s">
        <v>831</v>
      </c>
      <c r="C22" s="1067">
        <v>17184</v>
      </c>
      <c r="D22" s="1067">
        <v>48401</v>
      </c>
      <c r="E22" s="1067">
        <v>57109</v>
      </c>
      <c r="F22" s="1067">
        <v>59048</v>
      </c>
      <c r="G22" s="1067">
        <v>69393</v>
      </c>
      <c r="H22" s="1067">
        <v>74801</v>
      </c>
      <c r="I22" s="1067">
        <v>82363</v>
      </c>
      <c r="J22" s="1067">
        <v>91555</v>
      </c>
      <c r="K22" s="1067">
        <v>98895</v>
      </c>
      <c r="L22" s="1067">
        <v>83051</v>
      </c>
      <c r="M22" s="1067">
        <v>91656</v>
      </c>
      <c r="N22" s="1067">
        <v>96885</v>
      </c>
      <c r="O22" s="1067">
        <v>92224</v>
      </c>
      <c r="P22" s="1067">
        <v>75628</v>
      </c>
      <c r="Q22" s="1067">
        <v>92222</v>
      </c>
      <c r="R22" s="1067">
        <v>99208</v>
      </c>
      <c r="S22" s="1067">
        <v>99994</v>
      </c>
      <c r="T22" s="1067">
        <v>100719</v>
      </c>
      <c r="U22" s="1067">
        <v>115672</v>
      </c>
      <c r="V22" s="1067">
        <v>125391</v>
      </c>
      <c r="W22" s="1067">
        <v>133214</v>
      </c>
      <c r="X22" s="1067">
        <v>137809</v>
      </c>
      <c r="Y22" s="1067">
        <v>154775</v>
      </c>
      <c r="Z22" s="1067">
        <v>160150</v>
      </c>
      <c r="AA22" s="1067">
        <v>208400.32807236814</v>
      </c>
      <c r="AB22" s="1067">
        <v>256515.52</v>
      </c>
    </row>
    <row r="23" spans="2:28" ht="21" x14ac:dyDescent="0.35">
      <c r="B23" s="1064"/>
      <c r="C23" s="1068"/>
      <c r="D23" s="1068"/>
      <c r="E23" s="1068"/>
      <c r="F23" s="1068"/>
      <c r="G23" s="1068"/>
      <c r="H23" s="1068"/>
      <c r="I23" s="1068"/>
      <c r="J23" s="1068"/>
      <c r="K23" s="1068"/>
      <c r="L23" s="1068"/>
      <c r="M23" s="1068"/>
      <c r="N23" s="1068"/>
      <c r="O23" s="1068"/>
      <c r="P23" s="1068"/>
      <c r="Q23" s="1068"/>
      <c r="R23" s="1068"/>
      <c r="S23" s="1068"/>
      <c r="T23" s="1068"/>
      <c r="U23" s="1068"/>
      <c r="V23" s="1068"/>
      <c r="W23" s="1068"/>
      <c r="X23" s="1068"/>
      <c r="Y23" s="1068"/>
      <c r="Z23" s="1068"/>
      <c r="AA23" s="1068"/>
      <c r="AB23" s="1068"/>
    </row>
    <row r="24" spans="2:28" ht="21" x14ac:dyDescent="0.35">
      <c r="B24" s="1066" t="s">
        <v>56</v>
      </c>
      <c r="C24" s="1067">
        <v>36834</v>
      </c>
      <c r="D24" s="1067">
        <v>22711</v>
      </c>
      <c r="E24" s="1067">
        <v>24711</v>
      </c>
      <c r="F24" s="1067">
        <v>29663</v>
      </c>
      <c r="G24" s="1067">
        <v>29653</v>
      </c>
      <c r="H24" s="1067">
        <v>28917</v>
      </c>
      <c r="I24" s="1067">
        <v>31771</v>
      </c>
      <c r="J24" s="1067">
        <v>31811</v>
      </c>
      <c r="K24" s="1067">
        <v>30855</v>
      </c>
      <c r="L24" s="1067">
        <v>61143</v>
      </c>
      <c r="M24" s="1067">
        <v>48774</v>
      </c>
      <c r="N24" s="1067">
        <v>51467</v>
      </c>
      <c r="O24" s="1067">
        <v>49274</v>
      </c>
      <c r="P24" s="1067">
        <v>44211</v>
      </c>
      <c r="Q24" s="1067">
        <v>33140</v>
      </c>
      <c r="R24" s="1067">
        <v>33257</v>
      </c>
      <c r="S24" s="1067">
        <v>31941</v>
      </c>
      <c r="T24" s="1067">
        <v>30529</v>
      </c>
      <c r="U24" s="1067">
        <v>30714</v>
      </c>
      <c r="V24" s="1067">
        <v>31734</v>
      </c>
      <c r="W24" s="1067">
        <v>32170</v>
      </c>
      <c r="X24" s="1067">
        <v>30884</v>
      </c>
      <c r="Y24" s="1067">
        <v>37522</v>
      </c>
      <c r="Z24" s="1067">
        <v>36992</v>
      </c>
      <c r="AA24" s="1067">
        <v>34419.6635786427</v>
      </c>
      <c r="AB24" s="1067">
        <v>36282.19</v>
      </c>
    </row>
    <row r="25" spans="2:28" ht="21" x14ac:dyDescent="0.35">
      <c r="B25" s="1069"/>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row>
    <row r="26" spans="2:28" ht="21" x14ac:dyDescent="0.35">
      <c r="B26" s="182" t="s">
        <v>309</v>
      </c>
      <c r="C26" s="1070">
        <v>0</v>
      </c>
      <c r="D26" s="1070">
        <v>0</v>
      </c>
      <c r="E26" s="1070">
        <v>0</v>
      </c>
      <c r="F26" s="1070">
        <v>0</v>
      </c>
      <c r="G26" s="1070">
        <v>0</v>
      </c>
      <c r="H26" s="1070">
        <v>0</v>
      </c>
      <c r="I26" s="1070">
        <v>0</v>
      </c>
      <c r="J26" s="1070">
        <v>0</v>
      </c>
      <c r="K26" s="1070">
        <v>0</v>
      </c>
      <c r="L26" s="1067">
        <v>21284</v>
      </c>
      <c r="M26" s="1067">
        <v>11636</v>
      </c>
      <c r="N26" s="1067">
        <v>14124</v>
      </c>
      <c r="O26" s="1067">
        <v>14646</v>
      </c>
      <c r="P26" s="1067">
        <v>14269</v>
      </c>
      <c r="Q26" s="1067">
        <v>13981</v>
      </c>
      <c r="R26" s="1067">
        <v>13037</v>
      </c>
      <c r="S26" s="1067">
        <v>11995</v>
      </c>
      <c r="T26" s="1067">
        <v>4541</v>
      </c>
      <c r="U26" s="1067">
        <v>4425</v>
      </c>
      <c r="V26" s="1067">
        <v>4121</v>
      </c>
      <c r="W26" s="1067">
        <v>3753</v>
      </c>
      <c r="X26" s="1067">
        <v>3035</v>
      </c>
      <c r="Y26" s="1067">
        <v>2877</v>
      </c>
      <c r="Z26" s="1067">
        <v>2076</v>
      </c>
      <c r="AA26" s="1067">
        <v>1844.6747305615399</v>
      </c>
      <c r="AB26" s="1067">
        <v>1139.31</v>
      </c>
    </row>
    <row r="27" spans="2:28" ht="21" x14ac:dyDescent="0.35">
      <c r="B27" s="182"/>
      <c r="C27" s="1067"/>
      <c r="D27" s="1067"/>
      <c r="E27" s="1067"/>
      <c r="F27" s="1067"/>
      <c r="G27" s="1067"/>
      <c r="H27" s="1067"/>
      <c r="I27" s="1067"/>
      <c r="J27" s="1067"/>
      <c r="K27" s="1067"/>
      <c r="L27" s="1067"/>
      <c r="M27" s="1067"/>
      <c r="N27" s="1067"/>
      <c r="O27" s="1067"/>
      <c r="P27" s="1067"/>
      <c r="Q27" s="1067"/>
      <c r="R27" s="1067"/>
      <c r="S27" s="1067"/>
      <c r="T27" s="1067"/>
      <c r="U27" s="1067"/>
      <c r="V27" s="1067"/>
      <c r="W27" s="1067"/>
      <c r="X27" s="1067"/>
      <c r="Y27" s="1067"/>
      <c r="Z27" s="1067"/>
      <c r="AA27" s="1067"/>
      <c r="AB27" s="1067"/>
    </row>
    <row r="28" spans="2:28" ht="21" x14ac:dyDescent="0.35">
      <c r="B28" s="182" t="s">
        <v>319</v>
      </c>
      <c r="C28" s="1067">
        <v>7279</v>
      </c>
      <c r="D28" s="1067">
        <v>10944</v>
      </c>
      <c r="E28" s="1067">
        <v>11627</v>
      </c>
      <c r="F28" s="1067">
        <v>14862</v>
      </c>
      <c r="G28" s="1067">
        <v>16257</v>
      </c>
      <c r="H28" s="1067">
        <v>16795</v>
      </c>
      <c r="I28" s="1067">
        <v>19167</v>
      </c>
      <c r="J28" s="1067">
        <v>20311</v>
      </c>
      <c r="K28" s="1067">
        <v>21757</v>
      </c>
      <c r="L28" s="1067">
        <v>32357</v>
      </c>
      <c r="M28" s="1067">
        <v>31376</v>
      </c>
      <c r="N28" s="1067">
        <v>32115</v>
      </c>
      <c r="O28" s="1067">
        <v>30601</v>
      </c>
      <c r="P28" s="1067">
        <v>25260</v>
      </c>
      <c r="Q28" s="1067">
        <v>15155</v>
      </c>
      <c r="R28" s="1067">
        <v>15050</v>
      </c>
      <c r="S28" s="1067">
        <v>14769</v>
      </c>
      <c r="T28" s="1067">
        <v>16209</v>
      </c>
      <c r="U28" s="1067">
        <v>16958</v>
      </c>
      <c r="V28" s="1067">
        <v>17935</v>
      </c>
      <c r="W28" s="1067">
        <v>18335</v>
      </c>
      <c r="X28" s="1067">
        <v>19394</v>
      </c>
      <c r="Y28" s="1067">
        <v>19857</v>
      </c>
      <c r="Z28" s="1067">
        <v>19768</v>
      </c>
      <c r="AA28" s="1067">
        <v>20230.497711465719</v>
      </c>
      <c r="AB28" s="1067">
        <v>21326.95</v>
      </c>
    </row>
    <row r="29" spans="2:28" ht="21" x14ac:dyDescent="0.35">
      <c r="B29" s="178"/>
      <c r="C29" s="1068"/>
      <c r="D29" s="1068"/>
      <c r="E29" s="1068"/>
      <c r="F29" s="1068"/>
      <c r="G29" s="1068"/>
      <c r="H29" s="1068"/>
      <c r="I29" s="1068"/>
      <c r="J29" s="1068"/>
      <c r="K29" s="1068"/>
      <c r="L29" s="1068"/>
      <c r="M29" s="1068"/>
      <c r="N29" s="1068"/>
      <c r="O29" s="1068"/>
      <c r="P29" s="1068"/>
      <c r="Q29" s="1068"/>
      <c r="R29" s="1068"/>
      <c r="S29" s="1068"/>
      <c r="T29" s="1068"/>
      <c r="U29" s="1068"/>
      <c r="V29" s="1068"/>
      <c r="W29" s="1068"/>
      <c r="X29" s="1068"/>
      <c r="Y29" s="1068"/>
      <c r="Z29" s="1068"/>
      <c r="AA29" s="1068"/>
      <c r="AB29" s="1068"/>
    </row>
    <row r="30" spans="2:28" ht="21" x14ac:dyDescent="0.35">
      <c r="B30" s="182" t="s">
        <v>318</v>
      </c>
      <c r="C30" s="1067">
        <v>7380</v>
      </c>
      <c r="D30" s="1067">
        <v>9698</v>
      </c>
      <c r="E30" s="1067">
        <v>10870</v>
      </c>
      <c r="F30" s="1067">
        <v>11904</v>
      </c>
      <c r="G30" s="1067">
        <v>10063</v>
      </c>
      <c r="H30" s="1067">
        <v>8311</v>
      </c>
      <c r="I30" s="1067">
        <v>7634</v>
      </c>
      <c r="J30" s="1067">
        <v>6258</v>
      </c>
      <c r="K30" s="1067">
        <v>5017</v>
      </c>
      <c r="L30" s="1067">
        <v>5876</v>
      </c>
      <c r="M30" s="1067">
        <v>4935</v>
      </c>
      <c r="N30" s="1067">
        <v>4428</v>
      </c>
      <c r="O30" s="1067">
        <v>3389</v>
      </c>
      <c r="P30" s="1067">
        <v>2952</v>
      </c>
      <c r="Q30" s="1067">
        <v>1606</v>
      </c>
      <c r="R30" s="1067">
        <v>1907</v>
      </c>
      <c r="S30" s="1067">
        <v>1275</v>
      </c>
      <c r="T30" s="1067">
        <v>1749</v>
      </c>
      <c r="U30" s="1067">
        <v>1479</v>
      </c>
      <c r="V30" s="1067">
        <v>1410</v>
      </c>
      <c r="W30" s="1067">
        <v>849</v>
      </c>
      <c r="X30" s="1067">
        <v>767</v>
      </c>
      <c r="Y30" s="1067">
        <v>9026</v>
      </c>
      <c r="Z30" s="1067">
        <v>9183</v>
      </c>
      <c r="AA30" s="1067">
        <v>7844.7181501198802</v>
      </c>
      <c r="AB30" s="1067">
        <v>8280.3799999999992</v>
      </c>
    </row>
    <row r="31" spans="2:28" ht="21" x14ac:dyDescent="0.35">
      <c r="B31" s="178"/>
      <c r="C31" s="1068"/>
      <c r="D31" s="1068"/>
      <c r="E31" s="1068"/>
      <c r="F31" s="1068"/>
      <c r="G31" s="1068"/>
      <c r="H31" s="1068"/>
      <c r="I31" s="1068"/>
      <c r="J31" s="1068"/>
      <c r="K31" s="1068"/>
      <c r="L31" s="1068"/>
      <c r="M31" s="1068"/>
      <c r="N31" s="1068"/>
      <c r="O31" s="1068"/>
      <c r="P31" s="1068"/>
      <c r="Q31" s="1068"/>
      <c r="R31" s="1068"/>
      <c r="S31" s="1068"/>
      <c r="T31" s="1068"/>
      <c r="U31" s="1068"/>
      <c r="V31" s="1068"/>
      <c r="W31" s="1068"/>
      <c r="X31" s="1068"/>
      <c r="Y31" s="1068"/>
      <c r="Z31" s="1068"/>
      <c r="AA31" s="1068"/>
      <c r="AB31" s="1068"/>
    </row>
    <row r="32" spans="2:28" ht="21" x14ac:dyDescent="0.35">
      <c r="B32" s="215" t="s">
        <v>320</v>
      </c>
      <c r="C32" s="1067">
        <v>21736</v>
      </c>
      <c r="D32" s="1067">
        <v>1564</v>
      </c>
      <c r="E32" s="1067">
        <v>1702</v>
      </c>
      <c r="F32" s="1067">
        <v>1908</v>
      </c>
      <c r="G32" s="1067">
        <v>2280</v>
      </c>
      <c r="H32" s="1067">
        <v>2366</v>
      </c>
      <c r="I32" s="1067">
        <v>3585</v>
      </c>
      <c r="J32" s="1067">
        <v>3655</v>
      </c>
      <c r="K32" s="1067">
        <v>2168</v>
      </c>
      <c r="L32" s="1067">
        <v>715</v>
      </c>
      <c r="M32" s="1067">
        <v>563</v>
      </c>
      <c r="N32" s="1067">
        <v>527</v>
      </c>
      <c r="O32" s="1067">
        <v>396</v>
      </c>
      <c r="P32" s="1067">
        <v>294</v>
      </c>
      <c r="Q32" s="1067">
        <v>859</v>
      </c>
      <c r="R32" s="1067">
        <v>1165</v>
      </c>
      <c r="S32" s="1067">
        <v>1453</v>
      </c>
      <c r="T32" s="1067">
        <v>5102</v>
      </c>
      <c r="U32" s="1067">
        <v>6055</v>
      </c>
      <c r="V32" s="1067">
        <v>6586</v>
      </c>
      <c r="W32" s="1067">
        <v>7273</v>
      </c>
      <c r="X32" s="1067">
        <v>4702</v>
      </c>
      <c r="Y32" s="1067">
        <v>4221</v>
      </c>
      <c r="Z32" s="1067">
        <v>3126</v>
      </c>
      <c r="AA32" s="1067">
        <v>1068.5918814818372</v>
      </c>
      <c r="AB32" s="1067">
        <v>2434.14</v>
      </c>
    </row>
    <row r="33" spans="2:28" ht="21" x14ac:dyDescent="0.35">
      <c r="B33" s="1071"/>
      <c r="C33" s="1067"/>
      <c r="D33" s="1067"/>
      <c r="E33" s="1067"/>
      <c r="F33" s="1067"/>
      <c r="G33" s="1067"/>
      <c r="H33" s="1067"/>
      <c r="I33" s="1067"/>
      <c r="J33" s="1067"/>
      <c r="K33" s="1067"/>
      <c r="L33" s="1067"/>
      <c r="M33" s="1067"/>
      <c r="N33" s="1067"/>
      <c r="O33" s="1067"/>
      <c r="P33" s="1067"/>
      <c r="Q33" s="1067"/>
      <c r="R33" s="1067"/>
      <c r="S33" s="1067"/>
      <c r="T33" s="1067"/>
      <c r="U33" s="1067"/>
      <c r="V33" s="1067"/>
      <c r="W33" s="1067"/>
      <c r="X33" s="1067"/>
      <c r="Y33" s="1067"/>
      <c r="Z33" s="1067"/>
      <c r="AA33" s="1067"/>
      <c r="AB33" s="1067"/>
    </row>
    <row r="34" spans="2:28" ht="21" x14ac:dyDescent="0.35">
      <c r="B34" s="182" t="s">
        <v>321</v>
      </c>
      <c r="C34" s="1067">
        <v>439</v>
      </c>
      <c r="D34" s="1067">
        <v>505</v>
      </c>
      <c r="E34" s="1067">
        <v>512</v>
      </c>
      <c r="F34" s="1067">
        <v>989</v>
      </c>
      <c r="G34" s="1067">
        <v>1053</v>
      </c>
      <c r="H34" s="1067">
        <v>1445</v>
      </c>
      <c r="I34" s="1067">
        <v>1385</v>
      </c>
      <c r="J34" s="1067">
        <v>1587</v>
      </c>
      <c r="K34" s="1067">
        <v>1913</v>
      </c>
      <c r="L34" s="1067">
        <v>911</v>
      </c>
      <c r="M34" s="1067">
        <v>264</v>
      </c>
      <c r="N34" s="1067">
        <v>273</v>
      </c>
      <c r="O34" s="1067">
        <v>242</v>
      </c>
      <c r="P34" s="1067">
        <v>1436</v>
      </c>
      <c r="Q34" s="1067">
        <v>1539</v>
      </c>
      <c r="R34" s="1067">
        <v>2098</v>
      </c>
      <c r="S34" s="1067">
        <v>2449</v>
      </c>
      <c r="T34" s="1067">
        <v>2928</v>
      </c>
      <c r="U34" s="1067">
        <v>1797</v>
      </c>
      <c r="V34" s="1067">
        <v>1682</v>
      </c>
      <c r="W34" s="1067">
        <v>1960</v>
      </c>
      <c r="X34" s="1067">
        <v>2986</v>
      </c>
      <c r="Y34" s="1067">
        <v>1541</v>
      </c>
      <c r="Z34" s="1067">
        <v>2839</v>
      </c>
      <c r="AA34" s="1067">
        <v>3431.1811050137248</v>
      </c>
      <c r="AB34" s="1067">
        <v>3101.41</v>
      </c>
    </row>
    <row r="35" spans="2:28" ht="21" x14ac:dyDescent="0.35">
      <c r="B35" s="181"/>
      <c r="C35" s="1067"/>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7"/>
      <c r="Z35" s="1067"/>
      <c r="AA35" s="1067"/>
      <c r="AB35" s="1067"/>
    </row>
    <row r="36" spans="2:28" ht="21" x14ac:dyDescent="0.35">
      <c r="B36" s="1066" t="s">
        <v>284</v>
      </c>
      <c r="C36" s="1070">
        <v>0</v>
      </c>
      <c r="D36" s="1070">
        <v>0</v>
      </c>
      <c r="E36" s="1070">
        <v>0</v>
      </c>
      <c r="F36" s="1070">
        <v>0</v>
      </c>
      <c r="G36" s="1070">
        <v>0</v>
      </c>
      <c r="H36" s="1070">
        <v>0</v>
      </c>
      <c r="I36" s="1070">
        <v>0</v>
      </c>
      <c r="J36" s="1070">
        <v>0</v>
      </c>
      <c r="K36" s="1070">
        <v>0</v>
      </c>
      <c r="L36" s="1070">
        <v>0</v>
      </c>
      <c r="M36" s="1067">
        <v>1079</v>
      </c>
      <c r="N36" s="1067">
        <v>2526</v>
      </c>
      <c r="O36" s="1067">
        <v>4468</v>
      </c>
      <c r="P36" s="1067">
        <v>5263</v>
      </c>
      <c r="Q36" s="1067">
        <v>5986</v>
      </c>
      <c r="R36" s="1067">
        <v>6774</v>
      </c>
      <c r="S36" s="1067">
        <v>7700</v>
      </c>
      <c r="T36" s="1067">
        <v>9626</v>
      </c>
      <c r="U36" s="1067">
        <v>11615</v>
      </c>
      <c r="V36" s="1067">
        <v>15597</v>
      </c>
      <c r="W36" s="1067">
        <v>25972</v>
      </c>
      <c r="X36" s="1067">
        <v>28002</v>
      </c>
      <c r="Y36" s="1067">
        <v>29402</v>
      </c>
      <c r="Z36" s="1067">
        <v>25517</v>
      </c>
      <c r="AA36" s="1067">
        <v>24115.153121096289</v>
      </c>
      <c r="AB36" s="1067">
        <v>25153.14</v>
      </c>
    </row>
    <row r="37" spans="2:28" ht="21" x14ac:dyDescent="0.35">
      <c r="B37" s="1064"/>
      <c r="C37" s="1068"/>
      <c r="D37" s="1068"/>
      <c r="E37" s="1068"/>
      <c r="F37" s="1068"/>
      <c r="G37" s="1068"/>
      <c r="H37" s="1068"/>
      <c r="I37" s="1068"/>
      <c r="J37" s="1068"/>
      <c r="K37" s="1068"/>
      <c r="L37" s="1068"/>
      <c r="M37" s="1068"/>
      <c r="N37" s="1068"/>
      <c r="O37" s="1068"/>
      <c r="P37" s="1068"/>
      <c r="Q37" s="1068"/>
      <c r="R37" s="1068"/>
      <c r="S37" s="1068"/>
      <c r="T37" s="1068"/>
      <c r="U37" s="1068"/>
      <c r="V37" s="1068"/>
      <c r="W37" s="1068"/>
      <c r="X37" s="1068"/>
      <c r="Y37" s="1068"/>
      <c r="Z37" s="1068"/>
      <c r="AA37" s="1068"/>
      <c r="AB37" s="1068"/>
    </row>
    <row r="38" spans="2:28" ht="21" x14ac:dyDescent="0.35">
      <c r="B38" s="1062" t="s">
        <v>832</v>
      </c>
      <c r="C38" s="1072">
        <v>9232</v>
      </c>
      <c r="D38" s="1073">
        <v>0</v>
      </c>
      <c r="E38" s="1073">
        <v>0</v>
      </c>
      <c r="F38" s="1073">
        <v>0</v>
      </c>
      <c r="G38" s="1073">
        <v>0</v>
      </c>
      <c r="H38" s="1073">
        <v>0</v>
      </c>
      <c r="I38" s="1073">
        <v>0</v>
      </c>
      <c r="J38" s="1073">
        <v>0</v>
      </c>
      <c r="K38" s="1073">
        <v>0</v>
      </c>
      <c r="L38" s="1072">
        <v>28</v>
      </c>
      <c r="M38" s="1072">
        <v>11704.2516</v>
      </c>
      <c r="N38" s="1072">
        <v>28434.741300000002</v>
      </c>
      <c r="O38" s="1072">
        <v>46195.8292</v>
      </c>
      <c r="P38" s="1072">
        <v>5157.8648000000003</v>
      </c>
      <c r="Q38" s="1072">
        <v>6750.8945999999996</v>
      </c>
      <c r="R38" s="1072">
        <v>7271.2358999999997</v>
      </c>
      <c r="S38" s="1072">
        <v>8461.1905200000001</v>
      </c>
      <c r="T38" s="1072">
        <v>8678.4854999999989</v>
      </c>
      <c r="U38" s="1072">
        <v>9062.1741000000002</v>
      </c>
      <c r="V38" s="1072">
        <v>9265.5751199999995</v>
      </c>
      <c r="W38" s="1072">
        <v>9376.5017900000003</v>
      </c>
      <c r="X38" s="1072">
        <v>9440.1029199999994</v>
      </c>
      <c r="Y38" s="1072">
        <v>49</v>
      </c>
      <c r="Z38" s="1072">
        <v>44</v>
      </c>
      <c r="AA38" s="1072">
        <v>42.906828052374316</v>
      </c>
      <c r="AB38" s="1072">
        <v>107.43</v>
      </c>
    </row>
    <row r="39" spans="2:28" ht="21.75" thickBot="1" x14ac:dyDescent="0.4">
      <c r="B39" s="1074"/>
      <c r="C39" s="1075"/>
      <c r="D39" s="1075"/>
      <c r="E39" s="1075"/>
      <c r="F39" s="1075"/>
      <c r="G39" s="1075"/>
      <c r="H39" s="1075"/>
      <c r="I39" s="1075"/>
      <c r="J39" s="1075"/>
      <c r="K39" s="1075"/>
      <c r="L39" s="1075"/>
      <c r="M39" s="1075"/>
      <c r="N39" s="1075"/>
      <c r="O39" s="1075"/>
      <c r="P39" s="1075"/>
      <c r="Q39" s="1075"/>
      <c r="R39" s="1075"/>
      <c r="S39" s="1075"/>
      <c r="T39" s="1075"/>
      <c r="U39" s="1075"/>
      <c r="V39" s="1075"/>
      <c r="W39" s="1075"/>
      <c r="X39" s="1075"/>
      <c r="Y39" s="1075"/>
      <c r="Z39" s="1075"/>
      <c r="AA39" s="1075"/>
      <c r="AB39" s="1075"/>
    </row>
    <row r="40" spans="2:28" ht="21.75" thickTop="1" x14ac:dyDescent="0.35">
      <c r="B40" s="1062" t="s">
        <v>966</v>
      </c>
      <c r="C40" s="1063">
        <v>0</v>
      </c>
      <c r="D40" s="1063">
        <v>0</v>
      </c>
      <c r="E40" s="1063">
        <v>0</v>
      </c>
      <c r="F40" s="1063">
        <v>0</v>
      </c>
      <c r="G40" s="1063">
        <v>0</v>
      </c>
      <c r="H40" s="1063">
        <v>0</v>
      </c>
      <c r="I40" s="1063">
        <v>0</v>
      </c>
      <c r="J40" s="1063">
        <v>0</v>
      </c>
      <c r="K40" s="1063">
        <v>0</v>
      </c>
      <c r="L40" s="1063">
        <v>0</v>
      </c>
      <c r="M40" s="1063">
        <f>+M42+M44+M46</f>
        <v>5</v>
      </c>
      <c r="N40" s="1063">
        <f t="shared" ref="N40:AB40" si="7">+N42+N44+N46</f>
        <v>41</v>
      </c>
      <c r="O40" s="1063">
        <f t="shared" si="7"/>
        <v>132</v>
      </c>
      <c r="P40" s="1063">
        <f t="shared" si="7"/>
        <v>24011</v>
      </c>
      <c r="Q40" s="1063">
        <f t="shared" si="7"/>
        <v>27012</v>
      </c>
      <c r="R40" s="1063">
        <f t="shared" si="7"/>
        <v>30360</v>
      </c>
      <c r="S40" s="1063">
        <f t="shared" si="7"/>
        <v>31036</v>
      </c>
      <c r="T40" s="1063">
        <f t="shared" si="7"/>
        <v>32531</v>
      </c>
      <c r="U40" s="1063">
        <f t="shared" si="7"/>
        <v>14558</v>
      </c>
      <c r="V40" s="1063">
        <f t="shared" si="7"/>
        <v>15168</v>
      </c>
      <c r="W40" s="1063">
        <f t="shared" si="7"/>
        <v>16189</v>
      </c>
      <c r="X40" s="1063">
        <f t="shared" si="7"/>
        <v>17305</v>
      </c>
      <c r="Y40" s="1063">
        <f t="shared" si="7"/>
        <v>17577</v>
      </c>
      <c r="Z40" s="1063">
        <f t="shared" si="7"/>
        <v>17962</v>
      </c>
      <c r="AA40" s="1063">
        <f t="shared" si="7"/>
        <v>8468.0772239075977</v>
      </c>
      <c r="AB40" s="1063">
        <f t="shared" si="7"/>
        <v>2876.51</v>
      </c>
    </row>
    <row r="41" spans="2:28" ht="21" x14ac:dyDescent="0.35">
      <c r="B41" s="1076"/>
      <c r="C41" s="1077"/>
      <c r="D41" s="1077"/>
      <c r="E41" s="1077"/>
      <c r="F41" s="1077"/>
      <c r="G41" s="1077"/>
      <c r="H41" s="1077"/>
      <c r="I41" s="1077"/>
      <c r="J41" s="1077"/>
      <c r="K41" s="1077"/>
      <c r="L41" s="1077"/>
      <c r="M41" s="1077"/>
      <c r="N41" s="1077"/>
      <c r="O41" s="1077"/>
      <c r="P41" s="1078"/>
      <c r="Q41" s="1077"/>
      <c r="R41" s="1077"/>
      <c r="S41" s="1077"/>
      <c r="T41" s="1077"/>
      <c r="U41" s="1077"/>
      <c r="V41" s="1077"/>
      <c r="W41" s="1077"/>
      <c r="X41" s="1077"/>
      <c r="Y41" s="1077"/>
      <c r="Z41" s="1077"/>
      <c r="AA41" s="1077"/>
      <c r="AB41" s="1077"/>
    </row>
    <row r="42" spans="2:28" ht="21" x14ac:dyDescent="0.35">
      <c r="B42" s="182" t="s">
        <v>326</v>
      </c>
      <c r="C42" s="1077"/>
      <c r="D42" s="1077"/>
      <c r="E42" s="1077"/>
      <c r="F42" s="1077"/>
      <c r="G42" s="1077"/>
      <c r="H42" s="1077"/>
      <c r="I42" s="1077"/>
      <c r="J42" s="1077"/>
      <c r="K42" s="1077"/>
      <c r="L42" s="1077"/>
      <c r="M42" s="1067">
        <v>0</v>
      </c>
      <c r="N42" s="1067">
        <v>0</v>
      </c>
      <c r="O42" s="1067">
        <v>0</v>
      </c>
      <c r="P42" s="1067">
        <v>17966</v>
      </c>
      <c r="Q42" s="1067">
        <v>19119</v>
      </c>
      <c r="R42" s="1067">
        <v>20459</v>
      </c>
      <c r="S42" s="1067">
        <v>19956</v>
      </c>
      <c r="T42" s="1067">
        <v>20108</v>
      </c>
      <c r="U42" s="1067">
        <v>6809</v>
      </c>
      <c r="V42" s="1067">
        <v>6579</v>
      </c>
      <c r="W42" s="1067">
        <v>6608</v>
      </c>
      <c r="X42" s="1067">
        <v>6670</v>
      </c>
      <c r="Y42" s="1067">
        <v>6352</v>
      </c>
      <c r="Z42" s="1067">
        <v>6101</v>
      </c>
      <c r="AA42" s="1067">
        <v>3613.9821638567914</v>
      </c>
      <c r="AB42" s="1067">
        <v>1258.4000000000001</v>
      </c>
    </row>
    <row r="43" spans="2:28" ht="21" x14ac:dyDescent="0.35">
      <c r="B43" s="1076"/>
      <c r="C43" s="1077"/>
      <c r="D43" s="1077"/>
      <c r="E43" s="1077"/>
      <c r="F43" s="1077"/>
      <c r="G43" s="1077"/>
      <c r="H43" s="1077"/>
      <c r="I43" s="1077"/>
      <c r="J43" s="1077"/>
      <c r="K43" s="1077"/>
      <c r="L43" s="1077"/>
      <c r="M43" s="1067"/>
      <c r="N43" s="1067"/>
      <c r="O43" s="1067"/>
      <c r="P43" s="1067"/>
      <c r="Q43" s="1067"/>
      <c r="R43" s="1067"/>
      <c r="S43" s="1067"/>
      <c r="T43" s="1067"/>
      <c r="U43" s="1067"/>
      <c r="V43" s="1067"/>
      <c r="W43" s="1067"/>
      <c r="X43" s="1067"/>
      <c r="Y43" s="1067"/>
      <c r="Z43" s="1067"/>
      <c r="AA43" s="1067"/>
      <c r="AB43" s="1067"/>
    </row>
    <row r="44" spans="2:28" ht="21" x14ac:dyDescent="0.35">
      <c r="B44" s="182" t="s">
        <v>833</v>
      </c>
      <c r="C44" s="1077"/>
      <c r="D44" s="1077"/>
      <c r="E44" s="1077"/>
      <c r="F44" s="1077"/>
      <c r="G44" s="1077"/>
      <c r="H44" s="1077"/>
      <c r="I44" s="1077"/>
      <c r="J44" s="1077"/>
      <c r="K44" s="1077"/>
      <c r="L44" s="1077"/>
      <c r="M44" s="1067">
        <v>0</v>
      </c>
      <c r="N44" s="1067">
        <v>0</v>
      </c>
      <c r="O44" s="1067">
        <v>0</v>
      </c>
      <c r="P44" s="1067">
        <v>5591</v>
      </c>
      <c r="Q44" s="1067">
        <v>6958</v>
      </c>
      <c r="R44" s="1067">
        <v>8398</v>
      </c>
      <c r="S44" s="1067">
        <v>9028</v>
      </c>
      <c r="T44" s="1067">
        <v>9700</v>
      </c>
      <c r="U44" s="1067">
        <v>4409</v>
      </c>
      <c r="V44" s="1067">
        <v>4599</v>
      </c>
      <c r="W44" s="1067">
        <v>4874</v>
      </c>
      <c r="X44" s="1067">
        <v>5168</v>
      </c>
      <c r="Y44" s="1067">
        <v>5280</v>
      </c>
      <c r="Z44" s="1067">
        <v>5420</v>
      </c>
      <c r="AA44" s="1067">
        <v>2510.288551352709</v>
      </c>
      <c r="AB44" s="1067">
        <v>1022.69</v>
      </c>
    </row>
    <row r="45" spans="2:28" ht="21" x14ac:dyDescent="0.35">
      <c r="B45" s="1076"/>
      <c r="C45" s="1077"/>
      <c r="D45" s="1077"/>
      <c r="E45" s="1077"/>
      <c r="F45" s="1077"/>
      <c r="G45" s="1077"/>
      <c r="H45" s="1077"/>
      <c r="I45" s="1077"/>
      <c r="J45" s="1077"/>
      <c r="K45" s="1077"/>
      <c r="L45" s="1077"/>
      <c r="M45" s="1067"/>
      <c r="N45" s="1067"/>
      <c r="O45" s="1067"/>
      <c r="P45" s="1067"/>
      <c r="Q45" s="1067"/>
      <c r="R45" s="1067"/>
      <c r="S45" s="1067"/>
      <c r="T45" s="1067"/>
      <c r="U45" s="1067"/>
      <c r="V45" s="1067"/>
      <c r="W45" s="1067"/>
      <c r="X45" s="1067"/>
      <c r="Y45" s="1067"/>
      <c r="Z45" s="1067"/>
      <c r="AA45" s="1067"/>
      <c r="AB45" s="1067"/>
    </row>
    <row r="46" spans="2:28" ht="21" x14ac:dyDescent="0.35">
      <c r="B46" s="182" t="s">
        <v>834</v>
      </c>
      <c r="C46" s="1077"/>
      <c r="D46" s="1077"/>
      <c r="E46" s="1077"/>
      <c r="F46" s="1077"/>
      <c r="G46" s="1077"/>
      <c r="H46" s="1077"/>
      <c r="I46" s="1077"/>
      <c r="J46" s="1077"/>
      <c r="K46" s="1077"/>
      <c r="L46" s="1077"/>
      <c r="M46" s="1067">
        <v>5</v>
      </c>
      <c r="N46" s="1067">
        <v>41</v>
      </c>
      <c r="O46" s="1067">
        <v>132</v>
      </c>
      <c r="P46" s="1067">
        <v>454</v>
      </c>
      <c r="Q46" s="1067">
        <v>935</v>
      </c>
      <c r="R46" s="1067">
        <v>1503</v>
      </c>
      <c r="S46" s="1067">
        <v>2052</v>
      </c>
      <c r="T46" s="1067">
        <v>2723</v>
      </c>
      <c r="U46" s="1067">
        <v>3340</v>
      </c>
      <c r="V46" s="1067">
        <v>3990</v>
      </c>
      <c r="W46" s="1067">
        <v>4707</v>
      </c>
      <c r="X46" s="1067">
        <v>5467</v>
      </c>
      <c r="Y46" s="1067">
        <v>5945</v>
      </c>
      <c r="Z46" s="1067">
        <v>6441</v>
      </c>
      <c r="AA46" s="1067">
        <v>2343.8065086980969</v>
      </c>
      <c r="AB46" s="1067">
        <v>595.41999999999996</v>
      </c>
    </row>
    <row r="47" spans="2:28" ht="21.75" thickBot="1" x14ac:dyDescent="0.4">
      <c r="B47" s="29"/>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row>
    <row r="48" spans="2:28" ht="14.25" thickTop="1" thickBot="1" x14ac:dyDescent="0.25">
      <c r="B48" s="146"/>
      <c r="C48" s="224"/>
      <c r="D48" s="224"/>
      <c r="E48" s="224"/>
      <c r="F48" s="224"/>
      <c r="G48" s="224"/>
      <c r="H48" s="224"/>
      <c r="I48" s="224"/>
      <c r="J48" s="224"/>
      <c r="K48" s="224"/>
      <c r="L48" s="224"/>
      <c r="M48" s="224"/>
      <c r="N48" s="224"/>
      <c r="O48" s="224"/>
      <c r="P48" s="7"/>
      <c r="Q48" s="7"/>
      <c r="R48" s="1044"/>
      <c r="S48" s="1044"/>
      <c r="T48" s="1044"/>
      <c r="U48" s="1044"/>
      <c r="V48" s="1044"/>
      <c r="W48" s="1044"/>
      <c r="X48" s="1044"/>
    </row>
    <row r="49" spans="2:28" ht="21.75" thickTop="1" x14ac:dyDescent="0.35">
      <c r="B49" s="78"/>
      <c r="C49" s="1079"/>
      <c r="D49" s="1079"/>
      <c r="E49" s="1079"/>
      <c r="F49" s="1079"/>
      <c r="G49" s="1079"/>
      <c r="H49" s="1079"/>
      <c r="I49" s="1079"/>
      <c r="J49" s="1079"/>
      <c r="K49" s="1079"/>
      <c r="L49" s="1079"/>
      <c r="M49" s="1079"/>
      <c r="N49" s="1079"/>
      <c r="O49" s="1079"/>
      <c r="P49" s="1079"/>
      <c r="Q49" s="1079"/>
      <c r="R49" s="1079"/>
      <c r="S49" s="1079"/>
      <c r="T49" s="1079"/>
      <c r="U49" s="1079"/>
      <c r="V49" s="1079"/>
      <c r="W49" s="1079"/>
      <c r="X49" s="1079"/>
      <c r="Y49" s="1079"/>
      <c r="Z49" s="1079"/>
      <c r="AA49" s="1079"/>
      <c r="AB49" s="1079"/>
    </row>
    <row r="50" spans="2:28" ht="23.25" customHeight="1" x14ac:dyDescent="0.35">
      <c r="B50" s="1062" t="s">
        <v>835</v>
      </c>
      <c r="C50" s="1080">
        <v>0</v>
      </c>
      <c r="D50" s="1080">
        <v>0</v>
      </c>
      <c r="E50" s="1080">
        <v>0</v>
      </c>
      <c r="F50" s="1080">
        <v>0</v>
      </c>
      <c r="G50" s="1080">
        <v>0</v>
      </c>
      <c r="H50" s="1080">
        <v>0</v>
      </c>
      <c r="I50" s="1080">
        <v>0</v>
      </c>
      <c r="J50" s="1080">
        <v>0</v>
      </c>
      <c r="K50" s="1080">
        <v>0</v>
      </c>
      <c r="L50" s="1080">
        <v>0</v>
      </c>
      <c r="M50" s="1080">
        <v>0</v>
      </c>
      <c r="N50" s="1080">
        <v>0</v>
      </c>
      <c r="O50" s="1080">
        <v>0</v>
      </c>
      <c r="P50" s="1080">
        <v>28784.425908667123</v>
      </c>
      <c r="Q50" s="1080">
        <v>29052.852289651546</v>
      </c>
      <c r="R50" s="1080">
        <v>28175.633335788727</v>
      </c>
      <c r="S50" s="1080">
        <v>19871.955707853253</v>
      </c>
      <c r="T50" s="1080">
        <v>18112.885342126716</v>
      </c>
      <c r="U50" s="1080">
        <v>22730.046015211505</v>
      </c>
      <c r="V50" s="1080">
        <v>19725.328368584986</v>
      </c>
      <c r="W50" s="1080">
        <v>15942.38523076158</v>
      </c>
      <c r="X50" s="1080">
        <v>15761.737947904438</v>
      </c>
      <c r="Y50" s="1080">
        <v>14430.352181927505</v>
      </c>
      <c r="Z50" s="1080">
        <v>13324.15054701199</v>
      </c>
      <c r="AA50" s="1080">
        <v>13001.693956529345</v>
      </c>
      <c r="AB50" s="1080">
        <v>13772.18</v>
      </c>
    </row>
    <row r="51" spans="2:28" ht="21.75" thickBot="1" x14ac:dyDescent="0.4">
      <c r="B51" s="29"/>
      <c r="C51" s="1075"/>
      <c r="D51" s="1075"/>
      <c r="E51" s="1075"/>
      <c r="F51" s="1075"/>
      <c r="G51" s="1075"/>
      <c r="H51" s="1075"/>
      <c r="I51" s="1075"/>
      <c r="J51" s="1075"/>
      <c r="K51" s="1075"/>
      <c r="L51" s="1075"/>
      <c r="M51" s="1075"/>
      <c r="N51" s="1075"/>
      <c r="O51" s="1075"/>
      <c r="P51" s="1075"/>
      <c r="Q51" s="1075"/>
      <c r="R51" s="1075"/>
      <c r="S51" s="1075"/>
      <c r="T51" s="1075"/>
      <c r="U51" s="1075"/>
      <c r="V51" s="1075"/>
      <c r="W51" s="1075"/>
      <c r="X51" s="1075"/>
      <c r="Y51" s="1075"/>
      <c r="Z51" s="1075"/>
      <c r="AA51" s="1075"/>
      <c r="AB51" s="1075"/>
    </row>
    <row r="52" spans="2:28" ht="13.5" thickTop="1" x14ac:dyDescent="0.2">
      <c r="B52" s="1042" t="s">
        <v>836</v>
      </c>
      <c r="C52" s="7"/>
      <c r="D52" s="7"/>
      <c r="E52" s="7"/>
      <c r="F52" s="7"/>
      <c r="G52" s="7"/>
      <c r="H52" s="7"/>
      <c r="I52" s="7"/>
      <c r="J52" s="7"/>
      <c r="K52" s="7"/>
      <c r="L52" s="7"/>
      <c r="M52" s="205"/>
      <c r="N52" s="7"/>
      <c r="O52" s="7"/>
      <c r="P52" s="7"/>
      <c r="Q52" s="7"/>
      <c r="R52" s="1044"/>
      <c r="S52" s="1044"/>
      <c r="T52" s="1044"/>
      <c r="U52" s="1044"/>
      <c r="V52" s="1044"/>
      <c r="W52" s="1044"/>
      <c r="X52" s="1044"/>
    </row>
    <row r="53" spans="2:28" x14ac:dyDescent="0.2">
      <c r="B53" s="1042" t="s">
        <v>837</v>
      </c>
    </row>
    <row r="54" spans="2:28" x14ac:dyDescent="0.2">
      <c r="B54" s="1081" t="s">
        <v>838</v>
      </c>
    </row>
    <row r="55" spans="2:28" x14ac:dyDescent="0.2">
      <c r="Q55" s="1082"/>
    </row>
    <row r="58" spans="2:28" x14ac:dyDescent="0.2">
      <c r="C58" s="1082"/>
      <c r="D58" s="1082"/>
      <c r="E58" s="1082"/>
      <c r="F58" s="1082"/>
      <c r="G58" s="1082"/>
      <c r="H58" s="1082"/>
      <c r="I58" s="1082"/>
      <c r="J58" s="1082"/>
      <c r="K58" s="1082"/>
      <c r="L58" s="1082"/>
      <c r="M58" s="1082"/>
      <c r="N58" s="1082"/>
      <c r="O58" s="1082"/>
      <c r="P58" s="1082"/>
      <c r="Q58" s="1082"/>
      <c r="R58" s="1082"/>
      <c r="S58" s="1082"/>
      <c r="T58" s="1082"/>
      <c r="U58" s="1082"/>
      <c r="V58" s="1082"/>
      <c r="W58" s="1082"/>
      <c r="X58" s="1082"/>
      <c r="Y58" s="1082"/>
      <c r="Z58" s="1082"/>
      <c r="AA58" s="1082"/>
      <c r="AB58" s="1082"/>
    </row>
  </sheetData>
  <mergeCells count="5">
    <mergeCell ref="B6:AA6"/>
    <mergeCell ref="B7:AA7"/>
    <mergeCell ref="B8:AA8"/>
    <mergeCell ref="B11:B12"/>
    <mergeCell ref="C11:AB11"/>
  </mergeCells>
  <hyperlinks>
    <hyperlink ref="A1" location="INDICE!A1" display="Indice"/>
  </hyperlinks>
  <printOptions horizontalCentered="1"/>
  <pageMargins left="0.17" right="0.17" top="0.19685039370078741" bottom="0.19685039370078741" header="0.15748031496062992" footer="0"/>
  <pageSetup paperSize="9" scale="29" orientation="landscape" horizontalDpi="4294967294" verticalDpi="4294967294" r:id="rId1"/>
  <headerFooter differentFirst="1"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7"/>
  <sheetViews>
    <sheetView showGridLines="0" showRuler="0" zoomScale="85" zoomScaleNormal="85" zoomScaleSheetLayoutView="76" workbookViewId="0"/>
  </sheetViews>
  <sheetFormatPr baseColWidth="10" defaultColWidth="11.42578125" defaultRowHeight="15.75" x14ac:dyDescent="0.25"/>
  <cols>
    <col min="1" max="1" width="6.85546875" style="7" customWidth="1"/>
    <col min="2" max="2" width="37.85546875" style="153" customWidth="1"/>
    <col min="3" max="15" width="15.7109375" style="153" customWidth="1"/>
    <col min="16" max="16" width="14.85546875" style="153" bestFit="1" customWidth="1"/>
    <col min="17" max="31" width="16.5703125" style="153" customWidth="1"/>
    <col min="32" max="16384" width="11.42578125" style="153"/>
  </cols>
  <sheetData>
    <row r="1" spans="1:31" x14ac:dyDescent="0.25">
      <c r="A1" s="1128" t="s">
        <v>262</v>
      </c>
      <c r="B1" s="244"/>
    </row>
    <row r="2" spans="1:31" s="154" customFormat="1" ht="15" customHeight="1" x14ac:dyDescent="0.25">
      <c r="A2" s="62"/>
      <c r="B2" s="509" t="s">
        <v>642</v>
      </c>
      <c r="C2" s="155"/>
      <c r="D2" s="155"/>
      <c r="E2" s="155"/>
      <c r="F2" s="155"/>
      <c r="G2" s="155"/>
      <c r="H2" s="155"/>
      <c r="I2" s="155"/>
      <c r="J2" s="155"/>
      <c r="K2" s="155"/>
      <c r="L2" s="155"/>
      <c r="M2" s="155"/>
      <c r="N2" s="155"/>
      <c r="O2" s="155"/>
      <c r="P2" s="161"/>
      <c r="Q2" s="161"/>
      <c r="R2" s="161"/>
      <c r="S2" s="161"/>
      <c r="T2" s="161"/>
      <c r="U2" s="161"/>
      <c r="V2" s="161"/>
      <c r="W2" s="161"/>
      <c r="X2" s="161"/>
      <c r="Y2" s="161"/>
      <c r="Z2" s="161"/>
      <c r="AA2" s="161"/>
      <c r="AB2" s="161"/>
      <c r="AC2" s="161"/>
      <c r="AD2" s="161"/>
      <c r="AE2" s="161"/>
    </row>
    <row r="3" spans="1:31" s="154" customFormat="1" ht="15" customHeight="1" x14ac:dyDescent="0.25">
      <c r="A3" s="62"/>
      <c r="B3" s="381" t="s">
        <v>362</v>
      </c>
      <c r="C3" s="156"/>
      <c r="D3" s="156"/>
      <c r="E3" s="156"/>
      <c r="F3" s="156"/>
      <c r="G3" s="156"/>
      <c r="H3" s="156"/>
      <c r="I3" s="156"/>
      <c r="J3" s="156"/>
      <c r="K3" s="156"/>
      <c r="L3" s="156"/>
      <c r="M3" s="156"/>
      <c r="N3" s="156"/>
      <c r="O3" s="156"/>
      <c r="P3" s="161"/>
      <c r="Q3" s="161"/>
      <c r="R3" s="161"/>
      <c r="S3" s="161"/>
      <c r="T3" s="161"/>
      <c r="U3" s="161"/>
      <c r="V3" s="161"/>
      <c r="W3" s="161"/>
      <c r="X3" s="161"/>
      <c r="Y3" s="161"/>
      <c r="Z3" s="161"/>
      <c r="AA3" s="161"/>
      <c r="AB3" s="161"/>
      <c r="AC3" s="161"/>
      <c r="AD3" s="161"/>
      <c r="AE3" s="161"/>
    </row>
    <row r="4" spans="1:31" s="55" customFormat="1" x14ac:dyDescent="0.25">
      <c r="B4" s="559"/>
      <c r="C4" s="559"/>
      <c r="D4" s="559"/>
      <c r="E4" s="559"/>
      <c r="F4" s="559"/>
      <c r="G4" s="559"/>
      <c r="H4" s="559"/>
      <c r="I4" s="559"/>
      <c r="J4" s="559"/>
      <c r="K4" s="559"/>
      <c r="L4" s="559"/>
      <c r="M4" s="559"/>
      <c r="N4" s="559"/>
      <c r="O4" s="559"/>
      <c r="P4" s="161"/>
      <c r="Q4" s="161"/>
      <c r="R4" s="161"/>
      <c r="S4" s="161"/>
      <c r="T4" s="161"/>
      <c r="U4" s="161"/>
      <c r="V4" s="161"/>
      <c r="W4" s="161"/>
      <c r="X4" s="161"/>
      <c r="Y4" s="161"/>
      <c r="Z4" s="161"/>
      <c r="AA4" s="161"/>
      <c r="AB4" s="161"/>
      <c r="AC4" s="161"/>
      <c r="AD4" s="161"/>
      <c r="AE4" s="161"/>
    </row>
    <row r="5" spans="1:31" s="55" customFormat="1" x14ac:dyDescent="0.25">
      <c r="B5" s="559"/>
      <c r="C5" s="559"/>
      <c r="D5" s="559"/>
      <c r="E5" s="559"/>
      <c r="F5" s="559"/>
      <c r="G5" s="559"/>
      <c r="H5" s="559"/>
      <c r="I5" s="559"/>
      <c r="J5" s="559"/>
      <c r="K5" s="559"/>
      <c r="L5" s="559"/>
      <c r="M5" s="559"/>
      <c r="N5" s="559"/>
      <c r="O5" s="559"/>
      <c r="P5" s="161"/>
      <c r="Q5" s="161"/>
      <c r="R5" s="161"/>
      <c r="S5" s="161"/>
      <c r="T5" s="161"/>
      <c r="U5" s="161"/>
      <c r="V5" s="161"/>
      <c r="W5" s="161"/>
      <c r="X5" s="161"/>
      <c r="Y5" s="161"/>
      <c r="Z5" s="161"/>
      <c r="AA5" s="161"/>
      <c r="AB5" s="161"/>
      <c r="AC5" s="161"/>
      <c r="AD5" s="161"/>
      <c r="AE5" s="161"/>
    </row>
    <row r="6" spans="1:31" s="157" customFormat="1" ht="17.25" x14ac:dyDescent="0.25">
      <c r="B6" s="1319" t="s">
        <v>675</v>
      </c>
      <c r="C6" s="1319"/>
      <c r="D6" s="1319"/>
      <c r="E6" s="1319"/>
      <c r="F6" s="1319"/>
      <c r="G6" s="1319"/>
      <c r="H6" s="1319"/>
      <c r="I6" s="1319"/>
      <c r="J6" s="1319"/>
      <c r="K6" s="1319"/>
      <c r="L6" s="1319"/>
      <c r="M6" s="1319"/>
      <c r="N6" s="1319"/>
      <c r="O6" s="1319"/>
      <c r="P6" s="161"/>
      <c r="Q6" s="161"/>
      <c r="R6" s="161"/>
      <c r="S6" s="161"/>
      <c r="T6" s="161"/>
      <c r="U6" s="161"/>
      <c r="V6" s="161"/>
      <c r="W6" s="161"/>
      <c r="X6" s="161"/>
      <c r="Y6" s="161"/>
      <c r="Z6" s="161"/>
      <c r="AA6" s="161"/>
      <c r="AB6" s="161"/>
      <c r="AC6" s="161"/>
      <c r="AD6" s="161"/>
      <c r="AE6" s="161"/>
    </row>
    <row r="7" spans="1:31" s="157" customFormat="1" ht="17.25" x14ac:dyDescent="0.25">
      <c r="B7" s="1319" t="s">
        <v>883</v>
      </c>
      <c r="C7" s="1319"/>
      <c r="D7" s="1319"/>
      <c r="E7" s="1319"/>
      <c r="F7" s="1319"/>
      <c r="G7" s="1319"/>
      <c r="H7" s="1319"/>
      <c r="I7" s="1319"/>
      <c r="J7" s="1319"/>
      <c r="K7" s="1319"/>
      <c r="L7" s="1319"/>
      <c r="M7" s="1319"/>
      <c r="N7" s="1319"/>
      <c r="O7" s="1319"/>
      <c r="P7" s="161"/>
      <c r="Q7" s="161"/>
      <c r="R7" s="161"/>
      <c r="S7" s="161"/>
      <c r="T7" s="161"/>
      <c r="U7" s="161"/>
      <c r="V7" s="161"/>
      <c r="W7" s="161"/>
      <c r="X7" s="161"/>
      <c r="Y7" s="161"/>
      <c r="Z7" s="161"/>
      <c r="AA7" s="161"/>
      <c r="AB7" s="161"/>
      <c r="AC7" s="161"/>
      <c r="AD7" s="161"/>
      <c r="AE7" s="161"/>
    </row>
    <row r="8" spans="1:31" x14ac:dyDescent="0.25">
      <c r="B8" s="1325" t="s">
        <v>410</v>
      </c>
      <c r="C8" s="1325"/>
      <c r="D8" s="1325"/>
      <c r="E8" s="1325"/>
      <c r="F8" s="1325"/>
      <c r="G8" s="1325"/>
      <c r="H8" s="1325"/>
      <c r="I8" s="1325"/>
      <c r="J8" s="1325"/>
      <c r="K8" s="1325"/>
      <c r="L8" s="1325"/>
      <c r="M8" s="1325"/>
      <c r="N8" s="1325"/>
      <c r="O8" s="1325"/>
      <c r="P8" s="161"/>
      <c r="Q8" s="161"/>
      <c r="R8" s="161"/>
      <c r="S8" s="161"/>
      <c r="T8" s="161"/>
      <c r="U8" s="161"/>
      <c r="V8" s="161"/>
      <c r="W8" s="161"/>
      <c r="X8" s="161"/>
      <c r="Y8" s="161"/>
      <c r="Z8" s="161"/>
      <c r="AA8" s="161"/>
      <c r="AB8" s="161"/>
      <c r="AC8" s="161"/>
      <c r="AD8" s="161"/>
      <c r="AE8" s="161"/>
    </row>
    <row r="9" spans="1:31" s="289" customFormat="1" x14ac:dyDescent="0.25">
      <c r="A9" s="55"/>
      <c r="B9" s="601"/>
      <c r="C9" s="602"/>
      <c r="D9" s="602"/>
      <c r="E9" s="602"/>
      <c r="F9" s="602"/>
      <c r="G9" s="602"/>
      <c r="H9" s="602"/>
      <c r="I9" s="602"/>
      <c r="J9" s="602"/>
      <c r="K9" s="602"/>
      <c r="L9" s="602"/>
      <c r="M9" s="602"/>
      <c r="N9" s="602"/>
      <c r="O9" s="602"/>
      <c r="P9" s="161"/>
      <c r="Q9" s="161"/>
      <c r="R9" s="161"/>
      <c r="S9" s="161"/>
      <c r="T9" s="161"/>
      <c r="U9" s="161"/>
      <c r="V9" s="161"/>
      <c r="W9" s="161"/>
      <c r="X9" s="161"/>
      <c r="Y9" s="161"/>
      <c r="Z9" s="161"/>
      <c r="AA9" s="161"/>
      <c r="AB9" s="161"/>
      <c r="AC9" s="161"/>
      <c r="AD9" s="161"/>
      <c r="AE9" s="161"/>
    </row>
    <row r="10" spans="1:31" ht="16.5" thickBot="1" x14ac:dyDescent="0.3">
      <c r="B10" s="991" t="s">
        <v>806</v>
      </c>
      <c r="C10" s="158"/>
      <c r="D10" s="158"/>
      <c r="E10" s="158"/>
      <c r="F10" s="158"/>
      <c r="G10" s="158"/>
      <c r="H10" s="158"/>
      <c r="I10" s="158"/>
      <c r="J10" s="158"/>
      <c r="K10" s="158"/>
      <c r="L10" s="158"/>
      <c r="M10" s="158"/>
      <c r="N10" s="158"/>
      <c r="O10" s="158"/>
      <c r="P10" s="161"/>
      <c r="Q10" s="161"/>
      <c r="R10" s="161"/>
      <c r="S10" s="161"/>
      <c r="T10" s="161"/>
      <c r="U10" s="161"/>
      <c r="V10" s="161"/>
      <c r="W10" s="161"/>
      <c r="X10" s="161"/>
      <c r="Y10" s="161"/>
      <c r="Z10" s="161"/>
      <c r="AA10" s="161"/>
      <c r="AB10" s="161"/>
      <c r="AC10" s="161"/>
      <c r="AD10" s="161"/>
      <c r="AE10" s="161"/>
    </row>
    <row r="11" spans="1:31" s="62" customFormat="1" ht="17.25" thickTop="1" thickBot="1" x14ac:dyDescent="0.3">
      <c r="B11" s="1320"/>
      <c r="C11" s="1322">
        <v>2018</v>
      </c>
      <c r="D11" s="1323"/>
      <c r="E11" s="1323"/>
      <c r="F11" s="1323"/>
      <c r="G11" s="1323"/>
      <c r="H11" s="1323"/>
      <c r="I11" s="1323"/>
      <c r="J11" s="1323"/>
      <c r="K11" s="1323"/>
      <c r="L11" s="1323"/>
      <c r="M11" s="1323"/>
      <c r="N11" s="1324"/>
      <c r="O11" s="761" t="s">
        <v>347</v>
      </c>
      <c r="P11" s="161"/>
      <c r="Q11" s="161"/>
      <c r="R11" s="161"/>
      <c r="S11" s="161"/>
      <c r="T11" s="161"/>
      <c r="U11" s="161"/>
      <c r="V11" s="161"/>
      <c r="W11" s="161"/>
      <c r="X11" s="161"/>
      <c r="Y11" s="161"/>
      <c r="Z11" s="161"/>
      <c r="AA11" s="161"/>
      <c r="AB11" s="161"/>
      <c r="AC11" s="161"/>
      <c r="AD11" s="161"/>
      <c r="AE11" s="161"/>
    </row>
    <row r="12" spans="1:31" s="62" customFormat="1" ht="17.25" thickTop="1" thickBot="1" x14ac:dyDescent="0.3">
      <c r="B12" s="1321"/>
      <c r="C12" s="763" t="s">
        <v>737</v>
      </c>
      <c r="D12" s="1035" t="s">
        <v>194</v>
      </c>
      <c r="E12" s="763" t="s">
        <v>172</v>
      </c>
      <c r="F12" s="1035" t="s">
        <v>191</v>
      </c>
      <c r="G12" s="763" t="s">
        <v>195</v>
      </c>
      <c r="H12" s="1035" t="s">
        <v>359</v>
      </c>
      <c r="I12" s="763" t="s">
        <v>638</v>
      </c>
      <c r="J12" s="1035" t="s">
        <v>639</v>
      </c>
      <c r="K12" s="763" t="s">
        <v>640</v>
      </c>
      <c r="L12" s="1035" t="s">
        <v>192</v>
      </c>
      <c r="M12" s="763" t="s">
        <v>193</v>
      </c>
      <c r="N12" s="1035" t="s">
        <v>173</v>
      </c>
      <c r="O12" s="762" t="s">
        <v>668</v>
      </c>
      <c r="P12" s="161"/>
      <c r="Q12" s="161"/>
      <c r="R12" s="161"/>
      <c r="S12" s="161"/>
      <c r="T12" s="161"/>
      <c r="U12" s="161"/>
      <c r="V12" s="161"/>
      <c r="W12" s="161"/>
      <c r="X12" s="161"/>
      <c r="Y12" s="161"/>
      <c r="Z12" s="161"/>
      <c r="AA12" s="161"/>
      <c r="AB12" s="161"/>
      <c r="AC12" s="161"/>
      <c r="AD12" s="161"/>
      <c r="AE12" s="161"/>
    </row>
    <row r="13" spans="1:31" ht="16.5" thickTop="1" x14ac:dyDescent="0.25">
      <c r="B13" s="741"/>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61"/>
      <c r="AC13" s="161"/>
      <c r="AD13" s="161"/>
      <c r="AE13" s="161"/>
    </row>
    <row r="14" spans="1:31" x14ac:dyDescent="0.25">
      <c r="B14" s="742" t="s">
        <v>282</v>
      </c>
      <c r="C14" s="757">
        <f t="shared" ref="C14:N14" si="0">+C15+C16</f>
        <v>749295.30742748838</v>
      </c>
      <c r="D14" s="757">
        <f t="shared" ref="D14:F14" si="1">+D15+D16</f>
        <v>481212.92091400863</v>
      </c>
      <c r="E14" s="757">
        <f t="shared" si="1"/>
        <v>3841045.4572762148</v>
      </c>
      <c r="F14" s="757">
        <f t="shared" si="1"/>
        <v>1800164.3404556809</v>
      </c>
      <c r="G14" s="757">
        <f t="shared" si="0"/>
        <v>1304679.7502911983</v>
      </c>
      <c r="H14" s="757">
        <f t="shared" ref="H14:J14" si="2">+H15+H16</f>
        <v>2856261.7388465237</v>
      </c>
      <c r="I14" s="757">
        <f t="shared" si="2"/>
        <v>607394.01121362846</v>
      </c>
      <c r="J14" s="757">
        <f t="shared" si="2"/>
        <v>2257064.1440186314</v>
      </c>
      <c r="K14" s="757">
        <f t="shared" si="0"/>
        <v>2499016.1357083544</v>
      </c>
      <c r="L14" s="757">
        <f t="shared" si="0"/>
        <v>1830540.599536387</v>
      </c>
      <c r="M14" s="757">
        <f t="shared" si="0"/>
        <v>5613809.3155860156</v>
      </c>
      <c r="N14" s="757">
        <f t="shared" si="0"/>
        <v>2489491.9840950388</v>
      </c>
      <c r="O14" s="757">
        <f>+O15+O16</f>
        <v>26329975.705369171</v>
      </c>
      <c r="P14" s="161"/>
      <c r="Q14" s="161"/>
      <c r="R14" s="161"/>
      <c r="S14" s="161"/>
      <c r="T14" s="161"/>
      <c r="U14" s="161"/>
      <c r="V14" s="161"/>
      <c r="W14" s="161"/>
      <c r="X14" s="161"/>
      <c r="Y14" s="161"/>
      <c r="Z14" s="161"/>
      <c r="AA14" s="161"/>
      <c r="AB14" s="161"/>
      <c r="AC14" s="161"/>
      <c r="AD14" s="161"/>
      <c r="AE14" s="161"/>
    </row>
    <row r="15" spans="1:31" x14ac:dyDescent="0.25">
      <c r="B15" s="743" t="s">
        <v>326</v>
      </c>
      <c r="C15" s="757">
        <v>21124.192921729405</v>
      </c>
      <c r="D15" s="757">
        <v>163533.35506339147</v>
      </c>
      <c r="E15" s="757">
        <v>2553686.465244459</v>
      </c>
      <c r="F15" s="757">
        <v>5964.2136352613807</v>
      </c>
      <c r="G15" s="757">
        <v>5964.2136352613807</v>
      </c>
      <c r="H15" s="757">
        <v>359433.19363526138</v>
      </c>
      <c r="I15" s="757">
        <v>5964.2136352613807</v>
      </c>
      <c r="J15" s="757">
        <v>1950082.4368458376</v>
      </c>
      <c r="K15" s="757">
        <v>1337578.8759910476</v>
      </c>
      <c r="L15" s="757">
        <v>5964.2136352613807</v>
      </c>
      <c r="M15" s="757">
        <v>4315782.4143285528</v>
      </c>
      <c r="N15" s="757">
        <v>5964.2136352613807</v>
      </c>
      <c r="O15" s="757">
        <f t="shared" ref="O15:O16" si="3">SUM(C15:N15)</f>
        <v>10731042.002206586</v>
      </c>
      <c r="P15" s="161"/>
      <c r="Q15" s="161"/>
      <c r="R15" s="161"/>
      <c r="S15" s="161"/>
      <c r="T15" s="161"/>
      <c r="U15" s="161"/>
      <c r="V15" s="161"/>
      <c r="W15" s="161"/>
      <c r="X15" s="161"/>
      <c r="Y15" s="161"/>
      <c r="Z15" s="161"/>
      <c r="AA15" s="161"/>
      <c r="AB15" s="161"/>
      <c r="AC15" s="161"/>
      <c r="AD15" s="161"/>
      <c r="AE15" s="161"/>
    </row>
    <row r="16" spans="1:31" x14ac:dyDescent="0.25">
      <c r="B16" s="743" t="s">
        <v>364</v>
      </c>
      <c r="C16" s="757">
        <v>728171.11450575897</v>
      </c>
      <c r="D16" s="757">
        <v>317679.56585061719</v>
      </c>
      <c r="E16" s="757">
        <v>1287358.9920317559</v>
      </c>
      <c r="F16" s="757">
        <v>1794200.1268204194</v>
      </c>
      <c r="G16" s="757">
        <v>1298715.5366559369</v>
      </c>
      <c r="H16" s="757">
        <v>2496828.5452112621</v>
      </c>
      <c r="I16" s="757">
        <v>601429.79757836706</v>
      </c>
      <c r="J16" s="757">
        <v>306981.7071727938</v>
      </c>
      <c r="K16" s="757">
        <v>1161437.2597173066</v>
      </c>
      <c r="L16" s="757">
        <v>1824576.3859011256</v>
      </c>
      <c r="M16" s="757">
        <v>1298026.9012574623</v>
      </c>
      <c r="N16" s="757">
        <v>2483527.7704597777</v>
      </c>
      <c r="O16" s="757">
        <f t="shared" si="3"/>
        <v>15598933.703162584</v>
      </c>
      <c r="P16" s="161"/>
      <c r="Q16" s="161"/>
      <c r="R16" s="161"/>
      <c r="S16" s="161"/>
      <c r="T16" s="161"/>
      <c r="U16" s="161"/>
      <c r="V16" s="161"/>
      <c r="W16" s="161"/>
      <c r="X16" s="161"/>
      <c r="Y16" s="161"/>
      <c r="Z16" s="161"/>
      <c r="AA16" s="161"/>
      <c r="AB16" s="161"/>
      <c r="AC16" s="161"/>
      <c r="AD16" s="161"/>
      <c r="AE16" s="161"/>
    </row>
    <row r="17" spans="1:31" x14ac:dyDescent="0.25">
      <c r="B17" s="744"/>
      <c r="C17" s="758"/>
      <c r="D17" s="758"/>
      <c r="E17" s="758"/>
      <c r="F17" s="758"/>
      <c r="G17" s="758"/>
      <c r="H17" s="758"/>
      <c r="I17" s="758"/>
      <c r="J17" s="758"/>
      <c r="K17" s="758"/>
      <c r="L17" s="758"/>
      <c r="M17" s="758"/>
      <c r="N17" s="758"/>
      <c r="O17" s="758"/>
      <c r="P17" s="161"/>
      <c r="Q17" s="161"/>
      <c r="R17" s="161"/>
      <c r="S17" s="161"/>
      <c r="T17" s="161"/>
      <c r="U17" s="161"/>
      <c r="V17" s="161"/>
      <c r="W17" s="161"/>
      <c r="X17" s="161"/>
      <c r="Y17" s="161"/>
      <c r="Z17" s="161"/>
      <c r="AA17" s="161"/>
      <c r="AB17" s="161"/>
      <c r="AC17" s="161"/>
      <c r="AD17" s="161"/>
      <c r="AE17" s="161"/>
    </row>
    <row r="18" spans="1:31" x14ac:dyDescent="0.25">
      <c r="A18" s="153"/>
      <c r="B18" s="742"/>
      <c r="C18" s="757"/>
      <c r="D18" s="757"/>
      <c r="E18" s="757"/>
      <c r="F18" s="757"/>
      <c r="G18" s="757"/>
      <c r="H18" s="757"/>
      <c r="I18" s="757"/>
      <c r="J18" s="757"/>
      <c r="K18" s="757"/>
      <c r="L18" s="757"/>
      <c r="M18" s="757"/>
      <c r="N18" s="757"/>
      <c r="O18" s="757"/>
      <c r="P18" s="161"/>
      <c r="Q18" s="161"/>
      <c r="R18" s="161"/>
      <c r="S18" s="161"/>
      <c r="T18" s="161"/>
      <c r="U18" s="161"/>
      <c r="V18" s="161"/>
      <c r="W18" s="161"/>
      <c r="X18" s="161"/>
      <c r="Y18" s="161"/>
      <c r="Z18" s="161"/>
      <c r="AA18" s="161"/>
      <c r="AB18" s="161"/>
      <c r="AC18" s="161"/>
      <c r="AD18" s="161"/>
      <c r="AE18" s="161"/>
    </row>
    <row r="19" spans="1:31" x14ac:dyDescent="0.25">
      <c r="A19" s="153"/>
      <c r="B19" s="742" t="s">
        <v>283</v>
      </c>
      <c r="C19" s="757">
        <f t="shared" ref="C19:N19" si="4">+C20+C21</f>
        <v>2557553.9923741198</v>
      </c>
      <c r="D19" s="757">
        <f t="shared" si="4"/>
        <v>2582857.9828427522</v>
      </c>
      <c r="E19" s="757">
        <f t="shared" si="4"/>
        <v>5113822.2974480083</v>
      </c>
      <c r="F19" s="757">
        <f t="shared" si="4"/>
        <v>2704897.657947151</v>
      </c>
      <c r="G19" s="757">
        <f t="shared" si="4"/>
        <v>2625878.4144336693</v>
      </c>
      <c r="H19" s="757">
        <f t="shared" ref="H19:J19" si="5">+H20+H21</f>
        <v>3246955.4047795273</v>
      </c>
      <c r="I19" s="757">
        <f t="shared" si="5"/>
        <v>1200000</v>
      </c>
      <c r="J19" s="757">
        <f t="shared" si="5"/>
        <v>904645.86904279271</v>
      </c>
      <c r="K19" s="757">
        <f t="shared" si="4"/>
        <v>2205123.9159433395</v>
      </c>
      <c r="L19" s="757">
        <f t="shared" si="4"/>
        <v>1139999.9920000001</v>
      </c>
      <c r="M19" s="757">
        <f t="shared" si="4"/>
        <v>1278266.182</v>
      </c>
      <c r="N19" s="757">
        <f t="shared" si="4"/>
        <v>6309385.5130977621</v>
      </c>
      <c r="O19" s="757">
        <f>+O20+O21</f>
        <v>31869387.221909121</v>
      </c>
      <c r="P19" s="161"/>
      <c r="Q19" s="161"/>
      <c r="R19" s="161"/>
      <c r="S19" s="161"/>
      <c r="T19" s="161"/>
      <c r="U19" s="161"/>
      <c r="V19" s="161"/>
      <c r="W19" s="161"/>
      <c r="X19" s="161"/>
      <c r="Y19" s="161"/>
      <c r="Z19" s="161"/>
      <c r="AA19" s="161"/>
      <c r="AB19" s="161"/>
      <c r="AC19" s="161"/>
      <c r="AD19" s="161"/>
      <c r="AE19" s="161"/>
    </row>
    <row r="20" spans="1:31" x14ac:dyDescent="0.25">
      <c r="A20" s="153"/>
      <c r="B20" s="743" t="s">
        <v>326</v>
      </c>
      <c r="C20" s="757">
        <v>2484145.4209713438</v>
      </c>
      <c r="D20" s="757">
        <v>2515062.1562504075</v>
      </c>
      <c r="E20" s="757">
        <v>4620177.3306286503</v>
      </c>
      <c r="F20" s="757">
        <v>2702985.0510994559</v>
      </c>
      <c r="G20" s="757">
        <v>2568675.4699311075</v>
      </c>
      <c r="H20" s="757">
        <v>2864605.6024955418</v>
      </c>
      <c r="I20" s="757">
        <v>1200000</v>
      </c>
      <c r="J20" s="757">
        <v>904431.18491883541</v>
      </c>
      <c r="K20" s="757">
        <v>1852296.8447498933</v>
      </c>
      <c r="L20" s="757">
        <v>1139999.9920000001</v>
      </c>
      <c r="M20" s="757">
        <v>1278266.182</v>
      </c>
      <c r="N20" s="757">
        <v>5960393.5187651142</v>
      </c>
      <c r="O20" s="757">
        <f t="shared" ref="O20:O21" si="6">SUM(C20:N20)</f>
        <v>30091038.753810346</v>
      </c>
      <c r="P20" s="161"/>
      <c r="Q20" s="161"/>
      <c r="R20" s="161"/>
      <c r="S20" s="161"/>
      <c r="T20" s="161"/>
      <c r="U20" s="161"/>
      <c r="V20" s="161"/>
      <c r="W20" s="161"/>
      <c r="X20" s="161"/>
      <c r="Y20" s="161"/>
      <c r="Z20" s="161"/>
      <c r="AA20" s="161"/>
      <c r="AB20" s="161"/>
      <c r="AC20" s="161"/>
      <c r="AD20" s="161"/>
      <c r="AE20" s="161"/>
    </row>
    <row r="21" spans="1:31" x14ac:dyDescent="0.25">
      <c r="A21" s="153"/>
      <c r="B21" s="743" t="s">
        <v>364</v>
      </c>
      <c r="C21" s="757">
        <v>73408.571402776157</v>
      </c>
      <c r="D21" s="757">
        <v>67795.82659234482</v>
      </c>
      <c r="E21" s="757">
        <v>493644.96681935847</v>
      </c>
      <c r="F21" s="757">
        <v>1912.6068476952412</v>
      </c>
      <c r="G21" s="757">
        <v>57202.944502562023</v>
      </c>
      <c r="H21" s="757">
        <v>382349.80228398542</v>
      </c>
      <c r="I21" s="757">
        <v>0</v>
      </c>
      <c r="J21" s="757">
        <v>214.68412395734575</v>
      </c>
      <c r="K21" s="757">
        <v>352827.07119344635</v>
      </c>
      <c r="L21" s="757">
        <v>0</v>
      </c>
      <c r="M21" s="757">
        <v>0</v>
      </c>
      <c r="N21" s="757">
        <v>348991.994332648</v>
      </c>
      <c r="O21" s="757">
        <f t="shared" si="6"/>
        <v>1778348.4680987736</v>
      </c>
      <c r="P21" s="161"/>
      <c r="Q21" s="161"/>
      <c r="R21" s="161"/>
      <c r="S21" s="161"/>
      <c r="T21" s="161"/>
      <c r="U21" s="161"/>
      <c r="V21" s="161"/>
      <c r="W21" s="161"/>
      <c r="X21" s="161"/>
      <c r="Y21" s="161"/>
      <c r="Z21" s="161"/>
      <c r="AA21" s="161"/>
      <c r="AB21" s="161"/>
      <c r="AC21" s="161"/>
      <c r="AD21" s="161"/>
      <c r="AE21" s="161"/>
    </row>
    <row r="22" spans="1:31" x14ac:dyDescent="0.25">
      <c r="A22" s="153"/>
      <c r="B22" s="742"/>
      <c r="C22" s="757"/>
      <c r="D22" s="757"/>
      <c r="E22" s="757"/>
      <c r="F22" s="757"/>
      <c r="G22" s="757"/>
      <c r="H22" s="757"/>
      <c r="I22" s="757"/>
      <c r="J22" s="757"/>
      <c r="K22" s="757"/>
      <c r="L22" s="757"/>
      <c r="M22" s="757"/>
      <c r="N22" s="757"/>
      <c r="O22" s="757"/>
      <c r="P22" s="161"/>
      <c r="Q22" s="161"/>
      <c r="R22" s="161"/>
      <c r="S22" s="161"/>
      <c r="T22" s="161"/>
      <c r="U22" s="161"/>
      <c r="V22" s="161"/>
      <c r="W22" s="161"/>
      <c r="X22" s="161"/>
      <c r="Y22" s="161"/>
      <c r="Z22" s="161"/>
      <c r="AA22" s="161"/>
      <c r="AB22" s="161"/>
      <c r="AC22" s="161"/>
      <c r="AD22" s="161"/>
      <c r="AE22" s="161"/>
    </row>
    <row r="23" spans="1:31" x14ac:dyDescent="0.25">
      <c r="A23" s="153"/>
      <c r="B23" s="745"/>
      <c r="C23" s="759"/>
      <c r="D23" s="759"/>
      <c r="E23" s="759"/>
      <c r="F23" s="759"/>
      <c r="G23" s="759"/>
      <c r="H23" s="759"/>
      <c r="I23" s="759"/>
      <c r="J23" s="759"/>
      <c r="K23" s="759"/>
      <c r="L23" s="759"/>
      <c r="M23" s="759"/>
      <c r="N23" s="759"/>
      <c r="O23" s="759"/>
      <c r="P23" s="161"/>
      <c r="Q23" s="161"/>
      <c r="R23" s="161"/>
      <c r="S23" s="161"/>
      <c r="T23" s="161"/>
      <c r="U23" s="161"/>
      <c r="V23" s="161"/>
      <c r="W23" s="161"/>
      <c r="X23" s="161"/>
      <c r="Y23" s="161"/>
      <c r="Z23" s="161"/>
      <c r="AA23" s="161"/>
      <c r="AB23" s="161"/>
      <c r="AC23" s="161"/>
      <c r="AD23" s="161"/>
      <c r="AE23" s="161"/>
    </row>
    <row r="24" spans="1:31" x14ac:dyDescent="0.25">
      <c r="A24" s="153"/>
      <c r="B24" s="764" t="s">
        <v>198</v>
      </c>
      <c r="C24" s="757">
        <f t="shared" ref="C24:F24" si="7">+C25+C26</f>
        <v>140850.68227178924</v>
      </c>
      <c r="D24" s="757">
        <f t="shared" si="7"/>
        <v>144294.77009659616</v>
      </c>
      <c r="E24" s="757">
        <f t="shared" si="7"/>
        <v>365771.83445152012</v>
      </c>
      <c r="F24" s="757">
        <f t="shared" si="7"/>
        <v>204024.07570692076</v>
      </c>
      <c r="G24" s="757">
        <f t="shared" ref="G24:J24" si="8">+G25+G26</f>
        <v>210447.38446585787</v>
      </c>
      <c r="H24" s="757">
        <f t="shared" si="8"/>
        <v>228073.07055362005</v>
      </c>
      <c r="I24" s="757">
        <f t="shared" si="8"/>
        <v>143354.14816818736</v>
      </c>
      <c r="J24" s="757">
        <f t="shared" si="8"/>
        <v>105781.75180328518</v>
      </c>
      <c r="K24" s="757">
        <f t="shared" ref="K24:N24" si="9">+K25+K26</f>
        <v>362714.71485299413</v>
      </c>
      <c r="L24" s="757">
        <f t="shared" si="9"/>
        <v>196324.63965171232</v>
      </c>
      <c r="M24" s="757">
        <f t="shared" si="9"/>
        <v>213076.92385312694</v>
      </c>
      <c r="N24" s="757">
        <f t="shared" si="9"/>
        <v>233634.50718565</v>
      </c>
      <c r="O24" s="757">
        <f>+O25+O26</f>
        <v>2548348.5030612606</v>
      </c>
      <c r="P24" s="161"/>
      <c r="Q24" s="161"/>
      <c r="R24" s="161"/>
      <c r="S24" s="161"/>
      <c r="T24" s="161"/>
      <c r="U24" s="161"/>
      <c r="V24" s="161"/>
      <c r="W24" s="161"/>
      <c r="X24" s="161"/>
      <c r="Y24" s="161"/>
      <c r="Z24" s="161"/>
      <c r="AA24" s="161"/>
      <c r="AB24" s="161"/>
      <c r="AC24" s="161"/>
      <c r="AD24" s="161"/>
      <c r="AE24" s="161"/>
    </row>
    <row r="25" spans="1:31" x14ac:dyDescent="0.25">
      <c r="A25" s="153"/>
      <c r="B25" s="743" t="s">
        <v>326</v>
      </c>
      <c r="C25" s="757">
        <v>103799.90908000003</v>
      </c>
      <c r="D25" s="757">
        <v>120751.53213199999</v>
      </c>
      <c r="E25" s="757">
        <v>263304.51288489823</v>
      </c>
      <c r="F25" s="757">
        <v>161210.25737244354</v>
      </c>
      <c r="G25" s="757">
        <v>144381.24367999999</v>
      </c>
      <c r="H25" s="757">
        <v>180925.50784831989</v>
      </c>
      <c r="I25" s="757">
        <v>104790.17027000002</v>
      </c>
      <c r="J25" s="757">
        <v>82962.084801999983</v>
      </c>
      <c r="K25" s="757">
        <v>258357.88202714006</v>
      </c>
      <c r="L25" s="757">
        <v>152642.00248944352</v>
      </c>
      <c r="M25" s="757">
        <v>146658.52258999998</v>
      </c>
      <c r="N25" s="757">
        <v>189144.93505531986</v>
      </c>
      <c r="O25" s="757">
        <f t="shared" ref="O25:O26" si="10">SUM(C25:N25)</f>
        <v>1908928.5602315655</v>
      </c>
      <c r="P25" s="161"/>
      <c r="Q25" s="161"/>
      <c r="R25" s="161"/>
      <c r="S25" s="161"/>
      <c r="T25" s="161"/>
      <c r="U25" s="161"/>
      <c r="V25" s="161"/>
      <c r="W25" s="161"/>
      <c r="X25" s="161"/>
      <c r="Y25" s="161"/>
      <c r="Z25" s="161"/>
      <c r="AA25" s="161"/>
      <c r="AB25" s="161"/>
      <c r="AC25" s="161"/>
      <c r="AD25" s="161"/>
      <c r="AE25" s="161"/>
    </row>
    <row r="26" spans="1:31" x14ac:dyDescent="0.25">
      <c r="A26" s="153"/>
      <c r="B26" s="743" t="s">
        <v>364</v>
      </c>
      <c r="C26" s="757">
        <v>37050.773191789223</v>
      </c>
      <c r="D26" s="757">
        <v>23543.237964596148</v>
      </c>
      <c r="E26" s="757">
        <v>102467.32156662189</v>
      </c>
      <c r="F26" s="757">
        <v>42813.818334477219</v>
      </c>
      <c r="G26" s="757">
        <v>66066.140785857904</v>
      </c>
      <c r="H26" s="757">
        <v>47147.562705300152</v>
      </c>
      <c r="I26" s="757">
        <v>38563.977898187339</v>
      </c>
      <c r="J26" s="757">
        <v>22819.667001285205</v>
      </c>
      <c r="K26" s="757">
        <v>104356.83282585407</v>
      </c>
      <c r="L26" s="757">
        <v>43682.637162268795</v>
      </c>
      <c r="M26" s="757">
        <v>66418.401263126972</v>
      </c>
      <c r="N26" s="757">
        <v>44489.57213033014</v>
      </c>
      <c r="O26" s="757">
        <f t="shared" si="10"/>
        <v>639419.94282969506</v>
      </c>
      <c r="P26" s="161"/>
      <c r="Q26" s="161"/>
      <c r="R26" s="161"/>
      <c r="S26" s="161"/>
      <c r="T26" s="161"/>
      <c r="U26" s="161"/>
      <c r="V26" s="161"/>
      <c r="W26" s="161"/>
      <c r="X26" s="161"/>
      <c r="Y26" s="161"/>
      <c r="Z26" s="161"/>
      <c r="AA26" s="161"/>
      <c r="AB26" s="161"/>
      <c r="AC26" s="161"/>
      <c r="AD26" s="161"/>
      <c r="AE26" s="161"/>
    </row>
    <row r="27" spans="1:31" x14ac:dyDescent="0.25">
      <c r="A27" s="153"/>
      <c r="B27" s="744"/>
      <c r="C27" s="758"/>
      <c r="D27" s="758"/>
      <c r="E27" s="758"/>
      <c r="F27" s="758"/>
      <c r="G27" s="758"/>
      <c r="H27" s="758"/>
      <c r="I27" s="758"/>
      <c r="J27" s="758"/>
      <c r="K27" s="758"/>
      <c r="L27" s="758"/>
      <c r="M27" s="758"/>
      <c r="N27" s="758"/>
      <c r="O27" s="758"/>
      <c r="P27" s="161"/>
      <c r="Q27" s="161"/>
      <c r="R27" s="161"/>
      <c r="S27" s="161"/>
      <c r="T27" s="161"/>
      <c r="U27" s="161"/>
      <c r="V27" s="161"/>
      <c r="W27" s="161"/>
      <c r="X27" s="161"/>
      <c r="Y27" s="161"/>
      <c r="Z27" s="161"/>
      <c r="AA27" s="161"/>
      <c r="AB27" s="161"/>
      <c r="AC27" s="161"/>
      <c r="AD27" s="161"/>
      <c r="AE27" s="161"/>
    </row>
    <row r="28" spans="1:31" x14ac:dyDescent="0.25">
      <c r="A28" s="153"/>
      <c r="B28" s="742"/>
      <c r="C28" s="757"/>
      <c r="D28" s="757"/>
      <c r="E28" s="757"/>
      <c r="F28" s="757"/>
      <c r="G28" s="757"/>
      <c r="H28" s="757"/>
      <c r="I28" s="757"/>
      <c r="J28" s="757"/>
      <c r="K28" s="757"/>
      <c r="L28" s="757"/>
      <c r="M28" s="757"/>
      <c r="N28" s="757"/>
      <c r="O28" s="757"/>
      <c r="P28" s="161"/>
      <c r="Q28" s="161"/>
      <c r="R28" s="161"/>
      <c r="S28" s="161"/>
      <c r="T28" s="161"/>
      <c r="U28" s="161"/>
      <c r="V28" s="161"/>
      <c r="W28" s="161"/>
      <c r="X28" s="161"/>
      <c r="Y28" s="161"/>
      <c r="Z28" s="161"/>
      <c r="AA28" s="161"/>
      <c r="AB28" s="161"/>
      <c r="AC28" s="161"/>
      <c r="AD28" s="161"/>
      <c r="AE28" s="161"/>
    </row>
    <row r="29" spans="1:31" x14ac:dyDescent="0.25">
      <c r="A29" s="153"/>
      <c r="B29" s="742" t="s">
        <v>200</v>
      </c>
      <c r="C29" s="757">
        <f t="shared" ref="C29:F29" si="11">+C30+C31</f>
        <v>46014.346989999998</v>
      </c>
      <c r="D29" s="757">
        <f t="shared" si="11"/>
        <v>2654.9525223687938</v>
      </c>
      <c r="E29" s="757">
        <f t="shared" si="11"/>
        <v>5035.6485161622431</v>
      </c>
      <c r="F29" s="757">
        <f t="shared" si="11"/>
        <v>19064.94729389745</v>
      </c>
      <c r="G29" s="757">
        <f t="shared" ref="G29:J29" si="12">+G30+G31</f>
        <v>2322038.573526206</v>
      </c>
      <c r="H29" s="757">
        <f t="shared" si="12"/>
        <v>32473.837170806139</v>
      </c>
      <c r="I29" s="757">
        <f t="shared" si="12"/>
        <v>53763.877390000001</v>
      </c>
      <c r="J29" s="757">
        <f t="shared" si="12"/>
        <v>2591.8733047822993</v>
      </c>
      <c r="K29" s="757">
        <f t="shared" ref="K29:N29" si="13">+K30+K31</f>
        <v>4503.8711140800569</v>
      </c>
      <c r="L29" s="757">
        <f t="shared" si="13"/>
        <v>19944.651081666376</v>
      </c>
      <c r="M29" s="757">
        <f t="shared" si="13"/>
        <v>3595.1966299999999</v>
      </c>
      <c r="N29" s="757">
        <f t="shared" si="13"/>
        <v>34071.128869251435</v>
      </c>
      <c r="O29" s="757">
        <f>+O30+O31</f>
        <v>2545752.9044092209</v>
      </c>
      <c r="P29" s="161"/>
      <c r="Q29" s="161"/>
      <c r="R29" s="161"/>
      <c r="S29" s="161"/>
      <c r="T29" s="161"/>
      <c r="U29" s="161"/>
      <c r="V29" s="161"/>
      <c r="W29" s="161"/>
      <c r="X29" s="161"/>
      <c r="Y29" s="161"/>
      <c r="Z29" s="161"/>
      <c r="AA29" s="161"/>
      <c r="AB29" s="161"/>
      <c r="AC29" s="161"/>
      <c r="AD29" s="161"/>
      <c r="AE29" s="161"/>
    </row>
    <row r="30" spans="1:31" x14ac:dyDescent="0.25">
      <c r="A30" s="153"/>
      <c r="B30" s="743" t="s">
        <v>326</v>
      </c>
      <c r="C30" s="757">
        <v>15733.077439999999</v>
      </c>
      <c r="D30" s="757">
        <v>2529.1005878119004</v>
      </c>
      <c r="E30" s="757">
        <v>1233.0866035315523</v>
      </c>
      <c r="F30" s="757">
        <v>18791.135030000001</v>
      </c>
      <c r="G30" s="757">
        <v>2044491.5199591119</v>
      </c>
      <c r="H30" s="757">
        <v>570.59505368522071</v>
      </c>
      <c r="I30" s="757">
        <v>15733.077439999999</v>
      </c>
      <c r="J30" s="757">
        <v>2529.1008157389633</v>
      </c>
      <c r="K30" s="757">
        <v>1233.0866035315523</v>
      </c>
      <c r="L30" s="757">
        <v>19618.146630000003</v>
      </c>
      <c r="M30" s="757">
        <v>3399.8187800000001</v>
      </c>
      <c r="N30" s="757">
        <v>570.59505368522071</v>
      </c>
      <c r="O30" s="757">
        <f t="shared" ref="O30:O31" si="14">SUM(C30:N30)</f>
        <v>2126432.3399970965</v>
      </c>
      <c r="P30" s="161"/>
      <c r="Q30" s="161"/>
      <c r="R30" s="161"/>
      <c r="S30" s="161"/>
      <c r="T30" s="161"/>
      <c r="U30" s="161"/>
      <c r="V30" s="161"/>
      <c r="W30" s="161"/>
      <c r="X30" s="161"/>
      <c r="Y30" s="161"/>
      <c r="Z30" s="161"/>
      <c r="AA30" s="161"/>
      <c r="AB30" s="161"/>
      <c r="AC30" s="161"/>
      <c r="AD30" s="161"/>
      <c r="AE30" s="161"/>
    </row>
    <row r="31" spans="1:31" x14ac:dyDescent="0.25">
      <c r="A31" s="153"/>
      <c r="B31" s="743" t="s">
        <v>364</v>
      </c>
      <c r="C31" s="757">
        <v>30281.269550000001</v>
      </c>
      <c r="D31" s="757">
        <v>125.85193455689345</v>
      </c>
      <c r="E31" s="757">
        <v>3802.561912630691</v>
      </c>
      <c r="F31" s="757">
        <v>273.81226389744927</v>
      </c>
      <c r="G31" s="757">
        <v>277547.05356709403</v>
      </c>
      <c r="H31" s="757">
        <v>31903.242117120917</v>
      </c>
      <c r="I31" s="757">
        <v>38030.799950000001</v>
      </c>
      <c r="J31" s="757">
        <v>62.772489043336222</v>
      </c>
      <c r="K31" s="757">
        <v>3270.7845105485044</v>
      </c>
      <c r="L31" s="757">
        <v>326.5044516663736</v>
      </c>
      <c r="M31" s="757">
        <v>195.37785</v>
      </c>
      <c r="N31" s="757">
        <v>33500.533815566218</v>
      </c>
      <c r="O31" s="757">
        <f t="shared" si="14"/>
        <v>419320.56441212445</v>
      </c>
      <c r="P31" s="161"/>
      <c r="Q31" s="161"/>
      <c r="R31" s="161"/>
      <c r="S31" s="161"/>
      <c r="T31" s="161"/>
      <c r="U31" s="161"/>
      <c r="V31" s="161"/>
      <c r="W31" s="161"/>
      <c r="X31" s="161"/>
      <c r="Y31" s="161"/>
      <c r="Z31" s="161"/>
      <c r="AA31" s="161"/>
      <c r="AB31" s="161"/>
      <c r="AC31" s="161"/>
      <c r="AD31" s="161"/>
      <c r="AE31" s="161"/>
    </row>
    <row r="32" spans="1:31" x14ac:dyDescent="0.25">
      <c r="A32" s="153"/>
      <c r="B32" s="744"/>
      <c r="C32" s="758"/>
      <c r="D32" s="758"/>
      <c r="E32" s="758"/>
      <c r="F32" s="758"/>
      <c r="G32" s="758"/>
      <c r="H32" s="758"/>
      <c r="I32" s="758"/>
      <c r="J32" s="758"/>
      <c r="K32" s="758"/>
      <c r="L32" s="758"/>
      <c r="M32" s="758"/>
      <c r="N32" s="758"/>
      <c r="O32" s="758"/>
      <c r="P32" s="161"/>
      <c r="Q32" s="161"/>
      <c r="R32" s="161"/>
      <c r="S32" s="161"/>
      <c r="T32" s="161"/>
      <c r="U32" s="161"/>
      <c r="V32" s="161"/>
      <c r="W32" s="161"/>
      <c r="X32" s="161"/>
      <c r="Y32" s="161"/>
      <c r="Z32" s="161"/>
      <c r="AA32" s="161"/>
      <c r="AB32" s="161"/>
      <c r="AC32" s="161"/>
      <c r="AD32" s="161"/>
      <c r="AE32" s="161"/>
    </row>
    <row r="33" spans="1:31" x14ac:dyDescent="0.25">
      <c r="A33" s="153"/>
      <c r="B33" s="742"/>
      <c r="C33" s="757"/>
      <c r="D33" s="757"/>
      <c r="E33" s="757"/>
      <c r="F33" s="757"/>
      <c r="G33" s="757"/>
      <c r="H33" s="757"/>
      <c r="I33" s="757"/>
      <c r="J33" s="757"/>
      <c r="K33" s="757"/>
      <c r="L33" s="757"/>
      <c r="M33" s="757"/>
      <c r="N33" s="757"/>
      <c r="O33" s="757"/>
      <c r="P33" s="161"/>
      <c r="Q33" s="161"/>
      <c r="R33" s="161"/>
      <c r="S33" s="161"/>
      <c r="T33" s="161"/>
      <c r="U33" s="161"/>
      <c r="V33" s="161"/>
      <c r="W33" s="161"/>
      <c r="X33" s="161"/>
      <c r="Y33" s="161"/>
      <c r="Z33" s="161"/>
      <c r="AA33" s="161"/>
      <c r="AB33" s="161"/>
      <c r="AC33" s="161"/>
      <c r="AD33" s="161"/>
      <c r="AE33" s="161"/>
    </row>
    <row r="34" spans="1:31" x14ac:dyDescent="0.25">
      <c r="A34" s="153"/>
      <c r="B34" s="742" t="s">
        <v>754</v>
      </c>
      <c r="C34" s="757">
        <f t="shared" ref="C34:F34" si="15">+C35+C36</f>
        <v>4765.2296671636859</v>
      </c>
      <c r="D34" s="757">
        <f t="shared" si="15"/>
        <v>4765.095854223021</v>
      </c>
      <c r="E34" s="757">
        <f t="shared" si="15"/>
        <v>4465.5785313018268</v>
      </c>
      <c r="F34" s="757">
        <f t="shared" si="15"/>
        <v>4764.8282288743394</v>
      </c>
      <c r="G34" s="757">
        <f t="shared" ref="G34:J34" si="16">+G35+G36</f>
        <v>4664.8999929923566</v>
      </c>
      <c r="H34" s="757">
        <f t="shared" si="16"/>
        <v>199958.90892920675</v>
      </c>
      <c r="I34" s="757">
        <f t="shared" si="16"/>
        <v>3929.863630111804</v>
      </c>
      <c r="J34" s="757">
        <f t="shared" si="16"/>
        <v>4021.5210925724109</v>
      </c>
      <c r="K34" s="757">
        <f t="shared" ref="K34:N34" si="17">+K35+K36</f>
        <v>4021.387280164392</v>
      </c>
      <c r="L34" s="757">
        <f t="shared" si="17"/>
        <v>3929.4622945372994</v>
      </c>
      <c r="M34" s="757">
        <f t="shared" si="17"/>
        <v>4021.1196542830635</v>
      </c>
      <c r="N34" s="757">
        <f t="shared" si="17"/>
        <v>12290.599049038819</v>
      </c>
      <c r="O34" s="757">
        <f>+O35+O36</f>
        <v>255598.49420446978</v>
      </c>
      <c r="P34" s="161"/>
      <c r="Q34" s="161"/>
      <c r="R34" s="161"/>
      <c r="S34" s="161"/>
      <c r="T34" s="161"/>
      <c r="U34" s="161"/>
      <c r="V34" s="161"/>
      <c r="W34" s="161"/>
      <c r="X34" s="161"/>
      <c r="Y34" s="161"/>
      <c r="Z34" s="161"/>
      <c r="AA34" s="161"/>
      <c r="AB34" s="161"/>
      <c r="AC34" s="161"/>
      <c r="AD34" s="161"/>
      <c r="AE34" s="161"/>
    </row>
    <row r="35" spans="1:31" x14ac:dyDescent="0.25">
      <c r="A35" s="153"/>
      <c r="B35" s="743" t="s">
        <v>326</v>
      </c>
      <c r="C35" s="757">
        <v>31.655593357896567</v>
      </c>
      <c r="D35" s="757">
        <v>31.655593357896567</v>
      </c>
      <c r="E35" s="757">
        <v>31.655593357896567</v>
      </c>
      <c r="F35" s="757">
        <v>31.655593357896567</v>
      </c>
      <c r="G35" s="757">
        <v>31.655593357896567</v>
      </c>
      <c r="H35" s="757">
        <v>195226.00391457314</v>
      </c>
      <c r="I35" s="757">
        <v>31.655593357896567</v>
      </c>
      <c r="J35" s="757">
        <v>31.655593357896567</v>
      </c>
      <c r="K35" s="757">
        <v>31.655593357896567</v>
      </c>
      <c r="L35" s="757">
        <v>31.655593357896567</v>
      </c>
      <c r="M35" s="757">
        <v>31.655593357896567</v>
      </c>
      <c r="N35" s="757">
        <v>8393.0598972884327</v>
      </c>
      <c r="O35" s="757">
        <f t="shared" ref="O35:O36" si="18">SUM(C35:N35)</f>
        <v>203935.61974544055</v>
      </c>
      <c r="P35" s="161"/>
      <c r="Q35" s="161"/>
      <c r="R35" s="161"/>
      <c r="S35" s="161"/>
      <c r="T35" s="161"/>
      <c r="U35" s="161"/>
      <c r="V35" s="161"/>
      <c r="W35" s="161"/>
      <c r="X35" s="161"/>
      <c r="Y35" s="161"/>
      <c r="Z35" s="161"/>
      <c r="AA35" s="161"/>
      <c r="AB35" s="161"/>
      <c r="AC35" s="161"/>
      <c r="AD35" s="161"/>
      <c r="AE35" s="161"/>
    </row>
    <row r="36" spans="1:31" x14ac:dyDescent="0.25">
      <c r="A36" s="153"/>
      <c r="B36" s="743" t="s">
        <v>364</v>
      </c>
      <c r="C36" s="757">
        <v>4733.5740738057893</v>
      </c>
      <c r="D36" s="757">
        <v>4733.4402608651244</v>
      </c>
      <c r="E36" s="757">
        <v>4433.9229379439303</v>
      </c>
      <c r="F36" s="757">
        <v>4733.1726355164428</v>
      </c>
      <c r="G36" s="757">
        <v>4633.24439963446</v>
      </c>
      <c r="H36" s="757">
        <v>4732.9050146336222</v>
      </c>
      <c r="I36" s="757">
        <v>3898.2080367539074</v>
      </c>
      <c r="J36" s="757">
        <v>3989.8654992145143</v>
      </c>
      <c r="K36" s="757">
        <v>3989.7316868064954</v>
      </c>
      <c r="L36" s="757">
        <v>3897.8067011794028</v>
      </c>
      <c r="M36" s="757">
        <v>3989.4640609251669</v>
      </c>
      <c r="N36" s="757">
        <v>3897.5391517503863</v>
      </c>
      <c r="O36" s="757">
        <f t="shared" si="18"/>
        <v>51662.874459029248</v>
      </c>
      <c r="P36" s="161"/>
      <c r="Q36" s="161"/>
      <c r="R36" s="161"/>
      <c r="S36" s="161"/>
      <c r="T36" s="161"/>
      <c r="U36" s="161"/>
      <c r="V36" s="161"/>
      <c r="W36" s="161"/>
      <c r="X36" s="161"/>
      <c r="Y36" s="161"/>
      <c r="Z36" s="161"/>
      <c r="AA36" s="161"/>
      <c r="AB36" s="161"/>
      <c r="AC36" s="161"/>
      <c r="AD36" s="161"/>
      <c r="AE36" s="161"/>
    </row>
    <row r="37" spans="1:31" x14ac:dyDescent="0.25">
      <c r="A37" s="153"/>
      <c r="B37" s="744"/>
      <c r="C37" s="758"/>
      <c r="D37" s="758"/>
      <c r="E37" s="758"/>
      <c r="F37" s="758"/>
      <c r="G37" s="758"/>
      <c r="H37" s="758"/>
      <c r="I37" s="758"/>
      <c r="J37" s="758"/>
      <c r="K37" s="758"/>
      <c r="L37" s="758"/>
      <c r="M37" s="758"/>
      <c r="N37" s="758"/>
      <c r="O37" s="758"/>
      <c r="P37" s="161"/>
      <c r="Q37" s="161"/>
      <c r="R37" s="161"/>
      <c r="S37" s="161"/>
      <c r="T37" s="161"/>
      <c r="U37" s="161"/>
      <c r="V37" s="161"/>
      <c r="W37" s="161"/>
      <c r="X37" s="161"/>
      <c r="Y37" s="161"/>
      <c r="Z37" s="161"/>
      <c r="AA37" s="161"/>
      <c r="AB37" s="161"/>
      <c r="AC37" s="161"/>
      <c r="AD37" s="161"/>
      <c r="AE37" s="161"/>
    </row>
    <row r="38" spans="1:31" x14ac:dyDescent="0.25">
      <c r="A38" s="153"/>
      <c r="B38" s="743"/>
      <c r="C38" s="757"/>
      <c r="D38" s="757"/>
      <c r="E38" s="757"/>
      <c r="F38" s="757"/>
      <c r="G38" s="757"/>
      <c r="H38" s="757"/>
      <c r="I38" s="757"/>
      <c r="J38" s="757"/>
      <c r="K38" s="757"/>
      <c r="L38" s="757"/>
      <c r="M38" s="757"/>
      <c r="N38" s="757"/>
      <c r="O38" s="757"/>
      <c r="P38" s="161"/>
      <c r="Q38" s="161"/>
      <c r="R38" s="161"/>
      <c r="S38" s="161"/>
      <c r="T38" s="161"/>
      <c r="U38" s="161"/>
      <c r="V38" s="161"/>
      <c r="W38" s="161"/>
      <c r="X38" s="161"/>
      <c r="Y38" s="161"/>
      <c r="Z38" s="161"/>
      <c r="AA38" s="161"/>
      <c r="AB38" s="161"/>
      <c r="AC38" s="161"/>
      <c r="AD38" s="161"/>
      <c r="AE38" s="161"/>
    </row>
    <row r="39" spans="1:31" x14ac:dyDescent="0.25">
      <c r="A39" s="153"/>
      <c r="B39" s="743" t="s">
        <v>201</v>
      </c>
      <c r="C39" s="757">
        <f t="shared" ref="C39:F39" si="19">+C40+C41</f>
        <v>13874.209352706888</v>
      </c>
      <c r="D39" s="757">
        <f t="shared" si="19"/>
        <v>14930.584590533268</v>
      </c>
      <c r="E39" s="757">
        <f t="shared" si="19"/>
        <v>15.493595444262422</v>
      </c>
      <c r="F39" s="757">
        <f t="shared" si="19"/>
        <v>15.493595444262423</v>
      </c>
      <c r="G39" s="757">
        <f t="shared" ref="G39:J39" si="20">+G40+G41</f>
        <v>1300.1405996551498</v>
      </c>
      <c r="H39" s="757">
        <f t="shared" si="20"/>
        <v>15.493595444262423</v>
      </c>
      <c r="I39" s="757">
        <f t="shared" si="20"/>
        <v>15.493595444262422</v>
      </c>
      <c r="J39" s="757">
        <f t="shared" si="20"/>
        <v>1271.5127813483223</v>
      </c>
      <c r="K39" s="757">
        <f t="shared" ref="K39:N39" si="21">+K40+K41</f>
        <v>12183.493603245181</v>
      </c>
      <c r="L39" s="757">
        <f t="shared" si="21"/>
        <v>15.493595444262422</v>
      </c>
      <c r="M39" s="757">
        <f t="shared" si="21"/>
        <v>1226.8728057435028</v>
      </c>
      <c r="N39" s="757">
        <f t="shared" si="21"/>
        <v>2396921.8864111165</v>
      </c>
      <c r="O39" s="757">
        <f>+O40+O41</f>
        <v>2441786.1681215703</v>
      </c>
      <c r="P39" s="161"/>
      <c r="Q39" s="161"/>
      <c r="R39" s="161"/>
      <c r="S39" s="161"/>
      <c r="T39" s="161"/>
      <c r="U39" s="161"/>
      <c r="V39" s="161"/>
      <c r="W39" s="161"/>
      <c r="X39" s="161"/>
      <c r="Y39" s="161"/>
      <c r="Z39" s="161"/>
      <c r="AA39" s="161"/>
      <c r="AB39" s="161"/>
      <c r="AC39" s="161"/>
      <c r="AD39" s="161"/>
      <c r="AE39" s="161"/>
    </row>
    <row r="40" spans="1:31" x14ac:dyDescent="0.25">
      <c r="A40" s="153"/>
      <c r="B40" s="743" t="s">
        <v>326</v>
      </c>
      <c r="C40" s="757">
        <v>13326.386853865055</v>
      </c>
      <c r="D40" s="757">
        <v>14136.066040426746</v>
      </c>
      <c r="E40" s="757">
        <v>10.71713866916296</v>
      </c>
      <c r="F40" s="757">
        <v>10.422615860051486</v>
      </c>
      <c r="G40" s="757">
        <v>820.21866524567395</v>
      </c>
      <c r="H40" s="757">
        <v>10.54527306576176</v>
      </c>
      <c r="I40" s="757">
        <v>10.719393080583508</v>
      </c>
      <c r="J40" s="757">
        <v>820.28877529013926</v>
      </c>
      <c r="K40" s="757">
        <v>12178.731603735079</v>
      </c>
      <c r="L40" s="757">
        <v>10.901936573835712</v>
      </c>
      <c r="M40" s="757">
        <v>820.47725940824512</v>
      </c>
      <c r="N40" s="757">
        <v>2396917.4184141504</v>
      </c>
      <c r="O40" s="757">
        <f t="shared" ref="O40:O41" si="22">SUM(C40:N40)</f>
        <v>2439072.8939693705</v>
      </c>
      <c r="P40" s="161"/>
      <c r="Q40" s="161"/>
      <c r="R40" s="161"/>
      <c r="S40" s="161"/>
      <c r="T40" s="161"/>
      <c r="U40" s="161"/>
      <c r="V40" s="161"/>
      <c r="W40" s="161"/>
      <c r="X40" s="161"/>
      <c r="Y40" s="161"/>
      <c r="Z40" s="161"/>
      <c r="AA40" s="161"/>
      <c r="AB40" s="161"/>
      <c r="AC40" s="161"/>
      <c r="AD40" s="161"/>
      <c r="AE40" s="161"/>
    </row>
    <row r="41" spans="1:31" x14ac:dyDescent="0.25">
      <c r="A41" s="153"/>
      <c r="B41" s="746" t="s">
        <v>364</v>
      </c>
      <c r="C41" s="757">
        <v>547.82249884183318</v>
      </c>
      <c r="D41" s="757">
        <v>794.51855010652253</v>
      </c>
      <c r="E41" s="757">
        <v>4.7764567750994615</v>
      </c>
      <c r="F41" s="757">
        <v>5.0709795842109369</v>
      </c>
      <c r="G41" s="757">
        <v>479.92193440947574</v>
      </c>
      <c r="H41" s="757">
        <v>4.9483223785006629</v>
      </c>
      <c r="I41" s="757">
        <v>4.7742023636789135</v>
      </c>
      <c r="J41" s="757">
        <v>451.22400605818297</v>
      </c>
      <c r="K41" s="757">
        <v>4.7619995101021919</v>
      </c>
      <c r="L41" s="757">
        <v>4.5916588704267101</v>
      </c>
      <c r="M41" s="757">
        <v>406.39554633525768</v>
      </c>
      <c r="N41" s="757">
        <v>4.4679969662220138</v>
      </c>
      <c r="O41" s="757">
        <f t="shared" si="22"/>
        <v>2713.2741521995135</v>
      </c>
      <c r="P41" s="161"/>
      <c r="Q41" s="161"/>
      <c r="R41" s="161"/>
      <c r="S41" s="161"/>
      <c r="T41" s="161"/>
      <c r="U41" s="161"/>
      <c r="V41" s="161"/>
      <c r="W41" s="161"/>
      <c r="X41" s="161"/>
      <c r="Y41" s="161"/>
      <c r="Z41" s="161"/>
      <c r="AA41" s="161"/>
      <c r="AB41" s="161"/>
      <c r="AC41" s="161"/>
      <c r="AD41" s="161"/>
      <c r="AE41" s="161"/>
    </row>
    <row r="42" spans="1:31" x14ac:dyDescent="0.25">
      <c r="A42" s="153"/>
      <c r="B42" s="747"/>
      <c r="C42" s="758"/>
      <c r="D42" s="758"/>
      <c r="E42" s="758"/>
      <c r="F42" s="758"/>
      <c r="G42" s="758"/>
      <c r="H42" s="758"/>
      <c r="I42" s="758"/>
      <c r="J42" s="758"/>
      <c r="K42" s="758"/>
      <c r="L42" s="758"/>
      <c r="M42" s="758"/>
      <c r="N42" s="758"/>
      <c r="O42" s="758"/>
      <c r="P42" s="161"/>
      <c r="Q42" s="161"/>
      <c r="R42" s="161"/>
      <c r="S42" s="161"/>
      <c r="T42" s="161"/>
      <c r="U42" s="161"/>
      <c r="V42" s="161"/>
      <c r="W42" s="161"/>
      <c r="X42" s="161"/>
      <c r="Y42" s="161"/>
      <c r="Z42" s="161"/>
      <c r="AA42" s="161"/>
      <c r="AB42" s="161"/>
      <c r="AC42" s="161"/>
      <c r="AD42" s="161"/>
      <c r="AE42" s="161"/>
    </row>
    <row r="43" spans="1:31" x14ac:dyDescent="0.25">
      <c r="A43" s="153"/>
      <c r="B43" s="743"/>
      <c r="C43" s="757"/>
      <c r="D43" s="757"/>
      <c r="E43" s="757"/>
      <c r="F43" s="757"/>
      <c r="G43" s="757"/>
      <c r="H43" s="757"/>
      <c r="I43" s="757"/>
      <c r="J43" s="757"/>
      <c r="K43" s="757"/>
      <c r="L43" s="757"/>
      <c r="M43" s="757"/>
      <c r="N43" s="757"/>
      <c r="O43" s="757"/>
      <c r="P43" s="161"/>
      <c r="Q43" s="161"/>
      <c r="R43" s="161"/>
      <c r="S43" s="161"/>
      <c r="T43" s="161"/>
      <c r="U43" s="161"/>
      <c r="V43" s="161"/>
      <c r="W43" s="161"/>
      <c r="X43" s="161"/>
      <c r="Y43" s="161"/>
      <c r="Z43" s="161"/>
      <c r="AA43" s="161"/>
      <c r="AB43" s="161"/>
      <c r="AC43" s="161"/>
      <c r="AD43" s="161"/>
      <c r="AE43" s="161"/>
    </row>
    <row r="44" spans="1:31" x14ac:dyDescent="0.25">
      <c r="A44" s="153"/>
      <c r="B44" s="748" t="s">
        <v>202</v>
      </c>
      <c r="C44" s="757">
        <f t="shared" ref="C44:F44" si="23">+C45+C46</f>
        <v>12196.470229999999</v>
      </c>
      <c r="D44" s="757">
        <f t="shared" si="23"/>
        <v>20126.386209999997</v>
      </c>
      <c r="E44" s="757">
        <f t="shared" si="23"/>
        <v>25968.530320000005</v>
      </c>
      <c r="F44" s="757">
        <f t="shared" si="23"/>
        <v>16292.476230000002</v>
      </c>
      <c r="G44" s="757">
        <f t="shared" ref="G44:J44" si="24">+G45+G46</f>
        <v>21999.873047044148</v>
      </c>
      <c r="H44" s="757">
        <f t="shared" si="24"/>
        <v>22304.757090000003</v>
      </c>
      <c r="I44" s="757">
        <f t="shared" si="24"/>
        <v>13517.55667594339</v>
      </c>
      <c r="J44" s="757">
        <f t="shared" si="24"/>
        <v>20307.766590000003</v>
      </c>
      <c r="K44" s="757">
        <f t="shared" ref="K44:N44" si="25">+K45+K46</f>
        <v>24181.997090000001</v>
      </c>
      <c r="L44" s="757">
        <f t="shared" si="25"/>
        <v>20909.152881708254</v>
      </c>
      <c r="M44" s="757">
        <f t="shared" si="25"/>
        <v>16328.758710000002</v>
      </c>
      <c r="N44" s="757">
        <f t="shared" si="25"/>
        <v>22167.023530000002</v>
      </c>
      <c r="O44" s="757">
        <f>+O45+O46</f>
        <v>236300.74860469584</v>
      </c>
      <c r="P44" s="161"/>
      <c r="Q44" s="161"/>
      <c r="R44" s="161"/>
      <c r="S44" s="161"/>
      <c r="T44" s="161"/>
      <c r="U44" s="161"/>
      <c r="V44" s="161"/>
      <c r="W44" s="161"/>
      <c r="X44" s="161"/>
      <c r="Y44" s="161"/>
      <c r="Z44" s="161"/>
      <c r="AA44" s="161"/>
      <c r="AB44" s="161"/>
      <c r="AC44" s="161"/>
      <c r="AD44" s="161"/>
      <c r="AE44" s="161"/>
    </row>
    <row r="45" spans="1:31" x14ac:dyDescent="0.25">
      <c r="A45" s="153"/>
      <c r="B45" s="743" t="s">
        <v>326</v>
      </c>
      <c r="C45" s="757">
        <v>8703.3452799999995</v>
      </c>
      <c r="D45" s="757">
        <v>13935.073949999998</v>
      </c>
      <c r="E45" s="757">
        <v>18199.367070000004</v>
      </c>
      <c r="F45" s="757">
        <v>11616.806460000002</v>
      </c>
      <c r="G45" s="757">
        <v>17572.679957044147</v>
      </c>
      <c r="H45" s="757">
        <v>15983.774840000002</v>
      </c>
      <c r="I45" s="757">
        <v>10387.865465943391</v>
      </c>
      <c r="J45" s="757">
        <v>14621.822790000002</v>
      </c>
      <c r="K45" s="757">
        <v>17394.574130000001</v>
      </c>
      <c r="L45" s="757">
        <v>16169.231901708255</v>
      </c>
      <c r="M45" s="757">
        <v>12248.934220000001</v>
      </c>
      <c r="N45" s="757">
        <v>16482.582270000003</v>
      </c>
      <c r="O45" s="757">
        <f t="shared" ref="O45:O46" si="26">SUM(C45:N45)</f>
        <v>173316.05833469582</v>
      </c>
      <c r="P45" s="161"/>
      <c r="Q45" s="161"/>
      <c r="R45" s="161"/>
      <c r="S45" s="161"/>
      <c r="T45" s="161"/>
      <c r="U45" s="161"/>
      <c r="V45" s="161"/>
      <c r="W45" s="161"/>
      <c r="X45" s="161"/>
      <c r="Y45" s="161"/>
      <c r="Z45" s="161"/>
      <c r="AA45" s="161"/>
      <c r="AB45" s="161"/>
      <c r="AC45" s="161"/>
      <c r="AD45" s="161"/>
      <c r="AE45" s="161"/>
    </row>
    <row r="46" spans="1:31" x14ac:dyDescent="0.25">
      <c r="A46" s="153"/>
      <c r="B46" s="743" t="s">
        <v>364</v>
      </c>
      <c r="C46" s="757">
        <v>3493.1249500000004</v>
      </c>
      <c r="D46" s="757">
        <v>6191.3122600000006</v>
      </c>
      <c r="E46" s="757">
        <v>7769.1632499999996</v>
      </c>
      <c r="F46" s="757">
        <v>4675.6697700000004</v>
      </c>
      <c r="G46" s="757">
        <v>4427.1930899999998</v>
      </c>
      <c r="H46" s="757">
        <v>6320.98225</v>
      </c>
      <c r="I46" s="757">
        <v>3129.69121</v>
      </c>
      <c r="J46" s="757">
        <v>5685.9438</v>
      </c>
      <c r="K46" s="757">
        <v>6787.4229599999999</v>
      </c>
      <c r="L46" s="757">
        <v>4739.9209799999999</v>
      </c>
      <c r="M46" s="757">
        <v>4079.82449</v>
      </c>
      <c r="N46" s="757">
        <v>5684.4412599999996</v>
      </c>
      <c r="O46" s="757">
        <f t="shared" si="26"/>
        <v>62984.690270000006</v>
      </c>
      <c r="P46" s="161"/>
      <c r="Q46" s="161"/>
      <c r="R46" s="161"/>
      <c r="S46" s="161"/>
      <c r="T46" s="161"/>
      <c r="U46" s="161"/>
      <c r="V46" s="161"/>
      <c r="W46" s="161"/>
      <c r="X46" s="161"/>
      <c r="Y46" s="161"/>
      <c r="Z46" s="161"/>
      <c r="AA46" s="161"/>
      <c r="AB46" s="161"/>
      <c r="AC46" s="161"/>
      <c r="AD46" s="161"/>
      <c r="AE46" s="161"/>
    </row>
    <row r="47" spans="1:31" x14ac:dyDescent="0.25">
      <c r="A47" s="153"/>
      <c r="B47" s="747"/>
      <c r="C47" s="758"/>
      <c r="D47" s="758"/>
      <c r="E47" s="758"/>
      <c r="F47" s="758"/>
      <c r="G47" s="758"/>
      <c r="H47" s="758"/>
      <c r="I47" s="758"/>
      <c r="J47" s="758"/>
      <c r="K47" s="758"/>
      <c r="L47" s="758"/>
      <c r="M47" s="758"/>
      <c r="N47" s="758"/>
      <c r="O47" s="758"/>
      <c r="P47" s="161"/>
      <c r="Q47" s="161"/>
      <c r="R47" s="161"/>
      <c r="S47" s="161"/>
      <c r="T47" s="161"/>
      <c r="U47" s="161"/>
      <c r="V47" s="161"/>
      <c r="W47" s="161"/>
      <c r="X47" s="161"/>
      <c r="Y47" s="161"/>
      <c r="Z47" s="161"/>
      <c r="AA47" s="161"/>
      <c r="AB47" s="161"/>
      <c r="AC47" s="161"/>
      <c r="AD47" s="161"/>
      <c r="AE47" s="161"/>
    </row>
    <row r="48" spans="1:31" x14ac:dyDescent="0.25">
      <c r="A48" s="153"/>
      <c r="B48" s="749"/>
      <c r="C48" s="757"/>
      <c r="D48" s="757"/>
      <c r="E48" s="757"/>
      <c r="F48" s="757"/>
      <c r="G48" s="757"/>
      <c r="H48" s="757"/>
      <c r="I48" s="757"/>
      <c r="J48" s="757"/>
      <c r="K48" s="757"/>
      <c r="L48" s="757"/>
      <c r="M48" s="757"/>
      <c r="N48" s="757"/>
      <c r="O48" s="757"/>
      <c r="P48" s="161"/>
      <c r="Q48" s="161"/>
      <c r="R48" s="161"/>
      <c r="S48" s="161"/>
      <c r="T48" s="161"/>
      <c r="U48" s="161"/>
      <c r="V48" s="161"/>
      <c r="W48" s="161"/>
      <c r="X48" s="161"/>
      <c r="Y48" s="161"/>
      <c r="Z48" s="161"/>
      <c r="AA48" s="161"/>
      <c r="AB48" s="161"/>
      <c r="AC48" s="161"/>
      <c r="AD48" s="161"/>
      <c r="AE48" s="161"/>
    </row>
    <row r="49" spans="1:31" x14ac:dyDescent="0.25">
      <c r="A49" s="153"/>
      <c r="B49" s="750" t="s">
        <v>440</v>
      </c>
      <c r="C49" s="757">
        <f t="shared" ref="C49:F49" si="27">+C50+C51</f>
        <v>1488.9128000000001</v>
      </c>
      <c r="D49" s="757">
        <f t="shared" si="27"/>
        <v>15023.529369999998</v>
      </c>
      <c r="E49" s="757">
        <f t="shared" si="27"/>
        <v>1084594.4971216922</v>
      </c>
      <c r="F49" s="757">
        <f t="shared" si="27"/>
        <v>886.23865999999998</v>
      </c>
      <c r="G49" s="757">
        <f t="shared" ref="G49:J49" si="28">+G50+G51</f>
        <v>1133.79215</v>
      </c>
      <c r="H49" s="757">
        <f t="shared" si="28"/>
        <v>17020.231505134354</v>
      </c>
      <c r="I49" s="757">
        <f t="shared" si="28"/>
        <v>1444.12102</v>
      </c>
      <c r="J49" s="757">
        <f t="shared" si="28"/>
        <v>14483.745550000001</v>
      </c>
      <c r="K49" s="757">
        <f t="shared" ref="K49:N49" si="29">+K50+K51</f>
        <v>19672.772013858645</v>
      </c>
      <c r="L49" s="757">
        <f t="shared" si="29"/>
        <v>851.33646999999996</v>
      </c>
      <c r="M49" s="757">
        <f t="shared" si="29"/>
        <v>1088.2521000000002</v>
      </c>
      <c r="N49" s="757">
        <f t="shared" si="29"/>
        <v>16835.228988901559</v>
      </c>
      <c r="O49" s="757">
        <f>+O50+O51</f>
        <v>1174522.6577495867</v>
      </c>
      <c r="P49" s="161"/>
      <c r="Q49" s="161"/>
      <c r="R49" s="161"/>
      <c r="S49" s="161"/>
      <c r="T49" s="161"/>
      <c r="U49" s="161"/>
      <c r="V49" s="161"/>
      <c r="W49" s="161"/>
      <c r="X49" s="161"/>
      <c r="Y49" s="161"/>
      <c r="Z49" s="161"/>
      <c r="AA49" s="161"/>
      <c r="AB49" s="161"/>
      <c r="AC49" s="161"/>
      <c r="AD49" s="161"/>
      <c r="AE49" s="161"/>
    </row>
    <row r="50" spans="1:31" x14ac:dyDescent="0.25">
      <c r="A50" s="153"/>
      <c r="B50" s="749" t="s">
        <v>326</v>
      </c>
      <c r="C50" s="757">
        <v>1488.9128000000001</v>
      </c>
      <c r="D50" s="757">
        <v>15023.529369999998</v>
      </c>
      <c r="E50" s="757">
        <v>1065291.7301402991</v>
      </c>
      <c r="F50" s="757">
        <v>886.23865999999998</v>
      </c>
      <c r="G50" s="757">
        <v>1133.79215</v>
      </c>
      <c r="H50" s="757">
        <v>0</v>
      </c>
      <c r="I50" s="757">
        <v>1444.12102</v>
      </c>
      <c r="J50" s="757">
        <v>14483.745550000001</v>
      </c>
      <c r="K50" s="757">
        <v>0</v>
      </c>
      <c r="L50" s="757">
        <v>851.33646999999996</v>
      </c>
      <c r="M50" s="757">
        <v>1088.2521000000002</v>
      </c>
      <c r="N50" s="757">
        <v>0</v>
      </c>
      <c r="O50" s="757">
        <f t="shared" ref="O50:O51" si="30">SUM(C50:N50)</f>
        <v>1101691.6582602991</v>
      </c>
      <c r="P50" s="161"/>
      <c r="Q50" s="161"/>
      <c r="R50" s="161"/>
      <c r="S50" s="161"/>
      <c r="T50" s="161"/>
      <c r="U50" s="161"/>
      <c r="V50" s="161"/>
      <c r="W50" s="161"/>
      <c r="X50" s="161"/>
      <c r="Y50" s="161"/>
      <c r="Z50" s="161"/>
      <c r="AA50" s="161"/>
      <c r="AB50" s="161"/>
      <c r="AC50" s="161"/>
      <c r="AD50" s="161"/>
      <c r="AE50" s="161"/>
    </row>
    <row r="51" spans="1:31" x14ac:dyDescent="0.25">
      <c r="A51" s="153"/>
      <c r="B51" s="749" t="s">
        <v>364</v>
      </c>
      <c r="C51" s="757">
        <v>0</v>
      </c>
      <c r="D51" s="757">
        <v>0</v>
      </c>
      <c r="E51" s="757">
        <v>19302.76698139307</v>
      </c>
      <c r="F51" s="757">
        <v>0</v>
      </c>
      <c r="G51" s="757">
        <v>0</v>
      </c>
      <c r="H51" s="757">
        <v>17020.231505134354</v>
      </c>
      <c r="I51" s="757">
        <v>0</v>
      </c>
      <c r="J51" s="757">
        <v>0</v>
      </c>
      <c r="K51" s="757">
        <v>19672.772013858645</v>
      </c>
      <c r="L51" s="757">
        <v>0</v>
      </c>
      <c r="M51" s="757">
        <v>0</v>
      </c>
      <c r="N51" s="757">
        <v>16835.228988901559</v>
      </c>
      <c r="O51" s="757">
        <f t="shared" si="30"/>
        <v>72830.999489287628</v>
      </c>
      <c r="P51" s="161"/>
      <c r="Q51" s="161"/>
      <c r="R51" s="161"/>
      <c r="S51" s="161"/>
      <c r="T51" s="161"/>
      <c r="U51" s="161"/>
      <c r="V51" s="161"/>
      <c r="W51" s="161"/>
      <c r="X51" s="161"/>
      <c r="Y51" s="161"/>
      <c r="Z51" s="161"/>
      <c r="AA51" s="161"/>
      <c r="AB51" s="161"/>
      <c r="AC51" s="161"/>
      <c r="AD51" s="161"/>
      <c r="AE51" s="161"/>
    </row>
    <row r="52" spans="1:31" x14ac:dyDescent="0.25">
      <c r="A52" s="153"/>
      <c r="B52" s="747"/>
      <c r="C52" s="758"/>
      <c r="D52" s="758"/>
      <c r="E52" s="758"/>
      <c r="F52" s="758"/>
      <c r="G52" s="758"/>
      <c r="H52" s="758"/>
      <c r="I52" s="758"/>
      <c r="J52" s="758"/>
      <c r="K52" s="758"/>
      <c r="L52" s="758"/>
      <c r="M52" s="758"/>
      <c r="N52" s="758"/>
      <c r="O52" s="758"/>
      <c r="P52" s="161"/>
      <c r="Q52" s="161"/>
      <c r="R52" s="161"/>
      <c r="S52" s="161"/>
      <c r="T52" s="161"/>
      <c r="U52" s="161"/>
      <c r="V52" s="161"/>
      <c r="W52" s="161"/>
      <c r="X52" s="161"/>
      <c r="Y52" s="161"/>
      <c r="Z52" s="161"/>
      <c r="AA52" s="161"/>
      <c r="AB52" s="161"/>
      <c r="AC52" s="161"/>
      <c r="AD52" s="161"/>
      <c r="AE52" s="161"/>
    </row>
    <row r="53" spans="1:31" x14ac:dyDescent="0.25">
      <c r="A53" s="153"/>
      <c r="B53" s="748"/>
      <c r="C53" s="757"/>
      <c r="D53" s="757"/>
      <c r="E53" s="757"/>
      <c r="F53" s="757"/>
      <c r="G53" s="757"/>
      <c r="H53" s="757"/>
      <c r="I53" s="757"/>
      <c r="J53" s="757"/>
      <c r="K53" s="757"/>
      <c r="L53" s="757"/>
      <c r="M53" s="757"/>
      <c r="N53" s="757"/>
      <c r="O53" s="757"/>
      <c r="P53" s="161"/>
      <c r="Q53" s="161"/>
      <c r="R53" s="161"/>
      <c r="S53" s="161"/>
      <c r="T53" s="161"/>
      <c r="U53" s="161"/>
      <c r="V53" s="161"/>
      <c r="W53" s="161"/>
      <c r="X53" s="161"/>
      <c r="Y53" s="161"/>
      <c r="Z53" s="161"/>
      <c r="AA53" s="161"/>
      <c r="AB53" s="161"/>
      <c r="AC53" s="161"/>
      <c r="AD53" s="161"/>
      <c r="AE53" s="161"/>
    </row>
    <row r="54" spans="1:31" x14ac:dyDescent="0.25">
      <c r="A54" s="153"/>
      <c r="B54" s="742" t="s">
        <v>199</v>
      </c>
      <c r="C54" s="757">
        <f t="shared" ref="C54:F54" si="31">+C55+C56</f>
        <v>479381.27856313449</v>
      </c>
      <c r="D54" s="757">
        <f t="shared" si="31"/>
        <v>852233.38411223912</v>
      </c>
      <c r="E54" s="757">
        <f t="shared" si="31"/>
        <v>2343641.8063086625</v>
      </c>
      <c r="F54" s="757">
        <f t="shared" si="31"/>
        <v>956099.3278009179</v>
      </c>
      <c r="G54" s="757">
        <f t="shared" ref="G54:J54" si="32">+G55+G56</f>
        <v>1051975.5835135446</v>
      </c>
      <c r="H54" s="757">
        <f t="shared" si="32"/>
        <v>2764432.0397140766</v>
      </c>
      <c r="I54" s="757">
        <f t="shared" si="32"/>
        <v>937456.72252346273</v>
      </c>
      <c r="J54" s="757">
        <f t="shared" si="32"/>
        <v>90549.797061925405</v>
      </c>
      <c r="K54" s="757">
        <f t="shared" ref="K54:N54" si="33">+K55+K56</f>
        <v>1756666.0630013519</v>
      </c>
      <c r="L54" s="757">
        <f t="shared" si="33"/>
        <v>1096185.1903143679</v>
      </c>
      <c r="M54" s="757">
        <f t="shared" si="33"/>
        <v>3840376.6871557822</v>
      </c>
      <c r="N54" s="757">
        <f t="shared" si="33"/>
        <v>6454069.9470549971</v>
      </c>
      <c r="O54" s="757">
        <f>+O55+O56</f>
        <v>22623067.827124462</v>
      </c>
      <c r="P54" s="161"/>
      <c r="Q54" s="161"/>
      <c r="R54" s="161"/>
      <c r="S54" s="161"/>
      <c r="T54" s="161"/>
      <c r="U54" s="161"/>
      <c r="V54" s="161"/>
      <c r="W54" s="161"/>
      <c r="X54" s="161"/>
      <c r="Y54" s="161"/>
      <c r="Z54" s="161"/>
      <c r="AA54" s="161"/>
      <c r="AB54" s="161"/>
      <c r="AC54" s="161"/>
      <c r="AD54" s="161"/>
      <c r="AE54" s="161"/>
    </row>
    <row r="55" spans="1:31" x14ac:dyDescent="0.25">
      <c r="A55" s="153"/>
      <c r="B55" s="743" t="s">
        <v>326</v>
      </c>
      <c r="C55" s="757">
        <v>479381.27856313449</v>
      </c>
      <c r="D55" s="757">
        <v>852233.38411223912</v>
      </c>
      <c r="E55" s="757">
        <v>2343641.8063086625</v>
      </c>
      <c r="F55" s="757">
        <v>956099.3278009179</v>
      </c>
      <c r="G55" s="757">
        <v>1051975.5835135446</v>
      </c>
      <c r="H55" s="757">
        <v>2764432.0397140766</v>
      </c>
      <c r="I55" s="757">
        <v>937456.72252346273</v>
      </c>
      <c r="J55" s="757">
        <v>90549.797061925405</v>
      </c>
      <c r="K55" s="757">
        <v>1756666.0630013519</v>
      </c>
      <c r="L55" s="757">
        <v>1096185.1903143679</v>
      </c>
      <c r="M55" s="757">
        <v>3840376.6871557822</v>
      </c>
      <c r="N55" s="757">
        <v>6454069.9470549971</v>
      </c>
      <c r="O55" s="757">
        <f t="shared" ref="O55:O56" si="34">SUM(C55:N55)</f>
        <v>22623067.827124462</v>
      </c>
      <c r="P55" s="161"/>
      <c r="Q55" s="161"/>
      <c r="R55" s="161"/>
      <c r="S55" s="161"/>
      <c r="T55" s="161"/>
      <c r="U55" s="161"/>
      <c r="V55" s="161"/>
      <c r="W55" s="161"/>
      <c r="X55" s="161"/>
      <c r="Y55" s="161"/>
      <c r="Z55" s="161"/>
      <c r="AA55" s="161"/>
      <c r="AB55" s="161"/>
      <c r="AC55" s="161"/>
      <c r="AD55" s="161"/>
      <c r="AE55" s="161"/>
    </row>
    <row r="56" spans="1:31" x14ac:dyDescent="0.25">
      <c r="A56" s="153"/>
      <c r="B56" s="743" t="s">
        <v>364</v>
      </c>
      <c r="C56" s="757">
        <v>0</v>
      </c>
      <c r="D56" s="757">
        <v>0</v>
      </c>
      <c r="E56" s="757">
        <v>0</v>
      </c>
      <c r="F56" s="757">
        <v>0</v>
      </c>
      <c r="G56" s="757">
        <v>0</v>
      </c>
      <c r="H56" s="757">
        <v>0</v>
      </c>
      <c r="I56" s="757">
        <v>0</v>
      </c>
      <c r="J56" s="757">
        <v>0</v>
      </c>
      <c r="K56" s="757">
        <v>0</v>
      </c>
      <c r="L56" s="757">
        <v>0</v>
      </c>
      <c r="M56" s="757">
        <v>0</v>
      </c>
      <c r="N56" s="757">
        <v>0</v>
      </c>
      <c r="O56" s="757">
        <f t="shared" si="34"/>
        <v>0</v>
      </c>
      <c r="P56" s="161"/>
      <c r="Q56" s="161"/>
      <c r="R56" s="161"/>
      <c r="S56" s="161"/>
      <c r="T56" s="161"/>
      <c r="U56" s="161"/>
      <c r="V56" s="161"/>
      <c r="W56" s="161"/>
      <c r="X56" s="161"/>
      <c r="Y56" s="161"/>
      <c r="Z56" s="161"/>
      <c r="AA56" s="161"/>
      <c r="AB56" s="161"/>
      <c r="AC56" s="161"/>
      <c r="AD56" s="161"/>
      <c r="AE56" s="161"/>
    </row>
    <row r="57" spans="1:31" ht="16.5" thickBot="1" x14ac:dyDescent="0.3">
      <c r="A57" s="153"/>
      <c r="B57" s="751"/>
      <c r="C57" s="760"/>
      <c r="D57" s="760"/>
      <c r="E57" s="760"/>
      <c r="F57" s="760"/>
      <c r="G57" s="760"/>
      <c r="H57" s="760"/>
      <c r="I57" s="760"/>
      <c r="J57" s="760"/>
      <c r="K57" s="760"/>
      <c r="L57" s="760"/>
      <c r="M57" s="760"/>
      <c r="N57" s="760"/>
      <c r="O57" s="760"/>
      <c r="P57" s="161"/>
      <c r="Q57" s="161"/>
      <c r="R57" s="161"/>
      <c r="S57" s="161"/>
      <c r="T57" s="161"/>
      <c r="U57" s="161"/>
      <c r="V57" s="161"/>
      <c r="W57" s="161"/>
      <c r="X57" s="161"/>
      <c r="Y57" s="161"/>
      <c r="Z57" s="161"/>
      <c r="AA57" s="161"/>
      <c r="AB57" s="161"/>
      <c r="AC57" s="161"/>
      <c r="AD57" s="161"/>
      <c r="AE57" s="161"/>
    </row>
    <row r="58" spans="1:31" ht="16.5" thickTop="1" x14ac:dyDescent="0.25">
      <c r="A58" s="153"/>
      <c r="B58" s="752"/>
      <c r="C58" s="159"/>
      <c r="D58" s="159"/>
      <c r="E58" s="159"/>
      <c r="F58" s="159"/>
      <c r="G58" s="159"/>
      <c r="H58" s="159"/>
      <c r="I58" s="159"/>
      <c r="J58" s="159"/>
      <c r="K58" s="159"/>
      <c r="L58" s="159"/>
      <c r="M58" s="159"/>
      <c r="N58" s="159"/>
      <c r="O58" s="159"/>
      <c r="P58" s="161"/>
      <c r="Q58" s="161"/>
      <c r="R58" s="161"/>
      <c r="S58" s="161"/>
      <c r="T58" s="161"/>
      <c r="U58" s="161"/>
      <c r="V58" s="161"/>
      <c r="W58" s="161"/>
      <c r="X58" s="161"/>
      <c r="Y58" s="161"/>
      <c r="Z58" s="161"/>
      <c r="AA58" s="161"/>
      <c r="AB58" s="161"/>
      <c r="AC58" s="161"/>
      <c r="AD58" s="161"/>
      <c r="AE58" s="161"/>
    </row>
    <row r="59" spans="1:31" x14ac:dyDescent="0.25">
      <c r="A59" s="153"/>
      <c r="B59" s="753" t="s">
        <v>755</v>
      </c>
      <c r="C59" s="755">
        <f t="shared" ref="C59:O59" si="35">+C60+C61</f>
        <v>4005420.4296764024</v>
      </c>
      <c r="D59" s="755">
        <f t="shared" si="35"/>
        <v>4118099.6065127216</v>
      </c>
      <c r="E59" s="755">
        <f t="shared" si="35"/>
        <v>12784361.143569006</v>
      </c>
      <c r="F59" s="755">
        <f t="shared" si="35"/>
        <v>5706209.3859188864</v>
      </c>
      <c r="G59" s="755">
        <f t="shared" si="35"/>
        <v>7544118.4120201683</v>
      </c>
      <c r="H59" s="755">
        <f t="shared" ref="H59:J59" si="36">+H60+H61</f>
        <v>9367495.4821843393</v>
      </c>
      <c r="I59" s="755">
        <f t="shared" si="36"/>
        <v>2960875.7942167781</v>
      </c>
      <c r="J59" s="755">
        <f t="shared" si="36"/>
        <v>3400717.981245338</v>
      </c>
      <c r="K59" s="755">
        <f t="shared" si="35"/>
        <v>6888084.3506073887</v>
      </c>
      <c r="L59" s="755">
        <f t="shared" si="35"/>
        <v>4308700.5178258233</v>
      </c>
      <c r="M59" s="755">
        <f t="shared" si="35"/>
        <v>10971789.308494953</v>
      </c>
      <c r="N59" s="755">
        <f t="shared" si="35"/>
        <v>17968867.818281759</v>
      </c>
      <c r="O59" s="755">
        <f t="shared" si="35"/>
        <v>90024740.230553567</v>
      </c>
      <c r="P59" s="161"/>
      <c r="Q59" s="161"/>
      <c r="R59" s="161"/>
      <c r="S59" s="161"/>
      <c r="T59" s="161"/>
      <c r="U59" s="161"/>
      <c r="V59" s="161"/>
      <c r="W59" s="161"/>
      <c r="X59" s="161"/>
      <c r="Y59" s="161"/>
      <c r="Z59" s="161"/>
      <c r="AA59" s="161"/>
      <c r="AB59" s="161"/>
      <c r="AC59" s="161"/>
      <c r="AD59" s="161"/>
      <c r="AE59" s="161"/>
    </row>
    <row r="60" spans="1:31" x14ac:dyDescent="0.25">
      <c r="A60" s="153"/>
      <c r="B60" s="754" t="s">
        <v>326</v>
      </c>
      <c r="C60" s="756">
        <f t="shared" ref="C60:K60" si="37">+C15+C20+C25+C30+C35+C40+C45+C50+C55</f>
        <v>3127734.1795034306</v>
      </c>
      <c r="D60" s="756">
        <f t="shared" ref="D60:F60" si="38">+D15+D20+D25+D30+D35+D40+D45+D50+D55</f>
        <v>3697235.8530996349</v>
      </c>
      <c r="E60" s="756">
        <f t="shared" si="38"/>
        <v>10865576.671612527</v>
      </c>
      <c r="F60" s="756">
        <f t="shared" si="38"/>
        <v>3857595.1082672966</v>
      </c>
      <c r="G60" s="756">
        <f t="shared" si="37"/>
        <v>5835046.3770846734</v>
      </c>
      <c r="H60" s="756">
        <f t="shared" ref="H60:J60" si="39">+H15+H20+H25+H30+H35+H40+H45+H50+H55</f>
        <v>6381187.2627745243</v>
      </c>
      <c r="I60" s="756">
        <f t="shared" si="39"/>
        <v>2275818.5453411061</v>
      </c>
      <c r="J60" s="756">
        <f t="shared" si="39"/>
        <v>3060512.1171529857</v>
      </c>
      <c r="K60" s="756">
        <f t="shared" si="37"/>
        <v>5235737.7137000579</v>
      </c>
      <c r="L60" s="756">
        <f t="shared" ref="L60:N60" si="40">+L15+L20+L25+L30+L35+L40+L45+L50+L55</f>
        <v>2431472.6709707133</v>
      </c>
      <c r="M60" s="756">
        <f t="shared" si="40"/>
        <v>9598672.9440271035</v>
      </c>
      <c r="N60" s="756">
        <f t="shared" si="40"/>
        <v>15031936.270145817</v>
      </c>
      <c r="O60" s="756">
        <f t="shared" ref="O60" si="41">+O15+O20+O25+O30+O35+O40+O45+O50+O55</f>
        <v>71398525.713679865</v>
      </c>
      <c r="P60" s="161"/>
      <c r="Q60" s="161"/>
      <c r="R60" s="161"/>
      <c r="S60" s="161"/>
      <c r="T60" s="161"/>
      <c r="U60" s="161"/>
      <c r="V60" s="161"/>
      <c r="W60" s="161"/>
      <c r="X60" s="161"/>
      <c r="Y60" s="161"/>
      <c r="Z60" s="161"/>
      <c r="AA60" s="161"/>
      <c r="AB60" s="161"/>
      <c r="AC60" s="161"/>
      <c r="AD60" s="161"/>
      <c r="AE60" s="161"/>
    </row>
    <row r="61" spans="1:31" x14ac:dyDescent="0.25">
      <c r="A61" s="153"/>
      <c r="B61" s="754" t="s">
        <v>364</v>
      </c>
      <c r="C61" s="756">
        <f>+C16+C21+C26+C31+C36+C41+C46+C51+C56</f>
        <v>877686.25017297198</v>
      </c>
      <c r="D61" s="756">
        <f t="shared" ref="D61:F61" si="42">+D16+D21+D26+D31+D36+D41+D46+D51+D56</f>
        <v>420863.7534130867</v>
      </c>
      <c r="E61" s="756">
        <f t="shared" si="42"/>
        <v>1918784.4719564789</v>
      </c>
      <c r="F61" s="756">
        <f t="shared" si="42"/>
        <v>1848614.2776515901</v>
      </c>
      <c r="G61" s="756">
        <f t="shared" ref="G61:K61" si="43">+G16+G21+G26+G31+G36+G41+G46+G51+G56</f>
        <v>1709072.0349354947</v>
      </c>
      <c r="H61" s="756">
        <f t="shared" ref="H61:J61" si="44">+H16+H21+H26+H31+H36+H41+H46+H51+H56</f>
        <v>2986308.219409815</v>
      </c>
      <c r="I61" s="756">
        <f t="shared" si="44"/>
        <v>685057.248875672</v>
      </c>
      <c r="J61" s="756">
        <f t="shared" si="44"/>
        <v>340205.86409235239</v>
      </c>
      <c r="K61" s="756">
        <f t="shared" si="43"/>
        <v>1652346.6369073307</v>
      </c>
      <c r="L61" s="756">
        <f t="shared" ref="L61:N61" si="45">+L16+L21+L26+L31+L36+L41+L46+L51+L56</f>
        <v>1877227.8468551105</v>
      </c>
      <c r="M61" s="756">
        <f t="shared" si="45"/>
        <v>1373116.3644678497</v>
      </c>
      <c r="N61" s="756">
        <f t="shared" si="45"/>
        <v>2936931.5481359405</v>
      </c>
      <c r="O61" s="756">
        <f t="shared" ref="O61" si="46">+O16+O21+O26+O31+O36+O41+O46+O51+O56</f>
        <v>18626214.516873695</v>
      </c>
      <c r="P61" s="161"/>
      <c r="Q61" s="161"/>
      <c r="R61" s="161"/>
      <c r="S61" s="161"/>
      <c r="T61" s="161"/>
      <c r="U61" s="161"/>
      <c r="V61" s="161"/>
      <c r="W61" s="161"/>
      <c r="X61" s="161"/>
      <c r="Y61" s="161"/>
      <c r="Z61" s="161"/>
      <c r="AA61" s="161"/>
      <c r="AB61" s="161"/>
      <c r="AC61" s="161"/>
      <c r="AD61" s="161"/>
      <c r="AE61" s="161"/>
    </row>
    <row r="62" spans="1:31" ht="16.5" thickBot="1" x14ac:dyDescent="0.3">
      <c r="A62" s="153"/>
      <c r="B62" s="163"/>
      <c r="C62" s="162"/>
      <c r="D62" s="162"/>
      <c r="E62" s="162"/>
      <c r="F62" s="162"/>
      <c r="G62" s="162"/>
      <c r="H62" s="162"/>
      <c r="I62" s="162"/>
      <c r="J62" s="162"/>
      <c r="K62" s="162"/>
      <c r="L62" s="162"/>
      <c r="M62" s="162"/>
      <c r="N62" s="162"/>
      <c r="O62" s="162"/>
      <c r="P62" s="161"/>
      <c r="Q62" s="161"/>
      <c r="R62" s="161"/>
      <c r="S62" s="161"/>
      <c r="T62" s="161"/>
      <c r="U62" s="161"/>
      <c r="V62" s="161"/>
      <c r="W62" s="161"/>
      <c r="X62" s="161"/>
      <c r="Y62" s="161"/>
      <c r="Z62" s="161"/>
      <c r="AA62" s="161"/>
      <c r="AB62" s="161"/>
      <c r="AC62" s="161"/>
      <c r="AD62" s="161"/>
      <c r="AE62" s="161"/>
    </row>
    <row r="63" spans="1:31" ht="16.5" thickTop="1" x14ac:dyDescent="0.25">
      <c r="A63" s="153"/>
      <c r="B63" s="136"/>
      <c r="C63" s="164"/>
      <c r="D63" s="164"/>
      <c r="E63" s="164"/>
      <c r="F63" s="164"/>
      <c r="G63" s="164"/>
      <c r="H63" s="164"/>
      <c r="I63" s="164"/>
      <c r="J63" s="164"/>
      <c r="K63" s="164"/>
      <c r="L63" s="164"/>
      <c r="M63" s="164"/>
      <c r="N63" s="164"/>
      <c r="O63" s="164"/>
      <c r="P63" s="161"/>
      <c r="Q63" s="161"/>
      <c r="R63" s="161"/>
      <c r="S63" s="161"/>
      <c r="T63" s="161"/>
      <c r="U63" s="161"/>
      <c r="V63" s="161"/>
      <c r="W63" s="161"/>
      <c r="X63" s="161"/>
      <c r="Y63" s="161"/>
      <c r="Z63" s="161"/>
      <c r="AA63" s="161"/>
      <c r="AB63" s="161"/>
      <c r="AC63" s="161"/>
      <c r="AD63" s="161"/>
      <c r="AE63" s="161"/>
    </row>
    <row r="64" spans="1:31" x14ac:dyDescent="0.25">
      <c r="A64" s="153"/>
      <c r="B64" s="992" t="s">
        <v>450</v>
      </c>
      <c r="C64" s="1036"/>
      <c r="D64" s="165"/>
      <c r="E64" s="165"/>
      <c r="F64" s="165"/>
      <c r="G64" s="165"/>
      <c r="H64" s="165"/>
      <c r="I64" s="165"/>
      <c r="J64" s="165"/>
      <c r="K64" s="165"/>
      <c r="L64" s="165"/>
      <c r="M64" s="165"/>
      <c r="N64" s="165"/>
      <c r="O64" s="165"/>
      <c r="P64" s="161"/>
      <c r="Q64" s="161"/>
      <c r="R64" s="161"/>
      <c r="S64" s="161"/>
      <c r="T64" s="161"/>
      <c r="U64" s="161"/>
      <c r="V64" s="161"/>
      <c r="W64" s="161"/>
      <c r="X64" s="161"/>
      <c r="Y64" s="161"/>
      <c r="Z64" s="161"/>
      <c r="AA64" s="161"/>
      <c r="AB64" s="161"/>
      <c r="AC64" s="161"/>
      <c r="AD64" s="161"/>
      <c r="AE64" s="161"/>
    </row>
    <row r="65" spans="1:31" x14ac:dyDescent="0.25">
      <c r="A65" s="153"/>
      <c r="B65" s="166"/>
      <c r="C65" s="166"/>
      <c r="D65" s="166"/>
      <c r="E65" s="166"/>
      <c r="F65" s="166"/>
      <c r="G65" s="166"/>
      <c r="H65" s="166"/>
      <c r="I65" s="166"/>
      <c r="J65" s="166"/>
      <c r="K65" s="166"/>
      <c r="L65" s="166"/>
      <c r="M65" s="166"/>
      <c r="N65" s="166"/>
      <c r="O65" s="166"/>
      <c r="P65" s="161"/>
      <c r="Q65" s="161"/>
      <c r="R65" s="161"/>
      <c r="S65" s="161"/>
      <c r="T65" s="161"/>
      <c r="U65" s="161"/>
      <c r="V65" s="161"/>
      <c r="W65" s="161"/>
      <c r="X65" s="161"/>
      <c r="Y65" s="161"/>
      <c r="Z65" s="161"/>
      <c r="AA65" s="161"/>
      <c r="AB65" s="161"/>
      <c r="AC65" s="161"/>
      <c r="AD65" s="161"/>
      <c r="AE65" s="161"/>
    </row>
    <row r="66" spans="1:31" x14ac:dyDescent="0.25">
      <c r="A66" s="153"/>
      <c r="C66" s="161"/>
      <c r="D66" s="161"/>
      <c r="E66" s="161"/>
      <c r="F66" s="161"/>
      <c r="G66" s="161"/>
      <c r="H66" s="161"/>
      <c r="I66" s="161"/>
      <c r="J66" s="161"/>
      <c r="K66" s="161"/>
      <c r="L66" s="161"/>
      <c r="M66" s="161"/>
      <c r="N66" s="161"/>
      <c r="O66" s="161"/>
    </row>
    <row r="67" spans="1:31" x14ac:dyDescent="0.25">
      <c r="A67" s="153"/>
      <c r="C67" s="161"/>
      <c r="D67" s="161"/>
      <c r="E67" s="161"/>
      <c r="F67" s="161"/>
      <c r="G67" s="161"/>
      <c r="H67" s="161"/>
      <c r="I67" s="161"/>
      <c r="J67" s="161"/>
      <c r="K67" s="161"/>
      <c r="L67" s="161"/>
      <c r="M67" s="161"/>
      <c r="N67" s="161"/>
      <c r="O67" s="161"/>
    </row>
    <row r="68" spans="1:31" x14ac:dyDescent="0.25">
      <c r="A68" s="153"/>
      <c r="C68" s="161"/>
      <c r="D68" s="161"/>
      <c r="E68" s="161"/>
      <c r="F68" s="161"/>
      <c r="G68" s="161"/>
      <c r="H68" s="161"/>
      <c r="I68" s="161"/>
      <c r="J68" s="161"/>
      <c r="K68" s="161"/>
      <c r="L68" s="161"/>
      <c r="M68" s="161"/>
      <c r="N68" s="161"/>
      <c r="O68" s="161"/>
    </row>
    <row r="69" spans="1:31" x14ac:dyDescent="0.25">
      <c r="A69" s="153"/>
      <c r="C69" s="161"/>
      <c r="D69" s="161"/>
      <c r="E69" s="161"/>
      <c r="F69" s="161"/>
      <c r="G69" s="161"/>
      <c r="H69" s="161"/>
      <c r="I69" s="161"/>
      <c r="J69" s="161"/>
      <c r="K69" s="161"/>
      <c r="L69" s="161"/>
      <c r="M69" s="161"/>
      <c r="N69" s="161"/>
      <c r="O69" s="161"/>
    </row>
    <row r="70" spans="1:31" x14ac:dyDescent="0.25">
      <c r="A70" s="153"/>
      <c r="C70" s="161"/>
      <c r="D70" s="161"/>
      <c r="E70" s="161"/>
      <c r="F70" s="161"/>
      <c r="G70" s="161"/>
      <c r="H70" s="161"/>
      <c r="I70" s="161"/>
      <c r="J70" s="161"/>
      <c r="K70" s="161"/>
      <c r="L70" s="161"/>
      <c r="M70" s="161"/>
      <c r="N70" s="161"/>
      <c r="O70" s="161"/>
    </row>
    <row r="71" spans="1:31" x14ac:dyDescent="0.25">
      <c r="A71" s="153"/>
    </row>
    <row r="72" spans="1:31" x14ac:dyDescent="0.25">
      <c r="A72" s="153"/>
    </row>
    <row r="73" spans="1:31" x14ac:dyDescent="0.25">
      <c r="A73" s="153"/>
    </row>
    <row r="74" spans="1:31" x14ac:dyDescent="0.25">
      <c r="A74" s="153"/>
    </row>
    <row r="75" spans="1:31" x14ac:dyDescent="0.25">
      <c r="A75" s="153"/>
    </row>
    <row r="76" spans="1:31" x14ac:dyDescent="0.25">
      <c r="A76" s="153"/>
    </row>
    <row r="77" spans="1:31" x14ac:dyDescent="0.25">
      <c r="A77" s="153"/>
    </row>
  </sheetData>
  <mergeCells count="5">
    <mergeCell ref="B6:O6"/>
    <mergeCell ref="B11:B12"/>
    <mergeCell ref="C11:N11"/>
    <mergeCell ref="B8:O8"/>
    <mergeCell ref="B7:O7"/>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1"/>
  <sheetViews>
    <sheetView showGridLines="0" zoomScale="85" zoomScaleNormal="85" zoomScaleSheetLayoutView="85" workbookViewId="0"/>
  </sheetViews>
  <sheetFormatPr baseColWidth="10" defaultColWidth="11.42578125" defaultRowHeight="12.75" x14ac:dyDescent="0.2"/>
  <cols>
    <col min="1" max="1" width="6.42578125" style="607" bestFit="1" customWidth="1"/>
    <col min="2" max="2" width="55.85546875" style="603" customWidth="1"/>
    <col min="3" max="5" width="11.42578125" style="144"/>
    <col min="6" max="6" width="9.5703125" style="144" bestFit="1" customWidth="1"/>
    <col min="7" max="7" width="12.5703125" style="603" customWidth="1"/>
    <col min="8" max="8" width="12.140625" style="603" bestFit="1" customWidth="1"/>
    <col min="9" max="15" width="11.42578125" style="603"/>
    <col min="16" max="27" width="11.5703125" style="603" bestFit="1" customWidth="1"/>
    <col min="28" max="31" width="12.85546875" style="603" bestFit="1" customWidth="1"/>
    <col min="32" max="16384" width="11.42578125" style="603"/>
  </cols>
  <sheetData>
    <row r="1" spans="1:31" ht="15" x14ac:dyDescent="0.2">
      <c r="A1" s="1124" t="s">
        <v>262</v>
      </c>
      <c r="B1" s="1132"/>
    </row>
    <row r="2" spans="1:31" ht="15" customHeight="1" x14ac:dyDescent="0.2">
      <c r="A2" s="992"/>
      <c r="B2" s="509" t="s">
        <v>642</v>
      </c>
      <c r="C2" s="381"/>
      <c r="D2" s="381"/>
      <c r="E2" s="381"/>
      <c r="F2" s="604"/>
      <c r="H2" s="614"/>
      <c r="I2" s="614"/>
      <c r="J2" s="614"/>
      <c r="K2" s="614"/>
      <c r="L2" s="614"/>
    </row>
    <row r="3" spans="1:31" ht="15" customHeight="1" x14ac:dyDescent="0.2">
      <c r="A3" s="992"/>
      <c r="B3" s="381" t="s">
        <v>362</v>
      </c>
      <c r="C3" s="381"/>
      <c r="D3" s="381"/>
      <c r="E3" s="381"/>
      <c r="F3" s="604"/>
      <c r="H3" s="614"/>
      <c r="I3" s="614"/>
      <c r="J3" s="614"/>
      <c r="K3" s="614"/>
      <c r="L3" s="614"/>
    </row>
    <row r="4" spans="1:31" s="606" customFormat="1" x14ac:dyDescent="0.2">
      <c r="A4" s="543"/>
      <c r="B4" s="605"/>
      <c r="C4" s="605"/>
      <c r="D4" s="605"/>
      <c r="E4" s="605"/>
      <c r="F4" s="605"/>
      <c r="H4" s="614"/>
      <c r="I4" s="614"/>
      <c r="J4" s="614"/>
      <c r="K4" s="614"/>
      <c r="L4" s="614"/>
    </row>
    <row r="5" spans="1:31" s="606" customFormat="1" ht="13.5" thickBot="1" x14ac:dyDescent="0.25">
      <c r="A5" s="543"/>
      <c r="B5" s="605"/>
      <c r="C5" s="605"/>
      <c r="D5" s="605"/>
      <c r="E5" s="605"/>
      <c r="F5" s="605"/>
      <c r="H5" s="614"/>
      <c r="I5" s="614"/>
      <c r="J5" s="614"/>
      <c r="K5" s="614"/>
      <c r="L5" s="614"/>
    </row>
    <row r="6" spans="1:31" s="119" customFormat="1" ht="22.5" customHeight="1" thickBot="1" x14ac:dyDescent="0.25">
      <c r="A6" s="380"/>
      <c r="B6" s="1329" t="s">
        <v>676</v>
      </c>
      <c r="C6" s="1330"/>
      <c r="D6" s="1330"/>
      <c r="E6" s="1330"/>
      <c r="F6" s="1330"/>
      <c r="G6" s="1330"/>
      <c r="H6" s="1330"/>
      <c r="I6" s="1330"/>
      <c r="J6" s="1330"/>
      <c r="K6" s="1330"/>
      <c r="L6" s="1330"/>
      <c r="M6" s="1330"/>
      <c r="N6" s="1330"/>
      <c r="O6" s="1331"/>
    </row>
    <row r="7" spans="1:31" s="606" customFormat="1" x14ac:dyDescent="0.2">
      <c r="A7" s="543"/>
      <c r="B7" s="543"/>
      <c r="C7" s="543"/>
      <c r="D7" s="543"/>
      <c r="E7" s="543"/>
      <c r="F7" s="543"/>
      <c r="H7" s="614"/>
      <c r="I7" s="614"/>
      <c r="J7" s="614"/>
      <c r="K7" s="614"/>
      <c r="L7" s="614"/>
    </row>
    <row r="8" spans="1:31" s="119" customFormat="1" ht="13.5" thickBot="1" x14ac:dyDescent="0.25">
      <c r="A8" s="380"/>
      <c r="B8" s="607" t="s">
        <v>807</v>
      </c>
      <c r="C8" s="380"/>
      <c r="D8" s="380"/>
      <c r="E8" s="380"/>
      <c r="F8" s="608"/>
      <c r="H8" s="614"/>
      <c r="I8" s="614"/>
      <c r="J8" s="614"/>
      <c r="K8" s="614"/>
      <c r="L8" s="614"/>
    </row>
    <row r="9" spans="1:31" s="119" customFormat="1" ht="14.25" thickTop="1" thickBot="1" x14ac:dyDescent="0.25">
      <c r="A9" s="380"/>
      <c r="B9" s="609"/>
      <c r="C9" s="609">
        <v>43101</v>
      </c>
      <c r="D9" s="609">
        <v>43132</v>
      </c>
      <c r="E9" s="609">
        <v>43160</v>
      </c>
      <c r="F9" s="609">
        <v>43191</v>
      </c>
      <c r="G9" s="609">
        <v>43221</v>
      </c>
      <c r="H9" s="609">
        <v>43252</v>
      </c>
      <c r="I9" s="609">
        <v>43282</v>
      </c>
      <c r="J9" s="609">
        <v>43313</v>
      </c>
      <c r="K9" s="609">
        <v>43344</v>
      </c>
      <c r="L9" s="609">
        <v>43374</v>
      </c>
      <c r="M9" s="609">
        <v>43405</v>
      </c>
      <c r="N9" s="609">
        <v>43435</v>
      </c>
      <c r="O9" s="610">
        <v>2018</v>
      </c>
    </row>
    <row r="10" spans="1:31" s="119" customFormat="1" ht="14.25" thickTop="1" thickBot="1" x14ac:dyDescent="0.25">
      <c r="A10" s="380"/>
      <c r="B10" s="380"/>
      <c r="C10" s="611"/>
      <c r="D10" s="611"/>
      <c r="E10" s="611"/>
      <c r="F10" s="611"/>
      <c r="H10" s="614"/>
      <c r="I10" s="614"/>
      <c r="J10" s="614"/>
      <c r="K10" s="614"/>
      <c r="L10" s="614"/>
    </row>
    <row r="11" spans="1:31" s="119" customFormat="1" ht="13.5" thickBot="1" x14ac:dyDescent="0.25">
      <c r="A11" s="380"/>
      <c r="B11" s="1326" t="s">
        <v>530</v>
      </c>
      <c r="C11" s="1327"/>
      <c r="D11" s="1327"/>
      <c r="E11" s="1327"/>
      <c r="F11" s="1327"/>
      <c r="G11" s="1327"/>
      <c r="H11" s="1327"/>
      <c r="I11" s="1327"/>
      <c r="J11" s="1327"/>
      <c r="K11" s="1327"/>
      <c r="L11" s="1327"/>
      <c r="M11" s="1327"/>
      <c r="N11" s="1327"/>
      <c r="O11" s="1328"/>
    </row>
    <row r="12" spans="1:31" s="144" customFormat="1" ht="13.5" thickBot="1" x14ac:dyDescent="0.25">
      <c r="A12" s="612"/>
      <c r="B12" s="613"/>
      <c r="C12" s="611"/>
      <c r="D12" s="611"/>
      <c r="E12" s="611"/>
      <c r="F12" s="611"/>
      <c r="H12" s="614"/>
      <c r="I12" s="614"/>
      <c r="J12" s="614"/>
      <c r="K12" s="614"/>
      <c r="L12" s="614"/>
    </row>
    <row r="13" spans="1:31" ht="15.75" thickBot="1" x14ac:dyDescent="0.25">
      <c r="B13" s="451" t="s">
        <v>66</v>
      </c>
      <c r="C13" s="452">
        <f t="shared" ref="C13:O13" si="0">+C14+C15</f>
        <v>3127.7341795034308</v>
      </c>
      <c r="D13" s="452">
        <f t="shared" si="0"/>
        <v>3697.2358530996344</v>
      </c>
      <c r="E13" s="452">
        <f t="shared" si="0"/>
        <v>10865.576671612524</v>
      </c>
      <c r="F13" s="452">
        <f t="shared" si="0"/>
        <v>3857.5951082672955</v>
      </c>
      <c r="G13" s="452">
        <f t="shared" si="0"/>
        <v>5835.0463770846745</v>
      </c>
      <c r="H13" s="452">
        <f t="shared" si="0"/>
        <v>6381.1872627745233</v>
      </c>
      <c r="I13" s="452">
        <f t="shared" si="0"/>
        <v>2275.8185453411065</v>
      </c>
      <c r="J13" s="452">
        <f t="shared" si="0"/>
        <v>3060.5121171529845</v>
      </c>
      <c r="K13" s="452">
        <f t="shared" si="0"/>
        <v>5235.7377137000585</v>
      </c>
      <c r="L13" s="452">
        <f t="shared" si="0"/>
        <v>2431.4726709707129</v>
      </c>
      <c r="M13" s="452">
        <f t="shared" si="0"/>
        <v>9598.6729440270974</v>
      </c>
      <c r="N13" s="452">
        <f t="shared" si="0"/>
        <v>15031.936270145816</v>
      </c>
      <c r="O13" s="1120">
        <f t="shared" si="0"/>
        <v>71398.525713679861</v>
      </c>
      <c r="P13" s="614"/>
      <c r="Q13" s="614"/>
      <c r="R13" s="614"/>
      <c r="S13" s="614"/>
      <c r="T13" s="614"/>
      <c r="U13" s="614"/>
      <c r="V13" s="614"/>
      <c r="W13" s="614"/>
      <c r="X13" s="614"/>
      <c r="Y13" s="614"/>
      <c r="Z13" s="614"/>
      <c r="AA13" s="614"/>
      <c r="AB13" s="614"/>
      <c r="AC13" s="614"/>
      <c r="AD13" s="614"/>
      <c r="AE13" s="614"/>
    </row>
    <row r="14" spans="1:31" x14ac:dyDescent="0.2">
      <c r="A14" s="380"/>
      <c r="B14" s="615" t="s">
        <v>67</v>
      </c>
      <c r="C14" s="149">
        <v>2475.0849686613437</v>
      </c>
      <c r="D14" s="149">
        <v>2286.5806751337686</v>
      </c>
      <c r="E14" s="149">
        <v>5685.4690607689481</v>
      </c>
      <c r="F14" s="149">
        <v>1702.9862560994557</v>
      </c>
      <c r="G14" s="149">
        <v>2568.6754699311077</v>
      </c>
      <c r="H14" s="149">
        <v>2864.6056024955415</v>
      </c>
      <c r="I14" s="149">
        <v>1200</v>
      </c>
      <c r="J14" s="149">
        <v>4.4311889188354225</v>
      </c>
      <c r="K14" s="149">
        <v>517.34611061989324</v>
      </c>
      <c r="L14" s="149">
        <v>399.99999500000001</v>
      </c>
      <c r="M14" s="149">
        <v>0</v>
      </c>
      <c r="N14" s="149">
        <v>7257.2999115807861</v>
      </c>
      <c r="O14" s="149">
        <f t="shared" ref="O14:O15" si="1">SUM(C14:N14)</f>
        <v>26962.479239209679</v>
      </c>
      <c r="P14" s="614"/>
      <c r="Q14" s="614"/>
      <c r="R14" s="614"/>
      <c r="S14" s="614"/>
      <c r="T14" s="614"/>
      <c r="U14" s="614"/>
      <c r="V14" s="614"/>
      <c r="W14" s="614"/>
      <c r="X14" s="614"/>
      <c r="Y14" s="614"/>
      <c r="Z14" s="614"/>
      <c r="AA14" s="614"/>
      <c r="AB14" s="614"/>
    </row>
    <row r="15" spans="1:31" x14ac:dyDescent="0.2">
      <c r="A15" s="380"/>
      <c r="B15" s="615" t="s">
        <v>68</v>
      </c>
      <c r="C15" s="149">
        <v>652.64921084208709</v>
      </c>
      <c r="D15" s="149">
        <v>1410.655177965866</v>
      </c>
      <c r="E15" s="149">
        <v>5180.1076108435755</v>
      </c>
      <c r="F15" s="149">
        <v>2154.6088521678398</v>
      </c>
      <c r="G15" s="149">
        <v>3266.3709071535663</v>
      </c>
      <c r="H15" s="149">
        <v>3516.5816602789814</v>
      </c>
      <c r="I15" s="149">
        <v>1075.8185453411065</v>
      </c>
      <c r="J15" s="149">
        <v>3056.0809282341493</v>
      </c>
      <c r="K15" s="149">
        <v>4718.3916030801656</v>
      </c>
      <c r="L15" s="149">
        <v>2031.4726759707128</v>
      </c>
      <c r="M15" s="149">
        <v>9598.6729440270974</v>
      </c>
      <c r="N15" s="149">
        <v>7774.6363585650306</v>
      </c>
      <c r="O15" s="149">
        <f t="shared" si="1"/>
        <v>44436.046474470182</v>
      </c>
      <c r="P15" s="614"/>
      <c r="Q15" s="614"/>
      <c r="R15" s="614"/>
      <c r="S15" s="614"/>
      <c r="T15" s="614"/>
      <c r="U15" s="614"/>
      <c r="V15" s="614"/>
      <c r="W15" s="614"/>
      <c r="X15" s="614"/>
      <c r="Y15" s="614"/>
      <c r="Z15" s="614"/>
      <c r="AA15" s="614"/>
      <c r="AB15" s="614"/>
    </row>
    <row r="16" spans="1:31" s="144" customFormat="1" ht="13.5" thickBot="1" x14ac:dyDescent="0.25">
      <c r="A16" s="380"/>
      <c r="B16" s="380"/>
      <c r="C16" s="611"/>
      <c r="D16" s="611"/>
      <c r="E16" s="611"/>
      <c r="F16" s="611"/>
      <c r="G16" s="611"/>
      <c r="H16" s="611"/>
      <c r="I16" s="611"/>
      <c r="J16" s="611"/>
      <c r="K16" s="611"/>
      <c r="L16" s="611"/>
      <c r="M16" s="611"/>
      <c r="N16" s="611"/>
      <c r="O16" s="611"/>
      <c r="P16" s="614"/>
      <c r="Q16" s="614"/>
      <c r="R16" s="614"/>
      <c r="S16" s="614"/>
      <c r="T16" s="614"/>
      <c r="U16" s="614"/>
      <c r="V16" s="614"/>
      <c r="W16" s="614"/>
      <c r="X16" s="614"/>
      <c r="Y16" s="614"/>
      <c r="Z16" s="614"/>
      <c r="AA16" s="614"/>
      <c r="AB16" s="614"/>
    </row>
    <row r="17" spans="1:28" s="144" customFormat="1" ht="13.5" thickBot="1" x14ac:dyDescent="0.25">
      <c r="A17" s="380"/>
      <c r="B17" s="150" t="s">
        <v>56</v>
      </c>
      <c r="C17" s="99">
        <f>+C18+C22+C25+C31+C32+C40</f>
        <v>143.08328704722297</v>
      </c>
      <c r="D17" s="99">
        <f>+D18+D22+D25+D31+D32+D40</f>
        <v>166.40695767359657</v>
      </c>
      <c r="E17" s="99">
        <f>+E18+E22+E25+E31+E32+E40</f>
        <v>1348.0710694307561</v>
      </c>
      <c r="F17" s="99">
        <f>+F18+F22+F25+F31+F32+F40</f>
        <v>192.54651573166146</v>
      </c>
      <c r="G17" s="99">
        <f t="shared" ref="G17:O17" si="2">+G18+G22+G25+G31+G32+G40</f>
        <v>2208.4311100047598</v>
      </c>
      <c r="H17" s="99">
        <f t="shared" si="2"/>
        <v>392.71642692964406</v>
      </c>
      <c r="I17" s="99">
        <f t="shared" si="2"/>
        <v>132.39760918238184</v>
      </c>
      <c r="J17" s="99">
        <f t="shared" si="2"/>
        <v>115.44869832638697</v>
      </c>
      <c r="K17" s="99">
        <f t="shared" si="2"/>
        <v>289.19592995776469</v>
      </c>
      <c r="L17" s="99">
        <f t="shared" si="2"/>
        <v>189.32327502108353</v>
      </c>
      <c r="M17" s="99">
        <f t="shared" si="2"/>
        <v>164.24766054276617</v>
      </c>
      <c r="N17" s="99">
        <f t="shared" si="2"/>
        <v>2611.5085906904442</v>
      </c>
      <c r="O17" s="151">
        <f t="shared" si="2"/>
        <v>7953.3771305384698</v>
      </c>
      <c r="P17" s="614"/>
      <c r="Q17" s="614"/>
      <c r="R17" s="614"/>
      <c r="S17" s="614"/>
      <c r="T17" s="614"/>
      <c r="U17" s="614"/>
      <c r="V17" s="614"/>
      <c r="W17" s="614"/>
      <c r="X17" s="614"/>
      <c r="Y17" s="614"/>
      <c r="Z17" s="614"/>
      <c r="AA17" s="614"/>
      <c r="AB17" s="614"/>
    </row>
    <row r="18" spans="1:28" s="144" customFormat="1" x14ac:dyDescent="0.2">
      <c r="A18" s="380"/>
      <c r="B18" s="616" t="s">
        <v>69</v>
      </c>
      <c r="C18" s="100">
        <f>+C19+C20+C21</f>
        <v>103.79990907999999</v>
      </c>
      <c r="D18" s="100">
        <f t="shared" ref="D18:O18" si="3">+D19+D20+D21</f>
        <v>120.75153213200001</v>
      </c>
      <c r="E18" s="100">
        <f t="shared" si="3"/>
        <v>263.30451288489832</v>
      </c>
      <c r="F18" s="100">
        <f t="shared" si="3"/>
        <v>161.21025737244352</v>
      </c>
      <c r="G18" s="100">
        <f t="shared" si="3"/>
        <v>144.38124368000001</v>
      </c>
      <c r="H18" s="100">
        <f t="shared" si="3"/>
        <v>180.92550784831991</v>
      </c>
      <c r="I18" s="100">
        <f t="shared" si="3"/>
        <v>104.79017026999999</v>
      </c>
      <c r="J18" s="100">
        <f t="shared" si="3"/>
        <v>82.962084801999993</v>
      </c>
      <c r="K18" s="100">
        <f t="shared" si="3"/>
        <v>258.35788202714019</v>
      </c>
      <c r="L18" s="100">
        <f t="shared" si="3"/>
        <v>152.64200248944354</v>
      </c>
      <c r="M18" s="100">
        <f t="shared" si="3"/>
        <v>146.65852259000002</v>
      </c>
      <c r="N18" s="100">
        <f t="shared" si="3"/>
        <v>189.14493505531993</v>
      </c>
      <c r="O18" s="100">
        <f t="shared" si="3"/>
        <v>1908.9285602315654</v>
      </c>
      <c r="P18" s="614"/>
      <c r="Q18" s="614"/>
      <c r="R18" s="614"/>
      <c r="S18" s="614"/>
      <c r="T18" s="614"/>
      <c r="U18" s="614"/>
      <c r="V18" s="614"/>
      <c r="W18" s="614"/>
      <c r="X18" s="614"/>
      <c r="Y18" s="614"/>
      <c r="Z18" s="614"/>
      <c r="AA18" s="614"/>
      <c r="AB18" s="614"/>
    </row>
    <row r="19" spans="1:28" s="144" customFormat="1" x14ac:dyDescent="0.2">
      <c r="A19" s="380"/>
      <c r="B19" s="617" t="s">
        <v>70</v>
      </c>
      <c r="C19" s="115">
        <v>30.576801479999997</v>
      </c>
      <c r="D19" s="115">
        <v>42.930296349999999</v>
      </c>
      <c r="E19" s="115">
        <v>117.8623052098983</v>
      </c>
      <c r="F19" s="115">
        <v>119.56350562</v>
      </c>
      <c r="G19" s="115">
        <v>22.36214279</v>
      </c>
      <c r="H19" s="115">
        <v>56.870532659999995</v>
      </c>
      <c r="I19" s="115">
        <v>30.576801479999997</v>
      </c>
      <c r="J19" s="115">
        <v>11.880296350000002</v>
      </c>
      <c r="K19" s="115">
        <v>115.62671561414014</v>
      </c>
      <c r="L19" s="115">
        <v>106.30752398</v>
      </c>
      <c r="M19" s="115">
        <v>22.587903579999999</v>
      </c>
      <c r="N19" s="115">
        <v>60.614401048999994</v>
      </c>
      <c r="O19" s="115">
        <f t="shared" ref="O19:O21" si="4">SUM(C19:N19)</f>
        <v>737.75922616303842</v>
      </c>
      <c r="P19" s="614"/>
      <c r="Q19" s="614"/>
      <c r="R19" s="614"/>
      <c r="S19" s="614"/>
      <c r="T19" s="614"/>
      <c r="U19" s="614"/>
      <c r="V19" s="614"/>
      <c r="W19" s="614"/>
      <c r="X19" s="614"/>
      <c r="Y19" s="614"/>
      <c r="Z19" s="614"/>
      <c r="AA19" s="614"/>
      <c r="AB19" s="614"/>
    </row>
    <row r="20" spans="1:28" s="144" customFormat="1" x14ac:dyDescent="0.2">
      <c r="A20" s="380"/>
      <c r="B20" s="618" t="s">
        <v>71</v>
      </c>
      <c r="C20" s="464">
        <v>48.609636200000004</v>
      </c>
      <c r="D20" s="464">
        <v>48.862940472000005</v>
      </c>
      <c r="E20" s="464">
        <v>128.61049184000001</v>
      </c>
      <c r="F20" s="104">
        <v>36.767580439999996</v>
      </c>
      <c r="G20" s="104">
        <v>96.935632999999996</v>
      </c>
      <c r="H20" s="104">
        <v>47.250918819999995</v>
      </c>
      <c r="I20" s="104">
        <v>49.387796659999992</v>
      </c>
      <c r="J20" s="104">
        <v>42.123493141999994</v>
      </c>
      <c r="K20" s="104">
        <v>125.89945057800003</v>
      </c>
      <c r="L20" s="104">
        <v>37.268255580000002</v>
      </c>
      <c r="M20" s="104">
        <v>98.987151120000007</v>
      </c>
      <c r="N20" s="104">
        <v>47.250918599999999</v>
      </c>
      <c r="O20" s="104">
        <f t="shared" si="4"/>
        <v>807.95426645199996</v>
      </c>
      <c r="P20" s="614"/>
      <c r="Q20" s="614"/>
      <c r="R20" s="614"/>
      <c r="S20" s="614"/>
      <c r="T20" s="614"/>
      <c r="U20" s="614"/>
      <c r="V20" s="614"/>
      <c r="W20" s="614"/>
      <c r="X20" s="614"/>
      <c r="Y20" s="614"/>
      <c r="Z20" s="614"/>
      <c r="AA20" s="614"/>
      <c r="AB20" s="614"/>
    </row>
    <row r="21" spans="1:28" s="144" customFormat="1" x14ac:dyDescent="0.2">
      <c r="A21" s="380"/>
      <c r="B21" s="619" t="s">
        <v>72</v>
      </c>
      <c r="C21" s="465">
        <v>24.613471399999998</v>
      </c>
      <c r="D21" s="465">
        <v>28.958295309999997</v>
      </c>
      <c r="E21" s="465">
        <v>16.831715835000001</v>
      </c>
      <c r="F21" s="103">
        <v>4.8791713124435292</v>
      </c>
      <c r="G21" s="103">
        <v>25.083467890000001</v>
      </c>
      <c r="H21" s="103">
        <v>76.804056368319934</v>
      </c>
      <c r="I21" s="103">
        <v>24.825572129999994</v>
      </c>
      <c r="J21" s="103">
        <v>28.958295309999997</v>
      </c>
      <c r="K21" s="103">
        <v>16.831715835000001</v>
      </c>
      <c r="L21" s="103">
        <v>9.0662229294435299</v>
      </c>
      <c r="M21" s="103">
        <v>25.083467890000001</v>
      </c>
      <c r="N21" s="103">
        <v>81.279615406319934</v>
      </c>
      <c r="O21" s="103">
        <f t="shared" si="4"/>
        <v>363.21506761652694</v>
      </c>
      <c r="P21" s="614"/>
      <c r="Q21" s="614"/>
      <c r="R21" s="614"/>
      <c r="S21" s="614"/>
      <c r="T21" s="614"/>
      <c r="U21" s="614"/>
      <c r="V21" s="614"/>
      <c r="W21" s="614"/>
      <c r="X21" s="614"/>
      <c r="Y21" s="614"/>
      <c r="Z21" s="614"/>
      <c r="AA21" s="614"/>
      <c r="AB21" s="614"/>
    </row>
    <row r="22" spans="1:28" s="620" customFormat="1" x14ac:dyDescent="0.2">
      <c r="A22" s="380"/>
      <c r="B22" s="482" t="s">
        <v>73</v>
      </c>
      <c r="C22" s="483">
        <f t="shared" ref="C22:O22" si="5">+C23+C24</f>
        <v>3.1655593357896514E-2</v>
      </c>
      <c r="D22" s="483">
        <f t="shared" si="5"/>
        <v>3.1655593357896514E-2</v>
      </c>
      <c r="E22" s="483">
        <f t="shared" si="5"/>
        <v>3.1655593357896514E-2</v>
      </c>
      <c r="F22" s="483">
        <f t="shared" si="5"/>
        <v>3.1655593357896514E-2</v>
      </c>
      <c r="G22" s="483">
        <f t="shared" si="5"/>
        <v>3.1655593357896514E-2</v>
      </c>
      <c r="H22" s="483">
        <f t="shared" si="5"/>
        <v>195.22600391457311</v>
      </c>
      <c r="I22" s="483">
        <f t="shared" si="5"/>
        <v>3.1655593357896514E-2</v>
      </c>
      <c r="J22" s="483">
        <f t="shared" si="5"/>
        <v>3.1655593357896514E-2</v>
      </c>
      <c r="K22" s="483">
        <f t="shared" si="5"/>
        <v>3.1655593357896514E-2</v>
      </c>
      <c r="L22" s="483">
        <f t="shared" si="5"/>
        <v>3.1655593357896514E-2</v>
      </c>
      <c r="M22" s="483">
        <f t="shared" si="5"/>
        <v>3.1655593357896514E-2</v>
      </c>
      <c r="N22" s="483">
        <f t="shared" si="5"/>
        <v>8.3930598972884365</v>
      </c>
      <c r="O22" s="483">
        <f t="shared" si="5"/>
        <v>203.93561974544062</v>
      </c>
      <c r="P22" s="614"/>
      <c r="Q22" s="614"/>
      <c r="R22" s="614"/>
      <c r="S22" s="614"/>
      <c r="T22" s="614"/>
      <c r="U22" s="614"/>
      <c r="V22" s="614"/>
      <c r="W22" s="614"/>
      <c r="X22" s="614"/>
      <c r="Y22" s="614"/>
      <c r="Z22" s="614"/>
      <c r="AA22" s="614"/>
      <c r="AB22" s="614"/>
    </row>
    <row r="23" spans="1:28" s="620" customFormat="1" x14ac:dyDescent="0.2">
      <c r="A23" s="380"/>
      <c r="B23" s="617" t="s">
        <v>74</v>
      </c>
      <c r="C23" s="466">
        <v>3.0528302181707916E-2</v>
      </c>
      <c r="D23" s="466">
        <v>3.0528302181707916E-2</v>
      </c>
      <c r="E23" s="466">
        <v>3.0528302181707916E-2</v>
      </c>
      <c r="F23" s="115">
        <v>3.0528302181707916E-2</v>
      </c>
      <c r="G23" s="115">
        <v>3.0528302181707916E-2</v>
      </c>
      <c r="H23" s="115">
        <v>195.22487662339694</v>
      </c>
      <c r="I23" s="115">
        <v>3.0528302181707916E-2</v>
      </c>
      <c r="J23" s="115">
        <v>3.0528302181707916E-2</v>
      </c>
      <c r="K23" s="115">
        <v>3.0528302181707916E-2</v>
      </c>
      <c r="L23" s="115">
        <v>3.0528302181707916E-2</v>
      </c>
      <c r="M23" s="115">
        <v>3.0528302181707916E-2</v>
      </c>
      <c r="N23" s="115">
        <v>8.3919326061122472</v>
      </c>
      <c r="O23" s="115">
        <f t="shared" ref="O23:O24" si="6">SUM(C23:N23)</f>
        <v>203.92209225132635</v>
      </c>
      <c r="P23" s="614"/>
      <c r="Q23" s="614"/>
      <c r="R23" s="614"/>
      <c r="S23" s="614"/>
      <c r="T23" s="614"/>
      <c r="U23" s="614"/>
      <c r="V23" s="614"/>
      <c r="W23" s="614"/>
      <c r="X23" s="614"/>
      <c r="Y23" s="614"/>
      <c r="Z23" s="614"/>
      <c r="AA23" s="614"/>
      <c r="AB23" s="614"/>
    </row>
    <row r="24" spans="1:28" s="144" customFormat="1" x14ac:dyDescent="0.2">
      <c r="A24" s="380"/>
      <c r="B24" s="619" t="s">
        <v>75</v>
      </c>
      <c r="C24" s="465">
        <v>1.1272911761885992E-3</v>
      </c>
      <c r="D24" s="465">
        <v>1.1272911761885992E-3</v>
      </c>
      <c r="E24" s="465">
        <v>1.1272911761885992E-3</v>
      </c>
      <c r="F24" s="103">
        <v>1.1272911761885992E-3</v>
      </c>
      <c r="G24" s="103">
        <v>1.1272911761885992E-3</v>
      </c>
      <c r="H24" s="103">
        <v>1.1272911761885992E-3</v>
      </c>
      <c r="I24" s="103">
        <v>1.1272911761885992E-3</v>
      </c>
      <c r="J24" s="103">
        <v>1.1272911761885992E-3</v>
      </c>
      <c r="K24" s="103">
        <v>1.1272911761885992E-3</v>
      </c>
      <c r="L24" s="103">
        <v>1.1272911761885992E-3</v>
      </c>
      <c r="M24" s="103">
        <v>1.1272911761885992E-3</v>
      </c>
      <c r="N24" s="103">
        <v>1.1272911761885992E-3</v>
      </c>
      <c r="O24" s="103">
        <f t="shared" si="6"/>
        <v>1.352749411426319E-2</v>
      </c>
      <c r="P24" s="614"/>
      <c r="Q24" s="614"/>
      <c r="R24" s="614"/>
      <c r="S24" s="614"/>
      <c r="T24" s="614"/>
      <c r="U24" s="614"/>
      <c r="V24" s="614"/>
      <c r="W24" s="614"/>
      <c r="X24" s="614"/>
      <c r="Y24" s="614"/>
      <c r="Z24" s="614"/>
      <c r="AA24" s="614"/>
      <c r="AB24" s="614"/>
    </row>
    <row r="25" spans="1:28" s="144" customFormat="1" x14ac:dyDescent="0.2">
      <c r="A25" s="380"/>
      <c r="B25" s="482" t="s">
        <v>76</v>
      </c>
      <c r="C25" s="483">
        <f t="shared" ref="C25:O25" si="7">+C26+C29</f>
        <v>13.326386853865056</v>
      </c>
      <c r="D25" s="483">
        <f t="shared" si="7"/>
        <v>14.136066040426744</v>
      </c>
      <c r="E25" s="483">
        <f t="shared" si="7"/>
        <v>1.0717138669162962E-2</v>
      </c>
      <c r="F25" s="483">
        <f t="shared" si="7"/>
        <v>1.0422615860051486E-2</v>
      </c>
      <c r="G25" s="483">
        <f t="shared" si="7"/>
        <v>0.82021866524567399</v>
      </c>
      <c r="H25" s="483">
        <f t="shared" si="7"/>
        <v>1.054527306576176E-2</v>
      </c>
      <c r="I25" s="483">
        <f t="shared" si="7"/>
        <v>1.0719393080583508E-2</v>
      </c>
      <c r="J25" s="483">
        <f t="shared" si="7"/>
        <v>0.82028877529013922</v>
      </c>
      <c r="K25" s="483">
        <f t="shared" si="7"/>
        <v>12.178731603735081</v>
      </c>
      <c r="L25" s="483">
        <f t="shared" si="7"/>
        <v>1.0901936573835713E-2</v>
      </c>
      <c r="M25" s="483">
        <f t="shared" si="7"/>
        <v>0.82047725940824512</v>
      </c>
      <c r="N25" s="483">
        <f t="shared" si="7"/>
        <v>2396.9174184141507</v>
      </c>
      <c r="O25" s="483">
        <f t="shared" si="7"/>
        <v>2439.0728939693709</v>
      </c>
      <c r="P25" s="614"/>
      <c r="Q25" s="614"/>
      <c r="R25" s="614"/>
      <c r="S25" s="614"/>
      <c r="T25" s="614"/>
      <c r="U25" s="614"/>
      <c r="V25" s="614"/>
      <c r="W25" s="614"/>
      <c r="X25" s="614"/>
      <c r="Y25" s="614"/>
      <c r="Z25" s="614"/>
      <c r="AA25" s="614"/>
      <c r="AB25" s="614"/>
    </row>
    <row r="26" spans="1:28" s="620" customFormat="1" x14ac:dyDescent="0.2">
      <c r="A26" s="380"/>
      <c r="B26" s="617" t="s">
        <v>79</v>
      </c>
      <c r="C26" s="466">
        <f>+C27+C28</f>
        <v>13.316146626753737</v>
      </c>
      <c r="D26" s="466">
        <f t="shared" ref="D26:O26" si="8">+D27+D28</f>
        <v>14.125766058740185</v>
      </c>
      <c r="E26" s="466">
        <f t="shared" si="8"/>
        <v>0</v>
      </c>
      <c r="F26" s="466">
        <f t="shared" si="8"/>
        <v>0</v>
      </c>
      <c r="G26" s="466">
        <f t="shared" si="8"/>
        <v>0.80961943198644937</v>
      </c>
      <c r="H26" s="466">
        <f t="shared" si="8"/>
        <v>0</v>
      </c>
      <c r="I26" s="466">
        <f t="shared" si="8"/>
        <v>0</v>
      </c>
      <c r="J26" s="466">
        <f t="shared" si="8"/>
        <v>0.80961943198644937</v>
      </c>
      <c r="K26" s="466">
        <f t="shared" si="8"/>
        <v>0</v>
      </c>
      <c r="L26" s="466">
        <f t="shared" si="8"/>
        <v>0</v>
      </c>
      <c r="M26" s="466">
        <f t="shared" si="8"/>
        <v>0.80961943198644937</v>
      </c>
      <c r="N26" s="466">
        <f t="shared" si="8"/>
        <v>2396.9063928156725</v>
      </c>
      <c r="O26" s="466">
        <f t="shared" si="8"/>
        <v>2426.7771637971259</v>
      </c>
      <c r="P26" s="614"/>
      <c r="Q26" s="614"/>
      <c r="R26" s="614"/>
      <c r="S26" s="614"/>
      <c r="T26" s="614"/>
      <c r="U26" s="614"/>
      <c r="V26" s="614"/>
      <c r="W26" s="614"/>
      <c r="X26" s="614"/>
      <c r="Y26" s="614"/>
      <c r="Z26" s="614"/>
      <c r="AA26" s="614"/>
      <c r="AB26" s="614"/>
    </row>
    <row r="27" spans="1:28" s="620" customFormat="1" x14ac:dyDescent="0.2">
      <c r="A27" s="380"/>
      <c r="B27" s="619" t="s">
        <v>110</v>
      </c>
      <c r="C27" s="465">
        <v>13.316146626753737</v>
      </c>
      <c r="D27" s="465">
        <v>14.125766058740185</v>
      </c>
      <c r="E27" s="465">
        <v>0</v>
      </c>
      <c r="F27" s="103">
        <v>0</v>
      </c>
      <c r="G27" s="103">
        <v>0.80961943198644937</v>
      </c>
      <c r="H27" s="103">
        <v>0</v>
      </c>
      <c r="I27" s="103">
        <v>0</v>
      </c>
      <c r="J27" s="103">
        <v>0.80961943198644937</v>
      </c>
      <c r="K27" s="103">
        <v>0</v>
      </c>
      <c r="L27" s="103">
        <v>0</v>
      </c>
      <c r="M27" s="103">
        <v>0.80961943198644937</v>
      </c>
      <c r="N27" s="103">
        <v>0</v>
      </c>
      <c r="O27" s="103">
        <f t="shared" ref="O27:O28" si="9">SUM(C27:N27)</f>
        <v>29.870770981453266</v>
      </c>
      <c r="P27" s="614"/>
      <c r="Q27" s="614"/>
      <c r="R27" s="614"/>
      <c r="S27" s="614"/>
      <c r="T27" s="614"/>
      <c r="U27" s="614"/>
      <c r="V27" s="614"/>
      <c r="W27" s="614"/>
      <c r="X27" s="614"/>
      <c r="Y27" s="614"/>
      <c r="Z27" s="614"/>
      <c r="AA27" s="614"/>
      <c r="AB27" s="614"/>
    </row>
    <row r="28" spans="1:28" s="144" customFormat="1" x14ac:dyDescent="0.2">
      <c r="A28" s="380"/>
      <c r="B28" s="621" t="s">
        <v>111</v>
      </c>
      <c r="C28" s="503">
        <v>0</v>
      </c>
      <c r="D28" s="503">
        <v>0</v>
      </c>
      <c r="E28" s="503">
        <v>0</v>
      </c>
      <c r="F28" s="152">
        <v>0</v>
      </c>
      <c r="G28" s="152">
        <v>0</v>
      </c>
      <c r="H28" s="152">
        <v>0</v>
      </c>
      <c r="I28" s="152">
        <v>0</v>
      </c>
      <c r="J28" s="152">
        <v>0</v>
      </c>
      <c r="K28" s="152">
        <v>0</v>
      </c>
      <c r="L28" s="152">
        <v>0</v>
      </c>
      <c r="M28" s="152">
        <v>0</v>
      </c>
      <c r="N28" s="152">
        <v>2396.9063928156725</v>
      </c>
      <c r="O28" s="152">
        <f t="shared" si="9"/>
        <v>2396.9063928156725</v>
      </c>
      <c r="P28" s="614"/>
      <c r="Q28" s="614"/>
      <c r="R28" s="614"/>
      <c r="S28" s="614"/>
      <c r="T28" s="614"/>
      <c r="U28" s="614"/>
      <c r="V28" s="614"/>
      <c r="W28" s="614"/>
      <c r="X28" s="614"/>
      <c r="Y28" s="614"/>
      <c r="Z28" s="614"/>
      <c r="AA28" s="614"/>
      <c r="AB28" s="614"/>
    </row>
    <row r="29" spans="1:28" s="144" customFormat="1" x14ac:dyDescent="0.2">
      <c r="A29" s="380"/>
      <c r="B29" s="618" t="s">
        <v>77</v>
      </c>
      <c r="C29" s="464">
        <f t="shared" ref="C29:O29" si="10">+C30</f>
        <v>1.0240227111319136E-2</v>
      </c>
      <c r="D29" s="464">
        <f t="shared" si="10"/>
        <v>1.0299981686559012E-2</v>
      </c>
      <c r="E29" s="464">
        <f t="shared" si="10"/>
        <v>1.0717138669162962E-2</v>
      </c>
      <c r="F29" s="464">
        <f t="shared" si="10"/>
        <v>1.0422615860051486E-2</v>
      </c>
      <c r="G29" s="464">
        <f t="shared" si="10"/>
        <v>1.0599233259224589E-2</v>
      </c>
      <c r="H29" s="464">
        <f t="shared" si="10"/>
        <v>1.054527306576176E-2</v>
      </c>
      <c r="I29" s="464">
        <f t="shared" si="10"/>
        <v>1.0719393080583508E-2</v>
      </c>
      <c r="J29" s="464">
        <f t="shared" si="10"/>
        <v>1.0669343303689835E-2</v>
      </c>
      <c r="K29" s="464">
        <f t="shared" si="10"/>
        <v>12.178731603735081</v>
      </c>
      <c r="L29" s="464">
        <f t="shared" si="10"/>
        <v>1.0901936573835713E-2</v>
      </c>
      <c r="M29" s="464">
        <f t="shared" si="10"/>
        <v>1.0857827421795771E-2</v>
      </c>
      <c r="N29" s="464">
        <f t="shared" si="10"/>
        <v>1.1025598478040409E-2</v>
      </c>
      <c r="O29" s="464">
        <f t="shared" si="10"/>
        <v>12.295730172245106</v>
      </c>
      <c r="P29" s="614"/>
      <c r="Q29" s="614"/>
      <c r="R29" s="614"/>
      <c r="S29" s="614"/>
      <c r="T29" s="614"/>
      <c r="U29" s="614"/>
      <c r="V29" s="614"/>
      <c r="W29" s="614"/>
      <c r="X29" s="614"/>
      <c r="Y29" s="614"/>
      <c r="Z29" s="614"/>
      <c r="AA29" s="614"/>
      <c r="AB29" s="614"/>
    </row>
    <row r="30" spans="1:28" s="620" customFormat="1" x14ac:dyDescent="0.2">
      <c r="A30" s="380"/>
      <c r="B30" s="622" t="s">
        <v>111</v>
      </c>
      <c r="C30" s="465">
        <v>1.0240227111319136E-2</v>
      </c>
      <c r="D30" s="465">
        <v>1.0299981686559012E-2</v>
      </c>
      <c r="E30" s="465">
        <v>1.0717138669162962E-2</v>
      </c>
      <c r="F30" s="103">
        <v>1.0422615860051486E-2</v>
      </c>
      <c r="G30" s="103">
        <v>1.0599233259224589E-2</v>
      </c>
      <c r="H30" s="103">
        <v>1.054527306576176E-2</v>
      </c>
      <c r="I30" s="103">
        <v>1.0719393080583508E-2</v>
      </c>
      <c r="J30" s="103">
        <v>1.0669343303689835E-2</v>
      </c>
      <c r="K30" s="103">
        <v>12.178731603735081</v>
      </c>
      <c r="L30" s="103">
        <v>1.0901936573835713E-2</v>
      </c>
      <c r="M30" s="103">
        <v>1.0857827421795771E-2</v>
      </c>
      <c r="N30" s="103">
        <v>1.1025598478040409E-2</v>
      </c>
      <c r="O30" s="103">
        <f>SUM(C30:N30)</f>
        <v>12.295730172245106</v>
      </c>
      <c r="P30" s="614"/>
      <c r="Q30" s="614"/>
      <c r="R30" s="614"/>
      <c r="S30" s="614"/>
      <c r="T30" s="614"/>
      <c r="U30" s="614"/>
      <c r="V30" s="614"/>
      <c r="W30" s="614"/>
      <c r="X30" s="614"/>
      <c r="Y30" s="614"/>
      <c r="Z30" s="614"/>
      <c r="AA30" s="614"/>
      <c r="AB30" s="614"/>
    </row>
    <row r="31" spans="1:28" s="380" customFormat="1" x14ac:dyDescent="0.2">
      <c r="B31" s="482" t="s">
        <v>78</v>
      </c>
      <c r="C31" s="483">
        <v>15.733077439999997</v>
      </c>
      <c r="D31" s="483">
        <v>2.5291005878119002</v>
      </c>
      <c r="E31" s="483">
        <v>1.2330866035315522</v>
      </c>
      <c r="F31" s="101">
        <v>18.791135029999992</v>
      </c>
      <c r="G31" s="101">
        <v>2044.4915199591121</v>
      </c>
      <c r="H31" s="101">
        <v>0.57059505368522079</v>
      </c>
      <c r="I31" s="101">
        <v>15.733077439999997</v>
      </c>
      <c r="J31" s="101">
        <v>2.5291008157389636</v>
      </c>
      <c r="K31" s="101">
        <v>1.2330866035315522</v>
      </c>
      <c r="L31" s="101">
        <v>19.618146629999995</v>
      </c>
      <c r="M31" s="101">
        <v>3.3998187800000004</v>
      </c>
      <c r="N31" s="101">
        <v>0.57059505368522079</v>
      </c>
      <c r="O31" s="101">
        <f>SUM(C31:N31)</f>
        <v>2126.4323399970972</v>
      </c>
      <c r="P31" s="614"/>
      <c r="Q31" s="614"/>
      <c r="R31" s="614"/>
      <c r="S31" s="614"/>
      <c r="T31" s="614"/>
      <c r="U31" s="614"/>
      <c r="V31" s="614"/>
      <c r="W31" s="614"/>
      <c r="X31" s="614"/>
      <c r="Y31" s="614"/>
      <c r="Z31" s="614"/>
      <c r="AA31" s="614"/>
      <c r="AB31" s="614"/>
    </row>
    <row r="32" spans="1:28" s="380" customFormat="1" x14ac:dyDescent="0.2">
      <c r="B32" s="460" t="s">
        <v>451</v>
      </c>
      <c r="C32" s="483">
        <f t="shared" ref="C32:O32" si="11">+C33+C35+C38</f>
        <v>1.4889128</v>
      </c>
      <c r="D32" s="483">
        <f t="shared" si="11"/>
        <v>15.023529369999999</v>
      </c>
      <c r="E32" s="483">
        <f t="shared" si="11"/>
        <v>1065.291730140299</v>
      </c>
      <c r="F32" s="483">
        <f t="shared" si="11"/>
        <v>0.88623866000000007</v>
      </c>
      <c r="G32" s="483">
        <f t="shared" si="11"/>
        <v>1.1337921499999999</v>
      </c>
      <c r="H32" s="483">
        <f t="shared" si="11"/>
        <v>0</v>
      </c>
      <c r="I32" s="483">
        <f t="shared" si="11"/>
        <v>1.4441210200000001</v>
      </c>
      <c r="J32" s="483">
        <f t="shared" si="11"/>
        <v>14.48374555</v>
      </c>
      <c r="K32" s="483">
        <f t="shared" si="11"/>
        <v>0</v>
      </c>
      <c r="L32" s="483">
        <f t="shared" si="11"/>
        <v>0.85133647000000001</v>
      </c>
      <c r="M32" s="483">
        <f t="shared" si="11"/>
        <v>1.0882521000000001</v>
      </c>
      <c r="N32" s="483">
        <f t="shared" si="11"/>
        <v>0</v>
      </c>
      <c r="O32" s="483">
        <f t="shared" si="11"/>
        <v>1101.6916582602989</v>
      </c>
      <c r="P32" s="614"/>
      <c r="Q32" s="614"/>
      <c r="R32" s="614"/>
      <c r="S32" s="614"/>
      <c r="T32" s="614"/>
      <c r="U32" s="614"/>
      <c r="V32" s="614"/>
      <c r="W32" s="614"/>
      <c r="X32" s="614"/>
      <c r="Y32" s="614"/>
      <c r="Z32" s="614"/>
      <c r="AA32" s="614"/>
      <c r="AB32" s="614"/>
    </row>
    <row r="33" spans="1:28" s="380" customFormat="1" x14ac:dyDescent="0.2">
      <c r="B33" s="492" t="s">
        <v>74</v>
      </c>
      <c r="C33" s="503">
        <f t="shared" ref="C33:O33" si="12">+C34</f>
        <v>0</v>
      </c>
      <c r="D33" s="503">
        <f t="shared" si="12"/>
        <v>0</v>
      </c>
      <c r="E33" s="503">
        <f t="shared" si="12"/>
        <v>0</v>
      </c>
      <c r="F33" s="503">
        <f t="shared" si="12"/>
        <v>0</v>
      </c>
      <c r="G33" s="503">
        <f t="shared" si="12"/>
        <v>0</v>
      </c>
      <c r="H33" s="503">
        <f t="shared" si="12"/>
        <v>0</v>
      </c>
      <c r="I33" s="503">
        <f t="shared" si="12"/>
        <v>0</v>
      </c>
      <c r="J33" s="503">
        <f t="shared" si="12"/>
        <v>0</v>
      </c>
      <c r="K33" s="503">
        <f t="shared" si="12"/>
        <v>0</v>
      </c>
      <c r="L33" s="503">
        <f t="shared" si="12"/>
        <v>0</v>
      </c>
      <c r="M33" s="503">
        <f t="shared" si="12"/>
        <v>0</v>
      </c>
      <c r="N33" s="503">
        <f t="shared" si="12"/>
        <v>0</v>
      </c>
      <c r="O33" s="503">
        <f t="shared" si="12"/>
        <v>0</v>
      </c>
      <c r="P33" s="614"/>
      <c r="Q33" s="614"/>
      <c r="R33" s="614"/>
      <c r="S33" s="614"/>
      <c r="T33" s="614"/>
      <c r="U33" s="614"/>
      <c r="V33" s="614"/>
      <c r="W33" s="614"/>
      <c r="X33" s="614"/>
      <c r="Y33" s="614"/>
      <c r="Z33" s="614"/>
      <c r="AA33" s="614"/>
      <c r="AB33" s="614"/>
    </row>
    <row r="34" spans="1:28" s="380" customFormat="1" x14ac:dyDescent="0.2">
      <c r="B34" s="468" t="s">
        <v>459</v>
      </c>
      <c r="C34" s="464">
        <v>0</v>
      </c>
      <c r="D34" s="464">
        <v>0</v>
      </c>
      <c r="E34" s="464">
        <v>0</v>
      </c>
      <c r="F34" s="104">
        <v>0</v>
      </c>
      <c r="G34" s="104">
        <v>0</v>
      </c>
      <c r="H34" s="104">
        <v>0</v>
      </c>
      <c r="I34" s="104">
        <v>0</v>
      </c>
      <c r="J34" s="104">
        <v>0</v>
      </c>
      <c r="K34" s="104">
        <v>0</v>
      </c>
      <c r="L34" s="104">
        <v>0</v>
      </c>
      <c r="M34" s="104">
        <v>0</v>
      </c>
      <c r="N34" s="104">
        <v>0</v>
      </c>
      <c r="O34" s="104">
        <f>SUM(C34:N34)</f>
        <v>0</v>
      </c>
      <c r="P34" s="614"/>
      <c r="Q34" s="614"/>
      <c r="R34" s="614"/>
      <c r="S34" s="614"/>
      <c r="T34" s="614"/>
      <c r="U34" s="614"/>
      <c r="V34" s="614"/>
      <c r="W34" s="614"/>
      <c r="X34" s="614"/>
      <c r="Y34" s="614"/>
      <c r="Z34" s="614"/>
      <c r="AA34" s="614"/>
      <c r="AB34" s="614"/>
    </row>
    <row r="35" spans="1:28" s="380" customFormat="1" x14ac:dyDescent="0.2">
      <c r="B35" s="468" t="s">
        <v>75</v>
      </c>
      <c r="C35" s="464">
        <f t="shared" ref="C35:O35" si="13">+C36+C37</f>
        <v>0</v>
      </c>
      <c r="D35" s="464">
        <f t="shared" si="13"/>
        <v>0</v>
      </c>
      <c r="E35" s="464">
        <f t="shared" si="13"/>
        <v>1065.291730140299</v>
      </c>
      <c r="F35" s="464">
        <f t="shared" si="13"/>
        <v>0</v>
      </c>
      <c r="G35" s="464">
        <f t="shared" si="13"/>
        <v>0</v>
      </c>
      <c r="H35" s="464">
        <f t="shared" si="13"/>
        <v>0</v>
      </c>
      <c r="I35" s="464">
        <f t="shared" si="13"/>
        <v>0</v>
      </c>
      <c r="J35" s="464">
        <f t="shared" si="13"/>
        <v>0</v>
      </c>
      <c r="K35" s="464">
        <f t="shared" si="13"/>
        <v>0</v>
      </c>
      <c r="L35" s="464">
        <f t="shared" si="13"/>
        <v>0</v>
      </c>
      <c r="M35" s="464">
        <f t="shared" si="13"/>
        <v>0</v>
      </c>
      <c r="N35" s="464">
        <f t="shared" si="13"/>
        <v>0</v>
      </c>
      <c r="O35" s="464">
        <f t="shared" si="13"/>
        <v>1065.291730140299</v>
      </c>
      <c r="P35" s="614"/>
      <c r="Q35" s="614"/>
      <c r="R35" s="614"/>
      <c r="S35" s="614"/>
      <c r="T35" s="614"/>
      <c r="U35" s="614"/>
      <c r="V35" s="614"/>
      <c r="W35" s="614"/>
      <c r="X35" s="614"/>
      <c r="Y35" s="614"/>
      <c r="Z35" s="614"/>
      <c r="AA35" s="614"/>
      <c r="AB35" s="614"/>
    </row>
    <row r="36" spans="1:28" s="380" customFormat="1" x14ac:dyDescent="0.2">
      <c r="B36" s="499" t="s">
        <v>82</v>
      </c>
      <c r="C36" s="465">
        <v>0</v>
      </c>
      <c r="D36" s="465">
        <v>0</v>
      </c>
      <c r="E36" s="465">
        <v>0</v>
      </c>
      <c r="F36" s="103">
        <v>0</v>
      </c>
      <c r="G36" s="103">
        <v>0</v>
      </c>
      <c r="H36" s="103">
        <v>0</v>
      </c>
      <c r="I36" s="103">
        <v>0</v>
      </c>
      <c r="J36" s="103">
        <v>0</v>
      </c>
      <c r="K36" s="103">
        <v>0</v>
      </c>
      <c r="L36" s="103">
        <v>0</v>
      </c>
      <c r="M36" s="103">
        <v>0</v>
      </c>
      <c r="N36" s="103">
        <v>0</v>
      </c>
      <c r="O36" s="103">
        <f t="shared" ref="O36:O37" si="14">SUM(C36:N36)</f>
        <v>0</v>
      </c>
      <c r="P36" s="614"/>
      <c r="Q36" s="614"/>
      <c r="R36" s="614"/>
      <c r="S36" s="614"/>
      <c r="T36" s="614"/>
      <c r="U36" s="614"/>
      <c r="V36" s="614"/>
      <c r="W36" s="614"/>
      <c r="X36" s="614"/>
      <c r="Y36" s="614"/>
      <c r="Z36" s="614"/>
      <c r="AA36" s="614"/>
      <c r="AB36" s="614"/>
    </row>
    <row r="37" spans="1:28" s="380" customFormat="1" x14ac:dyDescent="0.2">
      <c r="B37" s="492" t="s">
        <v>111</v>
      </c>
      <c r="C37" s="503">
        <v>0</v>
      </c>
      <c r="D37" s="503">
        <v>0</v>
      </c>
      <c r="E37" s="503">
        <v>1065.291730140299</v>
      </c>
      <c r="F37" s="152">
        <v>0</v>
      </c>
      <c r="G37" s="152">
        <v>0</v>
      </c>
      <c r="H37" s="152">
        <v>0</v>
      </c>
      <c r="I37" s="152">
        <v>0</v>
      </c>
      <c r="J37" s="152">
        <v>0</v>
      </c>
      <c r="K37" s="152">
        <v>0</v>
      </c>
      <c r="L37" s="152">
        <v>0</v>
      </c>
      <c r="M37" s="152">
        <v>0</v>
      </c>
      <c r="N37" s="152">
        <v>0</v>
      </c>
      <c r="O37" s="152">
        <f t="shared" si="14"/>
        <v>1065.291730140299</v>
      </c>
      <c r="P37" s="614"/>
      <c r="Q37" s="614"/>
      <c r="R37" s="614"/>
      <c r="S37" s="614"/>
      <c r="T37" s="614"/>
      <c r="U37" s="614"/>
      <c r="V37" s="614"/>
      <c r="W37" s="614"/>
      <c r="X37" s="614"/>
      <c r="Y37" s="614"/>
      <c r="Z37" s="614"/>
      <c r="AA37" s="614"/>
      <c r="AB37" s="614"/>
    </row>
    <row r="38" spans="1:28" s="380" customFormat="1" x14ac:dyDescent="0.2">
      <c r="B38" s="619" t="s">
        <v>77</v>
      </c>
      <c r="C38" s="465">
        <f t="shared" ref="C38:O38" si="15">+C39</f>
        <v>1.4889128</v>
      </c>
      <c r="D38" s="465">
        <f t="shared" si="15"/>
        <v>15.023529369999999</v>
      </c>
      <c r="E38" s="465">
        <f t="shared" si="15"/>
        <v>0</v>
      </c>
      <c r="F38" s="465">
        <f t="shared" si="15"/>
        <v>0.88623866000000007</v>
      </c>
      <c r="G38" s="465">
        <f t="shared" si="15"/>
        <v>1.1337921499999999</v>
      </c>
      <c r="H38" s="465">
        <f t="shared" si="15"/>
        <v>0</v>
      </c>
      <c r="I38" s="465">
        <f t="shared" si="15"/>
        <v>1.4441210200000001</v>
      </c>
      <c r="J38" s="465">
        <f t="shared" si="15"/>
        <v>14.48374555</v>
      </c>
      <c r="K38" s="465">
        <f t="shared" si="15"/>
        <v>0</v>
      </c>
      <c r="L38" s="465">
        <f t="shared" si="15"/>
        <v>0.85133647000000001</v>
      </c>
      <c r="M38" s="465">
        <f t="shared" si="15"/>
        <v>1.0882521000000001</v>
      </c>
      <c r="N38" s="465">
        <f t="shared" si="15"/>
        <v>0</v>
      </c>
      <c r="O38" s="465">
        <f t="shared" si="15"/>
        <v>36.399928119999998</v>
      </c>
      <c r="P38" s="614"/>
      <c r="Q38" s="614"/>
      <c r="R38" s="614"/>
      <c r="S38" s="614"/>
      <c r="T38" s="614"/>
      <c r="U38" s="614"/>
      <c r="V38" s="614"/>
      <c r="W38" s="614"/>
      <c r="X38" s="614"/>
      <c r="Y38" s="614"/>
      <c r="Z38" s="614"/>
      <c r="AA38" s="614"/>
      <c r="AB38" s="614"/>
    </row>
    <row r="39" spans="1:28" s="620" customFormat="1" x14ac:dyDescent="0.2">
      <c r="A39" s="380"/>
      <c r="B39" s="468" t="s">
        <v>460</v>
      </c>
      <c r="C39" s="464">
        <v>1.4889128</v>
      </c>
      <c r="D39" s="464">
        <v>15.023529369999999</v>
      </c>
      <c r="E39" s="464">
        <v>0</v>
      </c>
      <c r="F39" s="104">
        <v>0.88623866000000007</v>
      </c>
      <c r="G39" s="104">
        <v>1.1337921499999999</v>
      </c>
      <c r="H39" s="104">
        <v>0</v>
      </c>
      <c r="I39" s="104">
        <v>1.4441210200000001</v>
      </c>
      <c r="J39" s="104">
        <v>14.48374555</v>
      </c>
      <c r="K39" s="104">
        <v>0</v>
      </c>
      <c r="L39" s="104">
        <v>0.85133647000000001</v>
      </c>
      <c r="M39" s="104">
        <v>1.0882521000000001</v>
      </c>
      <c r="N39" s="104">
        <v>0</v>
      </c>
      <c r="O39" s="104">
        <f>SUM(C39:N39)</f>
        <v>36.399928119999998</v>
      </c>
      <c r="P39" s="614"/>
      <c r="Q39" s="614"/>
      <c r="R39" s="614"/>
      <c r="S39" s="614"/>
      <c r="T39" s="614"/>
      <c r="U39" s="614"/>
      <c r="V39" s="614"/>
      <c r="W39" s="614"/>
      <c r="X39" s="614"/>
      <c r="Y39" s="614"/>
      <c r="Z39" s="614"/>
      <c r="AA39" s="614"/>
      <c r="AB39" s="614"/>
    </row>
    <row r="40" spans="1:28" s="620" customFormat="1" x14ac:dyDescent="0.2">
      <c r="A40" s="380"/>
      <c r="B40" s="467" t="s">
        <v>467</v>
      </c>
      <c r="C40" s="466">
        <f t="shared" ref="C40:O40" si="16">+C41+C42</f>
        <v>8.7033452799999989</v>
      </c>
      <c r="D40" s="466">
        <f t="shared" si="16"/>
        <v>13.93507395</v>
      </c>
      <c r="E40" s="466">
        <f t="shared" si="16"/>
        <v>18.199367070000001</v>
      </c>
      <c r="F40" s="466">
        <f t="shared" si="16"/>
        <v>11.616806460000001</v>
      </c>
      <c r="G40" s="466">
        <f t="shared" si="16"/>
        <v>17.572679957044148</v>
      </c>
      <c r="H40" s="466">
        <f t="shared" si="16"/>
        <v>15.983774840000001</v>
      </c>
      <c r="I40" s="466">
        <f t="shared" si="16"/>
        <v>10.387865465943388</v>
      </c>
      <c r="J40" s="466">
        <f t="shared" si="16"/>
        <v>14.62182279</v>
      </c>
      <c r="K40" s="466">
        <f t="shared" si="16"/>
        <v>17.394574129999999</v>
      </c>
      <c r="L40" s="466">
        <f t="shared" si="16"/>
        <v>16.169231901708251</v>
      </c>
      <c r="M40" s="466">
        <f t="shared" si="16"/>
        <v>12.248934219999999</v>
      </c>
      <c r="N40" s="466">
        <f t="shared" si="16"/>
        <v>16.482582269999998</v>
      </c>
      <c r="O40" s="466">
        <f t="shared" si="16"/>
        <v>173.31605833469578</v>
      </c>
      <c r="P40" s="614"/>
      <c r="Q40" s="614"/>
      <c r="R40" s="614"/>
      <c r="S40" s="614"/>
      <c r="T40" s="614"/>
      <c r="U40" s="614"/>
      <c r="V40" s="614"/>
      <c r="W40" s="614"/>
      <c r="X40" s="614"/>
      <c r="Y40" s="614"/>
      <c r="Z40" s="614"/>
      <c r="AA40" s="614"/>
      <c r="AB40" s="614"/>
    </row>
    <row r="41" spans="1:28" s="144" customFormat="1" x14ac:dyDescent="0.2">
      <c r="A41" s="380"/>
      <c r="B41" s="467" t="s">
        <v>79</v>
      </c>
      <c r="C41" s="466">
        <v>0</v>
      </c>
      <c r="D41" s="466">
        <v>0</v>
      </c>
      <c r="E41" s="466">
        <v>0</v>
      </c>
      <c r="F41" s="115">
        <v>0</v>
      </c>
      <c r="G41" s="115">
        <v>0</v>
      </c>
      <c r="H41" s="115">
        <v>0</v>
      </c>
      <c r="I41" s="115">
        <v>0</v>
      </c>
      <c r="J41" s="115">
        <v>0</v>
      </c>
      <c r="K41" s="115">
        <v>0</v>
      </c>
      <c r="L41" s="115">
        <v>0</v>
      </c>
      <c r="M41" s="115">
        <v>0</v>
      </c>
      <c r="N41" s="115">
        <v>0</v>
      </c>
      <c r="O41" s="115">
        <f t="shared" ref="O41:O42" si="17">SUM(C41:N41)</f>
        <v>0</v>
      </c>
      <c r="P41" s="614"/>
      <c r="Q41" s="614"/>
      <c r="R41" s="614"/>
      <c r="S41" s="614"/>
      <c r="T41" s="614"/>
      <c r="U41" s="614"/>
      <c r="V41" s="614"/>
      <c r="W41" s="614"/>
      <c r="X41" s="614"/>
      <c r="Y41" s="614"/>
      <c r="Z41" s="614"/>
      <c r="AA41" s="614"/>
      <c r="AB41" s="614"/>
    </row>
    <row r="42" spans="1:28" s="144" customFormat="1" x14ac:dyDescent="0.2">
      <c r="A42" s="380"/>
      <c r="B42" s="469" t="s">
        <v>77</v>
      </c>
      <c r="C42" s="470">
        <v>8.7033452799999989</v>
      </c>
      <c r="D42" s="470">
        <v>13.93507395</v>
      </c>
      <c r="E42" s="470">
        <v>18.199367070000001</v>
      </c>
      <c r="F42" s="105">
        <v>11.616806460000001</v>
      </c>
      <c r="G42" s="105">
        <v>17.572679957044148</v>
      </c>
      <c r="H42" s="105">
        <v>15.983774840000001</v>
      </c>
      <c r="I42" s="105">
        <v>10.387865465943388</v>
      </c>
      <c r="J42" s="105">
        <v>14.62182279</v>
      </c>
      <c r="K42" s="105">
        <v>17.394574129999999</v>
      </c>
      <c r="L42" s="105">
        <v>16.169231901708251</v>
      </c>
      <c r="M42" s="105">
        <v>12.248934219999999</v>
      </c>
      <c r="N42" s="105">
        <v>16.482582269999998</v>
      </c>
      <c r="O42" s="105">
        <f t="shared" si="17"/>
        <v>173.31605833469578</v>
      </c>
      <c r="P42" s="614"/>
      <c r="Q42" s="614"/>
      <c r="R42" s="614"/>
      <c r="S42" s="614"/>
      <c r="T42" s="614"/>
      <c r="U42" s="614"/>
      <c r="V42" s="614"/>
      <c r="W42" s="614"/>
      <c r="X42" s="614"/>
      <c r="Y42" s="614"/>
      <c r="Z42" s="614"/>
      <c r="AA42" s="614"/>
      <c r="AB42" s="614"/>
    </row>
    <row r="43" spans="1:28" s="144" customFormat="1" ht="13.5" thickBot="1" x14ac:dyDescent="0.25">
      <c r="A43" s="380"/>
      <c r="B43" s="471"/>
      <c r="C43" s="102"/>
      <c r="D43" s="102"/>
      <c r="E43" s="102"/>
      <c r="F43" s="102"/>
      <c r="G43" s="102"/>
      <c r="H43" s="102"/>
      <c r="I43" s="102"/>
      <c r="J43" s="102"/>
      <c r="K43" s="102"/>
      <c r="L43" s="102"/>
      <c r="M43" s="102"/>
      <c r="N43" s="102"/>
      <c r="O43" s="102"/>
      <c r="P43" s="614"/>
      <c r="Q43" s="614"/>
      <c r="R43" s="614"/>
      <c r="S43" s="614"/>
      <c r="T43" s="614"/>
      <c r="U43" s="614"/>
      <c r="V43" s="614"/>
      <c r="W43" s="614"/>
      <c r="X43" s="614"/>
      <c r="Y43" s="614"/>
      <c r="Z43" s="614"/>
      <c r="AA43" s="614"/>
      <c r="AB43" s="614"/>
    </row>
    <row r="44" spans="1:28" s="144" customFormat="1" ht="13.5" thickBot="1" x14ac:dyDescent="0.25">
      <c r="A44" s="380"/>
      <c r="B44" s="150" t="s">
        <v>284</v>
      </c>
      <c r="C44" s="99">
        <v>479.38127856313503</v>
      </c>
      <c r="D44" s="99">
        <v>852.23338411223915</v>
      </c>
      <c r="E44" s="99">
        <v>2343.6418063086589</v>
      </c>
      <c r="F44" s="99">
        <v>956.09932780091742</v>
      </c>
      <c r="G44" s="99">
        <v>1051.9755835135452</v>
      </c>
      <c r="H44" s="99">
        <v>2764.432039714075</v>
      </c>
      <c r="I44" s="99">
        <v>937.45672252346321</v>
      </c>
      <c r="J44" s="99">
        <v>90.549797061925418</v>
      </c>
      <c r="K44" s="99">
        <v>1756.6660630013532</v>
      </c>
      <c r="L44" s="99">
        <v>1096.1851903143679</v>
      </c>
      <c r="M44" s="99">
        <v>3840.3766871557768</v>
      </c>
      <c r="N44" s="99">
        <v>6454.0699470549962</v>
      </c>
      <c r="O44" s="151">
        <f>SUM(C44:N44)</f>
        <v>22623.067827124454</v>
      </c>
      <c r="P44" s="614"/>
      <c r="Q44" s="614"/>
      <c r="R44" s="614"/>
      <c r="S44" s="614"/>
      <c r="T44" s="614"/>
      <c r="U44" s="614"/>
      <c r="V44" s="614"/>
      <c r="W44" s="614"/>
      <c r="X44" s="614"/>
      <c r="Y44" s="614"/>
      <c r="Z44" s="614"/>
      <c r="AA44" s="614"/>
      <c r="AB44" s="614"/>
    </row>
    <row r="45" spans="1:28" s="144" customFormat="1" ht="13.5" thickBot="1" x14ac:dyDescent="0.25">
      <c r="A45" s="380"/>
      <c r="B45" s="380"/>
      <c r="C45" s="623"/>
      <c r="D45" s="623"/>
      <c r="E45" s="623"/>
      <c r="F45" s="623"/>
      <c r="G45" s="623"/>
      <c r="H45" s="623"/>
      <c r="I45" s="623"/>
      <c r="J45" s="623"/>
      <c r="K45" s="623"/>
      <c r="L45" s="623"/>
      <c r="M45" s="623"/>
      <c r="N45" s="623"/>
      <c r="O45" s="623"/>
      <c r="P45" s="614"/>
      <c r="Q45" s="614"/>
      <c r="R45" s="614"/>
      <c r="S45" s="614"/>
      <c r="T45" s="614"/>
      <c r="U45" s="614"/>
      <c r="V45" s="614"/>
      <c r="W45" s="614"/>
      <c r="X45" s="614"/>
      <c r="Y45" s="614"/>
      <c r="Z45" s="614"/>
      <c r="AA45" s="614"/>
      <c r="AB45" s="614"/>
    </row>
    <row r="46" spans="1:28" s="144" customFormat="1" ht="13.5" thickBot="1" x14ac:dyDescent="0.25">
      <c r="A46" s="380"/>
      <c r="B46" s="150" t="s">
        <v>365</v>
      </c>
      <c r="C46" s="99">
        <f t="shared" ref="C46:O46" si="18">+C47+C64+SUM(C81:C130)+C133</f>
        <v>2505.2696138930733</v>
      </c>
      <c r="D46" s="99">
        <f t="shared" si="18"/>
        <v>2678.5955113137989</v>
      </c>
      <c r="E46" s="99">
        <f t="shared" si="18"/>
        <v>7173.8637958731088</v>
      </c>
      <c r="F46" s="99">
        <f t="shared" si="18"/>
        <v>2708.949264734717</v>
      </c>
      <c r="G46" s="99">
        <f t="shared" si="18"/>
        <v>2574.6396835663686</v>
      </c>
      <c r="H46" s="99">
        <f t="shared" si="18"/>
        <v>3224.0387961308029</v>
      </c>
      <c r="I46" s="99">
        <f t="shared" si="18"/>
        <v>1205.9642136352613</v>
      </c>
      <c r="J46" s="99">
        <f t="shared" si="18"/>
        <v>2854.5136217646732</v>
      </c>
      <c r="K46" s="99">
        <f t="shared" si="18"/>
        <v>3189.8757207409408</v>
      </c>
      <c r="L46" s="99">
        <f t="shared" si="18"/>
        <v>1145.9642056352614</v>
      </c>
      <c r="M46" s="99">
        <f t="shared" si="18"/>
        <v>5594.0485963285537</v>
      </c>
      <c r="N46" s="99">
        <f t="shared" si="18"/>
        <v>5966.3577324003754</v>
      </c>
      <c r="O46" s="151">
        <f t="shared" si="18"/>
        <v>40822.080756016927</v>
      </c>
      <c r="P46" s="614"/>
      <c r="Q46" s="614"/>
      <c r="R46" s="614"/>
      <c r="S46" s="614"/>
      <c r="T46" s="614"/>
      <c r="U46" s="614"/>
      <c r="V46" s="614"/>
      <c r="W46" s="614"/>
      <c r="X46" s="614"/>
      <c r="Y46" s="614"/>
      <c r="Z46" s="614"/>
      <c r="AA46" s="614"/>
      <c r="AB46" s="614"/>
    </row>
    <row r="47" spans="1:28" s="144" customFormat="1" x14ac:dyDescent="0.2">
      <c r="A47" s="380"/>
      <c r="B47" s="476" t="s">
        <v>83</v>
      </c>
      <c r="C47" s="106">
        <f t="shared" ref="C47" si="19">+C48+C51+C58+C61</f>
        <v>0</v>
      </c>
      <c r="D47" s="106">
        <f t="shared" ref="D47:N47" si="20">+D48+D51+D58+D61</f>
        <v>0</v>
      </c>
      <c r="E47" s="106">
        <f t="shared" si="20"/>
        <v>0</v>
      </c>
      <c r="F47" s="106">
        <f t="shared" si="20"/>
        <v>0</v>
      </c>
      <c r="G47" s="106">
        <f t="shared" si="20"/>
        <v>0</v>
      </c>
      <c r="H47" s="106">
        <f t="shared" si="20"/>
        <v>0</v>
      </c>
      <c r="I47" s="106">
        <f t="shared" si="20"/>
        <v>0</v>
      </c>
      <c r="J47" s="106">
        <f t="shared" si="20"/>
        <v>0</v>
      </c>
      <c r="K47" s="106">
        <f t="shared" si="20"/>
        <v>0</v>
      </c>
      <c r="L47" s="106">
        <f t="shared" si="20"/>
        <v>0</v>
      </c>
      <c r="M47" s="106">
        <f t="shared" si="20"/>
        <v>0</v>
      </c>
      <c r="N47" s="106">
        <f t="shared" si="20"/>
        <v>0</v>
      </c>
      <c r="O47" s="106">
        <f t="shared" ref="O47:O81" si="21">SUM(C47:N47)</f>
        <v>0</v>
      </c>
      <c r="P47" s="614"/>
      <c r="Q47" s="614"/>
      <c r="R47" s="614"/>
      <c r="S47" s="614"/>
      <c r="T47" s="614"/>
      <c r="U47" s="614"/>
      <c r="V47" s="614"/>
      <c r="W47" s="614"/>
      <c r="X47" s="614"/>
      <c r="Y47" s="614"/>
      <c r="Z47" s="614"/>
      <c r="AA47" s="614"/>
      <c r="AB47" s="614"/>
    </row>
    <row r="48" spans="1:28" s="144" customFormat="1" x14ac:dyDescent="0.2">
      <c r="A48" s="380"/>
      <c r="B48" s="380" t="s">
        <v>20</v>
      </c>
      <c r="C48" s="607">
        <f t="shared" ref="C48" si="22">+C49+C50</f>
        <v>0</v>
      </c>
      <c r="D48" s="607">
        <f t="shared" ref="D48:N48" si="23">+D49+D50</f>
        <v>0</v>
      </c>
      <c r="E48" s="607">
        <f t="shared" si="23"/>
        <v>0</v>
      </c>
      <c r="F48" s="607">
        <f t="shared" si="23"/>
        <v>0</v>
      </c>
      <c r="G48" s="607">
        <f t="shared" si="23"/>
        <v>0</v>
      </c>
      <c r="H48" s="607">
        <f t="shared" si="23"/>
        <v>0</v>
      </c>
      <c r="I48" s="607">
        <f t="shared" si="23"/>
        <v>0</v>
      </c>
      <c r="J48" s="607">
        <f t="shared" si="23"/>
        <v>0</v>
      </c>
      <c r="K48" s="607">
        <f t="shared" si="23"/>
        <v>0</v>
      </c>
      <c r="L48" s="607">
        <f t="shared" si="23"/>
        <v>0</v>
      </c>
      <c r="M48" s="607">
        <f t="shared" si="23"/>
        <v>0</v>
      </c>
      <c r="N48" s="607">
        <f t="shared" si="23"/>
        <v>0</v>
      </c>
      <c r="O48" s="116">
        <f t="shared" si="21"/>
        <v>0</v>
      </c>
      <c r="P48" s="614"/>
      <c r="Q48" s="614"/>
      <c r="R48" s="614"/>
      <c r="S48" s="614"/>
      <c r="T48" s="614"/>
      <c r="U48" s="614"/>
      <c r="V48" s="614"/>
      <c r="W48" s="614"/>
      <c r="X48" s="614"/>
      <c r="Y48" s="614"/>
      <c r="Z48" s="614"/>
      <c r="AA48" s="614"/>
      <c r="AB48" s="614"/>
    </row>
    <row r="49" spans="1:28" s="144" customFormat="1" x14ac:dyDescent="0.2">
      <c r="A49" s="380"/>
      <c r="B49" s="479" t="s">
        <v>285</v>
      </c>
      <c r="C49" s="607">
        <v>0</v>
      </c>
      <c r="D49" s="607">
        <v>0</v>
      </c>
      <c r="E49" s="607">
        <v>0</v>
      </c>
      <c r="F49" s="607">
        <v>0</v>
      </c>
      <c r="G49" s="607">
        <v>0</v>
      </c>
      <c r="H49" s="607">
        <v>0</v>
      </c>
      <c r="I49" s="607">
        <v>0</v>
      </c>
      <c r="J49" s="607">
        <v>0</v>
      </c>
      <c r="K49" s="607">
        <v>0</v>
      </c>
      <c r="L49" s="607">
        <v>0</v>
      </c>
      <c r="M49" s="607">
        <v>0</v>
      </c>
      <c r="N49" s="607">
        <v>0</v>
      </c>
      <c r="O49" s="102">
        <f t="shared" si="21"/>
        <v>0</v>
      </c>
      <c r="P49" s="614"/>
      <c r="Q49" s="614"/>
      <c r="R49" s="614"/>
      <c r="S49" s="614"/>
      <c r="T49" s="614"/>
      <c r="U49" s="614"/>
      <c r="V49" s="614"/>
      <c r="W49" s="614"/>
      <c r="X49" s="614"/>
      <c r="Y49" s="614"/>
      <c r="Z49" s="614"/>
      <c r="AA49" s="614"/>
      <c r="AB49" s="614"/>
    </row>
    <row r="50" spans="1:28" s="144" customFormat="1" x14ac:dyDescent="0.2">
      <c r="A50" s="380"/>
      <c r="B50" s="479" t="s">
        <v>286</v>
      </c>
      <c r="C50" s="607">
        <v>0</v>
      </c>
      <c r="D50" s="607">
        <v>0</v>
      </c>
      <c r="E50" s="607">
        <v>0</v>
      </c>
      <c r="F50" s="607">
        <v>0</v>
      </c>
      <c r="G50" s="607">
        <v>0</v>
      </c>
      <c r="H50" s="607">
        <v>0</v>
      </c>
      <c r="I50" s="607">
        <v>0</v>
      </c>
      <c r="J50" s="607">
        <v>0</v>
      </c>
      <c r="K50" s="607">
        <v>0</v>
      </c>
      <c r="L50" s="607">
        <v>0</v>
      </c>
      <c r="M50" s="607">
        <v>0</v>
      </c>
      <c r="N50" s="607">
        <v>0</v>
      </c>
      <c r="O50" s="102">
        <f t="shared" si="21"/>
        <v>0</v>
      </c>
      <c r="P50" s="614"/>
      <c r="Q50" s="614"/>
      <c r="R50" s="614"/>
      <c r="S50" s="614"/>
      <c r="T50" s="614"/>
      <c r="U50" s="614"/>
      <c r="V50" s="614"/>
      <c r="W50" s="614"/>
      <c r="X50" s="614"/>
      <c r="Y50" s="614"/>
      <c r="Z50" s="614"/>
      <c r="AA50" s="614"/>
      <c r="AB50" s="614"/>
    </row>
    <row r="51" spans="1:28" s="144" customFormat="1" x14ac:dyDescent="0.2">
      <c r="A51" s="380"/>
      <c r="B51" s="380" t="s">
        <v>21</v>
      </c>
      <c r="C51" s="607">
        <f t="shared" ref="C51" si="24">+C52+C55</f>
        <v>0</v>
      </c>
      <c r="D51" s="607">
        <f t="shared" ref="D51:N51" si="25">+D52+D55</f>
        <v>0</v>
      </c>
      <c r="E51" s="607">
        <f t="shared" si="25"/>
        <v>0</v>
      </c>
      <c r="F51" s="607">
        <f t="shared" si="25"/>
        <v>0</v>
      </c>
      <c r="G51" s="607">
        <f t="shared" si="25"/>
        <v>0</v>
      </c>
      <c r="H51" s="607">
        <f t="shared" si="25"/>
        <v>0</v>
      </c>
      <c r="I51" s="607">
        <f t="shared" si="25"/>
        <v>0</v>
      </c>
      <c r="J51" s="607">
        <f t="shared" si="25"/>
        <v>0</v>
      </c>
      <c r="K51" s="607">
        <f t="shared" si="25"/>
        <v>0</v>
      </c>
      <c r="L51" s="607">
        <f t="shared" si="25"/>
        <v>0</v>
      </c>
      <c r="M51" s="607">
        <f t="shared" si="25"/>
        <v>0</v>
      </c>
      <c r="N51" s="607">
        <f t="shared" si="25"/>
        <v>0</v>
      </c>
      <c r="O51" s="102">
        <f t="shared" si="21"/>
        <v>0</v>
      </c>
      <c r="P51" s="614"/>
      <c r="Q51" s="614"/>
      <c r="R51" s="614"/>
      <c r="S51" s="614"/>
      <c r="T51" s="614"/>
      <c r="U51" s="614"/>
      <c r="V51" s="614"/>
      <c r="W51" s="614"/>
      <c r="X51" s="614"/>
      <c r="Y51" s="614"/>
      <c r="Z51" s="614"/>
      <c r="AA51" s="614"/>
      <c r="AB51" s="614"/>
    </row>
    <row r="52" spans="1:28" s="144" customFormat="1" x14ac:dyDescent="0.2">
      <c r="A52" s="380"/>
      <c r="B52" s="479" t="s">
        <v>285</v>
      </c>
      <c r="C52" s="607">
        <f t="shared" ref="C52" si="26">+C53+C54</f>
        <v>0</v>
      </c>
      <c r="D52" s="607">
        <f t="shared" ref="D52:N52" si="27">+D53+D54</f>
        <v>0</v>
      </c>
      <c r="E52" s="607">
        <f t="shared" si="27"/>
        <v>0</v>
      </c>
      <c r="F52" s="607">
        <f t="shared" si="27"/>
        <v>0</v>
      </c>
      <c r="G52" s="607">
        <f t="shared" si="27"/>
        <v>0</v>
      </c>
      <c r="H52" s="607">
        <f t="shared" si="27"/>
        <v>0</v>
      </c>
      <c r="I52" s="607">
        <f t="shared" si="27"/>
        <v>0</v>
      </c>
      <c r="J52" s="607">
        <f t="shared" si="27"/>
        <v>0</v>
      </c>
      <c r="K52" s="607">
        <f t="shared" si="27"/>
        <v>0</v>
      </c>
      <c r="L52" s="607">
        <f t="shared" si="27"/>
        <v>0</v>
      </c>
      <c r="M52" s="607">
        <f t="shared" si="27"/>
        <v>0</v>
      </c>
      <c r="N52" s="607">
        <f t="shared" si="27"/>
        <v>0</v>
      </c>
      <c r="O52" s="102">
        <f t="shared" si="21"/>
        <v>0</v>
      </c>
      <c r="P52" s="614"/>
      <c r="Q52" s="614"/>
      <c r="R52" s="614"/>
      <c r="S52" s="614"/>
      <c r="T52" s="614"/>
      <c r="U52" s="614"/>
      <c r="V52" s="614"/>
      <c r="W52" s="614"/>
      <c r="X52" s="614"/>
      <c r="Y52" s="614"/>
      <c r="Z52" s="614"/>
      <c r="AA52" s="614"/>
      <c r="AB52" s="614"/>
    </row>
    <row r="53" spans="1:28" s="144" customFormat="1" x14ac:dyDescent="0.2">
      <c r="A53" s="380"/>
      <c r="B53" s="480" t="s">
        <v>287</v>
      </c>
      <c r="C53" s="607">
        <v>0</v>
      </c>
      <c r="D53" s="607">
        <v>0</v>
      </c>
      <c r="E53" s="607">
        <v>0</v>
      </c>
      <c r="F53" s="607">
        <v>0</v>
      </c>
      <c r="G53" s="607">
        <v>0</v>
      </c>
      <c r="H53" s="607">
        <v>0</v>
      </c>
      <c r="I53" s="607">
        <v>0</v>
      </c>
      <c r="J53" s="607">
        <v>0</v>
      </c>
      <c r="K53" s="607">
        <v>0</v>
      </c>
      <c r="L53" s="607">
        <v>0</v>
      </c>
      <c r="M53" s="607">
        <v>0</v>
      </c>
      <c r="N53" s="607">
        <v>0</v>
      </c>
      <c r="O53" s="102">
        <f t="shared" si="21"/>
        <v>0</v>
      </c>
      <c r="P53" s="614"/>
      <c r="Q53" s="614"/>
      <c r="R53" s="614"/>
      <c r="S53" s="614"/>
      <c r="T53" s="614"/>
      <c r="U53" s="614"/>
      <c r="V53" s="614"/>
      <c r="W53" s="614"/>
      <c r="X53" s="614"/>
      <c r="Y53" s="614"/>
      <c r="Z53" s="614"/>
      <c r="AA53" s="614"/>
      <c r="AB53" s="614"/>
    </row>
    <row r="54" spans="1:28" s="144" customFormat="1" x14ac:dyDescent="0.2">
      <c r="A54" s="380"/>
      <c r="B54" s="481" t="s">
        <v>288</v>
      </c>
      <c r="C54" s="607">
        <v>0</v>
      </c>
      <c r="D54" s="607">
        <v>0</v>
      </c>
      <c r="E54" s="607">
        <v>0</v>
      </c>
      <c r="F54" s="607">
        <v>0</v>
      </c>
      <c r="G54" s="607">
        <v>0</v>
      </c>
      <c r="H54" s="607">
        <v>0</v>
      </c>
      <c r="I54" s="607">
        <v>0</v>
      </c>
      <c r="J54" s="607">
        <v>0</v>
      </c>
      <c r="K54" s="607">
        <v>0</v>
      </c>
      <c r="L54" s="607">
        <v>0</v>
      </c>
      <c r="M54" s="607">
        <v>0</v>
      </c>
      <c r="N54" s="607">
        <v>0</v>
      </c>
      <c r="O54" s="102">
        <f t="shared" si="21"/>
        <v>0</v>
      </c>
      <c r="P54" s="614"/>
      <c r="Q54" s="614"/>
      <c r="R54" s="614"/>
      <c r="S54" s="614"/>
      <c r="T54" s="614"/>
      <c r="U54" s="614"/>
      <c r="V54" s="614"/>
      <c r="W54" s="614"/>
      <c r="X54" s="614"/>
      <c r="Y54" s="614"/>
      <c r="Z54" s="614"/>
      <c r="AA54" s="614"/>
      <c r="AB54" s="614"/>
    </row>
    <row r="55" spans="1:28" s="144" customFormat="1" x14ac:dyDescent="0.2">
      <c r="A55" s="380"/>
      <c r="B55" s="479" t="s">
        <v>286</v>
      </c>
      <c r="C55" s="607">
        <f t="shared" ref="C55" si="28">+C56+C57</f>
        <v>0</v>
      </c>
      <c r="D55" s="607">
        <f t="shared" ref="D55:N55" si="29">+D56+D57</f>
        <v>0</v>
      </c>
      <c r="E55" s="607">
        <f t="shared" si="29"/>
        <v>0</v>
      </c>
      <c r="F55" s="607">
        <f t="shared" si="29"/>
        <v>0</v>
      </c>
      <c r="G55" s="607">
        <f t="shared" si="29"/>
        <v>0</v>
      </c>
      <c r="H55" s="607">
        <f t="shared" si="29"/>
        <v>0</v>
      </c>
      <c r="I55" s="607">
        <f t="shared" si="29"/>
        <v>0</v>
      </c>
      <c r="J55" s="607">
        <f t="shared" si="29"/>
        <v>0</v>
      </c>
      <c r="K55" s="607">
        <f t="shared" si="29"/>
        <v>0</v>
      </c>
      <c r="L55" s="607">
        <f t="shared" si="29"/>
        <v>0</v>
      </c>
      <c r="M55" s="607">
        <f t="shared" si="29"/>
        <v>0</v>
      </c>
      <c r="N55" s="607">
        <f t="shared" si="29"/>
        <v>0</v>
      </c>
      <c r="O55" s="102">
        <f t="shared" si="21"/>
        <v>0</v>
      </c>
      <c r="P55" s="614"/>
      <c r="Q55" s="614"/>
      <c r="R55" s="614"/>
      <c r="S55" s="614"/>
      <c r="T55" s="614"/>
      <c r="U55" s="614"/>
      <c r="V55" s="614"/>
      <c r="W55" s="614"/>
      <c r="X55" s="614"/>
      <c r="Y55" s="614"/>
      <c r="Z55" s="614"/>
      <c r="AA55" s="614"/>
      <c r="AB55" s="614"/>
    </row>
    <row r="56" spans="1:28" s="144" customFormat="1" x14ac:dyDescent="0.2">
      <c r="A56" s="380"/>
      <c r="B56" s="480" t="s">
        <v>287</v>
      </c>
      <c r="C56" s="607">
        <v>0</v>
      </c>
      <c r="D56" s="607">
        <v>0</v>
      </c>
      <c r="E56" s="607">
        <v>0</v>
      </c>
      <c r="F56" s="607">
        <v>0</v>
      </c>
      <c r="G56" s="607">
        <v>0</v>
      </c>
      <c r="H56" s="607">
        <v>0</v>
      </c>
      <c r="I56" s="607">
        <v>0</v>
      </c>
      <c r="J56" s="607">
        <v>0</v>
      </c>
      <c r="K56" s="607">
        <v>0</v>
      </c>
      <c r="L56" s="607">
        <v>0</v>
      </c>
      <c r="M56" s="607">
        <v>0</v>
      </c>
      <c r="N56" s="607">
        <v>0</v>
      </c>
      <c r="O56" s="102">
        <f t="shared" si="21"/>
        <v>0</v>
      </c>
      <c r="P56" s="614"/>
      <c r="Q56" s="614"/>
      <c r="R56" s="614"/>
      <c r="S56" s="614"/>
      <c r="T56" s="614"/>
      <c r="U56" s="614"/>
      <c r="V56" s="614"/>
      <c r="W56" s="614"/>
      <c r="X56" s="614"/>
      <c r="Y56" s="614"/>
      <c r="Z56" s="614"/>
      <c r="AA56" s="614"/>
      <c r="AB56" s="614"/>
    </row>
    <row r="57" spans="1:28" s="144" customFormat="1" x14ac:dyDescent="0.2">
      <c r="A57" s="380"/>
      <c r="B57" s="481" t="s">
        <v>288</v>
      </c>
      <c r="C57" s="607">
        <v>0</v>
      </c>
      <c r="D57" s="607">
        <v>0</v>
      </c>
      <c r="E57" s="607">
        <v>0</v>
      </c>
      <c r="F57" s="607">
        <v>0</v>
      </c>
      <c r="G57" s="607">
        <v>0</v>
      </c>
      <c r="H57" s="607">
        <v>0</v>
      </c>
      <c r="I57" s="607">
        <v>0</v>
      </c>
      <c r="J57" s="607">
        <v>0</v>
      </c>
      <c r="K57" s="607">
        <v>0</v>
      </c>
      <c r="L57" s="607">
        <v>0</v>
      </c>
      <c r="M57" s="607">
        <v>0</v>
      </c>
      <c r="N57" s="607">
        <v>0</v>
      </c>
      <c r="O57" s="102">
        <f t="shared" si="21"/>
        <v>0</v>
      </c>
      <c r="P57" s="614"/>
      <c r="Q57" s="614"/>
      <c r="R57" s="614"/>
      <c r="S57" s="614"/>
      <c r="T57" s="614"/>
      <c r="U57" s="614"/>
      <c r="V57" s="614"/>
      <c r="W57" s="614"/>
      <c r="X57" s="614"/>
      <c r="Y57" s="614"/>
      <c r="Z57" s="614"/>
      <c r="AA57" s="614"/>
      <c r="AB57" s="614"/>
    </row>
    <row r="58" spans="1:28" s="144" customFormat="1" x14ac:dyDescent="0.2">
      <c r="A58" s="380"/>
      <c r="B58" s="380" t="s">
        <v>22</v>
      </c>
      <c r="C58" s="607">
        <f t="shared" ref="C58" si="30">+C59+C60</f>
        <v>0</v>
      </c>
      <c r="D58" s="607">
        <f t="shared" ref="D58:N58" si="31">+D59+D60</f>
        <v>0</v>
      </c>
      <c r="E58" s="607">
        <f t="shared" si="31"/>
        <v>0</v>
      </c>
      <c r="F58" s="607">
        <f t="shared" si="31"/>
        <v>0</v>
      </c>
      <c r="G58" s="607">
        <f t="shared" si="31"/>
        <v>0</v>
      </c>
      <c r="H58" s="607">
        <f t="shared" si="31"/>
        <v>0</v>
      </c>
      <c r="I58" s="607">
        <f t="shared" si="31"/>
        <v>0</v>
      </c>
      <c r="J58" s="607">
        <f t="shared" si="31"/>
        <v>0</v>
      </c>
      <c r="K58" s="607">
        <f t="shared" si="31"/>
        <v>0</v>
      </c>
      <c r="L58" s="607">
        <f t="shared" si="31"/>
        <v>0</v>
      </c>
      <c r="M58" s="607">
        <f t="shared" si="31"/>
        <v>0</v>
      </c>
      <c r="N58" s="607">
        <f t="shared" si="31"/>
        <v>0</v>
      </c>
      <c r="O58" s="102">
        <f t="shared" si="21"/>
        <v>0</v>
      </c>
      <c r="P58" s="614"/>
      <c r="Q58" s="614"/>
      <c r="R58" s="614"/>
      <c r="S58" s="614"/>
      <c r="T58" s="614"/>
      <c r="U58" s="614"/>
      <c r="V58" s="614"/>
      <c r="W58" s="614"/>
      <c r="X58" s="614"/>
      <c r="Y58" s="614"/>
      <c r="Z58" s="614"/>
      <c r="AA58" s="614"/>
      <c r="AB58" s="614"/>
    </row>
    <row r="59" spans="1:28" s="144" customFormat="1" x14ac:dyDescent="0.2">
      <c r="A59" s="380"/>
      <c r="B59" s="479" t="s">
        <v>285</v>
      </c>
      <c r="C59" s="607">
        <v>0</v>
      </c>
      <c r="D59" s="607">
        <v>0</v>
      </c>
      <c r="E59" s="607">
        <v>0</v>
      </c>
      <c r="F59" s="607">
        <v>0</v>
      </c>
      <c r="G59" s="607">
        <v>0</v>
      </c>
      <c r="H59" s="607">
        <v>0</v>
      </c>
      <c r="I59" s="607">
        <v>0</v>
      </c>
      <c r="J59" s="607">
        <v>0</v>
      </c>
      <c r="K59" s="607">
        <v>0</v>
      </c>
      <c r="L59" s="607">
        <v>0</v>
      </c>
      <c r="M59" s="607">
        <v>0</v>
      </c>
      <c r="N59" s="607">
        <v>0</v>
      </c>
      <c r="O59" s="102">
        <f t="shared" si="21"/>
        <v>0</v>
      </c>
      <c r="P59" s="614"/>
      <c r="Q59" s="614"/>
      <c r="R59" s="614"/>
      <c r="S59" s="614"/>
      <c r="T59" s="614"/>
      <c r="U59" s="614"/>
      <c r="V59" s="614"/>
      <c r="W59" s="614"/>
      <c r="X59" s="614"/>
      <c r="Y59" s="614"/>
      <c r="Z59" s="614"/>
      <c r="AA59" s="614"/>
      <c r="AB59" s="614"/>
    </row>
    <row r="60" spans="1:28" s="144" customFormat="1" x14ac:dyDescent="0.2">
      <c r="A60" s="380"/>
      <c r="B60" s="479" t="s">
        <v>286</v>
      </c>
      <c r="C60" s="607">
        <v>0</v>
      </c>
      <c r="D60" s="607">
        <v>0</v>
      </c>
      <c r="E60" s="607">
        <v>0</v>
      </c>
      <c r="F60" s="607">
        <v>0</v>
      </c>
      <c r="G60" s="607">
        <v>0</v>
      </c>
      <c r="H60" s="607">
        <v>0</v>
      </c>
      <c r="I60" s="607">
        <v>0</v>
      </c>
      <c r="J60" s="607">
        <v>0</v>
      </c>
      <c r="K60" s="607">
        <v>0</v>
      </c>
      <c r="L60" s="607">
        <v>0</v>
      </c>
      <c r="M60" s="607">
        <v>0</v>
      </c>
      <c r="N60" s="607">
        <v>0</v>
      </c>
      <c r="O60" s="102">
        <f t="shared" si="21"/>
        <v>0</v>
      </c>
      <c r="P60" s="614"/>
      <c r="Q60" s="614"/>
      <c r="R60" s="614"/>
      <c r="S60" s="614"/>
      <c r="T60" s="614"/>
      <c r="U60" s="614"/>
      <c r="V60" s="614"/>
      <c r="W60" s="614"/>
      <c r="X60" s="614"/>
      <c r="Y60" s="614"/>
      <c r="Z60" s="614"/>
      <c r="AA60" s="614"/>
      <c r="AB60" s="614"/>
    </row>
    <row r="61" spans="1:28" s="144" customFormat="1" x14ac:dyDescent="0.2">
      <c r="A61" s="380"/>
      <c r="B61" s="380" t="s">
        <v>23</v>
      </c>
      <c r="C61" s="607">
        <f t="shared" ref="C61" si="32">+C62+C63</f>
        <v>0</v>
      </c>
      <c r="D61" s="607">
        <f t="shared" ref="D61:N61" si="33">+D62+D63</f>
        <v>0</v>
      </c>
      <c r="E61" s="607">
        <f t="shared" si="33"/>
        <v>0</v>
      </c>
      <c r="F61" s="607">
        <f t="shared" si="33"/>
        <v>0</v>
      </c>
      <c r="G61" s="607">
        <f t="shared" si="33"/>
        <v>0</v>
      </c>
      <c r="H61" s="607">
        <f t="shared" si="33"/>
        <v>0</v>
      </c>
      <c r="I61" s="607">
        <f t="shared" si="33"/>
        <v>0</v>
      </c>
      <c r="J61" s="607">
        <f t="shared" si="33"/>
        <v>0</v>
      </c>
      <c r="K61" s="607">
        <f t="shared" si="33"/>
        <v>0</v>
      </c>
      <c r="L61" s="607">
        <f t="shared" si="33"/>
        <v>0</v>
      </c>
      <c r="M61" s="607">
        <f t="shared" si="33"/>
        <v>0</v>
      </c>
      <c r="N61" s="607">
        <f t="shared" si="33"/>
        <v>0</v>
      </c>
      <c r="O61" s="102">
        <f t="shared" si="21"/>
        <v>0</v>
      </c>
      <c r="P61" s="614"/>
      <c r="Q61" s="614"/>
      <c r="R61" s="614"/>
      <c r="S61" s="614"/>
      <c r="T61" s="614"/>
      <c r="U61" s="614"/>
      <c r="V61" s="614"/>
      <c r="W61" s="614"/>
      <c r="X61" s="614"/>
      <c r="Y61" s="614"/>
      <c r="Z61" s="614"/>
      <c r="AA61" s="614"/>
      <c r="AB61" s="614"/>
    </row>
    <row r="62" spans="1:28" s="144" customFormat="1" x14ac:dyDescent="0.2">
      <c r="A62" s="380"/>
      <c r="B62" s="479" t="s">
        <v>285</v>
      </c>
      <c r="C62" s="607">
        <v>0</v>
      </c>
      <c r="D62" s="607">
        <v>0</v>
      </c>
      <c r="E62" s="607">
        <v>0</v>
      </c>
      <c r="F62" s="607">
        <v>0</v>
      </c>
      <c r="G62" s="607">
        <v>0</v>
      </c>
      <c r="H62" s="607">
        <v>0</v>
      </c>
      <c r="I62" s="607">
        <v>0</v>
      </c>
      <c r="J62" s="607">
        <v>0</v>
      </c>
      <c r="K62" s="607">
        <v>0</v>
      </c>
      <c r="L62" s="607">
        <v>0</v>
      </c>
      <c r="M62" s="607">
        <v>0</v>
      </c>
      <c r="N62" s="607">
        <v>0</v>
      </c>
      <c r="O62" s="102">
        <f t="shared" si="21"/>
        <v>0</v>
      </c>
      <c r="P62" s="614"/>
      <c r="Q62" s="614"/>
      <c r="R62" s="614"/>
      <c r="S62" s="614"/>
      <c r="T62" s="614"/>
      <c r="U62" s="614"/>
      <c r="V62" s="614"/>
      <c r="W62" s="614"/>
      <c r="X62" s="614"/>
      <c r="Y62" s="614"/>
      <c r="Z62" s="614"/>
      <c r="AA62" s="614"/>
      <c r="AB62" s="614"/>
    </row>
    <row r="63" spans="1:28" s="144" customFormat="1" x14ac:dyDescent="0.2">
      <c r="A63" s="380"/>
      <c r="B63" s="479" t="s">
        <v>286</v>
      </c>
      <c r="C63" s="607">
        <v>0</v>
      </c>
      <c r="D63" s="607">
        <v>0</v>
      </c>
      <c r="E63" s="607">
        <v>0</v>
      </c>
      <c r="F63" s="607">
        <v>0</v>
      </c>
      <c r="G63" s="607">
        <v>0</v>
      </c>
      <c r="H63" s="607">
        <v>0</v>
      </c>
      <c r="I63" s="607">
        <v>0</v>
      </c>
      <c r="J63" s="607">
        <v>0</v>
      </c>
      <c r="K63" s="607">
        <v>0</v>
      </c>
      <c r="L63" s="607">
        <v>0</v>
      </c>
      <c r="M63" s="607">
        <v>0</v>
      </c>
      <c r="N63" s="607">
        <v>0</v>
      </c>
      <c r="O63" s="106">
        <f t="shared" si="21"/>
        <v>0</v>
      </c>
      <c r="P63" s="614"/>
      <c r="Q63" s="614"/>
      <c r="R63" s="614"/>
      <c r="S63" s="614"/>
      <c r="T63" s="614"/>
      <c r="U63" s="614"/>
      <c r="V63" s="614"/>
      <c r="W63" s="614"/>
      <c r="X63" s="614"/>
      <c r="Y63" s="614"/>
      <c r="Z63" s="614"/>
      <c r="AA63" s="614"/>
      <c r="AB63" s="614"/>
    </row>
    <row r="64" spans="1:28" s="144" customFormat="1" x14ac:dyDescent="0.2">
      <c r="A64" s="380"/>
      <c r="B64" s="482" t="s">
        <v>84</v>
      </c>
      <c r="C64" s="460">
        <f t="shared" ref="C64" si="34">+C65+C68+C75+C78</f>
        <v>0</v>
      </c>
      <c r="D64" s="460">
        <f t="shared" ref="D64:N64" si="35">+D65+D68+D75+D78</f>
        <v>0</v>
      </c>
      <c r="E64" s="460">
        <f t="shared" si="35"/>
        <v>0</v>
      </c>
      <c r="F64" s="460">
        <f t="shared" si="35"/>
        <v>0</v>
      </c>
      <c r="G64" s="460">
        <f t="shared" si="35"/>
        <v>0</v>
      </c>
      <c r="H64" s="460">
        <f t="shared" si="35"/>
        <v>0</v>
      </c>
      <c r="I64" s="460">
        <f t="shared" si="35"/>
        <v>0</v>
      </c>
      <c r="J64" s="460">
        <f t="shared" si="35"/>
        <v>0</v>
      </c>
      <c r="K64" s="460">
        <f t="shared" si="35"/>
        <v>0</v>
      </c>
      <c r="L64" s="460">
        <f t="shared" si="35"/>
        <v>0</v>
      </c>
      <c r="M64" s="460">
        <f t="shared" si="35"/>
        <v>0</v>
      </c>
      <c r="N64" s="460">
        <f t="shared" si="35"/>
        <v>0</v>
      </c>
      <c r="O64" s="101">
        <f t="shared" si="21"/>
        <v>0</v>
      </c>
      <c r="P64" s="614"/>
      <c r="Q64" s="614"/>
      <c r="R64" s="614"/>
      <c r="S64" s="614"/>
      <c r="T64" s="614"/>
      <c r="U64" s="614"/>
      <c r="V64" s="614"/>
      <c r="W64" s="614"/>
      <c r="X64" s="614"/>
      <c r="Y64" s="614"/>
      <c r="Z64" s="614"/>
      <c r="AA64" s="614"/>
      <c r="AB64" s="614"/>
    </row>
    <row r="65" spans="1:28" s="144" customFormat="1" x14ac:dyDescent="0.2">
      <c r="A65" s="380"/>
      <c r="B65" s="380" t="s">
        <v>24</v>
      </c>
      <c r="C65" s="607">
        <f t="shared" ref="C65" si="36">+C66+C67</f>
        <v>0</v>
      </c>
      <c r="D65" s="607">
        <f t="shared" ref="D65:N65" si="37">+D66+D67</f>
        <v>0</v>
      </c>
      <c r="E65" s="607">
        <f t="shared" si="37"/>
        <v>0</v>
      </c>
      <c r="F65" s="607">
        <f t="shared" si="37"/>
        <v>0</v>
      </c>
      <c r="G65" s="607">
        <f t="shared" si="37"/>
        <v>0</v>
      </c>
      <c r="H65" s="607">
        <f t="shared" si="37"/>
        <v>0</v>
      </c>
      <c r="I65" s="607">
        <f t="shared" si="37"/>
        <v>0</v>
      </c>
      <c r="J65" s="607">
        <f t="shared" si="37"/>
        <v>0</v>
      </c>
      <c r="K65" s="607">
        <f t="shared" si="37"/>
        <v>0</v>
      </c>
      <c r="L65" s="607">
        <f t="shared" si="37"/>
        <v>0</v>
      </c>
      <c r="M65" s="607">
        <f t="shared" si="37"/>
        <v>0</v>
      </c>
      <c r="N65" s="607">
        <f t="shared" si="37"/>
        <v>0</v>
      </c>
      <c r="O65" s="102">
        <f t="shared" si="21"/>
        <v>0</v>
      </c>
      <c r="P65" s="614"/>
      <c r="Q65" s="614"/>
      <c r="R65" s="614"/>
      <c r="S65" s="614"/>
      <c r="T65" s="614"/>
      <c r="U65" s="614"/>
      <c r="V65" s="614"/>
      <c r="W65" s="614"/>
      <c r="X65" s="614"/>
      <c r="Y65" s="614"/>
      <c r="Z65" s="614"/>
      <c r="AA65" s="614"/>
      <c r="AB65" s="614"/>
    </row>
    <row r="66" spans="1:28" s="144" customFormat="1" x14ac:dyDescent="0.2">
      <c r="A66" s="380"/>
      <c r="B66" s="479" t="s">
        <v>285</v>
      </c>
      <c r="C66" s="607">
        <v>0</v>
      </c>
      <c r="D66" s="607">
        <v>0</v>
      </c>
      <c r="E66" s="607">
        <v>0</v>
      </c>
      <c r="F66" s="607">
        <v>0</v>
      </c>
      <c r="G66" s="607">
        <v>0</v>
      </c>
      <c r="H66" s="607">
        <v>0</v>
      </c>
      <c r="I66" s="607">
        <v>0</v>
      </c>
      <c r="J66" s="607">
        <v>0</v>
      </c>
      <c r="K66" s="607">
        <v>0</v>
      </c>
      <c r="L66" s="607">
        <v>0</v>
      </c>
      <c r="M66" s="607">
        <v>0</v>
      </c>
      <c r="N66" s="607">
        <v>0</v>
      </c>
      <c r="O66" s="102">
        <f t="shared" si="21"/>
        <v>0</v>
      </c>
      <c r="P66" s="614"/>
      <c r="Q66" s="614"/>
      <c r="R66" s="614"/>
      <c r="S66" s="614"/>
      <c r="T66" s="614"/>
      <c r="U66" s="614"/>
      <c r="V66" s="614"/>
      <c r="W66" s="614"/>
      <c r="X66" s="614"/>
      <c r="Y66" s="614"/>
      <c r="Z66" s="614"/>
      <c r="AA66" s="614"/>
      <c r="AB66" s="614"/>
    </row>
    <row r="67" spans="1:28" s="144" customFormat="1" x14ac:dyDescent="0.2">
      <c r="A67" s="380"/>
      <c r="B67" s="479" t="s">
        <v>286</v>
      </c>
      <c r="C67" s="607">
        <v>0</v>
      </c>
      <c r="D67" s="607">
        <v>0</v>
      </c>
      <c r="E67" s="607">
        <v>0</v>
      </c>
      <c r="F67" s="607">
        <v>0</v>
      </c>
      <c r="G67" s="607">
        <v>0</v>
      </c>
      <c r="H67" s="607">
        <v>0</v>
      </c>
      <c r="I67" s="607">
        <v>0</v>
      </c>
      <c r="J67" s="607">
        <v>0</v>
      </c>
      <c r="K67" s="607">
        <v>0</v>
      </c>
      <c r="L67" s="607">
        <v>0</v>
      </c>
      <c r="M67" s="607">
        <v>0</v>
      </c>
      <c r="N67" s="607">
        <v>0</v>
      </c>
      <c r="O67" s="102">
        <f t="shared" si="21"/>
        <v>0</v>
      </c>
      <c r="P67" s="614"/>
      <c r="Q67" s="614"/>
      <c r="R67" s="614"/>
      <c r="S67" s="614"/>
      <c r="T67" s="614"/>
      <c r="U67" s="614"/>
      <c r="V67" s="614"/>
      <c r="W67" s="614"/>
      <c r="X67" s="614"/>
      <c r="Y67" s="614"/>
      <c r="Z67" s="614"/>
      <c r="AA67" s="614"/>
      <c r="AB67" s="614"/>
    </row>
    <row r="68" spans="1:28" s="144" customFormat="1" x14ac:dyDescent="0.2">
      <c r="A68" s="380"/>
      <c r="B68" s="380" t="s">
        <v>25</v>
      </c>
      <c r="C68" s="607">
        <f t="shared" ref="C68" si="38">+C69+C72</f>
        <v>0</v>
      </c>
      <c r="D68" s="607">
        <f t="shared" ref="D68:N68" si="39">+D69+D72</f>
        <v>0</v>
      </c>
      <c r="E68" s="607">
        <f t="shared" si="39"/>
        <v>0</v>
      </c>
      <c r="F68" s="607">
        <f t="shared" si="39"/>
        <v>0</v>
      </c>
      <c r="G68" s="607">
        <f t="shared" si="39"/>
        <v>0</v>
      </c>
      <c r="H68" s="607">
        <f t="shared" si="39"/>
        <v>0</v>
      </c>
      <c r="I68" s="607">
        <f t="shared" si="39"/>
        <v>0</v>
      </c>
      <c r="J68" s="607">
        <f t="shared" si="39"/>
        <v>0</v>
      </c>
      <c r="K68" s="607">
        <f t="shared" si="39"/>
        <v>0</v>
      </c>
      <c r="L68" s="607">
        <f t="shared" si="39"/>
        <v>0</v>
      </c>
      <c r="M68" s="607">
        <f t="shared" si="39"/>
        <v>0</v>
      </c>
      <c r="N68" s="607">
        <f t="shared" si="39"/>
        <v>0</v>
      </c>
      <c r="O68" s="102">
        <f t="shared" si="21"/>
        <v>0</v>
      </c>
      <c r="P68" s="614"/>
      <c r="Q68" s="614"/>
      <c r="R68" s="614"/>
      <c r="S68" s="614"/>
      <c r="T68" s="614"/>
      <c r="U68" s="614"/>
      <c r="V68" s="614"/>
      <c r="W68" s="614"/>
      <c r="X68" s="614"/>
      <c r="Y68" s="614"/>
      <c r="Z68" s="614"/>
      <c r="AA68" s="614"/>
      <c r="AB68" s="614"/>
    </row>
    <row r="69" spans="1:28" s="144" customFormat="1" x14ac:dyDescent="0.2">
      <c r="A69" s="380"/>
      <c r="B69" s="479" t="s">
        <v>285</v>
      </c>
      <c r="C69" s="607">
        <f t="shared" ref="C69" si="40">+C70+C71</f>
        <v>0</v>
      </c>
      <c r="D69" s="607">
        <f t="shared" ref="D69:N69" si="41">+D70+D71</f>
        <v>0</v>
      </c>
      <c r="E69" s="607">
        <f t="shared" si="41"/>
        <v>0</v>
      </c>
      <c r="F69" s="607">
        <f t="shared" si="41"/>
        <v>0</v>
      </c>
      <c r="G69" s="607">
        <f t="shared" si="41"/>
        <v>0</v>
      </c>
      <c r="H69" s="607">
        <f t="shared" si="41"/>
        <v>0</v>
      </c>
      <c r="I69" s="607">
        <f t="shared" si="41"/>
        <v>0</v>
      </c>
      <c r="J69" s="607">
        <f t="shared" si="41"/>
        <v>0</v>
      </c>
      <c r="K69" s="607">
        <f t="shared" si="41"/>
        <v>0</v>
      </c>
      <c r="L69" s="607">
        <f t="shared" si="41"/>
        <v>0</v>
      </c>
      <c r="M69" s="607">
        <f t="shared" si="41"/>
        <v>0</v>
      </c>
      <c r="N69" s="607">
        <f t="shared" si="41"/>
        <v>0</v>
      </c>
      <c r="O69" s="102">
        <f t="shared" si="21"/>
        <v>0</v>
      </c>
      <c r="P69" s="614"/>
      <c r="Q69" s="614"/>
      <c r="R69" s="614"/>
      <c r="S69" s="614"/>
      <c r="T69" s="614"/>
      <c r="U69" s="614"/>
      <c r="V69" s="614"/>
      <c r="W69" s="614"/>
      <c r="X69" s="614"/>
      <c r="Y69" s="614"/>
      <c r="Z69" s="614"/>
      <c r="AA69" s="614"/>
      <c r="AB69" s="614"/>
    </row>
    <row r="70" spans="1:28" s="144" customFormat="1" x14ac:dyDescent="0.2">
      <c r="A70" s="380"/>
      <c r="B70" s="480" t="s">
        <v>287</v>
      </c>
      <c r="C70" s="607">
        <v>0</v>
      </c>
      <c r="D70" s="607">
        <v>0</v>
      </c>
      <c r="E70" s="607">
        <v>0</v>
      </c>
      <c r="F70" s="607">
        <v>0</v>
      </c>
      <c r="G70" s="607">
        <v>0</v>
      </c>
      <c r="H70" s="607">
        <v>0</v>
      </c>
      <c r="I70" s="607">
        <v>0</v>
      </c>
      <c r="J70" s="607">
        <v>0</v>
      </c>
      <c r="K70" s="607">
        <v>0</v>
      </c>
      <c r="L70" s="607">
        <v>0</v>
      </c>
      <c r="M70" s="607">
        <v>0</v>
      </c>
      <c r="N70" s="607">
        <v>0</v>
      </c>
      <c r="O70" s="102">
        <f t="shared" si="21"/>
        <v>0</v>
      </c>
      <c r="P70" s="614"/>
      <c r="Q70" s="614"/>
      <c r="R70" s="614"/>
      <c r="S70" s="614"/>
      <c r="T70" s="614"/>
      <c r="U70" s="614"/>
      <c r="V70" s="614"/>
      <c r="W70" s="614"/>
      <c r="X70" s="614"/>
      <c r="Y70" s="614"/>
      <c r="Z70" s="614"/>
      <c r="AA70" s="614"/>
      <c r="AB70" s="614"/>
    </row>
    <row r="71" spans="1:28" s="144" customFormat="1" x14ac:dyDescent="0.2">
      <c r="A71" s="380"/>
      <c r="B71" s="481" t="s">
        <v>288</v>
      </c>
      <c r="C71" s="607">
        <v>0</v>
      </c>
      <c r="D71" s="607">
        <v>0</v>
      </c>
      <c r="E71" s="607">
        <v>0</v>
      </c>
      <c r="F71" s="607">
        <v>0</v>
      </c>
      <c r="G71" s="607">
        <v>0</v>
      </c>
      <c r="H71" s="607">
        <v>0</v>
      </c>
      <c r="I71" s="607">
        <v>0</v>
      </c>
      <c r="J71" s="607">
        <v>0</v>
      </c>
      <c r="K71" s="607">
        <v>0</v>
      </c>
      <c r="L71" s="607">
        <v>0</v>
      </c>
      <c r="M71" s="607">
        <v>0</v>
      </c>
      <c r="N71" s="607">
        <v>0</v>
      </c>
      <c r="O71" s="102">
        <f t="shared" si="21"/>
        <v>0</v>
      </c>
      <c r="P71" s="614"/>
      <c r="Q71" s="614"/>
      <c r="R71" s="614"/>
      <c r="S71" s="614"/>
      <c r="T71" s="614"/>
      <c r="U71" s="614"/>
      <c r="V71" s="614"/>
      <c r="W71" s="614"/>
      <c r="X71" s="614"/>
      <c r="Y71" s="614"/>
      <c r="Z71" s="614"/>
      <c r="AA71" s="614"/>
      <c r="AB71" s="614"/>
    </row>
    <row r="72" spans="1:28" s="144" customFormat="1" x14ac:dyDescent="0.2">
      <c r="A72" s="380"/>
      <c r="B72" s="479" t="s">
        <v>286</v>
      </c>
      <c r="C72" s="607">
        <f t="shared" ref="C72" si="42">+C73+C74</f>
        <v>0</v>
      </c>
      <c r="D72" s="607">
        <f t="shared" ref="D72:N72" si="43">+D73+D74</f>
        <v>0</v>
      </c>
      <c r="E72" s="607">
        <f t="shared" si="43"/>
        <v>0</v>
      </c>
      <c r="F72" s="607">
        <f t="shared" si="43"/>
        <v>0</v>
      </c>
      <c r="G72" s="607">
        <f t="shared" si="43"/>
        <v>0</v>
      </c>
      <c r="H72" s="607">
        <f t="shared" si="43"/>
        <v>0</v>
      </c>
      <c r="I72" s="607">
        <f t="shared" si="43"/>
        <v>0</v>
      </c>
      <c r="J72" s="607">
        <f t="shared" si="43"/>
        <v>0</v>
      </c>
      <c r="K72" s="607">
        <f t="shared" si="43"/>
        <v>0</v>
      </c>
      <c r="L72" s="607">
        <f t="shared" si="43"/>
        <v>0</v>
      </c>
      <c r="M72" s="607">
        <f t="shared" si="43"/>
        <v>0</v>
      </c>
      <c r="N72" s="607">
        <f t="shared" si="43"/>
        <v>0</v>
      </c>
      <c r="O72" s="102">
        <f t="shared" si="21"/>
        <v>0</v>
      </c>
      <c r="P72" s="614"/>
      <c r="Q72" s="614"/>
      <c r="R72" s="614"/>
      <c r="S72" s="614"/>
      <c r="T72" s="614"/>
      <c r="U72" s="614"/>
      <c r="V72" s="614"/>
      <c r="W72" s="614"/>
      <c r="X72" s="614"/>
      <c r="Y72" s="614"/>
      <c r="Z72" s="614"/>
      <c r="AA72" s="614"/>
      <c r="AB72" s="614"/>
    </row>
    <row r="73" spans="1:28" s="144" customFormat="1" x14ac:dyDescent="0.2">
      <c r="A73" s="380"/>
      <c r="B73" s="480" t="s">
        <v>287</v>
      </c>
      <c r="C73" s="607">
        <v>0</v>
      </c>
      <c r="D73" s="607">
        <v>0</v>
      </c>
      <c r="E73" s="607">
        <v>0</v>
      </c>
      <c r="F73" s="607">
        <v>0</v>
      </c>
      <c r="G73" s="607">
        <v>0</v>
      </c>
      <c r="H73" s="607">
        <v>0</v>
      </c>
      <c r="I73" s="607">
        <v>0</v>
      </c>
      <c r="J73" s="607">
        <v>0</v>
      </c>
      <c r="K73" s="607">
        <v>0</v>
      </c>
      <c r="L73" s="607">
        <v>0</v>
      </c>
      <c r="M73" s="607">
        <v>0</v>
      </c>
      <c r="N73" s="607">
        <v>0</v>
      </c>
      <c r="O73" s="102">
        <f t="shared" si="21"/>
        <v>0</v>
      </c>
      <c r="P73" s="614"/>
      <c r="Q73" s="614"/>
      <c r="R73" s="614"/>
      <c r="S73" s="614"/>
      <c r="T73" s="614"/>
      <c r="U73" s="614"/>
      <c r="V73" s="614"/>
      <c r="W73" s="614"/>
      <c r="X73" s="614"/>
      <c r="Y73" s="614"/>
      <c r="Z73" s="614"/>
      <c r="AA73" s="614"/>
      <c r="AB73" s="614"/>
    </row>
    <row r="74" spans="1:28" s="144" customFormat="1" x14ac:dyDescent="0.2">
      <c r="A74" s="380"/>
      <c r="B74" s="481" t="s">
        <v>288</v>
      </c>
      <c r="C74" s="607">
        <v>0</v>
      </c>
      <c r="D74" s="607">
        <v>0</v>
      </c>
      <c r="E74" s="607">
        <v>0</v>
      </c>
      <c r="F74" s="607">
        <v>0</v>
      </c>
      <c r="G74" s="607">
        <v>0</v>
      </c>
      <c r="H74" s="607">
        <v>0</v>
      </c>
      <c r="I74" s="607">
        <v>0</v>
      </c>
      <c r="J74" s="607">
        <v>0</v>
      </c>
      <c r="K74" s="607">
        <v>0</v>
      </c>
      <c r="L74" s="607">
        <v>0</v>
      </c>
      <c r="M74" s="607">
        <v>0</v>
      </c>
      <c r="N74" s="607">
        <v>0</v>
      </c>
      <c r="O74" s="102">
        <f t="shared" si="21"/>
        <v>0</v>
      </c>
      <c r="P74" s="614"/>
      <c r="Q74" s="614"/>
      <c r="R74" s="614"/>
      <c r="S74" s="614"/>
      <c r="T74" s="614"/>
      <c r="U74" s="614"/>
      <c r="V74" s="614"/>
      <c r="W74" s="614"/>
      <c r="X74" s="614"/>
      <c r="Y74" s="614"/>
      <c r="Z74" s="614"/>
      <c r="AA74" s="614"/>
      <c r="AB74" s="614"/>
    </row>
    <row r="75" spans="1:28" s="144" customFormat="1" x14ac:dyDescent="0.2">
      <c r="A75" s="380"/>
      <c r="B75" s="380" t="s">
        <v>26</v>
      </c>
      <c r="C75" s="607">
        <f t="shared" ref="C75" si="44">+C76+C77</f>
        <v>0</v>
      </c>
      <c r="D75" s="607">
        <f t="shared" ref="D75:N75" si="45">+D76+D77</f>
        <v>0</v>
      </c>
      <c r="E75" s="607">
        <f t="shared" si="45"/>
        <v>0</v>
      </c>
      <c r="F75" s="607">
        <f t="shared" si="45"/>
        <v>0</v>
      </c>
      <c r="G75" s="607">
        <f t="shared" si="45"/>
        <v>0</v>
      </c>
      <c r="H75" s="607">
        <f t="shared" si="45"/>
        <v>0</v>
      </c>
      <c r="I75" s="607">
        <f t="shared" si="45"/>
        <v>0</v>
      </c>
      <c r="J75" s="607">
        <f t="shared" si="45"/>
        <v>0</v>
      </c>
      <c r="K75" s="607">
        <f t="shared" si="45"/>
        <v>0</v>
      </c>
      <c r="L75" s="607">
        <f t="shared" si="45"/>
        <v>0</v>
      </c>
      <c r="M75" s="607">
        <f t="shared" si="45"/>
        <v>0</v>
      </c>
      <c r="N75" s="607">
        <f t="shared" si="45"/>
        <v>0</v>
      </c>
      <c r="O75" s="102">
        <f t="shared" si="21"/>
        <v>0</v>
      </c>
      <c r="P75" s="614"/>
      <c r="Q75" s="614"/>
      <c r="R75" s="614"/>
      <c r="S75" s="614"/>
      <c r="T75" s="614"/>
      <c r="U75" s="614"/>
      <c r="V75" s="614"/>
      <c r="W75" s="614"/>
      <c r="X75" s="614"/>
      <c r="Y75" s="614"/>
      <c r="Z75" s="614"/>
      <c r="AA75" s="614"/>
      <c r="AB75" s="614"/>
    </row>
    <row r="76" spans="1:28" s="144" customFormat="1" x14ac:dyDescent="0.2">
      <c r="A76" s="380"/>
      <c r="B76" s="479" t="s">
        <v>285</v>
      </c>
      <c r="C76" s="607">
        <v>0</v>
      </c>
      <c r="D76" s="607">
        <v>0</v>
      </c>
      <c r="E76" s="607">
        <v>0</v>
      </c>
      <c r="F76" s="607">
        <v>0</v>
      </c>
      <c r="G76" s="607">
        <v>0</v>
      </c>
      <c r="H76" s="607">
        <v>0</v>
      </c>
      <c r="I76" s="607">
        <v>0</v>
      </c>
      <c r="J76" s="607">
        <v>0</v>
      </c>
      <c r="K76" s="607">
        <v>0</v>
      </c>
      <c r="L76" s="607">
        <v>0</v>
      </c>
      <c r="M76" s="607">
        <v>0</v>
      </c>
      <c r="N76" s="607">
        <v>0</v>
      </c>
      <c r="O76" s="102">
        <f t="shared" si="21"/>
        <v>0</v>
      </c>
      <c r="P76" s="614"/>
      <c r="Q76" s="614"/>
      <c r="R76" s="614"/>
      <c r="S76" s="614"/>
      <c r="T76" s="614"/>
      <c r="U76" s="614"/>
      <c r="V76" s="614"/>
      <c r="W76" s="614"/>
      <c r="X76" s="614"/>
      <c r="Y76" s="614"/>
      <c r="Z76" s="614"/>
      <c r="AA76" s="614"/>
      <c r="AB76" s="614"/>
    </row>
    <row r="77" spans="1:28" s="144" customFormat="1" x14ac:dyDescent="0.2">
      <c r="A77" s="380"/>
      <c r="B77" s="479" t="s">
        <v>286</v>
      </c>
      <c r="C77" s="607">
        <v>0</v>
      </c>
      <c r="D77" s="607">
        <v>0</v>
      </c>
      <c r="E77" s="607">
        <v>0</v>
      </c>
      <c r="F77" s="607">
        <v>0</v>
      </c>
      <c r="G77" s="607">
        <v>0</v>
      </c>
      <c r="H77" s="607">
        <v>0</v>
      </c>
      <c r="I77" s="607">
        <v>0</v>
      </c>
      <c r="J77" s="607">
        <v>0</v>
      </c>
      <c r="K77" s="607">
        <v>0</v>
      </c>
      <c r="L77" s="607">
        <v>0</v>
      </c>
      <c r="M77" s="607">
        <v>0</v>
      </c>
      <c r="N77" s="607">
        <v>0</v>
      </c>
      <c r="O77" s="102">
        <f t="shared" si="21"/>
        <v>0</v>
      </c>
      <c r="P77" s="614"/>
      <c r="Q77" s="614"/>
      <c r="R77" s="614"/>
      <c r="S77" s="614"/>
      <c r="T77" s="614"/>
      <c r="U77" s="614"/>
      <c r="V77" s="614"/>
      <c r="W77" s="614"/>
      <c r="X77" s="614"/>
      <c r="Y77" s="614"/>
      <c r="Z77" s="614"/>
      <c r="AA77" s="614"/>
      <c r="AB77" s="614"/>
    </row>
    <row r="78" spans="1:28" s="144" customFormat="1" x14ac:dyDescent="0.2">
      <c r="A78" s="380"/>
      <c r="B78" s="380" t="s">
        <v>27</v>
      </c>
      <c r="C78" s="607">
        <f t="shared" ref="C78" si="46">+C79+C80</f>
        <v>0</v>
      </c>
      <c r="D78" s="607">
        <f t="shared" ref="D78:N78" si="47">+D79+D80</f>
        <v>0</v>
      </c>
      <c r="E78" s="607">
        <f t="shared" si="47"/>
        <v>0</v>
      </c>
      <c r="F78" s="607">
        <f t="shared" si="47"/>
        <v>0</v>
      </c>
      <c r="G78" s="607">
        <f t="shared" si="47"/>
        <v>0</v>
      </c>
      <c r="H78" s="607">
        <f t="shared" si="47"/>
        <v>0</v>
      </c>
      <c r="I78" s="607">
        <f t="shared" si="47"/>
        <v>0</v>
      </c>
      <c r="J78" s="607">
        <f t="shared" si="47"/>
        <v>0</v>
      </c>
      <c r="K78" s="607">
        <f t="shared" si="47"/>
        <v>0</v>
      </c>
      <c r="L78" s="607">
        <f t="shared" si="47"/>
        <v>0</v>
      </c>
      <c r="M78" s="607">
        <f t="shared" si="47"/>
        <v>0</v>
      </c>
      <c r="N78" s="607">
        <f t="shared" si="47"/>
        <v>0</v>
      </c>
      <c r="O78" s="102">
        <f t="shared" si="21"/>
        <v>0</v>
      </c>
      <c r="P78" s="614"/>
      <c r="Q78" s="614"/>
      <c r="R78" s="614"/>
      <c r="S78" s="614"/>
      <c r="T78" s="614"/>
      <c r="U78" s="614"/>
      <c r="V78" s="614"/>
      <c r="W78" s="614"/>
      <c r="X78" s="614"/>
      <c r="Y78" s="614"/>
      <c r="Z78" s="614"/>
      <c r="AA78" s="614"/>
      <c r="AB78" s="614"/>
    </row>
    <row r="79" spans="1:28" s="144" customFormat="1" x14ac:dyDescent="0.2">
      <c r="A79" s="380"/>
      <c r="B79" s="479" t="s">
        <v>285</v>
      </c>
      <c r="C79" s="607">
        <v>0</v>
      </c>
      <c r="D79" s="607">
        <v>0</v>
      </c>
      <c r="E79" s="607">
        <v>0</v>
      </c>
      <c r="F79" s="607">
        <v>0</v>
      </c>
      <c r="G79" s="607">
        <v>0</v>
      </c>
      <c r="H79" s="607">
        <v>0</v>
      </c>
      <c r="I79" s="607">
        <v>0</v>
      </c>
      <c r="J79" s="607">
        <v>0</v>
      </c>
      <c r="K79" s="607">
        <v>0</v>
      </c>
      <c r="L79" s="607">
        <v>0</v>
      </c>
      <c r="M79" s="607">
        <v>0</v>
      </c>
      <c r="N79" s="607">
        <v>0</v>
      </c>
      <c r="O79" s="102">
        <f t="shared" si="21"/>
        <v>0</v>
      </c>
      <c r="P79" s="614"/>
      <c r="Q79" s="614"/>
      <c r="R79" s="614"/>
      <c r="S79" s="614"/>
      <c r="T79" s="614"/>
      <c r="U79" s="614"/>
      <c r="V79" s="614"/>
      <c r="W79" s="614"/>
      <c r="X79" s="614"/>
      <c r="Y79" s="614"/>
      <c r="Z79" s="614"/>
      <c r="AA79" s="614"/>
      <c r="AB79" s="614"/>
    </row>
    <row r="80" spans="1:28" s="144" customFormat="1" x14ac:dyDescent="0.2">
      <c r="A80" s="380"/>
      <c r="B80" s="484" t="s">
        <v>286</v>
      </c>
      <c r="C80" s="607">
        <v>0</v>
      </c>
      <c r="D80" s="607">
        <v>0</v>
      </c>
      <c r="E80" s="607">
        <v>0</v>
      </c>
      <c r="F80" s="607">
        <v>0</v>
      </c>
      <c r="G80" s="607">
        <v>0</v>
      </c>
      <c r="H80" s="607">
        <v>0</v>
      </c>
      <c r="I80" s="607">
        <v>0</v>
      </c>
      <c r="J80" s="607">
        <v>0</v>
      </c>
      <c r="K80" s="607">
        <v>0</v>
      </c>
      <c r="L80" s="607">
        <v>0</v>
      </c>
      <c r="M80" s="607">
        <v>0</v>
      </c>
      <c r="N80" s="607">
        <v>0</v>
      </c>
      <c r="O80" s="102">
        <f t="shared" si="21"/>
        <v>0</v>
      </c>
      <c r="P80" s="614"/>
      <c r="Q80" s="614"/>
      <c r="R80" s="614"/>
      <c r="S80" s="614"/>
      <c r="T80" s="614"/>
      <c r="U80" s="614"/>
      <c r="V80" s="614"/>
      <c r="W80" s="614"/>
      <c r="X80" s="614"/>
      <c r="Y80" s="614"/>
      <c r="Z80" s="614"/>
      <c r="AA80" s="614"/>
      <c r="AB80" s="614"/>
    </row>
    <row r="81" spans="1:28" s="144" customFormat="1" x14ac:dyDescent="0.2">
      <c r="A81" s="380"/>
      <c r="B81" s="485" t="s">
        <v>28</v>
      </c>
      <c r="C81" s="485">
        <v>0</v>
      </c>
      <c r="D81" s="485">
        <v>0</v>
      </c>
      <c r="E81" s="485">
        <v>0</v>
      </c>
      <c r="F81" s="485">
        <v>0</v>
      </c>
      <c r="G81" s="485">
        <v>0</v>
      </c>
      <c r="H81" s="485">
        <v>0</v>
      </c>
      <c r="I81" s="485">
        <v>0</v>
      </c>
      <c r="J81" s="485">
        <v>0</v>
      </c>
      <c r="K81" s="485">
        <v>0</v>
      </c>
      <c r="L81" s="485">
        <v>0</v>
      </c>
      <c r="M81" s="485">
        <v>0</v>
      </c>
      <c r="N81" s="485">
        <v>0</v>
      </c>
      <c r="O81" s="101">
        <f t="shared" si="21"/>
        <v>0</v>
      </c>
      <c r="P81" s="614"/>
      <c r="Q81" s="614"/>
      <c r="R81" s="614"/>
      <c r="S81" s="614"/>
      <c r="T81" s="614"/>
      <c r="U81" s="614"/>
      <c r="V81" s="614"/>
      <c r="W81" s="614"/>
      <c r="X81" s="614"/>
      <c r="Y81" s="614"/>
      <c r="Z81" s="614"/>
      <c r="AA81" s="614"/>
      <c r="AB81" s="614"/>
    </row>
    <row r="82" spans="1:28" s="144" customFormat="1" x14ac:dyDescent="0.2">
      <c r="A82" s="380"/>
      <c r="B82" s="485" t="s">
        <v>666</v>
      </c>
      <c r="C82" s="486">
        <v>0</v>
      </c>
      <c r="D82" s="486">
        <v>0</v>
      </c>
      <c r="E82" s="486">
        <v>0</v>
      </c>
      <c r="F82" s="486">
        <v>0</v>
      </c>
      <c r="G82" s="486">
        <v>0</v>
      </c>
      <c r="H82" s="486">
        <v>0</v>
      </c>
      <c r="I82" s="486">
        <v>0</v>
      </c>
      <c r="J82" s="486">
        <v>0</v>
      </c>
      <c r="K82" s="486">
        <v>0</v>
      </c>
      <c r="L82" s="486">
        <v>0</v>
      </c>
      <c r="M82" s="486">
        <v>0</v>
      </c>
      <c r="N82" s="486">
        <v>0</v>
      </c>
      <c r="O82" s="101">
        <f t="shared" ref="O82:O93" si="48">SUM(C82:N82)</f>
        <v>0</v>
      </c>
      <c r="P82" s="614"/>
      <c r="Q82" s="614"/>
      <c r="R82" s="614"/>
      <c r="S82" s="614"/>
      <c r="T82" s="614"/>
      <c r="U82" s="614"/>
      <c r="V82" s="614"/>
      <c r="W82" s="614"/>
      <c r="X82" s="614"/>
      <c r="Y82" s="614"/>
      <c r="Z82" s="614"/>
      <c r="AA82" s="614"/>
      <c r="AB82" s="614"/>
    </row>
    <row r="83" spans="1:28" s="144" customFormat="1" x14ac:dyDescent="0.2">
      <c r="A83" s="380"/>
      <c r="B83" s="460" t="s">
        <v>531</v>
      </c>
      <c r="C83" s="486">
        <v>0</v>
      </c>
      <c r="D83" s="486">
        <v>0</v>
      </c>
      <c r="E83" s="486">
        <v>0</v>
      </c>
      <c r="F83" s="486">
        <v>0</v>
      </c>
      <c r="G83" s="486">
        <v>0</v>
      </c>
      <c r="H83" s="486">
        <v>0</v>
      </c>
      <c r="I83" s="486">
        <v>0</v>
      </c>
      <c r="J83" s="486">
        <v>0</v>
      </c>
      <c r="K83" s="486">
        <v>0</v>
      </c>
      <c r="L83" s="486">
        <v>0</v>
      </c>
      <c r="M83" s="486">
        <v>0</v>
      </c>
      <c r="N83" s="486">
        <v>0</v>
      </c>
      <c r="O83" s="101">
        <f t="shared" si="48"/>
        <v>0</v>
      </c>
      <c r="P83" s="614"/>
      <c r="Q83" s="614"/>
      <c r="R83" s="614"/>
      <c r="S83" s="614"/>
      <c r="T83" s="614"/>
      <c r="U83" s="614"/>
      <c r="V83" s="614"/>
      <c r="W83" s="614"/>
      <c r="X83" s="614"/>
      <c r="Y83" s="614"/>
      <c r="Z83" s="614"/>
      <c r="AA83" s="614"/>
      <c r="AB83" s="614"/>
    </row>
    <row r="84" spans="1:28" s="144" customFormat="1" x14ac:dyDescent="0.2">
      <c r="A84" s="380"/>
      <c r="B84" s="460" t="s">
        <v>541</v>
      </c>
      <c r="C84" s="486">
        <v>0</v>
      </c>
      <c r="D84" s="486">
        <v>0</v>
      </c>
      <c r="E84" s="486">
        <v>0</v>
      </c>
      <c r="F84" s="486">
        <v>0</v>
      </c>
      <c r="G84" s="486">
        <v>0</v>
      </c>
      <c r="H84" s="486">
        <v>0</v>
      </c>
      <c r="I84" s="486">
        <v>0</v>
      </c>
      <c r="J84" s="486">
        <v>0</v>
      </c>
      <c r="K84" s="486">
        <v>0</v>
      </c>
      <c r="L84" s="486">
        <v>0</v>
      </c>
      <c r="M84" s="486">
        <v>0</v>
      </c>
      <c r="N84" s="486">
        <v>0</v>
      </c>
      <c r="O84" s="101">
        <f t="shared" si="48"/>
        <v>0</v>
      </c>
      <c r="P84" s="614"/>
      <c r="Q84" s="614"/>
      <c r="R84" s="614"/>
      <c r="S84" s="614"/>
      <c r="T84" s="614"/>
      <c r="U84" s="614"/>
      <c r="V84" s="614"/>
      <c r="W84" s="614"/>
      <c r="X84" s="614"/>
      <c r="Y84" s="614"/>
      <c r="Z84" s="614"/>
      <c r="AA84" s="614"/>
      <c r="AB84" s="614"/>
    </row>
    <row r="85" spans="1:28" s="144" customFormat="1" x14ac:dyDescent="0.2">
      <c r="A85" s="380"/>
      <c r="B85" s="485" t="s">
        <v>532</v>
      </c>
      <c r="C85" s="486">
        <v>0</v>
      </c>
      <c r="D85" s="486">
        <v>0</v>
      </c>
      <c r="E85" s="486">
        <v>0</v>
      </c>
      <c r="F85" s="486">
        <v>0</v>
      </c>
      <c r="G85" s="486">
        <v>0</v>
      </c>
      <c r="H85" s="486">
        <v>0</v>
      </c>
      <c r="I85" s="486">
        <v>0</v>
      </c>
      <c r="J85" s="486">
        <v>0</v>
      </c>
      <c r="K85" s="486">
        <v>0</v>
      </c>
      <c r="L85" s="486">
        <v>0</v>
      </c>
      <c r="M85" s="486">
        <v>0</v>
      </c>
      <c r="N85" s="486">
        <v>0</v>
      </c>
      <c r="O85" s="101">
        <f t="shared" si="48"/>
        <v>0</v>
      </c>
      <c r="P85" s="614"/>
      <c r="Q85" s="614"/>
      <c r="R85" s="614"/>
      <c r="S85" s="614"/>
      <c r="T85" s="614"/>
      <c r="U85" s="614"/>
      <c r="V85" s="614"/>
      <c r="W85" s="614"/>
      <c r="X85" s="614"/>
      <c r="Y85" s="614"/>
      <c r="Z85" s="614"/>
      <c r="AA85" s="614"/>
      <c r="AB85" s="614"/>
    </row>
    <row r="86" spans="1:28" s="144" customFormat="1" x14ac:dyDescent="0.2">
      <c r="A86" s="380"/>
      <c r="B86" s="460" t="s">
        <v>667</v>
      </c>
      <c r="C86" s="486">
        <v>0</v>
      </c>
      <c r="D86" s="486">
        <v>0</v>
      </c>
      <c r="E86" s="486">
        <v>0</v>
      </c>
      <c r="F86" s="486">
        <v>0</v>
      </c>
      <c r="G86" s="486">
        <v>0</v>
      </c>
      <c r="H86" s="486">
        <v>0</v>
      </c>
      <c r="I86" s="486">
        <v>0</v>
      </c>
      <c r="J86" s="486">
        <v>0</v>
      </c>
      <c r="K86" s="486">
        <v>0</v>
      </c>
      <c r="L86" s="486">
        <v>0</v>
      </c>
      <c r="M86" s="486">
        <v>0</v>
      </c>
      <c r="N86" s="486">
        <v>0</v>
      </c>
      <c r="O86" s="101">
        <f t="shared" si="48"/>
        <v>0</v>
      </c>
      <c r="P86" s="614"/>
      <c r="Q86" s="614"/>
      <c r="R86" s="614"/>
      <c r="S86" s="614"/>
      <c r="T86" s="614"/>
      <c r="U86" s="614"/>
      <c r="V86" s="614"/>
      <c r="W86" s="614"/>
      <c r="X86" s="614"/>
      <c r="Y86" s="614"/>
      <c r="Z86" s="614"/>
      <c r="AA86" s="614"/>
      <c r="AB86" s="614"/>
    </row>
    <row r="87" spans="1:28" s="144" customFormat="1" x14ac:dyDescent="0.2">
      <c r="A87" s="380"/>
      <c r="B87" s="485" t="s">
        <v>543</v>
      </c>
      <c r="C87" s="486">
        <v>0</v>
      </c>
      <c r="D87" s="486">
        <v>0</v>
      </c>
      <c r="E87" s="486">
        <v>0</v>
      </c>
      <c r="F87" s="486">
        <v>0</v>
      </c>
      <c r="G87" s="486">
        <v>0</v>
      </c>
      <c r="H87" s="486">
        <v>0</v>
      </c>
      <c r="I87" s="486">
        <v>0</v>
      </c>
      <c r="J87" s="486">
        <v>0</v>
      </c>
      <c r="K87" s="486">
        <v>0</v>
      </c>
      <c r="L87" s="486">
        <v>0</v>
      </c>
      <c r="M87" s="486">
        <v>0</v>
      </c>
      <c r="N87" s="486">
        <v>0</v>
      </c>
      <c r="O87" s="101">
        <f t="shared" si="48"/>
        <v>0</v>
      </c>
      <c r="P87" s="614"/>
      <c r="Q87" s="614"/>
      <c r="R87" s="614"/>
      <c r="S87" s="614"/>
      <c r="T87" s="614"/>
      <c r="U87" s="614"/>
      <c r="V87" s="614"/>
      <c r="W87" s="614"/>
      <c r="X87" s="614"/>
      <c r="Y87" s="614"/>
      <c r="Z87" s="614"/>
      <c r="AA87" s="614"/>
      <c r="AB87" s="614"/>
    </row>
    <row r="88" spans="1:28" s="144" customFormat="1" x14ac:dyDescent="0.2">
      <c r="A88" s="380"/>
      <c r="B88" s="485" t="s">
        <v>718</v>
      </c>
      <c r="C88" s="486">
        <v>0</v>
      </c>
      <c r="D88" s="486">
        <v>0</v>
      </c>
      <c r="E88" s="486">
        <v>0</v>
      </c>
      <c r="F88" s="486">
        <v>0</v>
      </c>
      <c r="G88" s="486">
        <v>0</v>
      </c>
      <c r="H88" s="486">
        <v>0</v>
      </c>
      <c r="I88" s="486">
        <v>0</v>
      </c>
      <c r="J88" s="486">
        <v>0</v>
      </c>
      <c r="K88" s="486">
        <v>0</v>
      </c>
      <c r="L88" s="486">
        <v>0</v>
      </c>
      <c r="M88" s="486">
        <v>0</v>
      </c>
      <c r="N88" s="486">
        <v>0</v>
      </c>
      <c r="O88" s="101">
        <f t="shared" si="48"/>
        <v>0</v>
      </c>
      <c r="P88" s="614"/>
      <c r="Q88" s="614"/>
      <c r="R88" s="614"/>
      <c r="S88" s="614"/>
      <c r="T88" s="614"/>
      <c r="U88" s="614"/>
      <c r="V88" s="614"/>
      <c r="W88" s="614"/>
      <c r="X88" s="614"/>
      <c r="Y88" s="614"/>
      <c r="Z88" s="614"/>
      <c r="AA88" s="614"/>
      <c r="AB88" s="614"/>
    </row>
    <row r="89" spans="1:28" s="144" customFormat="1" x14ac:dyDescent="0.2">
      <c r="A89" s="380"/>
      <c r="B89" s="460" t="s">
        <v>533</v>
      </c>
      <c r="C89" s="486">
        <v>0</v>
      </c>
      <c r="D89" s="486">
        <v>0</v>
      </c>
      <c r="E89" s="486">
        <v>0</v>
      </c>
      <c r="F89" s="486">
        <v>0</v>
      </c>
      <c r="G89" s="486">
        <v>0</v>
      </c>
      <c r="H89" s="486">
        <v>0</v>
      </c>
      <c r="I89" s="486">
        <v>0</v>
      </c>
      <c r="J89" s="486">
        <v>0</v>
      </c>
      <c r="K89" s="486">
        <v>0</v>
      </c>
      <c r="L89" s="486">
        <v>0</v>
      </c>
      <c r="M89" s="486">
        <v>0</v>
      </c>
      <c r="N89" s="486">
        <v>0</v>
      </c>
      <c r="O89" s="101">
        <f t="shared" si="48"/>
        <v>0</v>
      </c>
      <c r="P89" s="614"/>
      <c r="Q89" s="614"/>
      <c r="R89" s="614"/>
      <c r="S89" s="614"/>
      <c r="T89" s="614"/>
      <c r="U89" s="614"/>
      <c r="V89" s="614"/>
      <c r="W89" s="614"/>
      <c r="X89" s="614"/>
      <c r="Y89" s="614"/>
      <c r="Z89" s="614"/>
      <c r="AA89" s="614"/>
      <c r="AB89" s="614"/>
    </row>
    <row r="90" spans="1:28" s="144" customFormat="1" x14ac:dyDescent="0.2">
      <c r="A90" s="380"/>
      <c r="B90" s="485" t="s">
        <v>534</v>
      </c>
      <c r="C90" s="486">
        <v>0</v>
      </c>
      <c r="D90" s="486">
        <v>0</v>
      </c>
      <c r="E90" s="486">
        <v>0</v>
      </c>
      <c r="F90" s="486">
        <v>0</v>
      </c>
      <c r="G90" s="486">
        <v>0</v>
      </c>
      <c r="H90" s="486">
        <v>0</v>
      </c>
      <c r="I90" s="486">
        <v>0</v>
      </c>
      <c r="J90" s="486">
        <v>0</v>
      </c>
      <c r="K90" s="486">
        <v>0</v>
      </c>
      <c r="L90" s="486">
        <v>0</v>
      </c>
      <c r="M90" s="486">
        <v>0</v>
      </c>
      <c r="N90" s="486">
        <v>0</v>
      </c>
      <c r="O90" s="101">
        <f t="shared" si="48"/>
        <v>0</v>
      </c>
      <c r="P90" s="614"/>
      <c r="Q90" s="614"/>
      <c r="R90" s="614"/>
      <c r="S90" s="614"/>
      <c r="T90" s="614"/>
      <c r="U90" s="614"/>
      <c r="V90" s="614"/>
      <c r="W90" s="614"/>
      <c r="X90" s="614"/>
      <c r="Y90" s="614"/>
      <c r="Z90" s="614"/>
      <c r="AA90" s="614"/>
      <c r="AB90" s="614"/>
    </row>
    <row r="91" spans="1:28" s="144" customFormat="1" x14ac:dyDescent="0.2">
      <c r="A91" s="380"/>
      <c r="B91" s="460" t="s">
        <v>864</v>
      </c>
      <c r="C91" s="486">
        <v>0</v>
      </c>
      <c r="D91" s="486">
        <v>0</v>
      </c>
      <c r="E91" s="486">
        <v>0</v>
      </c>
      <c r="F91" s="486">
        <v>0</v>
      </c>
      <c r="G91" s="486">
        <v>0</v>
      </c>
      <c r="H91" s="486">
        <v>0</v>
      </c>
      <c r="I91" s="486">
        <v>0</v>
      </c>
      <c r="J91" s="486">
        <v>0</v>
      </c>
      <c r="K91" s="486">
        <v>0</v>
      </c>
      <c r="L91" s="486">
        <v>0</v>
      </c>
      <c r="M91" s="486">
        <v>0</v>
      </c>
      <c r="N91" s="486">
        <v>0</v>
      </c>
      <c r="O91" s="101">
        <f t="shared" si="48"/>
        <v>0</v>
      </c>
      <c r="P91" s="614"/>
      <c r="Q91" s="614"/>
      <c r="R91" s="614"/>
      <c r="S91" s="614"/>
      <c r="T91" s="614"/>
      <c r="U91" s="614"/>
      <c r="V91" s="614"/>
      <c r="W91" s="614"/>
      <c r="X91" s="614"/>
      <c r="Y91" s="614"/>
      <c r="Z91" s="614"/>
      <c r="AA91" s="614"/>
      <c r="AB91" s="614"/>
    </row>
    <row r="92" spans="1:28" s="144" customFormat="1" x14ac:dyDescent="0.2">
      <c r="A92" s="380"/>
      <c r="B92" s="460" t="s">
        <v>648</v>
      </c>
      <c r="C92" s="486">
        <v>0</v>
      </c>
      <c r="D92" s="486">
        <v>0</v>
      </c>
      <c r="E92" s="486">
        <v>0</v>
      </c>
      <c r="F92" s="486">
        <v>0</v>
      </c>
      <c r="G92" s="486">
        <v>0</v>
      </c>
      <c r="H92" s="486">
        <v>0</v>
      </c>
      <c r="I92" s="486">
        <v>0</v>
      </c>
      <c r="J92" s="486">
        <v>0</v>
      </c>
      <c r="K92" s="486">
        <v>0</v>
      </c>
      <c r="L92" s="486">
        <v>0</v>
      </c>
      <c r="M92" s="486">
        <v>0</v>
      </c>
      <c r="N92" s="486">
        <v>0</v>
      </c>
      <c r="O92" s="101">
        <f t="shared" si="48"/>
        <v>0</v>
      </c>
      <c r="P92" s="614"/>
      <c r="Q92" s="614"/>
      <c r="R92" s="614"/>
      <c r="S92" s="614"/>
      <c r="T92" s="614"/>
      <c r="U92" s="614"/>
      <c r="V92" s="614"/>
      <c r="W92" s="614"/>
      <c r="X92" s="614"/>
      <c r="Y92" s="614"/>
      <c r="Z92" s="614"/>
      <c r="AA92" s="614"/>
      <c r="AB92" s="614"/>
    </row>
    <row r="93" spans="1:28" s="144" customFormat="1" x14ac:dyDescent="0.2">
      <c r="A93" s="380"/>
      <c r="B93" s="485" t="s">
        <v>649</v>
      </c>
      <c r="C93" s="486">
        <v>0</v>
      </c>
      <c r="D93" s="486">
        <v>0</v>
      </c>
      <c r="E93" s="486">
        <v>0</v>
      </c>
      <c r="F93" s="486">
        <v>0</v>
      </c>
      <c r="G93" s="486">
        <v>0</v>
      </c>
      <c r="H93" s="486">
        <v>0</v>
      </c>
      <c r="I93" s="486">
        <v>0</v>
      </c>
      <c r="J93" s="486">
        <v>0</v>
      </c>
      <c r="K93" s="486">
        <v>0</v>
      </c>
      <c r="L93" s="486">
        <v>0</v>
      </c>
      <c r="M93" s="486">
        <v>0</v>
      </c>
      <c r="N93" s="486">
        <v>0</v>
      </c>
      <c r="O93" s="101">
        <f t="shared" si="48"/>
        <v>0</v>
      </c>
      <c r="P93" s="614"/>
      <c r="Q93" s="614"/>
      <c r="R93" s="614"/>
      <c r="S93" s="614"/>
      <c r="T93" s="614"/>
      <c r="U93" s="614"/>
      <c r="V93" s="614"/>
      <c r="W93" s="614"/>
      <c r="X93" s="614"/>
      <c r="Y93" s="614"/>
      <c r="Z93" s="614"/>
      <c r="AA93" s="614"/>
      <c r="AB93" s="614"/>
    </row>
    <row r="94" spans="1:28" s="144" customFormat="1" x14ac:dyDescent="0.2">
      <c r="A94" s="380"/>
      <c r="B94" s="485" t="s">
        <v>865</v>
      </c>
      <c r="C94" s="486">
        <v>0</v>
      </c>
      <c r="D94" s="486">
        <v>0</v>
      </c>
      <c r="E94" s="486">
        <v>0</v>
      </c>
      <c r="F94" s="486">
        <v>0</v>
      </c>
      <c r="G94" s="486">
        <v>0</v>
      </c>
      <c r="H94" s="486">
        <v>0</v>
      </c>
      <c r="I94" s="486">
        <v>0</v>
      </c>
      <c r="J94" s="486">
        <v>0</v>
      </c>
      <c r="K94" s="486">
        <v>0</v>
      </c>
      <c r="L94" s="486">
        <v>0</v>
      </c>
      <c r="M94" s="486">
        <v>0</v>
      </c>
      <c r="N94" s="486">
        <v>0</v>
      </c>
      <c r="O94" s="101">
        <f t="shared" ref="O94:O95" si="49">SUM(C94:N94)</f>
        <v>0</v>
      </c>
      <c r="P94" s="614"/>
      <c r="Q94" s="614"/>
      <c r="R94" s="614"/>
      <c r="S94" s="614"/>
      <c r="T94" s="614"/>
      <c r="U94" s="614"/>
      <c r="V94" s="614"/>
      <c r="W94" s="614"/>
      <c r="X94" s="614"/>
      <c r="Y94" s="614"/>
      <c r="Z94" s="614"/>
      <c r="AA94" s="614"/>
      <c r="AB94" s="614"/>
    </row>
    <row r="95" spans="1:28" s="144" customFormat="1" x14ac:dyDescent="0.2">
      <c r="A95" s="380"/>
      <c r="B95" s="485" t="s">
        <v>866</v>
      </c>
      <c r="C95" s="486">
        <v>0</v>
      </c>
      <c r="D95" s="486">
        <v>0</v>
      </c>
      <c r="E95" s="486">
        <v>0</v>
      </c>
      <c r="F95" s="486">
        <v>0</v>
      </c>
      <c r="G95" s="486">
        <v>0</v>
      </c>
      <c r="H95" s="486">
        <v>0</v>
      </c>
      <c r="I95" s="486">
        <v>0</v>
      </c>
      <c r="J95" s="486">
        <v>0</v>
      </c>
      <c r="K95" s="486">
        <v>0</v>
      </c>
      <c r="L95" s="486">
        <v>0</v>
      </c>
      <c r="M95" s="486">
        <v>0</v>
      </c>
      <c r="N95" s="486">
        <v>0</v>
      </c>
      <c r="O95" s="101">
        <f t="shared" si="49"/>
        <v>0</v>
      </c>
      <c r="P95" s="614"/>
      <c r="Q95" s="614"/>
      <c r="R95" s="614"/>
      <c r="S95" s="614"/>
      <c r="T95" s="614"/>
      <c r="U95" s="614"/>
      <c r="V95" s="614"/>
      <c r="W95" s="614"/>
      <c r="X95" s="614"/>
      <c r="Y95" s="614"/>
      <c r="Z95" s="614"/>
      <c r="AA95" s="614"/>
      <c r="AB95" s="614"/>
    </row>
    <row r="96" spans="1:28" s="144" customFormat="1" x14ac:dyDescent="0.2">
      <c r="A96" s="380"/>
      <c r="B96" s="485" t="s">
        <v>719</v>
      </c>
      <c r="C96" s="486">
        <v>0</v>
      </c>
      <c r="D96" s="486">
        <v>0</v>
      </c>
      <c r="E96" s="486">
        <v>0</v>
      </c>
      <c r="F96" s="486">
        <v>0</v>
      </c>
      <c r="G96" s="486">
        <v>0</v>
      </c>
      <c r="H96" s="486">
        <v>0</v>
      </c>
      <c r="I96" s="486">
        <v>0</v>
      </c>
      <c r="J96" s="486">
        <v>0</v>
      </c>
      <c r="K96" s="486">
        <v>0</v>
      </c>
      <c r="L96" s="486">
        <v>0</v>
      </c>
      <c r="M96" s="486">
        <v>0</v>
      </c>
      <c r="N96" s="486">
        <v>0</v>
      </c>
      <c r="O96" s="101">
        <f t="shared" ref="O96:O119" si="50">SUM(C96:N96)</f>
        <v>0</v>
      </c>
      <c r="P96" s="614"/>
      <c r="Q96" s="614"/>
      <c r="R96" s="614"/>
      <c r="S96" s="614"/>
      <c r="T96" s="614"/>
      <c r="U96" s="614"/>
      <c r="V96" s="614"/>
      <c r="W96" s="614"/>
      <c r="X96" s="614"/>
      <c r="Y96" s="614"/>
      <c r="Z96" s="614"/>
      <c r="AA96" s="614"/>
      <c r="AB96" s="614"/>
    </row>
    <row r="97" spans="1:28" s="144" customFormat="1" x14ac:dyDescent="0.2">
      <c r="A97" s="380"/>
      <c r="B97" s="485" t="s">
        <v>669</v>
      </c>
      <c r="C97" s="486">
        <v>0</v>
      </c>
      <c r="D97" s="486">
        <v>0</v>
      </c>
      <c r="E97" s="486">
        <v>1172.3750170000001</v>
      </c>
      <c r="F97" s="486">
        <v>0</v>
      </c>
      <c r="G97" s="486">
        <v>0</v>
      </c>
      <c r="H97" s="486">
        <v>0</v>
      </c>
      <c r="I97" s="486">
        <v>0</v>
      </c>
      <c r="J97" s="486">
        <v>0</v>
      </c>
      <c r="K97" s="486">
        <v>0</v>
      </c>
      <c r="L97" s="486">
        <v>0</v>
      </c>
      <c r="M97" s="486">
        <v>0</v>
      </c>
      <c r="N97" s="486">
        <v>0</v>
      </c>
      <c r="O97" s="101">
        <f t="shared" si="50"/>
        <v>1172.3750170000001</v>
      </c>
      <c r="P97" s="614"/>
      <c r="Q97" s="614"/>
      <c r="R97" s="614"/>
      <c r="S97" s="614"/>
      <c r="T97" s="614"/>
      <c r="U97" s="614"/>
      <c r="V97" s="614"/>
      <c r="W97" s="614"/>
      <c r="X97" s="614"/>
      <c r="Y97" s="614"/>
      <c r="Z97" s="614"/>
      <c r="AA97" s="614"/>
      <c r="AB97" s="614"/>
    </row>
    <row r="98" spans="1:28" s="144" customFormat="1" x14ac:dyDescent="0.2">
      <c r="A98" s="380"/>
      <c r="B98" s="460" t="s">
        <v>670</v>
      </c>
      <c r="C98" s="486">
        <v>0</v>
      </c>
      <c r="D98" s="486">
        <v>0</v>
      </c>
      <c r="E98" s="486">
        <v>0</v>
      </c>
      <c r="F98" s="486">
        <v>0</v>
      </c>
      <c r="G98" s="486">
        <v>0</v>
      </c>
      <c r="H98" s="486">
        <v>353.46897999999999</v>
      </c>
      <c r="I98" s="486">
        <v>0</v>
      </c>
      <c r="J98" s="486">
        <v>0</v>
      </c>
      <c r="K98" s="486">
        <v>0</v>
      </c>
      <c r="L98" s="486">
        <v>0</v>
      </c>
      <c r="M98" s="486">
        <v>0</v>
      </c>
      <c r="N98" s="486">
        <v>0</v>
      </c>
      <c r="O98" s="101">
        <f t="shared" si="50"/>
        <v>353.46897999999999</v>
      </c>
      <c r="P98" s="614"/>
      <c r="Q98" s="614"/>
      <c r="R98" s="614"/>
      <c r="S98" s="614"/>
      <c r="T98" s="614"/>
      <c r="U98" s="614"/>
      <c r="V98" s="614"/>
      <c r="W98" s="614"/>
      <c r="X98" s="614"/>
      <c r="Y98" s="614"/>
      <c r="Z98" s="614"/>
      <c r="AA98" s="614"/>
      <c r="AB98" s="614"/>
    </row>
    <row r="99" spans="1:28" s="144" customFormat="1" x14ac:dyDescent="0.2">
      <c r="A99" s="380"/>
      <c r="B99" s="485" t="s">
        <v>708</v>
      </c>
      <c r="C99" s="486">
        <v>0</v>
      </c>
      <c r="D99" s="486">
        <v>0</v>
      </c>
      <c r="E99" s="486">
        <v>0</v>
      </c>
      <c r="F99" s="486">
        <v>0</v>
      </c>
      <c r="G99" s="486">
        <v>0</v>
      </c>
      <c r="H99" s="486">
        <v>0</v>
      </c>
      <c r="I99" s="486">
        <v>0</v>
      </c>
      <c r="J99" s="486">
        <v>0</v>
      </c>
      <c r="K99" s="486">
        <v>0</v>
      </c>
      <c r="L99" s="486">
        <v>0</v>
      </c>
      <c r="M99" s="486">
        <v>0</v>
      </c>
      <c r="N99" s="486">
        <v>0</v>
      </c>
      <c r="O99" s="101">
        <f t="shared" si="50"/>
        <v>0</v>
      </c>
      <c r="P99" s="614"/>
      <c r="Q99" s="614"/>
      <c r="R99" s="614"/>
      <c r="S99" s="614"/>
      <c r="T99" s="614"/>
      <c r="U99" s="614"/>
      <c r="V99" s="614"/>
      <c r="W99" s="614"/>
      <c r="X99" s="614"/>
      <c r="Y99" s="614"/>
      <c r="Z99" s="614"/>
      <c r="AA99" s="614"/>
      <c r="AB99" s="614"/>
    </row>
    <row r="100" spans="1:28" s="144" customFormat="1" x14ac:dyDescent="0.2">
      <c r="A100" s="380"/>
      <c r="B100" s="485" t="s">
        <v>462</v>
      </c>
      <c r="C100" s="116">
        <v>0</v>
      </c>
      <c r="D100" s="116">
        <v>0</v>
      </c>
      <c r="E100" s="116">
        <v>0</v>
      </c>
      <c r="F100" s="116">
        <v>0</v>
      </c>
      <c r="G100" s="116">
        <v>0</v>
      </c>
      <c r="H100" s="116">
        <v>0</v>
      </c>
      <c r="I100" s="116">
        <v>0</v>
      </c>
      <c r="J100" s="116">
        <v>0</v>
      </c>
      <c r="K100" s="116">
        <v>0</v>
      </c>
      <c r="L100" s="116">
        <v>0</v>
      </c>
      <c r="M100" s="116">
        <v>0</v>
      </c>
      <c r="N100" s="116">
        <v>0</v>
      </c>
      <c r="O100" s="101">
        <f t="shared" si="50"/>
        <v>0</v>
      </c>
      <c r="P100" s="614"/>
      <c r="Q100" s="614"/>
      <c r="R100" s="614"/>
      <c r="S100" s="614"/>
      <c r="T100" s="614"/>
      <c r="U100" s="614"/>
      <c r="V100" s="614"/>
      <c r="W100" s="614"/>
      <c r="X100" s="614"/>
      <c r="Y100" s="614"/>
      <c r="Z100" s="614"/>
      <c r="AA100" s="614"/>
      <c r="AB100" s="614"/>
    </row>
    <row r="101" spans="1:28" s="144" customFormat="1" x14ac:dyDescent="0.2">
      <c r="A101" s="380"/>
      <c r="B101" s="460" t="s">
        <v>476</v>
      </c>
      <c r="C101" s="101">
        <v>0</v>
      </c>
      <c r="D101" s="101">
        <v>0</v>
      </c>
      <c r="E101" s="101">
        <v>565.15313845596609</v>
      </c>
      <c r="F101" s="101">
        <v>0</v>
      </c>
      <c r="G101" s="101">
        <v>0</v>
      </c>
      <c r="H101" s="101">
        <v>0</v>
      </c>
      <c r="I101" s="101">
        <v>0</v>
      </c>
      <c r="J101" s="101">
        <v>0</v>
      </c>
      <c r="K101" s="101">
        <v>0</v>
      </c>
      <c r="L101" s="101">
        <v>0</v>
      </c>
      <c r="M101" s="101">
        <v>0</v>
      </c>
      <c r="N101" s="101">
        <v>0</v>
      </c>
      <c r="O101" s="101">
        <f t="shared" si="50"/>
        <v>565.15313845596609</v>
      </c>
      <c r="P101" s="614"/>
      <c r="Q101" s="614"/>
      <c r="R101" s="614"/>
      <c r="S101" s="614"/>
      <c r="T101" s="614"/>
      <c r="U101" s="614"/>
      <c r="V101" s="614"/>
      <c r="W101" s="614"/>
      <c r="X101" s="614"/>
      <c r="Y101" s="614"/>
      <c r="Z101" s="614"/>
      <c r="AA101" s="614"/>
      <c r="AB101" s="614"/>
    </row>
    <row r="102" spans="1:28" s="144" customFormat="1" x14ac:dyDescent="0.2">
      <c r="A102" s="380"/>
      <c r="B102" s="485" t="s">
        <v>535</v>
      </c>
      <c r="C102" s="101">
        <v>0</v>
      </c>
      <c r="D102" s="101">
        <v>157.56914142813008</v>
      </c>
      <c r="E102" s="101">
        <v>0</v>
      </c>
      <c r="F102" s="101">
        <v>0</v>
      </c>
      <c r="G102" s="101">
        <v>0</v>
      </c>
      <c r="H102" s="101">
        <v>0</v>
      </c>
      <c r="I102" s="101">
        <v>0</v>
      </c>
      <c r="J102" s="101">
        <v>0</v>
      </c>
      <c r="K102" s="101">
        <v>0</v>
      </c>
      <c r="L102" s="101">
        <v>0</v>
      </c>
      <c r="M102" s="101">
        <v>0</v>
      </c>
      <c r="N102" s="101">
        <v>0</v>
      </c>
      <c r="O102" s="101">
        <f t="shared" si="50"/>
        <v>157.56914142813008</v>
      </c>
      <c r="P102" s="614"/>
      <c r="Q102" s="614"/>
      <c r="R102" s="614"/>
      <c r="S102" s="614"/>
      <c r="T102" s="614"/>
      <c r="U102" s="614"/>
      <c r="V102" s="614"/>
      <c r="W102" s="614"/>
      <c r="X102" s="614"/>
      <c r="Y102" s="614"/>
      <c r="Z102" s="614"/>
      <c r="AA102" s="614"/>
      <c r="AB102" s="614"/>
    </row>
    <row r="103" spans="1:28" s="144" customFormat="1" x14ac:dyDescent="0.2">
      <c r="A103" s="380"/>
      <c r="B103" s="460" t="s">
        <v>463</v>
      </c>
      <c r="C103" s="101">
        <v>0</v>
      </c>
      <c r="D103" s="101">
        <v>0</v>
      </c>
      <c r="E103" s="101">
        <v>0</v>
      </c>
      <c r="F103" s="101">
        <v>0</v>
      </c>
      <c r="G103" s="101">
        <v>0</v>
      </c>
      <c r="H103" s="101">
        <v>0</v>
      </c>
      <c r="I103" s="101">
        <v>0</v>
      </c>
      <c r="J103" s="101">
        <v>0</v>
      </c>
      <c r="K103" s="101">
        <v>0</v>
      </c>
      <c r="L103" s="101">
        <v>0</v>
      </c>
      <c r="M103" s="101">
        <v>0</v>
      </c>
      <c r="N103" s="101">
        <v>0</v>
      </c>
      <c r="O103" s="101">
        <f t="shared" si="50"/>
        <v>0</v>
      </c>
      <c r="P103" s="614"/>
      <c r="Q103" s="614"/>
      <c r="R103" s="614"/>
      <c r="S103" s="614"/>
      <c r="T103" s="614"/>
      <c r="U103" s="614"/>
      <c r="V103" s="614"/>
      <c r="W103" s="614"/>
      <c r="X103" s="614"/>
      <c r="Y103" s="614"/>
      <c r="Z103" s="614"/>
      <c r="AA103" s="614"/>
      <c r="AB103" s="614"/>
    </row>
    <row r="104" spans="1:28" s="144" customFormat="1" x14ac:dyDescent="0.2">
      <c r="A104" s="380"/>
      <c r="B104" s="485" t="s">
        <v>464</v>
      </c>
      <c r="C104" s="101">
        <v>0</v>
      </c>
      <c r="D104" s="101">
        <v>0</v>
      </c>
      <c r="E104" s="101">
        <v>0</v>
      </c>
      <c r="F104" s="101">
        <v>0</v>
      </c>
      <c r="G104" s="101">
        <v>0</v>
      </c>
      <c r="H104" s="101">
        <v>0</v>
      </c>
      <c r="I104" s="101">
        <v>0</v>
      </c>
      <c r="J104" s="101">
        <v>1008.6597025172844</v>
      </c>
      <c r="K104" s="101">
        <v>0</v>
      </c>
      <c r="L104" s="101">
        <v>0</v>
      </c>
      <c r="M104" s="101">
        <v>0</v>
      </c>
      <c r="N104" s="101">
        <v>0</v>
      </c>
      <c r="O104" s="101">
        <f t="shared" si="50"/>
        <v>1008.6597025172844</v>
      </c>
      <c r="P104" s="614"/>
      <c r="Q104" s="614"/>
      <c r="R104" s="614"/>
      <c r="S104" s="614"/>
      <c r="T104" s="614"/>
      <c r="U104" s="614"/>
      <c r="V104" s="614"/>
      <c r="W104" s="614"/>
      <c r="X104" s="614"/>
      <c r="Y104" s="614"/>
      <c r="Z104" s="614"/>
      <c r="AA104" s="614"/>
      <c r="AB104" s="614"/>
    </row>
    <row r="105" spans="1:28" s="144" customFormat="1" x14ac:dyDescent="0.2">
      <c r="A105" s="380"/>
      <c r="B105" s="460" t="s">
        <v>418</v>
      </c>
      <c r="C105" s="101">
        <v>0</v>
      </c>
      <c r="D105" s="101">
        <v>0</v>
      </c>
      <c r="E105" s="101">
        <v>0</v>
      </c>
      <c r="F105" s="101">
        <v>0</v>
      </c>
      <c r="G105" s="101">
        <v>0</v>
      </c>
      <c r="H105" s="101">
        <v>0</v>
      </c>
      <c r="I105" s="101">
        <v>0</v>
      </c>
      <c r="J105" s="101">
        <v>0</v>
      </c>
      <c r="K105" s="101">
        <v>0</v>
      </c>
      <c r="L105" s="101">
        <v>0</v>
      </c>
      <c r="M105" s="101">
        <v>0</v>
      </c>
      <c r="N105" s="101">
        <v>0</v>
      </c>
      <c r="O105" s="101">
        <f t="shared" si="50"/>
        <v>0</v>
      </c>
      <c r="P105" s="614"/>
      <c r="Q105" s="614"/>
      <c r="R105" s="614"/>
      <c r="S105" s="614"/>
      <c r="T105" s="614"/>
      <c r="U105" s="614"/>
      <c r="V105" s="614"/>
      <c r="W105" s="614"/>
      <c r="X105" s="614"/>
      <c r="Y105" s="614"/>
      <c r="Z105" s="614"/>
      <c r="AA105" s="614"/>
      <c r="AB105" s="614"/>
    </row>
    <row r="106" spans="1:28" s="144" customFormat="1" x14ac:dyDescent="0.2">
      <c r="A106" s="380"/>
      <c r="B106" s="485" t="s">
        <v>477</v>
      </c>
      <c r="C106" s="101">
        <v>0</v>
      </c>
      <c r="D106" s="101">
        <v>0</v>
      </c>
      <c r="E106" s="101">
        <v>0</v>
      </c>
      <c r="F106" s="101">
        <v>0</v>
      </c>
      <c r="G106" s="101">
        <v>0</v>
      </c>
      <c r="H106" s="101">
        <v>0</v>
      </c>
      <c r="I106" s="101">
        <v>0</v>
      </c>
      <c r="J106" s="101">
        <v>0</v>
      </c>
      <c r="K106" s="101">
        <v>0</v>
      </c>
      <c r="L106" s="101">
        <v>0</v>
      </c>
      <c r="M106" s="101">
        <v>0</v>
      </c>
      <c r="N106" s="101">
        <v>0</v>
      </c>
      <c r="O106" s="101">
        <f t="shared" si="50"/>
        <v>0</v>
      </c>
      <c r="P106" s="614"/>
      <c r="Q106" s="614"/>
      <c r="R106" s="614"/>
      <c r="S106" s="614"/>
      <c r="T106" s="614"/>
      <c r="U106" s="614"/>
      <c r="V106" s="614"/>
      <c r="W106" s="614"/>
      <c r="X106" s="614"/>
      <c r="Y106" s="614"/>
      <c r="Z106" s="614"/>
      <c r="AA106" s="614"/>
      <c r="AB106" s="614"/>
    </row>
    <row r="107" spans="1:28" s="144" customFormat="1" x14ac:dyDescent="0.2">
      <c r="A107" s="380"/>
      <c r="B107" s="485" t="s">
        <v>542</v>
      </c>
      <c r="C107" s="461">
        <v>0</v>
      </c>
      <c r="D107" s="461">
        <v>0</v>
      </c>
      <c r="E107" s="461">
        <v>0</v>
      </c>
      <c r="F107" s="461">
        <v>0</v>
      </c>
      <c r="G107" s="461">
        <v>0</v>
      </c>
      <c r="H107" s="461">
        <v>0</v>
      </c>
      <c r="I107" s="461">
        <v>0</v>
      </c>
      <c r="J107" s="461">
        <v>0</v>
      </c>
      <c r="K107" s="461">
        <v>0</v>
      </c>
      <c r="L107" s="461">
        <v>0</v>
      </c>
      <c r="M107" s="461">
        <v>0</v>
      </c>
      <c r="N107" s="461">
        <v>0</v>
      </c>
      <c r="O107" s="101">
        <f t="shared" si="50"/>
        <v>0</v>
      </c>
      <c r="P107" s="614"/>
      <c r="Q107" s="614"/>
      <c r="R107" s="614"/>
      <c r="S107" s="614"/>
      <c r="T107" s="614"/>
      <c r="U107" s="614"/>
      <c r="V107" s="614"/>
      <c r="W107" s="614"/>
      <c r="X107" s="614"/>
      <c r="Y107" s="614"/>
      <c r="Z107" s="614"/>
      <c r="AA107" s="614"/>
      <c r="AB107" s="614"/>
    </row>
    <row r="108" spans="1:28" s="144" customFormat="1" x14ac:dyDescent="0.2">
      <c r="A108" s="380"/>
      <c r="B108" s="460" t="s">
        <v>540</v>
      </c>
      <c r="C108" s="461">
        <v>0</v>
      </c>
      <c r="D108" s="461">
        <v>0</v>
      </c>
      <c r="E108" s="461">
        <v>0</v>
      </c>
      <c r="F108" s="461">
        <v>0</v>
      </c>
      <c r="G108" s="461">
        <v>0</v>
      </c>
      <c r="H108" s="461">
        <v>0</v>
      </c>
      <c r="I108" s="461">
        <v>0</v>
      </c>
      <c r="J108" s="461">
        <v>0</v>
      </c>
      <c r="K108" s="461">
        <v>0</v>
      </c>
      <c r="L108" s="461">
        <v>0</v>
      </c>
      <c r="M108" s="461">
        <v>0</v>
      </c>
      <c r="N108" s="461">
        <v>0</v>
      </c>
      <c r="O108" s="101">
        <f t="shared" si="50"/>
        <v>0</v>
      </c>
      <c r="P108" s="614"/>
      <c r="Q108" s="614"/>
      <c r="R108" s="614"/>
      <c r="S108" s="614"/>
      <c r="T108" s="614"/>
      <c r="U108" s="614"/>
      <c r="V108" s="614"/>
      <c r="W108" s="614"/>
      <c r="X108" s="614"/>
      <c r="Y108" s="614"/>
      <c r="Z108" s="614"/>
      <c r="AA108" s="614"/>
      <c r="AB108" s="614"/>
    </row>
    <row r="109" spans="1:28" s="144" customFormat="1" x14ac:dyDescent="0.2">
      <c r="A109" s="380"/>
      <c r="B109" s="485" t="s">
        <v>720</v>
      </c>
      <c r="C109" s="461">
        <v>0</v>
      </c>
      <c r="D109" s="461">
        <v>0</v>
      </c>
      <c r="E109" s="461">
        <v>0</v>
      </c>
      <c r="F109" s="461">
        <v>0</v>
      </c>
      <c r="G109" s="461">
        <v>0</v>
      </c>
      <c r="H109" s="461">
        <v>0</v>
      </c>
      <c r="I109" s="461">
        <v>0</v>
      </c>
      <c r="J109" s="461">
        <v>0</v>
      </c>
      <c r="K109" s="461">
        <v>0</v>
      </c>
      <c r="L109" s="461">
        <v>0</v>
      </c>
      <c r="M109" s="461">
        <v>0</v>
      </c>
      <c r="N109" s="461">
        <v>0</v>
      </c>
      <c r="O109" s="101">
        <f t="shared" si="50"/>
        <v>0</v>
      </c>
      <c r="P109" s="614"/>
      <c r="Q109" s="614"/>
      <c r="R109" s="614"/>
      <c r="S109" s="614"/>
      <c r="T109" s="614"/>
      <c r="U109" s="614"/>
      <c r="V109" s="614"/>
      <c r="W109" s="614"/>
      <c r="X109" s="614"/>
      <c r="Y109" s="614"/>
      <c r="Z109" s="614"/>
      <c r="AA109" s="614"/>
      <c r="AB109" s="614"/>
    </row>
    <row r="110" spans="1:28" s="144" customFormat="1" x14ac:dyDescent="0.2">
      <c r="A110" s="380"/>
      <c r="B110" s="485" t="s">
        <v>721</v>
      </c>
      <c r="C110" s="461">
        <v>0</v>
      </c>
      <c r="D110" s="461">
        <v>0</v>
      </c>
      <c r="E110" s="461">
        <v>0</v>
      </c>
      <c r="F110" s="461">
        <v>0</v>
      </c>
      <c r="G110" s="461">
        <v>0</v>
      </c>
      <c r="H110" s="461">
        <v>0</v>
      </c>
      <c r="I110" s="461">
        <v>0</v>
      </c>
      <c r="J110" s="461">
        <v>0</v>
      </c>
      <c r="K110" s="461">
        <v>0</v>
      </c>
      <c r="L110" s="461">
        <v>0</v>
      </c>
      <c r="M110" s="461">
        <v>0</v>
      </c>
      <c r="N110" s="461">
        <v>0</v>
      </c>
      <c r="O110" s="101">
        <f t="shared" si="50"/>
        <v>0</v>
      </c>
      <c r="P110" s="614"/>
      <c r="Q110" s="614"/>
      <c r="R110" s="614"/>
      <c r="S110" s="614"/>
      <c r="T110" s="614"/>
      <c r="U110" s="614"/>
      <c r="V110" s="614"/>
      <c r="W110" s="614"/>
      <c r="X110" s="614"/>
      <c r="Y110" s="614"/>
      <c r="Z110" s="614"/>
      <c r="AA110" s="614"/>
      <c r="AB110" s="614"/>
    </row>
    <row r="111" spans="1:28" s="144" customFormat="1" x14ac:dyDescent="0.2">
      <c r="A111" s="380"/>
      <c r="B111" s="485" t="s">
        <v>619</v>
      </c>
      <c r="C111" s="101">
        <v>0</v>
      </c>
      <c r="D111" s="101">
        <v>0</v>
      </c>
      <c r="E111" s="101">
        <v>0</v>
      </c>
      <c r="F111" s="101">
        <v>0</v>
      </c>
      <c r="G111" s="101">
        <v>0</v>
      </c>
      <c r="H111" s="101">
        <v>0</v>
      </c>
      <c r="I111" s="101">
        <v>0</v>
      </c>
      <c r="J111" s="101">
        <v>0</v>
      </c>
      <c r="K111" s="101">
        <v>0</v>
      </c>
      <c r="L111" s="101">
        <v>0</v>
      </c>
      <c r="M111" s="101">
        <v>0</v>
      </c>
      <c r="N111" s="101">
        <v>0</v>
      </c>
      <c r="O111" s="101">
        <f t="shared" si="50"/>
        <v>0</v>
      </c>
      <c r="P111" s="614"/>
      <c r="Q111" s="614"/>
      <c r="R111" s="614"/>
      <c r="S111" s="614"/>
      <c r="T111" s="614"/>
      <c r="U111" s="614"/>
      <c r="V111" s="614"/>
      <c r="W111" s="614"/>
      <c r="X111" s="614"/>
      <c r="Y111" s="614"/>
      <c r="Z111" s="614"/>
      <c r="AA111" s="614"/>
      <c r="AB111" s="614"/>
    </row>
    <row r="112" spans="1:28" s="144" customFormat="1" x14ac:dyDescent="0.2">
      <c r="A112" s="380"/>
      <c r="B112" s="460" t="s">
        <v>620</v>
      </c>
      <c r="C112" s="461">
        <v>0</v>
      </c>
      <c r="D112" s="461">
        <v>0</v>
      </c>
      <c r="E112" s="461">
        <v>0</v>
      </c>
      <c r="F112" s="461">
        <v>0</v>
      </c>
      <c r="G112" s="461">
        <v>0</v>
      </c>
      <c r="H112" s="461">
        <v>0</v>
      </c>
      <c r="I112" s="461">
        <v>0</v>
      </c>
      <c r="J112" s="461">
        <v>0</v>
      </c>
      <c r="K112" s="461">
        <v>0</v>
      </c>
      <c r="L112" s="461">
        <v>0</v>
      </c>
      <c r="M112" s="461">
        <v>0</v>
      </c>
      <c r="N112" s="461">
        <v>0</v>
      </c>
      <c r="O112" s="101">
        <f t="shared" si="50"/>
        <v>0</v>
      </c>
      <c r="P112" s="614"/>
      <c r="Q112" s="614"/>
      <c r="R112" s="614"/>
      <c r="S112" s="614"/>
      <c r="T112" s="614"/>
      <c r="U112" s="614"/>
      <c r="V112" s="614"/>
      <c r="W112" s="614"/>
      <c r="X112" s="614"/>
      <c r="Y112" s="614"/>
      <c r="Z112" s="614"/>
      <c r="AA112" s="614"/>
      <c r="AB112" s="614"/>
    </row>
    <row r="113" spans="1:28" s="144" customFormat="1" x14ac:dyDescent="0.2">
      <c r="A113" s="380"/>
      <c r="B113" s="485" t="s">
        <v>621</v>
      </c>
      <c r="C113" s="461">
        <v>0</v>
      </c>
      <c r="D113" s="461">
        <v>0</v>
      </c>
      <c r="E113" s="461">
        <v>0</v>
      </c>
      <c r="F113" s="461">
        <v>0</v>
      </c>
      <c r="G113" s="461">
        <v>0</v>
      </c>
      <c r="H113" s="461">
        <v>0</v>
      </c>
      <c r="I113" s="461">
        <v>0</v>
      </c>
      <c r="J113" s="461">
        <v>0</v>
      </c>
      <c r="K113" s="461">
        <v>0</v>
      </c>
      <c r="L113" s="461">
        <v>0</v>
      </c>
      <c r="M113" s="461">
        <v>0</v>
      </c>
      <c r="N113" s="461">
        <v>0</v>
      </c>
      <c r="O113" s="101">
        <f t="shared" si="50"/>
        <v>0</v>
      </c>
      <c r="P113" s="614"/>
      <c r="Q113" s="614"/>
      <c r="R113" s="614"/>
      <c r="S113" s="614"/>
      <c r="T113" s="614"/>
      <c r="U113" s="614"/>
      <c r="V113" s="614"/>
      <c r="W113" s="614"/>
      <c r="X113" s="614"/>
      <c r="Y113" s="614"/>
      <c r="Z113" s="614"/>
      <c r="AA113" s="614"/>
      <c r="AB113" s="614"/>
    </row>
    <row r="114" spans="1:28" s="144" customFormat="1" x14ac:dyDescent="0.2">
      <c r="A114" s="380"/>
      <c r="B114" s="460" t="s">
        <v>465</v>
      </c>
      <c r="C114" s="101">
        <v>0</v>
      </c>
      <c r="D114" s="101">
        <v>0</v>
      </c>
      <c r="E114" s="101">
        <v>0</v>
      </c>
      <c r="F114" s="101">
        <v>0</v>
      </c>
      <c r="G114" s="101">
        <v>0</v>
      </c>
      <c r="H114" s="101">
        <v>0</v>
      </c>
      <c r="I114" s="101">
        <v>0</v>
      </c>
      <c r="J114" s="101">
        <v>0</v>
      </c>
      <c r="K114" s="101">
        <v>0</v>
      </c>
      <c r="L114" s="101">
        <v>0</v>
      </c>
      <c r="M114" s="101">
        <v>0</v>
      </c>
      <c r="N114" s="101">
        <v>0</v>
      </c>
      <c r="O114" s="101">
        <f t="shared" si="50"/>
        <v>0</v>
      </c>
      <c r="P114" s="614"/>
      <c r="Q114" s="614"/>
      <c r="R114" s="614"/>
      <c r="S114" s="614"/>
      <c r="T114" s="614"/>
      <c r="U114" s="614"/>
      <c r="V114" s="614"/>
      <c r="W114" s="614"/>
      <c r="X114" s="614"/>
      <c r="Y114" s="614"/>
      <c r="Z114" s="614"/>
      <c r="AA114" s="614"/>
      <c r="AB114" s="614"/>
    </row>
    <row r="115" spans="1:28" s="144" customFormat="1" x14ac:dyDescent="0.2">
      <c r="A115" s="380"/>
      <c r="B115" s="485" t="s">
        <v>437</v>
      </c>
      <c r="C115" s="101">
        <v>0</v>
      </c>
      <c r="D115" s="101">
        <v>0</v>
      </c>
      <c r="E115" s="101">
        <v>0</v>
      </c>
      <c r="F115" s="101">
        <v>0</v>
      </c>
      <c r="G115" s="101">
        <v>0</v>
      </c>
      <c r="H115" s="101">
        <v>0</v>
      </c>
      <c r="I115" s="101">
        <v>0</v>
      </c>
      <c r="J115" s="101">
        <v>0</v>
      </c>
      <c r="K115" s="101">
        <v>0</v>
      </c>
      <c r="L115" s="101">
        <v>0</v>
      </c>
      <c r="M115" s="101">
        <v>0</v>
      </c>
      <c r="N115" s="101">
        <v>0</v>
      </c>
      <c r="O115" s="101">
        <f t="shared" si="50"/>
        <v>0</v>
      </c>
      <c r="P115" s="614"/>
      <c r="Q115" s="614"/>
      <c r="R115" s="614"/>
      <c r="S115" s="614"/>
      <c r="T115" s="614"/>
      <c r="U115" s="614"/>
      <c r="V115" s="614"/>
      <c r="W115" s="614"/>
      <c r="X115" s="614"/>
      <c r="Y115" s="614"/>
      <c r="Z115" s="614"/>
      <c r="AA115" s="614"/>
      <c r="AB115" s="614"/>
    </row>
    <row r="116" spans="1:28" s="144" customFormat="1" x14ac:dyDescent="0.2">
      <c r="A116" s="380"/>
      <c r="B116" s="485" t="s">
        <v>622</v>
      </c>
      <c r="C116" s="461">
        <v>0</v>
      </c>
      <c r="D116" s="461">
        <v>0</v>
      </c>
      <c r="E116" s="461">
        <v>0</v>
      </c>
      <c r="F116" s="461">
        <v>0</v>
      </c>
      <c r="G116" s="461">
        <v>0</v>
      </c>
      <c r="H116" s="461">
        <v>0</v>
      </c>
      <c r="I116" s="461">
        <v>0</v>
      </c>
      <c r="J116" s="461">
        <v>0</v>
      </c>
      <c r="K116" s="461">
        <v>0</v>
      </c>
      <c r="L116" s="461">
        <v>0</v>
      </c>
      <c r="M116" s="461">
        <v>3374.35968</v>
      </c>
      <c r="N116" s="461">
        <v>0</v>
      </c>
      <c r="O116" s="101">
        <f t="shared" si="50"/>
        <v>3374.35968</v>
      </c>
      <c r="P116" s="614"/>
      <c r="Q116" s="614"/>
      <c r="R116" s="614"/>
      <c r="S116" s="614"/>
      <c r="T116" s="614"/>
      <c r="U116" s="614"/>
      <c r="V116" s="614"/>
      <c r="W116" s="614"/>
      <c r="X116" s="614"/>
      <c r="Y116" s="614"/>
      <c r="Z116" s="614"/>
      <c r="AA116" s="614"/>
      <c r="AB116" s="614"/>
    </row>
    <row r="117" spans="1:28" s="144" customFormat="1" x14ac:dyDescent="0.2">
      <c r="A117" s="380"/>
      <c r="B117" s="460" t="s">
        <v>623</v>
      </c>
      <c r="C117" s="461">
        <v>0</v>
      </c>
      <c r="D117" s="461">
        <v>0</v>
      </c>
      <c r="E117" s="461">
        <v>0</v>
      </c>
      <c r="F117" s="461">
        <v>0</v>
      </c>
      <c r="G117" s="461">
        <v>0</v>
      </c>
      <c r="H117" s="461">
        <v>0</v>
      </c>
      <c r="I117" s="461">
        <v>0</v>
      </c>
      <c r="J117" s="461">
        <v>0</v>
      </c>
      <c r="K117" s="461">
        <v>0</v>
      </c>
      <c r="L117" s="461">
        <v>0</v>
      </c>
      <c r="M117" s="461">
        <v>0</v>
      </c>
      <c r="N117" s="461">
        <v>0</v>
      </c>
      <c r="O117" s="101">
        <f t="shared" si="50"/>
        <v>0</v>
      </c>
      <c r="P117" s="614"/>
      <c r="Q117" s="614"/>
      <c r="R117" s="614"/>
      <c r="S117" s="614"/>
      <c r="T117" s="614"/>
      <c r="U117" s="614"/>
      <c r="V117" s="614"/>
      <c r="W117" s="614"/>
      <c r="X117" s="614"/>
      <c r="Y117" s="614"/>
      <c r="Z117" s="614"/>
      <c r="AA117" s="614"/>
      <c r="AB117" s="614"/>
    </row>
    <row r="118" spans="1:28" s="144" customFormat="1" x14ac:dyDescent="0.2">
      <c r="A118" s="380"/>
      <c r="B118" s="485" t="s">
        <v>647</v>
      </c>
      <c r="C118" s="461">
        <v>0</v>
      </c>
      <c r="D118" s="461">
        <v>0</v>
      </c>
      <c r="E118" s="461">
        <v>0</v>
      </c>
      <c r="F118" s="461">
        <v>0</v>
      </c>
      <c r="G118" s="461">
        <v>0</v>
      </c>
      <c r="H118" s="461">
        <v>0</v>
      </c>
      <c r="I118" s="461">
        <v>0</v>
      </c>
      <c r="J118" s="461">
        <v>0</v>
      </c>
      <c r="K118" s="461">
        <v>0</v>
      </c>
      <c r="L118" s="461">
        <v>0</v>
      </c>
      <c r="M118" s="461">
        <v>0</v>
      </c>
      <c r="N118" s="461">
        <v>0</v>
      </c>
      <c r="O118" s="101">
        <f t="shared" si="50"/>
        <v>0</v>
      </c>
      <c r="P118" s="614"/>
      <c r="Q118" s="614"/>
      <c r="R118" s="614"/>
      <c r="S118" s="614"/>
      <c r="T118" s="614"/>
      <c r="U118" s="614"/>
      <c r="V118" s="614"/>
      <c r="W118" s="614"/>
      <c r="X118" s="614"/>
      <c r="Y118" s="614"/>
      <c r="Z118" s="614"/>
      <c r="AA118" s="614"/>
      <c r="AB118" s="614"/>
    </row>
    <row r="119" spans="1:28" s="144" customFormat="1" x14ac:dyDescent="0.2">
      <c r="A119" s="380"/>
      <c r="B119" s="460" t="s">
        <v>548</v>
      </c>
      <c r="C119" s="461">
        <v>0</v>
      </c>
      <c r="D119" s="461">
        <v>0</v>
      </c>
      <c r="E119" s="461">
        <v>0</v>
      </c>
      <c r="F119" s="461">
        <v>0</v>
      </c>
      <c r="G119" s="461">
        <v>0</v>
      </c>
      <c r="H119" s="461">
        <v>0</v>
      </c>
      <c r="I119" s="461">
        <v>0</v>
      </c>
      <c r="J119" s="461">
        <v>0</v>
      </c>
      <c r="K119" s="461">
        <v>0</v>
      </c>
      <c r="L119" s="461">
        <v>0</v>
      </c>
      <c r="M119" s="461">
        <v>0</v>
      </c>
      <c r="N119" s="461">
        <v>0</v>
      </c>
      <c r="O119" s="101">
        <f t="shared" si="50"/>
        <v>0</v>
      </c>
      <c r="P119" s="614"/>
      <c r="Q119" s="614"/>
      <c r="R119" s="614"/>
      <c r="S119" s="614"/>
      <c r="T119" s="614"/>
      <c r="U119" s="614"/>
      <c r="V119" s="614"/>
      <c r="W119" s="614"/>
      <c r="X119" s="614"/>
      <c r="Y119" s="614"/>
      <c r="Z119" s="614"/>
      <c r="AA119" s="614"/>
      <c r="AB119" s="614"/>
    </row>
    <row r="120" spans="1:28" s="144" customFormat="1" x14ac:dyDescent="0.2">
      <c r="A120" s="380"/>
      <c r="B120" s="460" t="s">
        <v>860</v>
      </c>
      <c r="C120" s="461">
        <v>0</v>
      </c>
      <c r="D120" s="461">
        <v>0</v>
      </c>
      <c r="E120" s="461">
        <v>0</v>
      </c>
      <c r="F120" s="461">
        <v>0</v>
      </c>
      <c r="G120" s="461">
        <v>0</v>
      </c>
      <c r="H120" s="461">
        <v>0</v>
      </c>
      <c r="I120" s="461">
        <v>0</v>
      </c>
      <c r="J120" s="461">
        <v>0</v>
      </c>
      <c r="K120" s="461">
        <v>0</v>
      </c>
      <c r="L120" s="461">
        <v>0</v>
      </c>
      <c r="M120" s="461">
        <v>0</v>
      </c>
      <c r="N120" s="461">
        <v>0</v>
      </c>
      <c r="O120" s="101">
        <f t="shared" ref="O120:O121" si="51">SUM(C120:N120)</f>
        <v>0</v>
      </c>
      <c r="P120" s="614"/>
      <c r="Q120" s="614"/>
      <c r="R120" s="614"/>
      <c r="S120" s="614"/>
      <c r="T120" s="614"/>
      <c r="U120" s="614"/>
      <c r="V120" s="614"/>
      <c r="W120" s="614"/>
      <c r="X120" s="614"/>
      <c r="Y120" s="614"/>
      <c r="Z120" s="614"/>
      <c r="AA120" s="614"/>
      <c r="AB120" s="614"/>
    </row>
    <row r="121" spans="1:28" s="144" customFormat="1" x14ac:dyDescent="0.2">
      <c r="A121" s="380"/>
      <c r="B121" s="460" t="s">
        <v>861</v>
      </c>
      <c r="C121" s="461">
        <v>0</v>
      </c>
      <c r="D121" s="461">
        <v>0</v>
      </c>
      <c r="E121" s="461">
        <v>0</v>
      </c>
      <c r="F121" s="461">
        <v>0</v>
      </c>
      <c r="G121" s="461">
        <v>0</v>
      </c>
      <c r="H121" s="461">
        <v>0</v>
      </c>
      <c r="I121" s="461">
        <v>0</v>
      </c>
      <c r="J121" s="461">
        <v>0</v>
      </c>
      <c r="K121" s="461">
        <v>0</v>
      </c>
      <c r="L121" s="461">
        <v>0</v>
      </c>
      <c r="M121" s="461">
        <v>0</v>
      </c>
      <c r="N121" s="461">
        <v>0</v>
      </c>
      <c r="O121" s="101">
        <f t="shared" si="51"/>
        <v>0</v>
      </c>
      <c r="P121" s="614"/>
      <c r="Q121" s="614"/>
      <c r="R121" s="614"/>
      <c r="S121" s="614"/>
      <c r="T121" s="614"/>
      <c r="U121" s="614"/>
      <c r="V121" s="614"/>
      <c r="W121" s="614"/>
      <c r="X121" s="614"/>
      <c r="Y121" s="614"/>
      <c r="Z121" s="614"/>
      <c r="AA121" s="614"/>
      <c r="AB121" s="614"/>
    </row>
    <row r="122" spans="1:28" s="144" customFormat="1" x14ac:dyDescent="0.2">
      <c r="A122" s="380"/>
      <c r="B122" s="460" t="s">
        <v>644</v>
      </c>
      <c r="C122" s="101">
        <v>0</v>
      </c>
      <c r="D122" s="101">
        <v>0</v>
      </c>
      <c r="E122" s="101">
        <v>0</v>
      </c>
      <c r="F122" s="101">
        <v>0</v>
      </c>
      <c r="G122" s="101">
        <v>0</v>
      </c>
      <c r="H122" s="101">
        <v>0</v>
      </c>
      <c r="I122" s="101">
        <v>0</v>
      </c>
      <c r="J122" s="101">
        <v>0</v>
      </c>
      <c r="K122" s="101">
        <v>0</v>
      </c>
      <c r="L122" s="101">
        <v>0</v>
      </c>
      <c r="M122" s="101">
        <v>0</v>
      </c>
      <c r="N122" s="101">
        <v>0</v>
      </c>
      <c r="O122" s="101">
        <f t="shared" ref="O122:O128" si="52">SUM(C122:N122)</f>
        <v>0</v>
      </c>
      <c r="P122" s="614"/>
      <c r="Q122" s="614"/>
      <c r="R122" s="614"/>
      <c r="S122" s="614"/>
      <c r="T122" s="614"/>
      <c r="U122" s="614"/>
      <c r="V122" s="614"/>
      <c r="W122" s="614"/>
      <c r="X122" s="614"/>
      <c r="Y122" s="614"/>
      <c r="Z122" s="614"/>
      <c r="AA122" s="614"/>
      <c r="AB122" s="614"/>
    </row>
    <row r="123" spans="1:28" s="144" customFormat="1" x14ac:dyDescent="0.2">
      <c r="A123" s="380"/>
      <c r="B123" s="485" t="s">
        <v>645</v>
      </c>
      <c r="C123" s="101">
        <v>0</v>
      </c>
      <c r="D123" s="101">
        <v>0</v>
      </c>
      <c r="E123" s="101">
        <v>0</v>
      </c>
      <c r="F123" s="101">
        <v>0</v>
      </c>
      <c r="G123" s="101">
        <v>0</v>
      </c>
      <c r="H123" s="101">
        <v>0</v>
      </c>
      <c r="I123" s="101">
        <v>0</v>
      </c>
      <c r="J123" s="101">
        <v>0</v>
      </c>
      <c r="K123" s="101">
        <v>0</v>
      </c>
      <c r="L123" s="101">
        <v>0</v>
      </c>
      <c r="M123" s="101">
        <v>0</v>
      </c>
      <c r="N123" s="101">
        <v>0</v>
      </c>
      <c r="O123" s="101">
        <f t="shared" si="52"/>
        <v>0</v>
      </c>
      <c r="P123" s="614"/>
      <c r="Q123" s="614"/>
      <c r="R123" s="614"/>
      <c r="S123" s="614"/>
      <c r="T123" s="614"/>
      <c r="U123" s="614"/>
      <c r="V123" s="614"/>
      <c r="W123" s="614"/>
      <c r="X123" s="614"/>
      <c r="Y123" s="614"/>
      <c r="Z123" s="614"/>
      <c r="AA123" s="614"/>
      <c r="AB123" s="614"/>
    </row>
    <row r="124" spans="1:28" s="144" customFormat="1" x14ac:dyDescent="0.2">
      <c r="A124" s="380"/>
      <c r="B124" s="460" t="s">
        <v>646</v>
      </c>
      <c r="C124" s="101">
        <v>0</v>
      </c>
      <c r="D124" s="101">
        <v>0</v>
      </c>
      <c r="E124" s="101">
        <v>0</v>
      </c>
      <c r="F124" s="101">
        <v>0</v>
      </c>
      <c r="G124" s="101">
        <v>0</v>
      </c>
      <c r="H124" s="101">
        <v>0</v>
      </c>
      <c r="I124" s="101">
        <v>0</v>
      </c>
      <c r="J124" s="101">
        <v>0</v>
      </c>
      <c r="K124" s="101">
        <v>0</v>
      </c>
      <c r="L124" s="101">
        <v>0</v>
      </c>
      <c r="M124" s="101">
        <v>0</v>
      </c>
      <c r="N124" s="101">
        <v>0</v>
      </c>
      <c r="O124" s="101">
        <f t="shared" si="52"/>
        <v>0</v>
      </c>
      <c r="P124" s="614"/>
      <c r="Q124" s="614"/>
      <c r="R124" s="614"/>
      <c r="S124" s="614"/>
      <c r="T124" s="614"/>
      <c r="U124" s="614"/>
      <c r="V124" s="614"/>
      <c r="W124" s="614"/>
      <c r="X124" s="614"/>
      <c r="Y124" s="614"/>
      <c r="Z124" s="614"/>
      <c r="AA124" s="614"/>
      <c r="AB124" s="614"/>
    </row>
    <row r="125" spans="1:28" s="144" customFormat="1" x14ac:dyDescent="0.2">
      <c r="A125" s="380"/>
      <c r="B125" s="460" t="s">
        <v>545</v>
      </c>
      <c r="C125" s="101">
        <v>0</v>
      </c>
      <c r="D125" s="101">
        <v>0</v>
      </c>
      <c r="E125" s="101">
        <v>0</v>
      </c>
      <c r="F125" s="101">
        <v>0</v>
      </c>
      <c r="G125" s="101">
        <v>0</v>
      </c>
      <c r="H125" s="101">
        <v>0</v>
      </c>
      <c r="I125" s="101">
        <v>0</v>
      </c>
      <c r="J125" s="101">
        <v>0</v>
      </c>
      <c r="K125" s="101">
        <v>1331.6146623557861</v>
      </c>
      <c r="L125" s="101">
        <v>0</v>
      </c>
      <c r="M125" s="101">
        <v>0</v>
      </c>
      <c r="N125" s="101">
        <v>0</v>
      </c>
      <c r="O125" s="101">
        <f t="shared" si="52"/>
        <v>1331.6146623557861</v>
      </c>
      <c r="P125" s="614"/>
      <c r="Q125" s="614"/>
      <c r="R125" s="614"/>
      <c r="S125" s="614"/>
      <c r="T125" s="614"/>
      <c r="U125" s="614"/>
      <c r="V125" s="614"/>
      <c r="W125" s="614"/>
      <c r="X125" s="614"/>
      <c r="Y125" s="614"/>
      <c r="Z125" s="614"/>
      <c r="AA125" s="614"/>
      <c r="AB125" s="614"/>
    </row>
    <row r="126" spans="1:28" s="144" customFormat="1" x14ac:dyDescent="0.2">
      <c r="A126" s="380"/>
      <c r="B126" s="485" t="s">
        <v>546</v>
      </c>
      <c r="C126" s="101">
        <v>0</v>
      </c>
      <c r="D126" s="101">
        <v>0</v>
      </c>
      <c r="E126" s="101">
        <v>810.19409615323161</v>
      </c>
      <c r="F126" s="101">
        <v>0</v>
      </c>
      <c r="G126" s="101">
        <v>0</v>
      </c>
      <c r="H126" s="101">
        <v>0</v>
      </c>
      <c r="I126" s="101">
        <v>0</v>
      </c>
      <c r="J126" s="101">
        <v>0</v>
      </c>
      <c r="K126" s="101">
        <v>0</v>
      </c>
      <c r="L126" s="101">
        <v>0</v>
      </c>
      <c r="M126" s="101">
        <v>0</v>
      </c>
      <c r="N126" s="101">
        <v>0</v>
      </c>
      <c r="O126" s="101">
        <f t="shared" si="52"/>
        <v>810.19409615323161</v>
      </c>
      <c r="P126" s="614"/>
      <c r="Q126" s="614"/>
      <c r="R126" s="614"/>
      <c r="S126" s="614"/>
      <c r="T126" s="614"/>
      <c r="U126" s="614"/>
      <c r="V126" s="614"/>
      <c r="W126" s="614"/>
      <c r="X126" s="614"/>
      <c r="Y126" s="614"/>
      <c r="Z126" s="614"/>
      <c r="AA126" s="614"/>
      <c r="AB126" s="614"/>
    </row>
    <row r="127" spans="1:28" s="144" customFormat="1" x14ac:dyDescent="0.2">
      <c r="A127" s="380"/>
      <c r="B127" s="485" t="s">
        <v>665</v>
      </c>
      <c r="C127" s="101">
        <v>0</v>
      </c>
      <c r="D127" s="101">
        <v>0</v>
      </c>
      <c r="E127" s="101">
        <v>0</v>
      </c>
      <c r="F127" s="101">
        <v>0</v>
      </c>
      <c r="G127" s="101">
        <v>0</v>
      </c>
      <c r="H127" s="101">
        <v>0</v>
      </c>
      <c r="I127" s="101">
        <v>0</v>
      </c>
      <c r="J127" s="101">
        <v>935.45852069329192</v>
      </c>
      <c r="K127" s="101">
        <v>0</v>
      </c>
      <c r="L127" s="101">
        <v>0</v>
      </c>
      <c r="M127" s="101">
        <v>935.45852069329192</v>
      </c>
      <c r="N127" s="101">
        <v>0</v>
      </c>
      <c r="O127" s="101">
        <f t="shared" si="52"/>
        <v>1870.9170413865838</v>
      </c>
      <c r="P127" s="614"/>
      <c r="Q127" s="614"/>
      <c r="R127" s="614"/>
      <c r="S127" s="614"/>
      <c r="T127" s="614"/>
      <c r="U127" s="614"/>
      <c r="V127" s="614"/>
      <c r="W127" s="614"/>
      <c r="X127" s="614"/>
      <c r="Y127" s="614"/>
      <c r="Z127" s="614"/>
      <c r="AA127" s="614"/>
      <c r="AB127" s="614"/>
    </row>
    <row r="128" spans="1:28" s="144" customFormat="1" x14ac:dyDescent="0.2">
      <c r="A128" s="380"/>
      <c r="B128" s="485" t="s">
        <v>797</v>
      </c>
      <c r="C128" s="461">
        <v>0</v>
      </c>
      <c r="D128" s="461">
        <v>0</v>
      </c>
      <c r="E128" s="461">
        <v>0</v>
      </c>
      <c r="F128" s="461">
        <v>0</v>
      </c>
      <c r="G128" s="461">
        <v>0</v>
      </c>
      <c r="H128" s="461">
        <v>0</v>
      </c>
      <c r="I128" s="461">
        <v>0</v>
      </c>
      <c r="J128" s="461">
        <v>0</v>
      </c>
      <c r="K128" s="461">
        <v>0</v>
      </c>
      <c r="L128" s="461">
        <v>0</v>
      </c>
      <c r="M128" s="461">
        <v>0</v>
      </c>
      <c r="N128" s="461">
        <v>0</v>
      </c>
      <c r="O128" s="101">
        <f t="shared" si="52"/>
        <v>0</v>
      </c>
      <c r="P128" s="614"/>
      <c r="Q128" s="614"/>
      <c r="R128" s="614"/>
      <c r="S128" s="614"/>
      <c r="T128" s="614"/>
      <c r="U128" s="614"/>
      <c r="V128" s="614"/>
      <c r="W128" s="614"/>
      <c r="X128" s="614"/>
      <c r="Y128" s="614"/>
      <c r="Z128" s="614"/>
      <c r="AA128" s="614"/>
      <c r="AB128" s="614"/>
    </row>
    <row r="129" spans="1:28" s="144" customFormat="1" x14ac:dyDescent="0.2">
      <c r="A129" s="380"/>
      <c r="B129" s="460" t="s">
        <v>88</v>
      </c>
      <c r="C129" s="461">
        <v>0</v>
      </c>
      <c r="D129" s="461">
        <v>0</v>
      </c>
      <c r="E129" s="461">
        <v>0</v>
      </c>
      <c r="F129" s="461">
        <v>0</v>
      </c>
      <c r="G129" s="461">
        <v>0</v>
      </c>
      <c r="H129" s="461">
        <v>0</v>
      </c>
      <c r="I129" s="461">
        <v>0</v>
      </c>
      <c r="J129" s="461">
        <v>0</v>
      </c>
      <c r="K129" s="461">
        <v>0</v>
      </c>
      <c r="L129" s="461">
        <v>0</v>
      </c>
      <c r="M129" s="461">
        <v>0</v>
      </c>
      <c r="N129" s="461">
        <v>0</v>
      </c>
      <c r="O129" s="101">
        <f t="shared" ref="O129" si="53">SUM(C129:N129)</f>
        <v>0</v>
      </c>
      <c r="P129" s="614"/>
      <c r="Q129" s="614"/>
      <c r="R129" s="614"/>
      <c r="S129" s="614"/>
      <c r="T129" s="614"/>
      <c r="U129" s="614"/>
      <c r="V129" s="614"/>
      <c r="W129" s="614"/>
      <c r="X129" s="614"/>
      <c r="Y129" s="614"/>
      <c r="Z129" s="614"/>
      <c r="AA129" s="614"/>
      <c r="AB129" s="614"/>
    </row>
    <row r="130" spans="1:28" s="144" customFormat="1" x14ac:dyDescent="0.2">
      <c r="A130" s="380"/>
      <c r="B130" s="460" t="s">
        <v>263</v>
      </c>
      <c r="C130" s="461">
        <f t="shared" ref="C130:O130" si="54">+C131+C132</f>
        <v>2484.1454209713438</v>
      </c>
      <c r="D130" s="461">
        <f t="shared" si="54"/>
        <v>2515.0621562504075</v>
      </c>
      <c r="E130" s="461">
        <f t="shared" si="54"/>
        <v>4620.1773306286495</v>
      </c>
      <c r="F130" s="461">
        <f t="shared" si="54"/>
        <v>2702.9850510994556</v>
      </c>
      <c r="G130" s="461">
        <f t="shared" si="54"/>
        <v>2568.6754699311073</v>
      </c>
      <c r="H130" s="461">
        <f t="shared" si="54"/>
        <v>2864.6056024955415</v>
      </c>
      <c r="I130" s="461">
        <f t="shared" si="54"/>
        <v>1200</v>
      </c>
      <c r="J130" s="461">
        <f t="shared" si="54"/>
        <v>904.43118491883547</v>
      </c>
      <c r="K130" s="461">
        <f t="shared" si="54"/>
        <v>1852.2968447498931</v>
      </c>
      <c r="L130" s="461">
        <f t="shared" si="54"/>
        <v>1139.999992</v>
      </c>
      <c r="M130" s="461">
        <f t="shared" si="54"/>
        <v>1278.2661820000001</v>
      </c>
      <c r="N130" s="461">
        <f t="shared" si="54"/>
        <v>5960.3935187651141</v>
      </c>
      <c r="O130" s="461">
        <f t="shared" si="54"/>
        <v>30091.038753810346</v>
      </c>
      <c r="P130" s="614"/>
      <c r="Q130" s="614"/>
      <c r="R130" s="614"/>
      <c r="S130" s="614"/>
      <c r="T130" s="614"/>
      <c r="U130" s="614"/>
      <c r="V130" s="614"/>
      <c r="W130" s="614"/>
      <c r="X130" s="614"/>
      <c r="Y130" s="614"/>
      <c r="Z130" s="614"/>
      <c r="AA130" s="614"/>
      <c r="AB130" s="614"/>
    </row>
    <row r="131" spans="1:28" s="144" customFormat="1" x14ac:dyDescent="0.2">
      <c r="A131" s="380"/>
      <c r="B131" s="624" t="s">
        <v>79</v>
      </c>
      <c r="C131" s="625">
        <v>1234.1459419713437</v>
      </c>
      <c r="D131" s="625">
        <v>295.06221425040746</v>
      </c>
      <c r="E131" s="625">
        <v>3418.5156286286492</v>
      </c>
      <c r="F131" s="457">
        <v>700.14558409945562</v>
      </c>
      <c r="G131" s="457">
        <v>918.67547693110748</v>
      </c>
      <c r="H131" s="457">
        <v>709.55297349554166</v>
      </c>
      <c r="I131" s="457">
        <v>0</v>
      </c>
      <c r="J131" s="457">
        <v>4.4311889188354225</v>
      </c>
      <c r="K131" s="457">
        <v>802.29685774989321</v>
      </c>
      <c r="L131" s="457">
        <v>0</v>
      </c>
      <c r="M131" s="457">
        <v>0</v>
      </c>
      <c r="N131" s="457">
        <v>4860.3935187651141</v>
      </c>
      <c r="O131" s="457">
        <f t="shared" ref="O131:O132" si="55">SUM(C131:N131)</f>
        <v>12943.219384810349</v>
      </c>
      <c r="P131" s="614"/>
      <c r="Q131" s="614"/>
      <c r="R131" s="614"/>
      <c r="S131" s="614"/>
      <c r="T131" s="614"/>
      <c r="U131" s="614"/>
      <c r="V131" s="614"/>
      <c r="W131" s="614"/>
      <c r="X131" s="614"/>
      <c r="Y131" s="614"/>
      <c r="Z131" s="614"/>
      <c r="AA131" s="614"/>
      <c r="AB131" s="614"/>
    </row>
    <row r="132" spans="1:28" s="144" customFormat="1" x14ac:dyDescent="0.2">
      <c r="A132" s="380"/>
      <c r="B132" s="471" t="s">
        <v>77</v>
      </c>
      <c r="C132" s="490">
        <v>1249.9994790000001</v>
      </c>
      <c r="D132" s="490">
        <v>2219.9999419999999</v>
      </c>
      <c r="E132" s="490">
        <v>1201.6617020000001</v>
      </c>
      <c r="F132" s="102">
        <v>2002.839467</v>
      </c>
      <c r="G132" s="102">
        <v>1649.9999929999999</v>
      </c>
      <c r="H132" s="102">
        <v>2155.0526289999998</v>
      </c>
      <c r="I132" s="102">
        <v>1200</v>
      </c>
      <c r="J132" s="102">
        <v>899.99999600000001</v>
      </c>
      <c r="K132" s="102">
        <v>1049.9999869999999</v>
      </c>
      <c r="L132" s="102">
        <v>1139.999992</v>
      </c>
      <c r="M132" s="102">
        <v>1278.2661820000001</v>
      </c>
      <c r="N132" s="102">
        <v>1100</v>
      </c>
      <c r="O132" s="102">
        <f t="shared" si="55"/>
        <v>17147.819368999997</v>
      </c>
      <c r="P132" s="614"/>
      <c r="Q132" s="614"/>
      <c r="R132" s="614"/>
      <c r="S132" s="614"/>
      <c r="T132" s="614"/>
      <c r="U132" s="614"/>
      <c r="V132" s="614"/>
      <c r="W132" s="614"/>
      <c r="X132" s="614"/>
      <c r="Y132" s="614"/>
      <c r="Z132" s="614"/>
      <c r="AA132" s="614"/>
      <c r="AB132" s="614"/>
    </row>
    <row r="133" spans="1:28" s="144" customFormat="1" x14ac:dyDescent="0.2">
      <c r="A133" s="380"/>
      <c r="B133" s="460" t="s">
        <v>411</v>
      </c>
      <c r="C133" s="461">
        <f t="shared" ref="C133:O133" si="56">+C134+C141</f>
        <v>21.124192921729406</v>
      </c>
      <c r="D133" s="461">
        <f t="shared" si="56"/>
        <v>5.9642136352613813</v>
      </c>
      <c r="E133" s="461">
        <f t="shared" si="56"/>
        <v>5.9642136352613813</v>
      </c>
      <c r="F133" s="461">
        <f t="shared" si="56"/>
        <v>5.9642136352613813</v>
      </c>
      <c r="G133" s="461">
        <f t="shared" si="56"/>
        <v>5.9642136352613813</v>
      </c>
      <c r="H133" s="461">
        <f t="shared" si="56"/>
        <v>5.9642136352613813</v>
      </c>
      <c r="I133" s="461">
        <f t="shared" si="56"/>
        <v>5.9642136352613813</v>
      </c>
      <c r="J133" s="461">
        <f t="shared" si="56"/>
        <v>5.9642136352613813</v>
      </c>
      <c r="K133" s="461">
        <f t="shared" si="56"/>
        <v>5.9642136352613813</v>
      </c>
      <c r="L133" s="461">
        <f t="shared" si="56"/>
        <v>5.9642136352613813</v>
      </c>
      <c r="M133" s="461">
        <f t="shared" si="56"/>
        <v>5.9642136352613813</v>
      </c>
      <c r="N133" s="461">
        <f t="shared" si="56"/>
        <v>5.9642136352613813</v>
      </c>
      <c r="O133" s="461">
        <f t="shared" si="56"/>
        <v>86.730542909604608</v>
      </c>
      <c r="P133" s="614"/>
      <c r="Q133" s="614"/>
      <c r="R133" s="614"/>
      <c r="S133" s="614"/>
      <c r="T133" s="614"/>
      <c r="U133" s="614"/>
      <c r="V133" s="614"/>
      <c r="W133" s="614"/>
      <c r="X133" s="614"/>
      <c r="Y133" s="614"/>
      <c r="Z133" s="614"/>
      <c r="AA133" s="614"/>
      <c r="AB133" s="614"/>
    </row>
    <row r="134" spans="1:28" s="144" customFormat="1" x14ac:dyDescent="0.2">
      <c r="A134" s="380"/>
      <c r="B134" s="492" t="s">
        <v>89</v>
      </c>
      <c r="C134" s="493">
        <f t="shared" ref="C134:O134" si="57">+C135+C138</f>
        <v>7.8504517717294044</v>
      </c>
      <c r="D134" s="493">
        <f t="shared" si="57"/>
        <v>5.9642136352613813</v>
      </c>
      <c r="E134" s="493">
        <f t="shared" si="57"/>
        <v>5.9642136352613813</v>
      </c>
      <c r="F134" s="493">
        <f t="shared" si="57"/>
        <v>5.9642136352613813</v>
      </c>
      <c r="G134" s="493">
        <f t="shared" si="57"/>
        <v>5.9642136352613813</v>
      </c>
      <c r="H134" s="493">
        <f t="shared" si="57"/>
        <v>5.9642136352613813</v>
      </c>
      <c r="I134" s="493">
        <f t="shared" si="57"/>
        <v>5.9642136352613813</v>
      </c>
      <c r="J134" s="493">
        <f t="shared" si="57"/>
        <v>5.9642136352613813</v>
      </c>
      <c r="K134" s="493">
        <f t="shared" si="57"/>
        <v>5.9642136352613813</v>
      </c>
      <c r="L134" s="493">
        <f t="shared" si="57"/>
        <v>5.9642136352613813</v>
      </c>
      <c r="M134" s="493">
        <f t="shared" si="57"/>
        <v>5.9642136352613813</v>
      </c>
      <c r="N134" s="493">
        <f t="shared" si="57"/>
        <v>5.9642136352613813</v>
      </c>
      <c r="O134" s="493">
        <f t="shared" si="57"/>
        <v>73.456801759604602</v>
      </c>
      <c r="P134" s="614"/>
      <c r="Q134" s="614"/>
      <c r="R134" s="614"/>
      <c r="S134" s="614"/>
      <c r="T134" s="614"/>
      <c r="U134" s="614"/>
      <c r="V134" s="614"/>
      <c r="W134" s="614"/>
      <c r="X134" s="614"/>
      <c r="Y134" s="614"/>
      <c r="Z134" s="614"/>
      <c r="AA134" s="614"/>
      <c r="AB134" s="614"/>
    </row>
    <row r="135" spans="1:28" s="144" customFormat="1" x14ac:dyDescent="0.2">
      <c r="A135" s="607"/>
      <c r="B135" s="471" t="s">
        <v>91</v>
      </c>
      <c r="C135" s="490">
        <f t="shared" ref="C135:O135" si="58">+C136+C137</f>
        <v>7.3721838113369511</v>
      </c>
      <c r="D135" s="490">
        <f t="shared" si="58"/>
        <v>5.9642136352613813</v>
      </c>
      <c r="E135" s="490">
        <f t="shared" si="58"/>
        <v>5.9642136352613813</v>
      </c>
      <c r="F135" s="490">
        <f t="shared" si="58"/>
        <v>5.9642136352613813</v>
      </c>
      <c r="G135" s="490">
        <f t="shared" si="58"/>
        <v>5.9642136352613813</v>
      </c>
      <c r="H135" s="490">
        <f t="shared" si="58"/>
        <v>5.9642136352613813</v>
      </c>
      <c r="I135" s="490">
        <f t="shared" si="58"/>
        <v>5.9642136352613813</v>
      </c>
      <c r="J135" s="490">
        <f t="shared" si="58"/>
        <v>5.9642136352613813</v>
      </c>
      <c r="K135" s="490">
        <f t="shared" si="58"/>
        <v>5.9642136352613813</v>
      </c>
      <c r="L135" s="490">
        <f t="shared" si="58"/>
        <v>5.9642136352613813</v>
      </c>
      <c r="M135" s="490">
        <f t="shared" si="58"/>
        <v>5.9642136352613813</v>
      </c>
      <c r="N135" s="490">
        <f t="shared" si="58"/>
        <v>5.9642136352613813</v>
      </c>
      <c r="O135" s="490">
        <f t="shared" si="58"/>
        <v>72.978533799212144</v>
      </c>
      <c r="P135" s="614"/>
      <c r="Q135" s="614"/>
      <c r="R135" s="614"/>
      <c r="S135" s="614"/>
      <c r="T135" s="614"/>
      <c r="U135" s="614"/>
      <c r="V135" s="614"/>
      <c r="W135" s="614"/>
      <c r="X135" s="614"/>
      <c r="Y135" s="614"/>
      <c r="Z135" s="614"/>
      <c r="AA135" s="614"/>
      <c r="AB135" s="614"/>
    </row>
    <row r="136" spans="1:28" x14ac:dyDescent="0.2">
      <c r="B136" s="471" t="s">
        <v>170</v>
      </c>
      <c r="C136" s="490">
        <v>5.9642136352613813</v>
      </c>
      <c r="D136" s="490">
        <v>5.9642136352613813</v>
      </c>
      <c r="E136" s="490">
        <v>5.9642136352613813</v>
      </c>
      <c r="F136" s="102">
        <v>5.9642136352613813</v>
      </c>
      <c r="G136" s="102">
        <v>5.9642136352613813</v>
      </c>
      <c r="H136" s="102">
        <v>5.9642136352613813</v>
      </c>
      <c r="I136" s="102">
        <v>5.9642136352613813</v>
      </c>
      <c r="J136" s="102">
        <v>5.9642136352613813</v>
      </c>
      <c r="K136" s="102">
        <v>5.9642136352613813</v>
      </c>
      <c r="L136" s="102">
        <v>5.9642136352613813</v>
      </c>
      <c r="M136" s="102">
        <v>5.9642136352613813</v>
      </c>
      <c r="N136" s="102">
        <v>5.9642136352613813</v>
      </c>
      <c r="O136" s="102">
        <f t="shared" ref="O136:O137" si="59">SUM(C136:N136)</f>
        <v>71.570563623136579</v>
      </c>
      <c r="P136" s="614"/>
      <c r="Q136" s="614"/>
      <c r="R136" s="614"/>
      <c r="S136" s="614"/>
      <c r="T136" s="614"/>
      <c r="U136" s="614"/>
      <c r="V136" s="614"/>
      <c r="W136" s="614"/>
      <c r="X136" s="614"/>
      <c r="Y136" s="614"/>
      <c r="Z136" s="614"/>
      <c r="AA136" s="614"/>
      <c r="AB136" s="614"/>
    </row>
    <row r="137" spans="1:28" x14ac:dyDescent="0.2">
      <c r="A137" s="380"/>
      <c r="B137" s="471" t="s">
        <v>94</v>
      </c>
      <c r="C137" s="490">
        <v>1.4079701760755698</v>
      </c>
      <c r="D137" s="490">
        <v>0</v>
      </c>
      <c r="E137" s="490">
        <v>0</v>
      </c>
      <c r="F137" s="102">
        <v>0</v>
      </c>
      <c r="G137" s="102">
        <v>0</v>
      </c>
      <c r="H137" s="102">
        <v>0</v>
      </c>
      <c r="I137" s="102">
        <v>0</v>
      </c>
      <c r="J137" s="102">
        <v>0</v>
      </c>
      <c r="K137" s="102">
        <v>0</v>
      </c>
      <c r="L137" s="102">
        <v>0</v>
      </c>
      <c r="M137" s="102">
        <v>0</v>
      </c>
      <c r="N137" s="102">
        <v>0</v>
      </c>
      <c r="O137" s="102">
        <f t="shared" si="59"/>
        <v>1.4079701760755698</v>
      </c>
      <c r="P137" s="614"/>
      <c r="Q137" s="614"/>
      <c r="R137" s="614"/>
      <c r="S137" s="614"/>
      <c r="T137" s="614"/>
      <c r="U137" s="614"/>
      <c r="V137" s="614"/>
      <c r="W137" s="614"/>
      <c r="X137" s="614"/>
      <c r="Y137" s="614"/>
      <c r="Z137" s="614"/>
      <c r="AA137" s="614"/>
      <c r="AB137" s="614"/>
    </row>
    <row r="138" spans="1:28" s="144" customFormat="1" x14ac:dyDescent="0.2">
      <c r="A138" s="380"/>
      <c r="B138" s="491" t="s">
        <v>95</v>
      </c>
      <c r="C138" s="490">
        <f t="shared" ref="C138:O138" si="60">+C139+C140</f>
        <v>0.47826796039245351</v>
      </c>
      <c r="D138" s="490">
        <f t="shared" si="60"/>
        <v>0</v>
      </c>
      <c r="E138" s="490">
        <f t="shared" si="60"/>
        <v>0</v>
      </c>
      <c r="F138" s="490">
        <f t="shared" si="60"/>
        <v>0</v>
      </c>
      <c r="G138" s="490">
        <f t="shared" si="60"/>
        <v>0</v>
      </c>
      <c r="H138" s="490">
        <f t="shared" si="60"/>
        <v>0</v>
      </c>
      <c r="I138" s="490">
        <f t="shared" si="60"/>
        <v>0</v>
      </c>
      <c r="J138" s="490">
        <f t="shared" si="60"/>
        <v>0</v>
      </c>
      <c r="K138" s="490">
        <f t="shared" si="60"/>
        <v>0</v>
      </c>
      <c r="L138" s="490">
        <f t="shared" si="60"/>
        <v>0</v>
      </c>
      <c r="M138" s="490">
        <f t="shared" si="60"/>
        <v>0</v>
      </c>
      <c r="N138" s="490">
        <f t="shared" si="60"/>
        <v>0</v>
      </c>
      <c r="O138" s="490">
        <f t="shared" si="60"/>
        <v>0.47826796039245351</v>
      </c>
      <c r="P138" s="614"/>
      <c r="Q138" s="614"/>
      <c r="R138" s="614"/>
      <c r="S138" s="614"/>
      <c r="T138" s="614"/>
      <c r="U138" s="614"/>
      <c r="V138" s="614"/>
      <c r="W138" s="614"/>
      <c r="X138" s="614"/>
      <c r="Y138" s="614"/>
      <c r="Z138" s="614"/>
      <c r="AA138" s="614"/>
      <c r="AB138" s="614"/>
    </row>
    <row r="139" spans="1:28" s="144" customFormat="1" x14ac:dyDescent="0.2">
      <c r="A139" s="380"/>
      <c r="B139" s="471" t="s">
        <v>170</v>
      </c>
      <c r="C139" s="490">
        <v>8.759973367706746E-3</v>
      </c>
      <c r="D139" s="490">
        <v>0</v>
      </c>
      <c r="E139" s="490">
        <v>0</v>
      </c>
      <c r="F139" s="102">
        <v>0</v>
      </c>
      <c r="G139" s="102">
        <v>0</v>
      </c>
      <c r="H139" s="102">
        <v>0</v>
      </c>
      <c r="I139" s="102">
        <v>0</v>
      </c>
      <c r="J139" s="102">
        <v>0</v>
      </c>
      <c r="K139" s="102">
        <v>0</v>
      </c>
      <c r="L139" s="102">
        <v>0</v>
      </c>
      <c r="M139" s="102">
        <v>0</v>
      </c>
      <c r="N139" s="102">
        <v>0</v>
      </c>
      <c r="O139" s="102">
        <f t="shared" ref="O139:O140" si="61">SUM(C139:N139)</f>
        <v>8.759973367706746E-3</v>
      </c>
      <c r="P139" s="614"/>
      <c r="Q139" s="614"/>
      <c r="R139" s="614"/>
      <c r="S139" s="614"/>
      <c r="T139" s="614"/>
      <c r="U139" s="614"/>
      <c r="V139" s="614"/>
      <c r="W139" s="614"/>
      <c r="X139" s="614"/>
      <c r="Y139" s="614"/>
      <c r="Z139" s="614"/>
      <c r="AA139" s="614"/>
      <c r="AB139" s="614"/>
    </row>
    <row r="140" spans="1:28" s="144" customFormat="1" x14ac:dyDescent="0.2">
      <c r="A140" s="380"/>
      <c r="B140" s="492" t="s">
        <v>94</v>
      </c>
      <c r="C140" s="493">
        <v>0.46950798702474678</v>
      </c>
      <c r="D140" s="493">
        <v>0</v>
      </c>
      <c r="E140" s="493">
        <v>0</v>
      </c>
      <c r="F140" s="152">
        <v>0</v>
      </c>
      <c r="G140" s="152">
        <v>0</v>
      </c>
      <c r="H140" s="152">
        <v>0</v>
      </c>
      <c r="I140" s="152">
        <v>0</v>
      </c>
      <c r="J140" s="152">
        <v>0</v>
      </c>
      <c r="K140" s="152">
        <v>0</v>
      </c>
      <c r="L140" s="152">
        <v>0</v>
      </c>
      <c r="M140" s="152">
        <v>0</v>
      </c>
      <c r="N140" s="152">
        <v>0</v>
      </c>
      <c r="O140" s="152">
        <f t="shared" si="61"/>
        <v>0.46950798702474678</v>
      </c>
      <c r="P140" s="614"/>
      <c r="Q140" s="614"/>
      <c r="R140" s="614"/>
      <c r="S140" s="614"/>
      <c r="T140" s="614"/>
      <c r="U140" s="614"/>
      <c r="V140" s="614"/>
      <c r="W140" s="614"/>
      <c r="X140" s="614"/>
      <c r="Y140" s="614"/>
      <c r="Z140" s="614"/>
      <c r="AA140" s="614"/>
      <c r="AB140" s="614"/>
    </row>
    <row r="141" spans="1:28" s="144" customFormat="1" x14ac:dyDescent="0.2">
      <c r="A141" s="380"/>
      <c r="B141" s="627" t="s">
        <v>117</v>
      </c>
      <c r="C141" s="493">
        <f t="shared" ref="C141:O141" si="62">+C142+C143</f>
        <v>13.273741150000001</v>
      </c>
      <c r="D141" s="493">
        <f t="shared" si="62"/>
        <v>0</v>
      </c>
      <c r="E141" s="493">
        <f t="shared" si="62"/>
        <v>0</v>
      </c>
      <c r="F141" s="493">
        <f t="shared" si="62"/>
        <v>0</v>
      </c>
      <c r="G141" s="493">
        <f t="shared" si="62"/>
        <v>0</v>
      </c>
      <c r="H141" s="493">
        <f t="shared" si="62"/>
        <v>0</v>
      </c>
      <c r="I141" s="493">
        <f t="shared" si="62"/>
        <v>0</v>
      </c>
      <c r="J141" s="493">
        <f t="shared" si="62"/>
        <v>0</v>
      </c>
      <c r="K141" s="493">
        <f t="shared" si="62"/>
        <v>0</v>
      </c>
      <c r="L141" s="493">
        <f t="shared" si="62"/>
        <v>0</v>
      </c>
      <c r="M141" s="493">
        <f t="shared" si="62"/>
        <v>0</v>
      </c>
      <c r="N141" s="493">
        <f t="shared" si="62"/>
        <v>0</v>
      </c>
      <c r="O141" s="493">
        <f t="shared" si="62"/>
        <v>13.273741150000001</v>
      </c>
      <c r="P141" s="614"/>
      <c r="Q141" s="614"/>
      <c r="R141" s="614"/>
      <c r="S141" s="614"/>
      <c r="T141" s="614"/>
      <c r="U141" s="614"/>
      <c r="V141" s="614"/>
      <c r="W141" s="614"/>
      <c r="X141" s="614"/>
      <c r="Y141" s="614"/>
      <c r="Z141" s="614"/>
      <c r="AA141" s="614"/>
      <c r="AB141" s="614"/>
    </row>
    <row r="142" spans="1:28" s="144" customFormat="1" x14ac:dyDescent="0.2">
      <c r="A142" s="380"/>
      <c r="B142" s="471" t="s">
        <v>170</v>
      </c>
      <c r="C142" s="490">
        <v>3.06876302</v>
      </c>
      <c r="D142" s="490">
        <v>0</v>
      </c>
      <c r="E142" s="490">
        <v>0</v>
      </c>
      <c r="F142" s="102">
        <v>0</v>
      </c>
      <c r="G142" s="102">
        <v>0</v>
      </c>
      <c r="H142" s="102">
        <v>0</v>
      </c>
      <c r="I142" s="102">
        <v>0</v>
      </c>
      <c r="J142" s="102">
        <v>0</v>
      </c>
      <c r="K142" s="102">
        <v>0</v>
      </c>
      <c r="L142" s="102">
        <v>0</v>
      </c>
      <c r="M142" s="102">
        <v>0</v>
      </c>
      <c r="N142" s="102">
        <v>0</v>
      </c>
      <c r="O142" s="102">
        <f t="shared" ref="O142:O143" si="63">SUM(C142:N142)</f>
        <v>3.06876302</v>
      </c>
      <c r="P142" s="614"/>
      <c r="Q142" s="614"/>
      <c r="R142" s="614"/>
      <c r="S142" s="614"/>
      <c r="T142" s="614"/>
      <c r="U142" s="614"/>
      <c r="V142" s="614"/>
      <c r="W142" s="614"/>
      <c r="X142" s="614"/>
      <c r="Y142" s="614"/>
      <c r="Z142" s="614"/>
      <c r="AA142" s="614"/>
      <c r="AB142" s="614"/>
    </row>
    <row r="143" spans="1:28" s="144" customFormat="1" x14ac:dyDescent="0.2">
      <c r="A143" s="380"/>
      <c r="B143" s="497" t="s">
        <v>94</v>
      </c>
      <c r="C143" s="488">
        <v>10.204978130000001</v>
      </c>
      <c r="D143" s="488">
        <v>0</v>
      </c>
      <c r="E143" s="488">
        <v>0</v>
      </c>
      <c r="F143" s="106">
        <v>0</v>
      </c>
      <c r="G143" s="106">
        <v>0</v>
      </c>
      <c r="H143" s="106">
        <v>0</v>
      </c>
      <c r="I143" s="106">
        <v>0</v>
      </c>
      <c r="J143" s="106">
        <v>0</v>
      </c>
      <c r="K143" s="106">
        <v>0</v>
      </c>
      <c r="L143" s="106">
        <v>0</v>
      </c>
      <c r="M143" s="106">
        <v>0</v>
      </c>
      <c r="N143" s="106">
        <v>0</v>
      </c>
      <c r="O143" s="106">
        <f t="shared" si="63"/>
        <v>10.204978130000001</v>
      </c>
      <c r="P143" s="614"/>
      <c r="Q143" s="614"/>
      <c r="R143" s="614"/>
      <c r="S143" s="614"/>
      <c r="T143" s="614"/>
      <c r="U143" s="614"/>
      <c r="V143" s="614"/>
      <c r="W143" s="614"/>
      <c r="X143" s="614"/>
      <c r="Y143" s="614"/>
      <c r="Z143" s="614"/>
      <c r="AA143" s="614"/>
      <c r="AB143" s="614"/>
    </row>
    <row r="144" spans="1:28" s="144" customFormat="1" x14ac:dyDescent="0.2">
      <c r="A144" s="607"/>
      <c r="B144" s="495"/>
      <c r="C144" s="107"/>
      <c r="D144" s="107"/>
      <c r="E144" s="107"/>
      <c r="F144" s="107"/>
      <c r="G144" s="107"/>
      <c r="H144" s="107"/>
      <c r="I144" s="107"/>
      <c r="J144" s="107"/>
      <c r="K144" s="107"/>
      <c r="L144" s="107"/>
      <c r="M144" s="107"/>
      <c r="N144" s="107"/>
      <c r="O144" s="107"/>
      <c r="P144" s="614"/>
      <c r="Q144" s="614"/>
      <c r="R144" s="614"/>
      <c r="S144" s="614"/>
      <c r="T144" s="614"/>
      <c r="U144" s="614"/>
      <c r="V144" s="614"/>
      <c r="W144" s="614"/>
      <c r="X144" s="614"/>
      <c r="Y144" s="614"/>
      <c r="Z144" s="614"/>
      <c r="AA144" s="614"/>
      <c r="AB144" s="614"/>
    </row>
    <row r="145" spans="1:28" x14ac:dyDescent="0.2">
      <c r="A145" s="603"/>
      <c r="B145" s="458" t="s">
        <v>118</v>
      </c>
      <c r="C145" s="459">
        <f>+C146+C147</f>
        <v>1734.7254745263192</v>
      </c>
      <c r="D145" s="459">
        <f t="shared" ref="D145:O145" si="64">+D146+D147</f>
        <v>1324.986375078136</v>
      </c>
      <c r="E145" s="459">
        <f t="shared" si="64"/>
        <v>9381.167285915426</v>
      </c>
      <c r="F145" s="459">
        <f t="shared" si="64"/>
        <v>1662.2407811289922</v>
      </c>
      <c r="G145" s="459">
        <f t="shared" si="64"/>
        <v>1977.4565491052585</v>
      </c>
      <c r="H145" s="459">
        <f t="shared" si="64"/>
        <v>4028.6442107594512</v>
      </c>
      <c r="I145" s="459">
        <f t="shared" si="64"/>
        <v>943.45259175208253</v>
      </c>
      <c r="J145" s="459">
        <f t="shared" si="64"/>
        <v>2045.9046978519427</v>
      </c>
      <c r="K145" s="459">
        <f t="shared" si="64"/>
        <v>3896.5734523356518</v>
      </c>
      <c r="L145" s="459">
        <f t="shared" si="64"/>
        <v>1102.181059542987</v>
      </c>
      <c r="M145" s="459">
        <f t="shared" si="64"/>
        <v>4782.6406965096739</v>
      </c>
      <c r="N145" s="459">
        <f t="shared" si="64"/>
        <v>13725.727132168333</v>
      </c>
      <c r="O145" s="459">
        <f t="shared" si="64"/>
        <v>46605.700306674255</v>
      </c>
      <c r="P145" s="614"/>
      <c r="Q145" s="614"/>
      <c r="R145" s="614"/>
      <c r="S145" s="614"/>
      <c r="T145" s="614"/>
      <c r="U145" s="614"/>
      <c r="V145" s="614"/>
      <c r="W145" s="614"/>
      <c r="X145" s="614"/>
      <c r="Y145" s="614"/>
      <c r="Z145" s="614"/>
      <c r="AA145" s="614"/>
      <c r="AB145" s="614"/>
    </row>
    <row r="146" spans="1:28" x14ac:dyDescent="0.2">
      <c r="A146" s="603"/>
      <c r="B146" s="460" t="s">
        <v>119</v>
      </c>
      <c r="C146" s="461">
        <v>7.4027121135186587</v>
      </c>
      <c r="D146" s="461">
        <v>5.9947419374430888</v>
      </c>
      <c r="E146" s="461">
        <v>5.9947419374430888</v>
      </c>
      <c r="F146" s="101">
        <v>5.9947419374430888</v>
      </c>
      <c r="G146" s="101">
        <v>5.9947419374430888</v>
      </c>
      <c r="H146" s="101">
        <v>201.18909025865833</v>
      </c>
      <c r="I146" s="101">
        <v>5.9947419374430888</v>
      </c>
      <c r="J146" s="101">
        <v>5.9947419374430888</v>
      </c>
      <c r="K146" s="101">
        <v>5.9947419374430888</v>
      </c>
      <c r="L146" s="101">
        <v>5.9947419374430888</v>
      </c>
      <c r="M146" s="101">
        <v>5.9947419374430888</v>
      </c>
      <c r="N146" s="101">
        <v>14.356146241373628</v>
      </c>
      <c r="O146" s="101">
        <f>SUM(C146:N146)</f>
        <v>276.90062605053839</v>
      </c>
      <c r="P146" s="614"/>
      <c r="Q146" s="614"/>
      <c r="R146" s="614"/>
      <c r="S146" s="614"/>
      <c r="T146" s="614"/>
      <c r="U146" s="614"/>
      <c r="V146" s="614"/>
      <c r="W146" s="614"/>
      <c r="X146" s="614"/>
      <c r="Y146" s="614"/>
      <c r="Z146" s="614"/>
      <c r="AA146" s="614"/>
      <c r="AB146" s="614"/>
    </row>
    <row r="147" spans="1:28" x14ac:dyDescent="0.2">
      <c r="B147" s="460" t="s">
        <v>740</v>
      </c>
      <c r="C147" s="461">
        <v>1727.3227624128006</v>
      </c>
      <c r="D147" s="461">
        <v>1318.991633140693</v>
      </c>
      <c r="E147" s="461">
        <v>9375.1725439779821</v>
      </c>
      <c r="F147" s="101">
        <v>1656.2460391915492</v>
      </c>
      <c r="G147" s="101">
        <v>1971.4618071678156</v>
      </c>
      <c r="H147" s="101">
        <v>3827.4551205007929</v>
      </c>
      <c r="I147" s="101">
        <v>937.45784981463942</v>
      </c>
      <c r="J147" s="101">
        <v>2039.9099559144997</v>
      </c>
      <c r="K147" s="101">
        <v>3890.5787103982088</v>
      </c>
      <c r="L147" s="101">
        <v>1096.186317605544</v>
      </c>
      <c r="M147" s="101">
        <v>4776.6459545722309</v>
      </c>
      <c r="N147" s="101">
        <v>13711.370985926958</v>
      </c>
      <c r="O147" s="101">
        <f t="shared" ref="O147:O148" si="65">SUM(C147:N147)</f>
        <v>46328.799680623713</v>
      </c>
      <c r="P147" s="614"/>
      <c r="Q147" s="614"/>
      <c r="R147" s="614"/>
      <c r="S147" s="614"/>
      <c r="T147" s="614"/>
      <c r="U147" s="614"/>
      <c r="V147" s="614"/>
      <c r="W147" s="614"/>
      <c r="X147" s="614"/>
      <c r="Y147" s="614"/>
      <c r="Z147" s="614"/>
      <c r="AA147" s="614"/>
      <c r="AB147" s="614"/>
    </row>
    <row r="148" spans="1:28" x14ac:dyDescent="0.2">
      <c r="B148" s="458" t="s">
        <v>120</v>
      </c>
      <c r="C148" s="459">
        <v>1393.0087049771116</v>
      </c>
      <c r="D148" s="459">
        <v>2372.2494780214988</v>
      </c>
      <c r="E148" s="459">
        <v>1484.4093856970997</v>
      </c>
      <c r="F148" s="147">
        <v>2195.3543271383028</v>
      </c>
      <c r="G148" s="147">
        <v>3857.589827979416</v>
      </c>
      <c r="H148" s="147">
        <v>2352.5430520150712</v>
      </c>
      <c r="I148" s="147">
        <v>1332.3659535890235</v>
      </c>
      <c r="J148" s="147">
        <v>1014.6074193010419</v>
      </c>
      <c r="K148" s="147">
        <v>1339.1642613644076</v>
      </c>
      <c r="L148" s="147">
        <v>1329.2916114277252</v>
      </c>
      <c r="M148" s="147">
        <v>4816.0322475174235</v>
      </c>
      <c r="N148" s="147">
        <v>1306.2091379774856</v>
      </c>
      <c r="O148" s="147">
        <f t="shared" si="65"/>
        <v>24792.825407005606</v>
      </c>
      <c r="P148" s="614"/>
      <c r="Q148" s="614"/>
      <c r="R148" s="614"/>
      <c r="S148" s="614"/>
      <c r="T148" s="614"/>
      <c r="U148" s="614"/>
      <c r="V148" s="614"/>
      <c r="W148" s="614"/>
      <c r="X148" s="614"/>
      <c r="Y148" s="614"/>
      <c r="Z148" s="614"/>
      <c r="AA148" s="614"/>
      <c r="AB148" s="614"/>
    </row>
    <row r="149" spans="1:28" x14ac:dyDescent="0.2">
      <c r="G149" s="614"/>
      <c r="H149" s="614"/>
      <c r="I149" s="614"/>
      <c r="J149" s="614"/>
      <c r="K149" s="614"/>
      <c r="L149" s="614"/>
    </row>
    <row r="150" spans="1:28" x14ac:dyDescent="0.2">
      <c r="B150" s="119" t="s">
        <v>412</v>
      </c>
      <c r="C150" s="603"/>
      <c r="D150" s="603"/>
      <c r="E150" s="603"/>
      <c r="F150" s="603"/>
      <c r="G150" s="614"/>
      <c r="H150" s="614"/>
      <c r="I150" s="614"/>
      <c r="J150" s="614"/>
      <c r="K150" s="614"/>
      <c r="L150" s="614"/>
    </row>
    <row r="151" spans="1:28" x14ac:dyDescent="0.2">
      <c r="C151" s="603"/>
      <c r="D151" s="603"/>
      <c r="E151" s="603"/>
      <c r="F151" s="603"/>
      <c r="G151" s="614"/>
      <c r="H151" s="614"/>
      <c r="I151" s="614"/>
      <c r="J151" s="614"/>
      <c r="K151" s="614"/>
      <c r="L151" s="614"/>
    </row>
  </sheetData>
  <sortState ref="B82:O123">
    <sortCondition ref="B82:B123"/>
  </sortState>
  <mergeCells count="2">
    <mergeCell ref="B11:O11"/>
    <mergeCell ref="B6:O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4" orientation="portrait" r:id="rId1"/>
  <headerFooter scaleWithDoc="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9"/>
  <sheetViews>
    <sheetView showGridLines="0" showRuler="0" zoomScale="85" zoomScaleNormal="85" zoomScaleSheetLayoutView="85" workbookViewId="0"/>
  </sheetViews>
  <sheetFormatPr baseColWidth="10" defaultColWidth="11.42578125" defaultRowHeight="12.75" x14ac:dyDescent="0.2"/>
  <cols>
    <col min="1" max="1" width="6.85546875" style="378" customWidth="1"/>
    <col min="2" max="2" width="100.42578125" style="378" customWidth="1"/>
    <col min="3" max="4" width="22.140625" style="378" customWidth="1"/>
    <col min="5" max="5" width="18.85546875" style="378" customWidth="1"/>
    <col min="6" max="6" width="17.85546875" style="378" bestFit="1" customWidth="1"/>
    <col min="7" max="16384" width="11.42578125" style="378"/>
  </cols>
  <sheetData>
    <row r="1" spans="1:7" ht="15" x14ac:dyDescent="0.2">
      <c r="A1" s="1124" t="s">
        <v>262</v>
      </c>
      <c r="B1" s="1125"/>
    </row>
    <row r="2" spans="1:7" ht="15" customHeight="1" x14ac:dyDescent="0.2">
      <c r="A2" s="1124"/>
      <c r="B2" s="509" t="s">
        <v>642</v>
      </c>
      <c r="C2" s="379"/>
      <c r="D2" s="380"/>
    </row>
    <row r="3" spans="1:7" ht="15" customHeight="1" x14ac:dyDescent="0.2">
      <c r="A3" s="527"/>
      <c r="B3" s="381" t="s">
        <v>362</v>
      </c>
      <c r="C3" s="380"/>
      <c r="D3" s="382"/>
    </row>
    <row r="4" spans="1:7" s="525" customFormat="1" ht="12" x14ac:dyDescent="0.2">
      <c r="B4" s="541"/>
      <c r="C4" s="542"/>
      <c r="D4" s="542"/>
    </row>
    <row r="5" spans="1:7" s="525" customFormat="1" ht="12" x14ac:dyDescent="0.2">
      <c r="B5" s="543"/>
      <c r="C5" s="543"/>
      <c r="D5" s="544"/>
    </row>
    <row r="6" spans="1:7" ht="17.25" x14ac:dyDescent="0.2">
      <c r="B6" s="1194" t="s">
        <v>663</v>
      </c>
      <c r="C6" s="1194"/>
      <c r="D6" s="1194"/>
      <c r="E6" s="525"/>
      <c r="F6" s="525"/>
      <c r="G6" s="525"/>
    </row>
    <row r="7" spans="1:7" ht="15.75" x14ac:dyDescent="0.2">
      <c r="B7" s="1195" t="s">
        <v>327</v>
      </c>
      <c r="C7" s="1195"/>
      <c r="D7" s="1195"/>
      <c r="E7" s="525"/>
      <c r="F7" s="525"/>
      <c r="G7" s="525"/>
    </row>
    <row r="8" spans="1:7" s="525" customFormat="1" ht="12" x14ac:dyDescent="0.2">
      <c r="B8" s="543"/>
      <c r="C8" s="542"/>
      <c r="D8" s="545"/>
    </row>
    <row r="9" spans="1:7" s="525" customFormat="1" ht="12" x14ac:dyDescent="0.2">
      <c r="B9" s="542"/>
      <c r="C9" s="542"/>
      <c r="D9" s="542"/>
    </row>
    <row r="10" spans="1:7" ht="13.5" thickBot="1" x14ac:dyDescent="0.25">
      <c r="B10" s="380" t="s">
        <v>801</v>
      </c>
      <c r="C10" s="380"/>
      <c r="D10" s="380"/>
      <c r="E10" s="525"/>
      <c r="F10" s="525"/>
      <c r="G10" s="525"/>
    </row>
    <row r="11" spans="1:7" ht="16.5" thickTop="1" thickBot="1" x14ac:dyDescent="0.25">
      <c r="B11" s="365"/>
      <c r="C11" s="535" t="s">
        <v>324</v>
      </c>
      <c r="D11" s="535" t="s">
        <v>325</v>
      </c>
      <c r="E11" s="525"/>
      <c r="F11" s="525"/>
      <c r="G11" s="525"/>
    </row>
    <row r="12" spans="1:7" ht="13.5" thickTop="1" x14ac:dyDescent="0.2">
      <c r="B12" s="383"/>
      <c r="C12" s="384"/>
      <c r="D12" s="384"/>
      <c r="E12" s="525"/>
      <c r="F12" s="525"/>
      <c r="G12" s="525"/>
    </row>
    <row r="13" spans="1:7" ht="17.25" x14ac:dyDescent="0.2">
      <c r="B13" s="530" t="s">
        <v>773</v>
      </c>
      <c r="C13" s="433">
        <f>+C16+C83</f>
        <v>334706966.55737936</v>
      </c>
      <c r="D13" s="433">
        <f>+D16+D83</f>
        <v>6283855531.5415506</v>
      </c>
      <c r="E13" s="525"/>
      <c r="F13" s="525"/>
      <c r="G13" s="525"/>
    </row>
    <row r="14" spans="1:7" ht="13.5" thickBot="1" x14ac:dyDescent="0.25">
      <c r="B14" s="385"/>
      <c r="C14" s="386"/>
      <c r="D14" s="386"/>
      <c r="E14" s="525"/>
      <c r="F14" s="525"/>
      <c r="G14" s="525"/>
    </row>
    <row r="15" spans="1:7" ht="13.5" thickTop="1" x14ac:dyDescent="0.2">
      <c r="B15" s="383"/>
      <c r="C15" s="384"/>
      <c r="D15" s="384"/>
      <c r="E15" s="525"/>
      <c r="F15" s="525"/>
      <c r="G15" s="525"/>
    </row>
    <row r="16" spans="1:7" ht="15.75" x14ac:dyDescent="0.2">
      <c r="B16" s="432" t="s">
        <v>504</v>
      </c>
      <c r="C16" s="520">
        <f>+C19+C60+C65</f>
        <v>320934783.31191218</v>
      </c>
      <c r="D16" s="520">
        <f>+D19+D60+D65</f>
        <v>6025293808.8545008</v>
      </c>
      <c r="E16" s="525"/>
      <c r="F16" s="525"/>
      <c r="G16" s="525"/>
    </row>
    <row r="17" spans="2:7" ht="13.5" thickBot="1" x14ac:dyDescent="0.25">
      <c r="B17" s="385"/>
      <c r="C17" s="386"/>
      <c r="D17" s="386"/>
      <c r="E17" s="525"/>
      <c r="F17" s="525"/>
      <c r="G17" s="525"/>
    </row>
    <row r="18" spans="2:7" s="389" customFormat="1" ht="12.75" customHeight="1" thickTop="1" x14ac:dyDescent="0.2">
      <c r="B18" s="387"/>
      <c r="C18" s="388"/>
      <c r="D18" s="388"/>
      <c r="E18" s="525"/>
      <c r="F18" s="525"/>
      <c r="G18" s="525"/>
    </row>
    <row r="19" spans="2:7" s="529" customFormat="1" ht="15.75" x14ac:dyDescent="0.2">
      <c r="B19" s="432" t="s">
        <v>506</v>
      </c>
      <c r="C19" s="454">
        <f>+C21+C54</f>
        <v>317950840.87193918</v>
      </c>
      <c r="D19" s="454">
        <f>+D21+D54</f>
        <v>5969272676.6979599</v>
      </c>
      <c r="E19" s="525"/>
      <c r="F19" s="525"/>
      <c r="G19" s="525"/>
    </row>
    <row r="20" spans="2:7" x14ac:dyDescent="0.2">
      <c r="B20" s="390"/>
      <c r="C20" s="391"/>
      <c r="D20" s="391"/>
      <c r="E20" s="525"/>
      <c r="F20" s="525"/>
      <c r="G20" s="525"/>
    </row>
    <row r="21" spans="2:7" s="527" customFormat="1" ht="15" x14ac:dyDescent="0.2">
      <c r="B21" s="528" t="s">
        <v>269</v>
      </c>
      <c r="C21" s="455">
        <f>+C23+C27+C29+C52</f>
        <v>278413658.05015337</v>
      </c>
      <c r="D21" s="455">
        <f>+D23+D27+D29+D52</f>
        <v>5226993698.965189</v>
      </c>
      <c r="E21" s="525"/>
      <c r="F21" s="525"/>
      <c r="G21" s="525"/>
    </row>
    <row r="22" spans="2:7" x14ac:dyDescent="0.2">
      <c r="B22" s="392"/>
      <c r="C22" s="393"/>
      <c r="D22" s="393"/>
      <c r="E22" s="525"/>
      <c r="F22" s="525"/>
      <c r="G22" s="525"/>
    </row>
    <row r="23" spans="2:7" ht="15" x14ac:dyDescent="0.2">
      <c r="B23" s="531" t="s">
        <v>363</v>
      </c>
      <c r="C23" s="394">
        <f>+C24+C25</f>
        <v>221925928.71134457</v>
      </c>
      <c r="D23" s="394">
        <f>+D24+D25</f>
        <v>4166481770.8125253</v>
      </c>
      <c r="E23" s="525"/>
      <c r="F23" s="525"/>
      <c r="G23" s="525"/>
    </row>
    <row r="24" spans="2:7" x14ac:dyDescent="0.2">
      <c r="B24" s="390" t="s">
        <v>322</v>
      </c>
      <c r="C24" s="396">
        <v>56591639.393194385</v>
      </c>
      <c r="D24" s="396">
        <v>1062462756.2957101</v>
      </c>
      <c r="E24" s="525"/>
      <c r="F24" s="525"/>
      <c r="G24" s="525"/>
    </row>
    <row r="25" spans="2:7" x14ac:dyDescent="0.2">
      <c r="B25" s="397" t="s">
        <v>121</v>
      </c>
      <c r="C25" s="396">
        <v>165334289.31815019</v>
      </c>
      <c r="D25" s="396">
        <v>3104019014.5168152</v>
      </c>
      <c r="E25" s="525"/>
      <c r="F25" s="525"/>
      <c r="G25" s="525"/>
    </row>
    <row r="26" spans="2:7" x14ac:dyDescent="0.2">
      <c r="B26" s="398"/>
      <c r="C26" s="393"/>
      <c r="D26" s="393"/>
      <c r="E26" s="525"/>
      <c r="F26" s="525"/>
      <c r="G26" s="525"/>
    </row>
    <row r="27" spans="2:7" ht="15" x14ac:dyDescent="0.2">
      <c r="B27" s="531" t="s">
        <v>536</v>
      </c>
      <c r="C27" s="395">
        <v>11089306.637556639</v>
      </c>
      <c r="D27" s="395">
        <v>208192860.67481586</v>
      </c>
      <c r="E27" s="525"/>
      <c r="F27" s="525"/>
      <c r="G27" s="525"/>
    </row>
    <row r="28" spans="2:7" x14ac:dyDescent="0.2">
      <c r="B28" s="398"/>
      <c r="C28" s="393"/>
      <c r="D28" s="393"/>
      <c r="E28" s="525"/>
      <c r="F28" s="525"/>
      <c r="G28" s="525"/>
    </row>
    <row r="29" spans="2:7" ht="15" x14ac:dyDescent="0.2">
      <c r="B29" s="531" t="s">
        <v>56</v>
      </c>
      <c r="C29" s="395">
        <f>+C31+C33+C42+C44+C46+C48+C50</f>
        <v>35216896.990436263</v>
      </c>
      <c r="D29" s="395">
        <f>+D31+D33+D42+D44+D46+D48+D50</f>
        <v>661169067.47784841</v>
      </c>
      <c r="E29" s="525"/>
      <c r="F29" s="525"/>
      <c r="G29" s="525"/>
    </row>
    <row r="30" spans="2:7" x14ac:dyDescent="0.2">
      <c r="B30" s="398"/>
      <c r="C30" s="393"/>
      <c r="D30" s="393"/>
      <c r="E30" s="525"/>
      <c r="F30" s="525"/>
      <c r="G30" s="525"/>
    </row>
    <row r="31" spans="2:7" x14ac:dyDescent="0.2">
      <c r="B31" s="398" t="s">
        <v>309</v>
      </c>
      <c r="C31" s="399">
        <v>1139312.8910763143</v>
      </c>
      <c r="D31" s="399">
        <v>21389688.079644941</v>
      </c>
      <c r="E31" s="525"/>
      <c r="F31" s="525"/>
      <c r="G31" s="525"/>
    </row>
    <row r="32" spans="2:7" x14ac:dyDescent="0.2">
      <c r="B32" s="398"/>
      <c r="C32" s="393"/>
      <c r="D32" s="393"/>
      <c r="E32" s="525"/>
      <c r="F32" s="525"/>
      <c r="G32" s="525"/>
    </row>
    <row r="33" spans="2:7" x14ac:dyDescent="0.2">
      <c r="B33" s="398" t="s">
        <v>319</v>
      </c>
      <c r="C33" s="393">
        <f>SUM(C34:C40)</f>
        <v>21326953.426304579</v>
      </c>
      <c r="D33" s="393">
        <f>SUM(D34:D40)</f>
        <v>400396489.01612741</v>
      </c>
      <c r="E33" s="525"/>
      <c r="F33" s="525"/>
      <c r="G33" s="525"/>
    </row>
    <row r="34" spans="2:7" x14ac:dyDescent="0.2">
      <c r="B34" s="390" t="s">
        <v>815</v>
      </c>
      <c r="C34" s="396">
        <v>2625</v>
      </c>
      <c r="D34" s="396">
        <v>49282.275000000001</v>
      </c>
      <c r="E34" s="525"/>
      <c r="F34" s="525"/>
      <c r="G34" s="525"/>
    </row>
    <row r="35" spans="2:7" x14ac:dyDescent="0.2">
      <c r="B35" s="390" t="s">
        <v>315</v>
      </c>
      <c r="C35" s="396">
        <v>6327847.5143227214</v>
      </c>
      <c r="D35" s="396">
        <v>118800274.80339764</v>
      </c>
      <c r="E35" s="525"/>
      <c r="F35" s="525"/>
      <c r="G35" s="525"/>
    </row>
    <row r="36" spans="2:7" x14ac:dyDescent="0.2">
      <c r="B36" s="390" t="s">
        <v>314</v>
      </c>
      <c r="C36" s="396">
        <v>11778010.640657999</v>
      </c>
      <c r="D36" s="396">
        <v>221122727.3698414</v>
      </c>
      <c r="E36" s="525"/>
      <c r="F36" s="525"/>
      <c r="G36" s="525"/>
    </row>
    <row r="37" spans="2:7" x14ac:dyDescent="0.2">
      <c r="B37" s="390" t="s">
        <v>316</v>
      </c>
      <c r="C37" s="396">
        <v>114918.30772</v>
      </c>
      <c r="D37" s="396">
        <v>2157499.2927968241</v>
      </c>
      <c r="E37" s="525"/>
      <c r="F37" s="525"/>
      <c r="G37" s="525"/>
    </row>
    <row r="38" spans="2:7" x14ac:dyDescent="0.2">
      <c r="B38" s="390" t="s">
        <v>317</v>
      </c>
      <c r="C38" s="396">
        <v>44792.626283856793</v>
      </c>
      <c r="D38" s="396">
        <v>840945.72437838418</v>
      </c>
      <c r="E38" s="525"/>
      <c r="F38" s="525"/>
      <c r="G38" s="525"/>
    </row>
    <row r="39" spans="2:7" x14ac:dyDescent="0.2">
      <c r="B39" s="390" t="s">
        <v>331</v>
      </c>
      <c r="C39" s="396">
        <v>3038705.0700100004</v>
      </c>
      <c r="D39" s="396">
        <v>57049256.725381747</v>
      </c>
      <c r="E39" s="525"/>
      <c r="F39" s="525"/>
      <c r="G39" s="525"/>
    </row>
    <row r="40" spans="2:7" x14ac:dyDescent="0.2">
      <c r="B40" s="390" t="s">
        <v>664</v>
      </c>
      <c r="C40" s="396">
        <v>20054.267309999999</v>
      </c>
      <c r="D40" s="396">
        <v>376502.82533140201</v>
      </c>
      <c r="E40" s="525"/>
      <c r="F40" s="525"/>
      <c r="G40" s="525"/>
    </row>
    <row r="41" spans="2:7" x14ac:dyDescent="0.2">
      <c r="B41" s="400"/>
      <c r="C41" s="401"/>
      <c r="D41" s="401"/>
      <c r="E41" s="525"/>
      <c r="F41" s="525"/>
      <c r="G41" s="525"/>
    </row>
    <row r="42" spans="2:7" x14ac:dyDescent="0.2">
      <c r="B42" s="398" t="s">
        <v>318</v>
      </c>
      <c r="C42" s="393">
        <v>8280375.9123714259</v>
      </c>
      <c r="D42" s="393">
        <v>155457433.45404363</v>
      </c>
      <c r="E42" s="525"/>
      <c r="F42" s="525"/>
      <c r="G42" s="525"/>
    </row>
    <row r="43" spans="2:7" x14ac:dyDescent="0.2">
      <c r="B43" s="400"/>
      <c r="C43" s="402"/>
      <c r="D43" s="402"/>
      <c r="E43" s="525"/>
      <c r="F43" s="525"/>
      <c r="G43" s="525"/>
    </row>
    <row r="44" spans="2:7" x14ac:dyDescent="0.2">
      <c r="B44" s="398" t="s">
        <v>320</v>
      </c>
      <c r="C44" s="393">
        <v>2434136.0203362186</v>
      </c>
      <c r="D44" s="393">
        <v>45698956.472996235</v>
      </c>
      <c r="E44" s="525"/>
      <c r="F44" s="525"/>
      <c r="G44" s="525"/>
    </row>
    <row r="45" spans="2:7" x14ac:dyDescent="0.2">
      <c r="B45" s="400"/>
      <c r="C45" s="402"/>
      <c r="D45" s="402"/>
      <c r="E45" s="525"/>
      <c r="F45" s="525"/>
      <c r="G45" s="525"/>
    </row>
    <row r="46" spans="2:7" x14ac:dyDescent="0.2">
      <c r="B46" s="398" t="s">
        <v>427</v>
      </c>
      <c r="C46" s="393">
        <v>1238730.7538064281</v>
      </c>
      <c r="D46" s="393">
        <v>23256178.918112643</v>
      </c>
      <c r="E46" s="525"/>
      <c r="F46" s="525"/>
      <c r="G46" s="525"/>
    </row>
    <row r="47" spans="2:7" x14ac:dyDescent="0.2">
      <c r="B47" s="400"/>
      <c r="C47" s="396"/>
      <c r="D47" s="396"/>
      <c r="E47" s="525"/>
      <c r="F47" s="525"/>
      <c r="G47" s="525"/>
    </row>
    <row r="48" spans="2:7" x14ac:dyDescent="0.2">
      <c r="B48" s="398" t="s">
        <v>466</v>
      </c>
      <c r="C48" s="393">
        <v>797387.98654129542</v>
      </c>
      <c r="D48" s="393">
        <v>14970321.536923589</v>
      </c>
      <c r="E48" s="525"/>
      <c r="F48" s="525"/>
      <c r="G48" s="525"/>
    </row>
    <row r="49" spans="2:7" x14ac:dyDescent="0.2">
      <c r="B49" s="398"/>
      <c r="C49" s="393"/>
      <c r="D49" s="393"/>
      <c r="E49" s="525"/>
      <c r="F49" s="525"/>
      <c r="G49" s="525"/>
    </row>
    <row r="50" spans="2:7" ht="13.15" customHeight="1" x14ac:dyDescent="0.2">
      <c r="B50" s="398" t="s">
        <v>321</v>
      </c>
      <c r="C50" s="403">
        <v>0</v>
      </c>
      <c r="D50" s="403">
        <v>0</v>
      </c>
      <c r="E50" s="525"/>
      <c r="F50" s="525"/>
      <c r="G50" s="525"/>
    </row>
    <row r="51" spans="2:7" x14ac:dyDescent="0.2">
      <c r="B51" s="398"/>
      <c r="C51" s="393"/>
      <c r="D51" s="393"/>
      <c r="E51" s="525"/>
      <c r="F51" s="525"/>
      <c r="G51" s="525"/>
    </row>
    <row r="52" spans="2:7" ht="15" x14ac:dyDescent="0.2">
      <c r="B52" s="531" t="s">
        <v>284</v>
      </c>
      <c r="C52" s="395">
        <v>10181525.710815901</v>
      </c>
      <c r="D52" s="395">
        <v>191149999.99999988</v>
      </c>
      <c r="E52" s="525"/>
      <c r="F52" s="525"/>
      <c r="G52" s="525"/>
    </row>
    <row r="53" spans="2:7" ht="15" x14ac:dyDescent="0.2">
      <c r="B53" s="404"/>
      <c r="C53" s="405"/>
      <c r="D53" s="405"/>
      <c r="E53" s="525"/>
      <c r="F53" s="525"/>
      <c r="G53" s="525"/>
    </row>
    <row r="54" spans="2:7" s="527" customFormat="1" ht="15" x14ac:dyDescent="0.2">
      <c r="B54" s="522" t="s">
        <v>414</v>
      </c>
      <c r="C54" s="526">
        <f>+C56+C57+C58</f>
        <v>39537182.8217858</v>
      </c>
      <c r="D54" s="526">
        <f>+D56+D57+D58</f>
        <v>742278977.73277092</v>
      </c>
      <c r="E54" s="525"/>
      <c r="F54" s="525"/>
      <c r="G54" s="525"/>
    </row>
    <row r="55" spans="2:7" x14ac:dyDescent="0.2">
      <c r="B55" s="398"/>
      <c r="C55" s="406"/>
      <c r="D55" s="393"/>
      <c r="E55" s="525"/>
      <c r="F55" s="525"/>
      <c r="G55" s="525"/>
    </row>
    <row r="56" spans="2:7" x14ac:dyDescent="0.2">
      <c r="B56" s="398" t="s">
        <v>328</v>
      </c>
      <c r="C56" s="406">
        <v>14971609.9753918</v>
      </c>
      <c r="D56" s="393">
        <v>281080000.00000072</v>
      </c>
      <c r="E56" s="525"/>
      <c r="F56" s="525"/>
      <c r="G56" s="525"/>
    </row>
    <row r="57" spans="2:7" x14ac:dyDescent="0.2">
      <c r="B57" s="407" t="s">
        <v>405</v>
      </c>
      <c r="C57" s="408">
        <v>23500281.1162537</v>
      </c>
      <c r="D57" s="399">
        <v>441198977.7327702</v>
      </c>
      <c r="E57" s="525"/>
      <c r="F57" s="525"/>
      <c r="G57" s="525"/>
    </row>
    <row r="58" spans="2:7" x14ac:dyDescent="0.2">
      <c r="B58" s="407" t="s">
        <v>466</v>
      </c>
      <c r="C58" s="408">
        <v>1065291.7301403</v>
      </c>
      <c r="D58" s="399">
        <v>20000000.000000022</v>
      </c>
      <c r="E58" s="525"/>
      <c r="F58" s="525"/>
      <c r="G58" s="525"/>
    </row>
    <row r="59" spans="2:7" x14ac:dyDescent="0.2">
      <c r="B59" s="398"/>
      <c r="C59" s="406"/>
      <c r="D59" s="393"/>
      <c r="E59" s="525"/>
      <c r="F59" s="525"/>
      <c r="G59" s="525"/>
    </row>
    <row r="60" spans="2:7" ht="15.75" x14ac:dyDescent="0.2">
      <c r="B60" s="521" t="s">
        <v>507</v>
      </c>
      <c r="C60" s="454">
        <f>+C62+C63</f>
        <v>107431.94879553263</v>
      </c>
      <c r="D60" s="454">
        <f>+D62+D63</f>
        <v>2016948.8930770888</v>
      </c>
      <c r="E60" s="525"/>
      <c r="F60" s="525"/>
      <c r="G60" s="525"/>
    </row>
    <row r="61" spans="2:7" x14ac:dyDescent="0.2">
      <c r="B61" s="398"/>
      <c r="C61" s="393"/>
      <c r="D61" s="393"/>
      <c r="E61" s="525"/>
      <c r="F61" s="525"/>
      <c r="G61" s="525"/>
    </row>
    <row r="62" spans="2:7" x14ac:dyDescent="0.2">
      <c r="B62" s="398" t="s">
        <v>326</v>
      </c>
      <c r="C62" s="393">
        <v>98561.940479415105</v>
      </c>
      <c r="D62" s="393">
        <v>1850421.5829486351</v>
      </c>
      <c r="E62" s="525"/>
      <c r="F62" s="525"/>
      <c r="G62" s="525"/>
    </row>
    <row r="63" spans="2:7" x14ac:dyDescent="0.2">
      <c r="B63" s="398" t="s">
        <v>364</v>
      </c>
      <c r="C63" s="393">
        <v>8870.0083161175298</v>
      </c>
      <c r="D63" s="393">
        <v>166527.31012845374</v>
      </c>
      <c r="E63" s="525"/>
      <c r="F63" s="525"/>
      <c r="G63" s="525"/>
    </row>
    <row r="64" spans="2:7" x14ac:dyDescent="0.2">
      <c r="B64" s="398"/>
      <c r="C64" s="393"/>
      <c r="D64" s="393"/>
      <c r="E64" s="525"/>
      <c r="F64" s="525"/>
      <c r="G64" s="525"/>
    </row>
    <row r="65" spans="2:8" ht="15.75" x14ac:dyDescent="0.2">
      <c r="B65" s="521" t="s">
        <v>929</v>
      </c>
      <c r="C65" s="454">
        <f>+C67+C72+C77</f>
        <v>2876510.4911774416</v>
      </c>
      <c r="D65" s="454">
        <f>+D67+D72+D77</f>
        <v>54004183.263463512</v>
      </c>
      <c r="E65" s="525"/>
      <c r="F65" s="525"/>
      <c r="G65" s="525"/>
    </row>
    <row r="66" spans="2:8" ht="15.75" x14ac:dyDescent="0.2">
      <c r="B66" s="510"/>
      <c r="C66" s="409"/>
      <c r="D66" s="409"/>
      <c r="E66" s="525"/>
      <c r="F66" s="525"/>
      <c r="G66" s="525"/>
    </row>
    <row r="67" spans="2:8" s="524" customFormat="1" ht="12.75" customHeight="1" x14ac:dyDescent="0.2">
      <c r="B67" s="522" t="s">
        <v>513</v>
      </c>
      <c r="C67" s="523">
        <f>+C69+C70</f>
        <v>1258397.7485191855</v>
      </c>
      <c r="D67" s="523">
        <f>+D69+D70</f>
        <v>23625411.010248892</v>
      </c>
      <c r="E67" s="525"/>
      <c r="F67" s="525"/>
      <c r="G67" s="525"/>
    </row>
    <row r="68" spans="2:8" s="389" customFormat="1" x14ac:dyDescent="0.2">
      <c r="B68" s="511"/>
      <c r="C68" s="512"/>
      <c r="D68" s="513"/>
      <c r="E68" s="525"/>
      <c r="F68" s="525"/>
      <c r="G68" s="525"/>
    </row>
    <row r="69" spans="2:8" s="389" customFormat="1" ht="12.75" customHeight="1" x14ac:dyDescent="0.2">
      <c r="B69" s="511" t="s">
        <v>322</v>
      </c>
      <c r="C69" s="514">
        <v>74750.255978289555</v>
      </c>
      <c r="D69" s="515">
        <v>1403376.2557876038</v>
      </c>
      <c r="E69" s="525"/>
      <c r="F69" s="525"/>
      <c r="G69" s="525"/>
    </row>
    <row r="70" spans="2:8" s="389" customFormat="1" x14ac:dyDescent="0.2">
      <c r="B70" s="511" t="s">
        <v>514</v>
      </c>
      <c r="C70" s="514">
        <v>1183647.4925408959</v>
      </c>
      <c r="D70" s="515">
        <v>22222034.754461288</v>
      </c>
      <c r="E70" s="525"/>
      <c r="F70" s="525"/>
      <c r="G70" s="525"/>
    </row>
    <row r="71" spans="2:8" s="389" customFormat="1" x14ac:dyDescent="0.2">
      <c r="B71" s="516"/>
      <c r="C71" s="514"/>
      <c r="D71" s="515"/>
      <c r="E71" s="525"/>
      <c r="F71" s="525"/>
      <c r="G71" s="525"/>
    </row>
    <row r="72" spans="2:8" s="524" customFormat="1" ht="12.75" customHeight="1" x14ac:dyDescent="0.2">
      <c r="B72" s="453" t="s">
        <v>748</v>
      </c>
      <c r="C72" s="523">
        <f>+C74+C75</f>
        <v>1022688.085129075</v>
      </c>
      <c r="D72" s="523">
        <f>+D74+D75</f>
        <v>19200150.647830278</v>
      </c>
      <c r="E72" s="525"/>
      <c r="F72" s="525"/>
      <c r="G72" s="525"/>
      <c r="H72" s="1032"/>
    </row>
    <row r="73" spans="2:8" s="389" customFormat="1" x14ac:dyDescent="0.2">
      <c r="B73" s="511"/>
      <c r="C73" s="512"/>
      <c r="D73" s="513"/>
      <c r="E73" s="525"/>
      <c r="F73" s="525"/>
      <c r="G73" s="525"/>
    </row>
    <row r="74" spans="2:8" s="389" customFormat="1" ht="12.75" customHeight="1" x14ac:dyDescent="0.2">
      <c r="B74" s="511" t="s">
        <v>322</v>
      </c>
      <c r="C74" s="514">
        <v>2820.8062944069438</v>
      </c>
      <c r="D74" s="515">
        <v>52958.381532454849</v>
      </c>
      <c r="E74" s="525"/>
      <c r="F74" s="525"/>
      <c r="G74" s="525"/>
    </row>
    <row r="75" spans="2:8" s="389" customFormat="1" x14ac:dyDescent="0.2">
      <c r="B75" s="511" t="s">
        <v>514</v>
      </c>
      <c r="C75" s="514">
        <v>1019867.278834668</v>
      </c>
      <c r="D75" s="515">
        <v>19147192.266297825</v>
      </c>
      <c r="E75" s="525"/>
      <c r="F75" s="525"/>
      <c r="G75" s="525"/>
    </row>
    <row r="76" spans="2:8" s="389" customFormat="1" x14ac:dyDescent="0.2">
      <c r="B76" s="390"/>
      <c r="C76" s="393"/>
      <c r="D76" s="393"/>
      <c r="E76" s="525"/>
      <c r="F76" s="525"/>
      <c r="G76" s="525"/>
    </row>
    <row r="77" spans="2:8" s="524" customFormat="1" ht="15" x14ac:dyDescent="0.2">
      <c r="B77" s="453" t="s">
        <v>930</v>
      </c>
      <c r="C77" s="523">
        <f>+C79+C80</f>
        <v>595424.65752918064</v>
      </c>
      <c r="D77" s="523">
        <f>+D79+D80</f>
        <v>11178621.605384342</v>
      </c>
      <c r="E77" s="525"/>
      <c r="F77" s="525"/>
      <c r="G77" s="525"/>
    </row>
    <row r="78" spans="2:8" s="389" customFormat="1" x14ac:dyDescent="0.2">
      <c r="B78" s="390"/>
      <c r="C78" s="393"/>
      <c r="D78" s="393"/>
      <c r="E78" s="525"/>
      <c r="F78" s="525"/>
      <c r="G78" s="525"/>
    </row>
    <row r="79" spans="2:8" s="389" customFormat="1" x14ac:dyDescent="0.2">
      <c r="B79" s="511" t="s">
        <v>322</v>
      </c>
      <c r="C79" s="517">
        <v>14137.093270475514</v>
      </c>
      <c r="D79" s="518">
        <v>265412.61647856142</v>
      </c>
      <c r="E79" s="525"/>
      <c r="F79" s="525"/>
      <c r="G79" s="525"/>
    </row>
    <row r="80" spans="2:8" s="389" customFormat="1" x14ac:dyDescent="0.2">
      <c r="B80" s="511" t="s">
        <v>514</v>
      </c>
      <c r="C80" s="517">
        <v>581287.56425870513</v>
      </c>
      <c r="D80" s="518">
        <v>10913208.988905782</v>
      </c>
      <c r="E80" s="525"/>
      <c r="F80" s="525"/>
      <c r="G80" s="525"/>
    </row>
    <row r="81" spans="2:7" s="389" customFormat="1" ht="13.5" thickBot="1" x14ac:dyDescent="0.25">
      <c r="B81" s="385"/>
      <c r="C81" s="410"/>
      <c r="D81" s="410"/>
      <c r="E81" s="525"/>
      <c r="F81" s="525"/>
      <c r="G81" s="525"/>
    </row>
    <row r="82" spans="2:7" ht="12.75" customHeight="1" thickTop="1" x14ac:dyDescent="0.2">
      <c r="B82" s="390"/>
      <c r="C82" s="393"/>
      <c r="D82" s="393"/>
      <c r="E82" s="525"/>
      <c r="F82" s="525"/>
      <c r="G82" s="525"/>
    </row>
    <row r="83" spans="2:7" ht="12.75" customHeight="1" x14ac:dyDescent="0.2">
      <c r="B83" s="432" t="s">
        <v>931</v>
      </c>
      <c r="C83" s="520">
        <v>13772183.245467188</v>
      </c>
      <c r="D83" s="520">
        <v>258561722.68705007</v>
      </c>
      <c r="E83" s="525"/>
      <c r="F83" s="525"/>
      <c r="G83" s="525"/>
    </row>
    <row r="84" spans="2:7" ht="13.5" thickBot="1" x14ac:dyDescent="0.25">
      <c r="B84" s="385"/>
      <c r="C84" s="410"/>
      <c r="D84" s="410"/>
      <c r="E84" s="525"/>
      <c r="F84" s="525"/>
      <c r="G84" s="525"/>
    </row>
    <row r="85" spans="2:7" ht="13.5" thickTop="1" x14ac:dyDescent="0.2">
      <c r="B85" s="390"/>
      <c r="C85" s="393"/>
      <c r="D85" s="393"/>
      <c r="E85" s="525"/>
      <c r="F85" s="525"/>
      <c r="G85" s="525"/>
    </row>
    <row r="86" spans="2:7" ht="12.75" customHeight="1" x14ac:dyDescent="0.2">
      <c r="B86" s="519" t="s">
        <v>932</v>
      </c>
      <c r="C86" s="454">
        <v>1852615.070238383</v>
      </c>
      <c r="D86" s="454">
        <v>34781365.851669453</v>
      </c>
      <c r="E86" s="525"/>
      <c r="F86" s="525"/>
      <c r="G86" s="525"/>
    </row>
    <row r="87" spans="2:7" ht="17.25" x14ac:dyDescent="0.2">
      <c r="B87" s="411"/>
      <c r="C87" s="412"/>
      <c r="D87" s="412"/>
      <c r="E87" s="525"/>
      <c r="F87" s="525"/>
      <c r="G87" s="525"/>
    </row>
    <row r="88" spans="2:7" ht="12.75" customHeight="1" x14ac:dyDescent="0.2">
      <c r="B88" s="519" t="s">
        <v>774</v>
      </c>
      <c r="C88" s="454">
        <f>+C16-C86</f>
        <v>319082168.24167377</v>
      </c>
      <c r="D88" s="454">
        <f>+D16-D86</f>
        <v>5990512443.0028315</v>
      </c>
      <c r="E88" s="525"/>
      <c r="F88" s="525"/>
      <c r="G88" s="525"/>
    </row>
    <row r="89" spans="2:7" ht="16.5" thickBot="1" x14ac:dyDescent="0.25">
      <c r="B89" s="413"/>
      <c r="C89" s="414"/>
      <c r="D89" s="414"/>
      <c r="E89" s="525"/>
      <c r="F89" s="525"/>
      <c r="G89" s="525"/>
    </row>
    <row r="90" spans="2:7" s="415" customFormat="1" ht="12.75" customHeight="1" thickTop="1" x14ac:dyDescent="0.2">
      <c r="B90" s="416"/>
      <c r="C90" s="417"/>
      <c r="D90" s="418"/>
      <c r="E90" s="525"/>
      <c r="F90" s="525"/>
      <c r="G90" s="525"/>
    </row>
    <row r="91" spans="2:7" ht="12.75" customHeight="1" x14ac:dyDescent="0.2">
      <c r="B91" s="1" t="s">
        <v>796</v>
      </c>
      <c r="C91" s="504"/>
      <c r="D91" s="504"/>
      <c r="E91" s="525"/>
      <c r="F91" s="525"/>
      <c r="G91" s="525"/>
    </row>
    <row r="92" spans="2:7" ht="12.75" customHeight="1" x14ac:dyDescent="0.2">
      <c r="B92" s="1193" t="s">
        <v>817</v>
      </c>
      <c r="C92" s="1193"/>
      <c r="D92" s="1193"/>
      <c r="E92" s="525"/>
      <c r="F92" s="525"/>
      <c r="G92" s="525"/>
    </row>
    <row r="93" spans="2:7" ht="12.75" customHeight="1" x14ac:dyDescent="0.2">
      <c r="B93" s="1177" t="s">
        <v>936</v>
      </c>
      <c r="C93" s="1177"/>
      <c r="D93" s="1177"/>
      <c r="E93" s="525"/>
      <c r="F93" s="525"/>
      <c r="G93" s="525"/>
    </row>
    <row r="94" spans="2:7" ht="12.75" customHeight="1" x14ac:dyDescent="0.2">
      <c r="B94" s="1193" t="s">
        <v>933</v>
      </c>
      <c r="C94" s="1193"/>
      <c r="D94" s="1193"/>
      <c r="E94" s="525"/>
      <c r="F94" s="525"/>
      <c r="G94" s="525"/>
    </row>
    <row r="95" spans="2:7" ht="25.5" customHeight="1" x14ac:dyDescent="0.2">
      <c r="B95" s="1193" t="s">
        <v>934</v>
      </c>
      <c r="C95" s="1193"/>
      <c r="D95" s="1193"/>
      <c r="E95" s="525"/>
      <c r="F95" s="525"/>
      <c r="G95" s="525"/>
    </row>
    <row r="96" spans="2:7" ht="12.75" customHeight="1" x14ac:dyDescent="0.2">
      <c r="B96" s="1193" t="s">
        <v>935</v>
      </c>
      <c r="C96" s="1193"/>
      <c r="D96" s="1193"/>
      <c r="E96" s="525"/>
      <c r="F96" s="525"/>
      <c r="G96" s="525"/>
    </row>
    <row r="97" spans="2:7" ht="12.75" customHeight="1" x14ac:dyDescent="0.2">
      <c r="B97" s="1193"/>
      <c r="C97" s="1193"/>
      <c r="D97" s="1193"/>
      <c r="E97" s="525"/>
      <c r="F97" s="525"/>
      <c r="G97" s="525"/>
    </row>
    <row r="98" spans="2:7" x14ac:dyDescent="0.2">
      <c r="E98" s="525"/>
      <c r="F98" s="525"/>
      <c r="G98" s="525"/>
    </row>
    <row r="99" spans="2:7" x14ac:dyDescent="0.2">
      <c r="E99" s="525"/>
      <c r="F99" s="525"/>
      <c r="G99" s="525"/>
    </row>
    <row r="100" spans="2:7" x14ac:dyDescent="0.2">
      <c r="E100" s="525"/>
      <c r="F100" s="525"/>
      <c r="G100" s="525"/>
    </row>
    <row r="101" spans="2:7" x14ac:dyDescent="0.2">
      <c r="E101" s="525"/>
      <c r="F101" s="525"/>
      <c r="G101" s="525"/>
    </row>
    <row r="102" spans="2:7" x14ac:dyDescent="0.2">
      <c r="E102" s="525"/>
      <c r="F102" s="525"/>
      <c r="G102" s="525"/>
    </row>
    <row r="103" spans="2:7" x14ac:dyDescent="0.2">
      <c r="E103" s="525"/>
      <c r="F103" s="525"/>
      <c r="G103" s="525"/>
    </row>
    <row r="104" spans="2:7" x14ac:dyDescent="0.2">
      <c r="E104" s="525"/>
      <c r="F104" s="525"/>
      <c r="G104" s="525"/>
    </row>
    <row r="105" spans="2:7" x14ac:dyDescent="0.2">
      <c r="E105" s="525"/>
      <c r="F105" s="525"/>
      <c r="G105" s="525"/>
    </row>
    <row r="106" spans="2:7" x14ac:dyDescent="0.2">
      <c r="E106" s="525"/>
      <c r="F106" s="525"/>
      <c r="G106" s="525"/>
    </row>
    <row r="107" spans="2:7" x14ac:dyDescent="0.2">
      <c r="E107" s="525"/>
      <c r="F107" s="525"/>
      <c r="G107" s="525"/>
    </row>
    <row r="108" spans="2:7" x14ac:dyDescent="0.2">
      <c r="E108" s="525"/>
      <c r="F108" s="525"/>
      <c r="G108" s="525"/>
    </row>
    <row r="109" spans="2:7" x14ac:dyDescent="0.2">
      <c r="E109" s="525"/>
      <c r="F109" s="525"/>
      <c r="G109" s="525"/>
    </row>
    <row r="110" spans="2:7" x14ac:dyDescent="0.2">
      <c r="E110" s="525"/>
      <c r="F110" s="525"/>
      <c r="G110" s="525"/>
    </row>
    <row r="111" spans="2:7" x14ac:dyDescent="0.2">
      <c r="E111" s="525"/>
      <c r="F111" s="525"/>
      <c r="G111" s="525"/>
    </row>
    <row r="112" spans="2:7" x14ac:dyDescent="0.2">
      <c r="E112" s="525"/>
      <c r="F112" s="525"/>
      <c r="G112" s="525"/>
    </row>
    <row r="113" spans="5:7" x14ac:dyDescent="0.2">
      <c r="E113" s="525"/>
      <c r="F113" s="525"/>
      <c r="G113" s="525"/>
    </row>
    <row r="114" spans="5:7" x14ac:dyDescent="0.2">
      <c r="E114" s="525"/>
      <c r="F114" s="525"/>
      <c r="G114" s="525"/>
    </row>
    <row r="115" spans="5:7" x14ac:dyDescent="0.2">
      <c r="E115" s="525"/>
      <c r="F115" s="525"/>
      <c r="G115" s="525"/>
    </row>
    <row r="116" spans="5:7" x14ac:dyDescent="0.2">
      <c r="E116" s="525"/>
      <c r="F116" s="525"/>
      <c r="G116" s="525"/>
    </row>
    <row r="117" spans="5:7" x14ac:dyDescent="0.2">
      <c r="E117" s="525"/>
      <c r="F117" s="525"/>
      <c r="G117" s="525"/>
    </row>
    <row r="118" spans="5:7" x14ac:dyDescent="0.2">
      <c r="E118" s="525"/>
      <c r="F118" s="525"/>
      <c r="G118" s="525"/>
    </row>
    <row r="119" spans="5:7" x14ac:dyDescent="0.2">
      <c r="E119" s="525"/>
      <c r="F119" s="525"/>
      <c r="G119" s="525"/>
    </row>
    <row r="120" spans="5:7" x14ac:dyDescent="0.2">
      <c r="E120" s="525"/>
      <c r="F120" s="525"/>
      <c r="G120" s="525"/>
    </row>
    <row r="121" spans="5:7" x14ac:dyDescent="0.2">
      <c r="E121" s="525"/>
      <c r="F121" s="525"/>
      <c r="G121" s="525"/>
    </row>
    <row r="122" spans="5:7" x14ac:dyDescent="0.2">
      <c r="E122" s="525"/>
      <c r="F122" s="525"/>
      <c r="G122" s="525"/>
    </row>
    <row r="123" spans="5:7" x14ac:dyDescent="0.2">
      <c r="E123" s="525"/>
      <c r="F123" s="525"/>
      <c r="G123" s="525"/>
    </row>
    <row r="124" spans="5:7" x14ac:dyDescent="0.2">
      <c r="E124" s="525"/>
      <c r="F124" s="525"/>
      <c r="G124" s="525"/>
    </row>
    <row r="125" spans="5:7" x14ac:dyDescent="0.2">
      <c r="E125" s="525"/>
      <c r="F125" s="525"/>
      <c r="G125" s="525"/>
    </row>
    <row r="126" spans="5:7" x14ac:dyDescent="0.2">
      <c r="E126" s="525"/>
      <c r="F126" s="525"/>
      <c r="G126" s="525"/>
    </row>
    <row r="127" spans="5:7" x14ac:dyDescent="0.2">
      <c r="E127" s="525"/>
      <c r="F127" s="525"/>
      <c r="G127" s="525"/>
    </row>
    <row r="128" spans="5:7" x14ac:dyDescent="0.2">
      <c r="E128" s="525"/>
      <c r="F128" s="525"/>
      <c r="G128" s="525"/>
    </row>
    <row r="129" spans="5:7" x14ac:dyDescent="0.2">
      <c r="E129" s="525"/>
      <c r="F129" s="525"/>
      <c r="G129" s="525"/>
    </row>
    <row r="130" spans="5:7" x14ac:dyDescent="0.2">
      <c r="E130" s="525"/>
      <c r="F130" s="525"/>
      <c r="G130" s="525"/>
    </row>
    <row r="131" spans="5:7" x14ac:dyDescent="0.2">
      <c r="E131" s="525"/>
      <c r="F131" s="525"/>
      <c r="G131" s="525"/>
    </row>
    <row r="132" spans="5:7" x14ac:dyDescent="0.2">
      <c r="E132" s="525"/>
      <c r="F132" s="525"/>
      <c r="G132" s="525"/>
    </row>
    <row r="133" spans="5:7" x14ac:dyDescent="0.2">
      <c r="E133" s="525"/>
      <c r="F133" s="525"/>
      <c r="G133" s="525"/>
    </row>
    <row r="134" spans="5:7" x14ac:dyDescent="0.2">
      <c r="E134" s="525"/>
      <c r="F134" s="525"/>
      <c r="G134" s="525"/>
    </row>
    <row r="135" spans="5:7" x14ac:dyDescent="0.2">
      <c r="E135" s="525"/>
      <c r="F135" s="525"/>
      <c r="G135" s="525"/>
    </row>
    <row r="136" spans="5:7" x14ac:dyDescent="0.2">
      <c r="E136" s="525"/>
      <c r="F136" s="525"/>
      <c r="G136" s="525"/>
    </row>
    <row r="137" spans="5:7" x14ac:dyDescent="0.2">
      <c r="E137" s="525"/>
      <c r="F137" s="525"/>
      <c r="G137" s="525"/>
    </row>
    <row r="138" spans="5:7" x14ac:dyDescent="0.2">
      <c r="E138" s="525"/>
      <c r="F138" s="525"/>
      <c r="G138" s="525"/>
    </row>
    <row r="139" spans="5:7" x14ac:dyDescent="0.2">
      <c r="E139" s="525"/>
      <c r="F139" s="525"/>
      <c r="G139" s="525"/>
    </row>
    <row r="140" spans="5:7" x14ac:dyDescent="0.2">
      <c r="E140" s="525"/>
      <c r="F140" s="525"/>
      <c r="G140" s="525"/>
    </row>
    <row r="141" spans="5:7" x14ac:dyDescent="0.2">
      <c r="E141" s="525"/>
      <c r="F141" s="525"/>
      <c r="G141" s="525"/>
    </row>
    <row r="142" spans="5:7" x14ac:dyDescent="0.2">
      <c r="E142" s="525"/>
      <c r="F142" s="525"/>
      <c r="G142" s="525"/>
    </row>
    <row r="143" spans="5:7" x14ac:dyDescent="0.2">
      <c r="E143" s="525"/>
      <c r="F143" s="525"/>
      <c r="G143" s="525"/>
    </row>
    <row r="144" spans="5:7" x14ac:dyDescent="0.2">
      <c r="E144" s="525"/>
      <c r="F144" s="525"/>
      <c r="G144" s="525"/>
    </row>
    <row r="145" spans="5:7" x14ac:dyDescent="0.2">
      <c r="E145" s="525"/>
      <c r="F145" s="525"/>
      <c r="G145" s="525"/>
    </row>
    <row r="146" spans="5:7" x14ac:dyDescent="0.2">
      <c r="E146" s="525"/>
      <c r="F146" s="525"/>
      <c r="G146" s="525"/>
    </row>
    <row r="147" spans="5:7" x14ac:dyDescent="0.2">
      <c r="E147" s="525"/>
      <c r="F147" s="525"/>
      <c r="G147" s="525"/>
    </row>
    <row r="148" spans="5:7" x14ac:dyDescent="0.2">
      <c r="E148" s="525"/>
      <c r="F148" s="525"/>
      <c r="G148" s="525"/>
    </row>
    <row r="149" spans="5:7" x14ac:dyDescent="0.2">
      <c r="E149" s="525"/>
      <c r="F149" s="525"/>
      <c r="G149" s="525"/>
    </row>
  </sheetData>
  <mergeCells count="7">
    <mergeCell ref="B97:D97"/>
    <mergeCell ref="B6:D6"/>
    <mergeCell ref="B7:D7"/>
    <mergeCell ref="B92:D92"/>
    <mergeCell ref="B95:D95"/>
    <mergeCell ref="B96:D96"/>
    <mergeCell ref="B94:D9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4"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5"/>
  <sheetViews>
    <sheetView showGridLines="0" zoomScale="85" zoomScaleNormal="85" zoomScaleSheetLayoutView="85" workbookViewId="0"/>
  </sheetViews>
  <sheetFormatPr baseColWidth="10" defaultColWidth="11.42578125" defaultRowHeight="12.75" x14ac:dyDescent="0.2"/>
  <cols>
    <col min="1" max="1" width="6.42578125" style="607" bestFit="1" customWidth="1"/>
    <col min="2" max="2" width="55.7109375" style="603" customWidth="1"/>
    <col min="3" max="5" width="11.42578125" style="144"/>
    <col min="6" max="6" width="9.5703125" style="144" bestFit="1" customWidth="1"/>
    <col min="7" max="7" width="12.5703125" style="603" customWidth="1"/>
    <col min="8" max="8" width="12.140625" style="603" bestFit="1" customWidth="1"/>
    <col min="9" max="15" width="11.42578125" style="603"/>
    <col min="16" max="27" width="11.5703125" style="603" bestFit="1" customWidth="1"/>
    <col min="28" max="31" width="12.85546875" style="603" bestFit="1" customWidth="1"/>
    <col min="32" max="16384" width="11.42578125" style="603"/>
  </cols>
  <sheetData>
    <row r="1" spans="1:31" ht="15" x14ac:dyDescent="0.2">
      <c r="A1" s="1124" t="s">
        <v>262</v>
      </c>
      <c r="B1" s="1132"/>
    </row>
    <row r="2" spans="1:31" ht="15" customHeight="1" x14ac:dyDescent="0.2">
      <c r="A2" s="992"/>
      <c r="B2" s="509" t="s">
        <v>642</v>
      </c>
      <c r="C2" s="381"/>
      <c r="D2" s="381"/>
      <c r="E2" s="381"/>
      <c r="F2" s="604"/>
      <c r="H2" s="614"/>
      <c r="I2" s="614"/>
      <c r="J2" s="614"/>
      <c r="K2" s="614"/>
      <c r="L2" s="614"/>
    </row>
    <row r="3" spans="1:31" ht="15" customHeight="1" x14ac:dyDescent="0.2">
      <c r="A3" s="992"/>
      <c r="B3" s="381" t="s">
        <v>362</v>
      </c>
      <c r="C3" s="381"/>
      <c r="D3" s="381"/>
      <c r="E3" s="381"/>
      <c r="F3" s="604"/>
      <c r="H3" s="614"/>
      <c r="I3" s="614"/>
      <c r="J3" s="614"/>
      <c r="K3" s="614"/>
      <c r="L3" s="614"/>
    </row>
    <row r="4" spans="1:31" s="606" customFormat="1" x14ac:dyDescent="0.2">
      <c r="A4" s="543"/>
      <c r="B4" s="605"/>
      <c r="C4" s="605"/>
      <c r="D4" s="605"/>
      <c r="E4" s="605"/>
      <c r="F4" s="605"/>
      <c r="H4" s="614"/>
      <c r="I4" s="614"/>
      <c r="J4" s="614"/>
      <c r="K4" s="614"/>
      <c r="L4" s="614"/>
    </row>
    <row r="5" spans="1:31" s="606" customFormat="1" ht="13.5" thickBot="1" x14ac:dyDescent="0.25">
      <c r="A5" s="543"/>
      <c r="B5" s="605"/>
      <c r="C5" s="605"/>
      <c r="D5" s="605"/>
      <c r="E5" s="605"/>
      <c r="F5" s="605"/>
      <c r="H5" s="614"/>
      <c r="I5" s="614"/>
      <c r="J5" s="614"/>
      <c r="K5" s="614"/>
      <c r="L5" s="614"/>
    </row>
    <row r="6" spans="1:31" s="119" customFormat="1" ht="22.5" customHeight="1" thickBot="1" x14ac:dyDescent="0.25">
      <c r="A6" s="380"/>
      <c r="B6" s="1329" t="s">
        <v>677</v>
      </c>
      <c r="C6" s="1330"/>
      <c r="D6" s="1330"/>
      <c r="E6" s="1330"/>
      <c r="F6" s="1330"/>
      <c r="G6" s="1330"/>
      <c r="H6" s="1330"/>
      <c r="I6" s="1330"/>
      <c r="J6" s="1330"/>
      <c r="K6" s="1330"/>
      <c r="L6" s="1330"/>
      <c r="M6" s="1330"/>
      <c r="N6" s="1330"/>
      <c r="O6" s="1331"/>
    </row>
    <row r="7" spans="1:31" s="606" customFormat="1" x14ac:dyDescent="0.2">
      <c r="A7" s="543"/>
      <c r="B7" s="543"/>
      <c r="C7" s="543"/>
      <c r="D7" s="543"/>
      <c r="E7" s="543"/>
      <c r="F7" s="543"/>
      <c r="H7" s="614"/>
      <c r="I7" s="614"/>
      <c r="J7" s="614"/>
      <c r="K7" s="614"/>
      <c r="L7" s="614"/>
    </row>
    <row r="8" spans="1:31" s="119" customFormat="1" ht="13.5" thickBot="1" x14ac:dyDescent="0.25">
      <c r="A8" s="380"/>
      <c r="B8" s="607" t="s">
        <v>807</v>
      </c>
      <c r="C8" s="380"/>
      <c r="D8" s="380"/>
      <c r="E8" s="380"/>
      <c r="F8" s="608"/>
      <c r="H8" s="614"/>
      <c r="I8" s="614"/>
      <c r="J8" s="614"/>
      <c r="K8" s="614"/>
      <c r="L8" s="614"/>
    </row>
    <row r="9" spans="1:31" s="119" customFormat="1" ht="14.25" thickTop="1" thickBot="1" x14ac:dyDescent="0.25">
      <c r="A9" s="380"/>
      <c r="B9" s="609"/>
      <c r="C9" s="609">
        <v>43101</v>
      </c>
      <c r="D9" s="609">
        <v>43132</v>
      </c>
      <c r="E9" s="609">
        <v>43160</v>
      </c>
      <c r="F9" s="609">
        <v>43191</v>
      </c>
      <c r="G9" s="609">
        <v>43221</v>
      </c>
      <c r="H9" s="609">
        <v>43252</v>
      </c>
      <c r="I9" s="609">
        <v>43282</v>
      </c>
      <c r="J9" s="609">
        <v>43313</v>
      </c>
      <c r="K9" s="609">
        <v>43344</v>
      </c>
      <c r="L9" s="609">
        <v>43374</v>
      </c>
      <c r="M9" s="609">
        <v>43405</v>
      </c>
      <c r="N9" s="609">
        <v>43435</v>
      </c>
      <c r="O9" s="610">
        <v>2018</v>
      </c>
    </row>
    <row r="10" spans="1:31" s="119" customFormat="1" ht="14.25" thickTop="1" thickBot="1" x14ac:dyDescent="0.25">
      <c r="A10" s="380"/>
      <c r="B10" s="380"/>
      <c r="C10" s="611"/>
      <c r="D10" s="611"/>
      <c r="E10" s="611"/>
      <c r="F10" s="611"/>
      <c r="H10" s="614"/>
      <c r="I10" s="614"/>
      <c r="J10" s="614"/>
      <c r="K10" s="614"/>
      <c r="L10" s="614"/>
    </row>
    <row r="11" spans="1:31" s="119" customFormat="1" ht="13.5" thickBot="1" x14ac:dyDescent="0.25">
      <c r="A11" s="380"/>
      <c r="B11" s="1326" t="s">
        <v>530</v>
      </c>
      <c r="C11" s="1327"/>
      <c r="D11" s="1327"/>
      <c r="E11" s="1327"/>
      <c r="F11" s="1327"/>
      <c r="G11" s="1327"/>
      <c r="H11" s="1327"/>
      <c r="I11" s="1327"/>
      <c r="J11" s="1327"/>
      <c r="K11" s="1327"/>
      <c r="L11" s="1327"/>
      <c r="M11" s="1327"/>
      <c r="N11" s="1327"/>
      <c r="O11" s="1328"/>
    </row>
    <row r="12" spans="1:31" s="144" customFormat="1" ht="13.5" thickBot="1" x14ac:dyDescent="0.25">
      <c r="A12" s="612"/>
      <c r="B12" s="613"/>
      <c r="C12" s="611"/>
      <c r="D12" s="611"/>
      <c r="E12" s="611"/>
      <c r="F12" s="611"/>
      <c r="H12" s="614"/>
      <c r="I12" s="614"/>
      <c r="J12" s="614"/>
      <c r="K12" s="614"/>
      <c r="L12" s="614"/>
    </row>
    <row r="13" spans="1:31" ht="15.75" thickBot="1" x14ac:dyDescent="0.25">
      <c r="B13" s="451" t="s">
        <v>66</v>
      </c>
      <c r="C13" s="452">
        <f t="shared" ref="C13:O13" si="0">+C14+C15</f>
        <v>877.68625017297211</v>
      </c>
      <c r="D13" s="452">
        <f t="shared" si="0"/>
        <v>420.86375341308667</v>
      </c>
      <c r="E13" s="452">
        <f t="shared" si="0"/>
        <v>1918.7844719564782</v>
      </c>
      <c r="F13" s="452">
        <f t="shared" si="0"/>
        <v>1848.6142776515903</v>
      </c>
      <c r="G13" s="452">
        <f t="shared" si="0"/>
        <v>1709.0720349354951</v>
      </c>
      <c r="H13" s="452">
        <f t="shared" si="0"/>
        <v>2986.3082194098156</v>
      </c>
      <c r="I13" s="452">
        <f t="shared" si="0"/>
        <v>685.05724887567203</v>
      </c>
      <c r="J13" s="452">
        <f t="shared" si="0"/>
        <v>340.2058640923525</v>
      </c>
      <c r="K13" s="452">
        <f t="shared" si="0"/>
        <v>1652.3466369073303</v>
      </c>
      <c r="L13" s="452">
        <f t="shared" si="0"/>
        <v>1877.2278468551115</v>
      </c>
      <c r="M13" s="452">
        <f t="shared" si="0"/>
        <v>1373.1163644678497</v>
      </c>
      <c r="N13" s="452">
        <f t="shared" si="0"/>
        <v>2936.9315481359386</v>
      </c>
      <c r="O13" s="1120">
        <f t="shared" si="0"/>
        <v>18626.21451687369</v>
      </c>
      <c r="P13" s="614"/>
      <c r="Q13" s="614"/>
      <c r="R13" s="614"/>
      <c r="S13" s="614"/>
      <c r="T13" s="614"/>
      <c r="U13" s="614"/>
      <c r="V13" s="614"/>
      <c r="W13" s="614"/>
      <c r="X13" s="614"/>
      <c r="Y13" s="614"/>
      <c r="Z13" s="614"/>
      <c r="AA13" s="614"/>
      <c r="AB13" s="614"/>
      <c r="AC13" s="614"/>
      <c r="AD13" s="614"/>
      <c r="AE13" s="614"/>
    </row>
    <row r="14" spans="1:31" x14ac:dyDescent="0.2">
      <c r="A14" s="380"/>
      <c r="B14" s="615" t="s">
        <v>67</v>
      </c>
      <c r="C14" s="149">
        <v>73.408571402776147</v>
      </c>
      <c r="D14" s="149">
        <v>61.410864654153052</v>
      </c>
      <c r="E14" s="149">
        <v>493.6449668193585</v>
      </c>
      <c r="F14" s="149">
        <v>1.9126068476952411</v>
      </c>
      <c r="G14" s="149">
        <v>57.202944502562026</v>
      </c>
      <c r="H14" s="149">
        <v>382.34980228398547</v>
      </c>
      <c r="I14" s="149">
        <v>0</v>
      </c>
      <c r="J14" s="149">
        <v>0.21468412395734576</v>
      </c>
      <c r="K14" s="149">
        <v>352.82707119344633</v>
      </c>
      <c r="L14" s="149">
        <v>0</v>
      </c>
      <c r="M14" s="149">
        <v>0</v>
      </c>
      <c r="N14" s="149">
        <v>348.99199433264801</v>
      </c>
      <c r="O14" s="149">
        <f t="shared" ref="O14:O15" si="1">SUM(C14:N14)</f>
        <v>1771.9635061605818</v>
      </c>
      <c r="P14" s="614"/>
      <c r="Q14" s="614"/>
      <c r="R14" s="614"/>
      <c r="S14" s="614"/>
      <c r="T14" s="614"/>
      <c r="U14" s="614"/>
      <c r="V14" s="614"/>
      <c r="W14" s="614"/>
      <c r="X14" s="614"/>
      <c r="Y14" s="614"/>
      <c r="Z14" s="614"/>
      <c r="AA14" s="614"/>
      <c r="AB14" s="614"/>
    </row>
    <row r="15" spans="1:31" x14ac:dyDescent="0.2">
      <c r="A15" s="380"/>
      <c r="B15" s="615" t="s">
        <v>68</v>
      </c>
      <c r="C15" s="149">
        <v>804.27767877019596</v>
      </c>
      <c r="D15" s="149">
        <v>359.45288875893363</v>
      </c>
      <c r="E15" s="149">
        <v>1425.1395051371198</v>
      </c>
      <c r="F15" s="149">
        <v>1846.701670803895</v>
      </c>
      <c r="G15" s="149">
        <v>1651.869090432933</v>
      </c>
      <c r="H15" s="149">
        <v>2603.9584171258302</v>
      </c>
      <c r="I15" s="149">
        <v>685.05724887567203</v>
      </c>
      <c r="J15" s="149">
        <v>339.99117996839516</v>
      </c>
      <c r="K15" s="149">
        <v>1299.519565713884</v>
      </c>
      <c r="L15" s="149">
        <v>1877.2278468551115</v>
      </c>
      <c r="M15" s="149">
        <v>1373.1163644678497</v>
      </c>
      <c r="N15" s="149">
        <v>2587.9395538032904</v>
      </c>
      <c r="O15" s="149">
        <f t="shared" si="1"/>
        <v>16854.251010713109</v>
      </c>
      <c r="P15" s="614"/>
      <c r="Q15" s="614"/>
      <c r="R15" s="614"/>
      <c r="S15" s="614"/>
      <c r="T15" s="614"/>
      <c r="U15" s="614"/>
      <c r="V15" s="614"/>
      <c r="W15" s="614"/>
      <c r="X15" s="614"/>
      <c r="Y15" s="614"/>
      <c r="Z15" s="614"/>
      <c r="AA15" s="614"/>
      <c r="AB15" s="614"/>
    </row>
    <row r="16" spans="1:31" s="144" customFormat="1" ht="13.5" thickBot="1" x14ac:dyDescent="0.25">
      <c r="A16" s="380"/>
      <c r="B16" s="380"/>
      <c r="C16" s="611"/>
      <c r="D16" s="611"/>
      <c r="E16" s="611"/>
      <c r="F16" s="611"/>
      <c r="G16" s="611"/>
      <c r="H16" s="611"/>
      <c r="I16" s="611"/>
      <c r="J16" s="611"/>
      <c r="K16" s="611"/>
      <c r="L16" s="611"/>
      <c r="M16" s="611"/>
      <c r="N16" s="611"/>
      <c r="O16" s="611"/>
      <c r="P16" s="614"/>
      <c r="Q16" s="614"/>
      <c r="R16" s="614"/>
      <c r="S16" s="614"/>
      <c r="T16" s="614"/>
      <c r="U16" s="614"/>
      <c r="V16" s="614"/>
      <c r="W16" s="614"/>
      <c r="X16" s="614"/>
      <c r="Y16" s="614"/>
      <c r="Z16" s="614"/>
      <c r="AA16" s="614"/>
      <c r="AB16" s="614"/>
    </row>
    <row r="17" spans="1:28" s="144" customFormat="1" ht="13.5" thickBot="1" x14ac:dyDescent="0.25">
      <c r="A17" s="380"/>
      <c r="B17" s="150" t="s">
        <v>56</v>
      </c>
      <c r="C17" s="99">
        <f t="shared" ref="C17:O17" si="2">+C18+C22+C25+C31+C32+C38</f>
        <v>76.106564264436841</v>
      </c>
      <c r="D17" s="99">
        <f t="shared" si="2"/>
        <v>35.388360970124694</v>
      </c>
      <c r="E17" s="99">
        <f t="shared" si="2"/>
        <v>137.78051310536469</v>
      </c>
      <c r="F17" s="99">
        <f t="shared" si="2"/>
        <v>52.501543983475301</v>
      </c>
      <c r="G17" s="99">
        <f t="shared" si="2"/>
        <v>353.15355377699592</v>
      </c>
      <c r="H17" s="99">
        <f t="shared" si="2"/>
        <v>107.12987191456756</v>
      </c>
      <c r="I17" s="99">
        <f t="shared" si="2"/>
        <v>83.627451297304944</v>
      </c>
      <c r="J17" s="99">
        <f t="shared" si="2"/>
        <v>33.009472795601241</v>
      </c>
      <c r="K17" s="99">
        <f t="shared" si="2"/>
        <v>138.08230599657787</v>
      </c>
      <c r="L17" s="99">
        <f t="shared" si="2"/>
        <v>52.651460953984994</v>
      </c>
      <c r="M17" s="99">
        <f t="shared" si="2"/>
        <v>75.089463210387407</v>
      </c>
      <c r="N17" s="99">
        <f t="shared" si="2"/>
        <v>104.41178334351454</v>
      </c>
      <c r="O17" s="151">
        <f t="shared" si="2"/>
        <v>1248.9323456123361</v>
      </c>
      <c r="P17" s="614"/>
      <c r="Q17" s="614"/>
      <c r="R17" s="614"/>
      <c r="S17" s="614"/>
      <c r="T17" s="614"/>
      <c r="U17" s="614"/>
      <c r="V17" s="614"/>
      <c r="W17" s="614"/>
      <c r="X17" s="614"/>
      <c r="Y17" s="614"/>
      <c r="Z17" s="614"/>
      <c r="AA17" s="614"/>
      <c r="AB17" s="614"/>
    </row>
    <row r="18" spans="1:28" s="144" customFormat="1" x14ac:dyDescent="0.2">
      <c r="A18" s="380"/>
      <c r="B18" s="616" t="s">
        <v>69</v>
      </c>
      <c r="C18" s="100">
        <f>+C19+C20+C21</f>
        <v>37.050773191789219</v>
      </c>
      <c r="D18" s="100">
        <f t="shared" ref="D18:O18" si="3">+D19+D20+D21</f>
        <v>23.543237964596152</v>
      </c>
      <c r="E18" s="100">
        <f t="shared" si="3"/>
        <v>102.46732156662189</v>
      </c>
      <c r="F18" s="100">
        <f t="shared" si="3"/>
        <v>42.813818334477205</v>
      </c>
      <c r="G18" s="100">
        <f t="shared" si="3"/>
        <v>66.066140785857897</v>
      </c>
      <c r="H18" s="100">
        <f t="shared" si="3"/>
        <v>47.14756270530016</v>
      </c>
      <c r="I18" s="100">
        <f t="shared" si="3"/>
        <v>38.563977898187353</v>
      </c>
      <c r="J18" s="100">
        <f t="shared" si="3"/>
        <v>22.819667001285211</v>
      </c>
      <c r="K18" s="100">
        <f t="shared" si="3"/>
        <v>104.35683282585413</v>
      </c>
      <c r="L18" s="100">
        <f t="shared" si="3"/>
        <v>43.68263716226879</v>
      </c>
      <c r="M18" s="100">
        <f t="shared" si="3"/>
        <v>66.418401263126967</v>
      </c>
      <c r="N18" s="100">
        <f t="shared" si="3"/>
        <v>44.489572130330131</v>
      </c>
      <c r="O18" s="100">
        <f t="shared" si="3"/>
        <v>639.41994282969517</v>
      </c>
      <c r="P18" s="614"/>
      <c r="Q18" s="614"/>
      <c r="R18" s="614"/>
      <c r="S18" s="614"/>
      <c r="T18" s="614"/>
      <c r="U18" s="614"/>
      <c r="V18" s="614"/>
      <c r="W18" s="614"/>
      <c r="X18" s="614"/>
      <c r="Y18" s="614"/>
      <c r="Z18" s="614"/>
      <c r="AA18" s="614"/>
      <c r="AB18" s="614"/>
    </row>
    <row r="19" spans="1:28" s="144" customFormat="1" x14ac:dyDescent="0.2">
      <c r="A19" s="380"/>
      <c r="B19" s="617" t="s">
        <v>70</v>
      </c>
      <c r="C19" s="115">
        <v>2.59861963</v>
      </c>
      <c r="D19" s="115">
        <v>2.46333037</v>
      </c>
      <c r="E19" s="115">
        <v>27.596843046621881</v>
      </c>
      <c r="F19" s="115">
        <v>16.46731325</v>
      </c>
      <c r="G19" s="115">
        <v>12.792715150000001</v>
      </c>
      <c r="H19" s="115">
        <v>15.464021949999999</v>
      </c>
      <c r="I19" s="115">
        <v>2.3301903499999996</v>
      </c>
      <c r="J19" s="115">
        <v>1.9026346999999999</v>
      </c>
      <c r="K19" s="115">
        <v>29.852377605854127</v>
      </c>
      <c r="L19" s="115">
        <v>16.49292857</v>
      </c>
      <c r="M19" s="115">
        <v>13.318802269999999</v>
      </c>
      <c r="N19" s="115">
        <v>14.98953929</v>
      </c>
      <c r="O19" s="115">
        <f t="shared" ref="O19:O21" si="4">SUM(C19:N19)</f>
        <v>156.26931618247602</v>
      </c>
      <c r="P19" s="614"/>
      <c r="Q19" s="614"/>
      <c r="R19" s="614"/>
      <c r="S19" s="614"/>
      <c r="T19" s="614"/>
      <c r="U19" s="614"/>
      <c r="V19" s="614"/>
      <c r="W19" s="614"/>
      <c r="X19" s="614"/>
      <c r="Y19" s="614"/>
      <c r="Z19" s="614"/>
      <c r="AA19" s="614"/>
      <c r="AB19" s="614"/>
    </row>
    <row r="20" spans="1:28" s="144" customFormat="1" x14ac:dyDescent="0.2">
      <c r="A20" s="380"/>
      <c r="B20" s="618" t="s">
        <v>71</v>
      </c>
      <c r="C20" s="464">
        <v>27.013490121789221</v>
      </c>
      <c r="D20" s="464">
        <v>13.453205764596152</v>
      </c>
      <c r="E20" s="464">
        <v>67.866513590000011</v>
      </c>
      <c r="F20" s="104">
        <v>23.328429055000001</v>
      </c>
      <c r="G20" s="104">
        <v>45.947571555857898</v>
      </c>
      <c r="H20" s="104">
        <v>12.010493281128012</v>
      </c>
      <c r="I20" s="104">
        <v>26.191235348187355</v>
      </c>
      <c r="J20" s="104">
        <v>12.625353582417663</v>
      </c>
      <c r="K20" s="104">
        <v>67.439287089999993</v>
      </c>
      <c r="L20" s="104">
        <v>23.879024760000004</v>
      </c>
      <c r="M20" s="104">
        <v>45.407177903126964</v>
      </c>
      <c r="N20" s="104">
        <v>10.852208591201199</v>
      </c>
      <c r="O20" s="104">
        <f t="shared" si="4"/>
        <v>376.01399064330451</v>
      </c>
      <c r="P20" s="614"/>
      <c r="Q20" s="614"/>
      <c r="R20" s="614"/>
      <c r="S20" s="614"/>
      <c r="T20" s="614"/>
      <c r="U20" s="614"/>
      <c r="V20" s="614"/>
      <c r="W20" s="614"/>
      <c r="X20" s="614"/>
      <c r="Y20" s="614"/>
      <c r="Z20" s="614"/>
      <c r="AA20" s="614"/>
      <c r="AB20" s="614"/>
    </row>
    <row r="21" spans="1:28" s="144" customFormat="1" x14ac:dyDescent="0.2">
      <c r="A21" s="380"/>
      <c r="B21" s="619" t="s">
        <v>72</v>
      </c>
      <c r="C21" s="465">
        <v>7.43866344</v>
      </c>
      <c r="D21" s="465">
        <v>7.6267018300000009</v>
      </c>
      <c r="E21" s="465">
        <v>7.0039649300000004</v>
      </c>
      <c r="F21" s="103">
        <v>3.0180760294771982</v>
      </c>
      <c r="G21" s="103">
        <v>7.3258540800000009</v>
      </c>
      <c r="H21" s="103">
        <v>19.673047474172147</v>
      </c>
      <c r="I21" s="103">
        <v>10.042552199999999</v>
      </c>
      <c r="J21" s="103">
        <v>8.2916787188675478</v>
      </c>
      <c r="K21" s="103">
        <v>7.0651681300000009</v>
      </c>
      <c r="L21" s="103">
        <v>3.3106838322687882</v>
      </c>
      <c r="M21" s="103">
        <v>7.692421089999999</v>
      </c>
      <c r="N21" s="103">
        <v>18.647824249128927</v>
      </c>
      <c r="O21" s="103">
        <f t="shared" si="4"/>
        <v>107.13663600391462</v>
      </c>
      <c r="P21" s="614"/>
      <c r="Q21" s="614"/>
      <c r="R21" s="614"/>
      <c r="S21" s="614"/>
      <c r="T21" s="614"/>
      <c r="U21" s="614"/>
      <c r="V21" s="614"/>
      <c r="W21" s="614"/>
      <c r="X21" s="614"/>
      <c r="Y21" s="614"/>
      <c r="Z21" s="614"/>
      <c r="AA21" s="614"/>
      <c r="AB21" s="614"/>
    </row>
    <row r="22" spans="1:28" s="620" customFormat="1" x14ac:dyDescent="0.2">
      <c r="A22" s="380"/>
      <c r="B22" s="482" t="s">
        <v>73</v>
      </c>
      <c r="C22" s="483">
        <f t="shared" ref="C22:O22" si="5">+C23+C24</f>
        <v>4.7335740738057881</v>
      </c>
      <c r="D22" s="483">
        <f t="shared" si="5"/>
        <v>4.7334402608651249</v>
      </c>
      <c r="E22" s="483">
        <f t="shared" si="5"/>
        <v>4.433922937943926</v>
      </c>
      <c r="F22" s="483">
        <f t="shared" si="5"/>
        <v>4.7331726355164419</v>
      </c>
      <c r="G22" s="483">
        <f t="shared" si="5"/>
        <v>4.6332443996344637</v>
      </c>
      <c r="H22" s="483">
        <f t="shared" si="5"/>
        <v>4.7329050146336211</v>
      </c>
      <c r="I22" s="483">
        <f t="shared" si="5"/>
        <v>3.8982080367539091</v>
      </c>
      <c r="J22" s="483">
        <f t="shared" si="5"/>
        <v>3.9898654992145142</v>
      </c>
      <c r="K22" s="483">
        <f t="shared" si="5"/>
        <v>3.9897316868064956</v>
      </c>
      <c r="L22" s="483">
        <f t="shared" si="5"/>
        <v>3.8978067011794049</v>
      </c>
      <c r="M22" s="483">
        <f t="shared" si="5"/>
        <v>3.989464060925167</v>
      </c>
      <c r="N22" s="483">
        <f t="shared" si="5"/>
        <v>3.8975391517503883</v>
      </c>
      <c r="O22" s="483">
        <f t="shared" si="5"/>
        <v>51.662874459029247</v>
      </c>
      <c r="P22" s="614"/>
      <c r="Q22" s="614"/>
      <c r="R22" s="614"/>
      <c r="S22" s="614"/>
      <c r="T22" s="614"/>
      <c r="U22" s="614"/>
      <c r="V22" s="614"/>
      <c r="W22" s="614"/>
      <c r="X22" s="614"/>
      <c r="Y22" s="614"/>
      <c r="Z22" s="614"/>
      <c r="AA22" s="614"/>
      <c r="AB22" s="614"/>
    </row>
    <row r="23" spans="1:28" s="620" customFormat="1" x14ac:dyDescent="0.2">
      <c r="A23" s="380"/>
      <c r="B23" s="617" t="s">
        <v>74</v>
      </c>
      <c r="C23" s="466">
        <v>4.7334948501904011</v>
      </c>
      <c r="D23" s="466">
        <v>4.733367613295588</v>
      </c>
      <c r="E23" s="466">
        <v>4.4338568664202391</v>
      </c>
      <c r="F23" s="115">
        <v>4.7331131395059591</v>
      </c>
      <c r="G23" s="115">
        <v>4.633191479669831</v>
      </c>
      <c r="H23" s="115">
        <v>4.7328586701821935</v>
      </c>
      <c r="I23" s="115">
        <v>3.8981682683483312</v>
      </c>
      <c r="J23" s="115">
        <v>3.9898323068547863</v>
      </c>
      <c r="K23" s="115">
        <v>3.9897050699599723</v>
      </c>
      <c r="L23" s="115">
        <v>3.8977866603787317</v>
      </c>
      <c r="M23" s="115">
        <v>3.9894505961703439</v>
      </c>
      <c r="N23" s="115">
        <v>3.8975322625087694</v>
      </c>
      <c r="O23" s="115">
        <f t="shared" ref="O23:O24" si="6">SUM(C23:N23)</f>
        <v>51.662357783485149</v>
      </c>
      <c r="P23" s="614"/>
      <c r="Q23" s="614"/>
      <c r="R23" s="614"/>
      <c r="S23" s="614"/>
      <c r="T23" s="614"/>
      <c r="U23" s="614"/>
      <c r="V23" s="614"/>
      <c r="W23" s="614"/>
      <c r="X23" s="614"/>
      <c r="Y23" s="614"/>
      <c r="Z23" s="614"/>
      <c r="AA23" s="614"/>
      <c r="AB23" s="614"/>
    </row>
    <row r="24" spans="1:28" s="144" customFormat="1" x14ac:dyDescent="0.2">
      <c r="A24" s="380"/>
      <c r="B24" s="619" t="s">
        <v>75</v>
      </c>
      <c r="C24" s="465">
        <v>7.9223615387073748E-5</v>
      </c>
      <c r="D24" s="465">
        <v>7.2647569536917693E-5</v>
      </c>
      <c r="E24" s="465">
        <v>6.607152368676161E-5</v>
      </c>
      <c r="F24" s="103">
        <v>5.9496010482470626E-5</v>
      </c>
      <c r="G24" s="103">
        <v>5.2919964632314557E-5</v>
      </c>
      <c r="H24" s="103">
        <v>4.6344451428023559E-5</v>
      </c>
      <c r="I24" s="103">
        <v>3.9768405577867497E-5</v>
      </c>
      <c r="J24" s="103">
        <v>3.3192359727711435E-5</v>
      </c>
      <c r="K24" s="103">
        <v>2.6616846523420433E-5</v>
      </c>
      <c r="L24" s="103">
        <v>2.0040800673264372E-5</v>
      </c>
      <c r="M24" s="103">
        <v>1.3464754823108308E-5</v>
      </c>
      <c r="N24" s="103">
        <v>6.8892416188173131E-6</v>
      </c>
      <c r="O24" s="103">
        <f t="shared" si="6"/>
        <v>5.166755440977512E-4</v>
      </c>
      <c r="P24" s="614"/>
      <c r="Q24" s="614"/>
      <c r="R24" s="614"/>
      <c r="S24" s="614"/>
      <c r="T24" s="614"/>
      <c r="U24" s="614"/>
      <c r="V24" s="614"/>
      <c r="W24" s="614"/>
      <c r="X24" s="614"/>
      <c r="Y24" s="614"/>
      <c r="Z24" s="614"/>
      <c r="AA24" s="614"/>
      <c r="AB24" s="614"/>
    </row>
    <row r="25" spans="1:28" s="144" customFormat="1" x14ac:dyDescent="0.2">
      <c r="A25" s="380"/>
      <c r="B25" s="482" t="s">
        <v>76</v>
      </c>
      <c r="C25" s="483">
        <f t="shared" ref="C25:O25" si="7">+C26+C29</f>
        <v>0.54782249884183321</v>
      </c>
      <c r="D25" s="483">
        <f t="shared" si="7"/>
        <v>0.79451855010652261</v>
      </c>
      <c r="E25" s="483">
        <f t="shared" si="7"/>
        <v>4.7764567750994613E-3</v>
      </c>
      <c r="F25" s="483">
        <f t="shared" si="7"/>
        <v>5.0709795842109363E-3</v>
      </c>
      <c r="G25" s="483">
        <f t="shared" si="7"/>
        <v>0.47992193440947573</v>
      </c>
      <c r="H25" s="483">
        <f t="shared" si="7"/>
        <v>4.9483223785006629E-3</v>
      </c>
      <c r="I25" s="483">
        <f t="shared" si="7"/>
        <v>4.7742023636789142E-3</v>
      </c>
      <c r="J25" s="483">
        <f t="shared" si="7"/>
        <v>0.45122400605818297</v>
      </c>
      <c r="K25" s="483">
        <f t="shared" si="7"/>
        <v>4.7619995101021925E-3</v>
      </c>
      <c r="L25" s="483">
        <f t="shared" si="7"/>
        <v>4.5916588704267101E-3</v>
      </c>
      <c r="M25" s="483">
        <f t="shared" si="7"/>
        <v>0.40639554633525765</v>
      </c>
      <c r="N25" s="483">
        <f t="shared" si="7"/>
        <v>4.467996966222014E-3</v>
      </c>
      <c r="O25" s="483">
        <f t="shared" si="7"/>
        <v>2.7132741521995132</v>
      </c>
      <c r="P25" s="614"/>
      <c r="Q25" s="614"/>
      <c r="R25" s="614"/>
      <c r="S25" s="614"/>
      <c r="T25" s="614"/>
      <c r="U25" s="614"/>
      <c r="V25" s="614"/>
      <c r="W25" s="614"/>
      <c r="X25" s="614"/>
      <c r="Y25" s="614"/>
      <c r="Z25" s="614"/>
      <c r="AA25" s="614"/>
      <c r="AB25" s="614"/>
    </row>
    <row r="26" spans="1:28" s="620" customFormat="1" x14ac:dyDescent="0.2">
      <c r="A26" s="380"/>
      <c r="B26" s="617" t="s">
        <v>79</v>
      </c>
      <c r="C26" s="466">
        <f>+C27+C28</f>
        <v>0.54256913050888989</v>
      </c>
      <c r="D26" s="466">
        <f t="shared" ref="D26:O26" si="8">+D27+D28</f>
        <v>0.78932493634881917</v>
      </c>
      <c r="E26" s="466">
        <f t="shared" si="8"/>
        <v>0</v>
      </c>
      <c r="F26" s="466">
        <f t="shared" si="8"/>
        <v>0</v>
      </c>
      <c r="G26" s="466">
        <f t="shared" si="8"/>
        <v>0.4750275644235174</v>
      </c>
      <c r="H26" s="466">
        <f t="shared" si="8"/>
        <v>0</v>
      </c>
      <c r="I26" s="466">
        <f t="shared" si="8"/>
        <v>0</v>
      </c>
      <c r="J26" s="466">
        <f t="shared" si="8"/>
        <v>0.44639975391761039</v>
      </c>
      <c r="K26" s="466">
        <f t="shared" si="8"/>
        <v>0</v>
      </c>
      <c r="L26" s="466">
        <f t="shared" si="8"/>
        <v>0</v>
      </c>
      <c r="M26" s="466">
        <f t="shared" si="8"/>
        <v>0.40175977831279103</v>
      </c>
      <c r="N26" s="466">
        <f t="shared" si="8"/>
        <v>0</v>
      </c>
      <c r="O26" s="466">
        <f t="shared" si="8"/>
        <v>2.6550811635116278</v>
      </c>
      <c r="P26" s="614"/>
      <c r="Q26" s="614"/>
      <c r="R26" s="614"/>
      <c r="S26" s="614"/>
      <c r="T26" s="614"/>
      <c r="U26" s="614"/>
      <c r="V26" s="614"/>
      <c r="W26" s="614"/>
      <c r="X26" s="614"/>
      <c r="Y26" s="614"/>
      <c r="Z26" s="614"/>
      <c r="AA26" s="614"/>
      <c r="AB26" s="614"/>
    </row>
    <row r="27" spans="1:28" s="620" customFormat="1" x14ac:dyDescent="0.2">
      <c r="A27" s="380"/>
      <c r="B27" s="619" t="s">
        <v>110</v>
      </c>
      <c r="C27" s="465">
        <v>0.54256913050888989</v>
      </c>
      <c r="D27" s="465">
        <v>0.25364523122157001</v>
      </c>
      <c r="E27" s="465">
        <v>0</v>
      </c>
      <c r="F27" s="103">
        <v>0</v>
      </c>
      <c r="G27" s="103">
        <v>0</v>
      </c>
      <c r="H27" s="103">
        <v>0</v>
      </c>
      <c r="I27" s="103">
        <v>0</v>
      </c>
      <c r="J27" s="103">
        <v>0</v>
      </c>
      <c r="K27" s="103">
        <v>0</v>
      </c>
      <c r="L27" s="103">
        <v>0</v>
      </c>
      <c r="M27" s="103">
        <v>0</v>
      </c>
      <c r="N27" s="103">
        <v>0</v>
      </c>
      <c r="O27" s="103">
        <f t="shared" ref="O27:O28" si="9">SUM(C27:N27)</f>
        <v>0.7962143617304599</v>
      </c>
      <c r="P27" s="614"/>
      <c r="Q27" s="614"/>
      <c r="R27" s="614"/>
      <c r="S27" s="614"/>
      <c r="T27" s="614"/>
      <c r="U27" s="614"/>
      <c r="V27" s="614"/>
      <c r="W27" s="614"/>
      <c r="X27" s="614"/>
      <c r="Y27" s="614"/>
      <c r="Z27" s="614"/>
      <c r="AA27" s="614"/>
      <c r="AB27" s="614"/>
    </row>
    <row r="28" spans="1:28" s="144" customFormat="1" x14ac:dyDescent="0.2">
      <c r="A28" s="380"/>
      <c r="B28" s="621" t="s">
        <v>111</v>
      </c>
      <c r="C28" s="503">
        <v>0</v>
      </c>
      <c r="D28" s="503">
        <v>0.53567970512724916</v>
      </c>
      <c r="E28" s="503">
        <v>0</v>
      </c>
      <c r="F28" s="152">
        <v>0</v>
      </c>
      <c r="G28" s="152">
        <v>0.4750275644235174</v>
      </c>
      <c r="H28" s="152">
        <v>0</v>
      </c>
      <c r="I28" s="152">
        <v>0</v>
      </c>
      <c r="J28" s="152">
        <v>0.44639975391761039</v>
      </c>
      <c r="K28" s="152">
        <v>0</v>
      </c>
      <c r="L28" s="152">
        <v>0</v>
      </c>
      <c r="M28" s="152">
        <v>0.40175977831279103</v>
      </c>
      <c r="N28" s="152">
        <v>0</v>
      </c>
      <c r="O28" s="152">
        <f t="shared" si="9"/>
        <v>1.858866801781168</v>
      </c>
      <c r="P28" s="614"/>
      <c r="Q28" s="614"/>
      <c r="R28" s="614"/>
      <c r="S28" s="614"/>
      <c r="T28" s="614"/>
      <c r="U28" s="614"/>
      <c r="V28" s="614"/>
      <c r="W28" s="614"/>
      <c r="X28" s="614"/>
      <c r="Y28" s="614"/>
      <c r="Z28" s="614"/>
      <c r="AA28" s="614"/>
      <c r="AB28" s="614"/>
    </row>
    <row r="29" spans="1:28" s="144" customFormat="1" x14ac:dyDescent="0.2">
      <c r="A29" s="380"/>
      <c r="B29" s="618" t="s">
        <v>77</v>
      </c>
      <c r="C29" s="464">
        <f t="shared" ref="C29:O29" si="10">+C30</f>
        <v>5.2533683329432871E-3</v>
      </c>
      <c r="D29" s="464">
        <f t="shared" si="10"/>
        <v>5.1936137577034084E-3</v>
      </c>
      <c r="E29" s="464">
        <f t="shared" si="10"/>
        <v>4.7764567750994613E-3</v>
      </c>
      <c r="F29" s="464">
        <f t="shared" si="10"/>
        <v>5.0709795842109363E-3</v>
      </c>
      <c r="G29" s="464">
        <f t="shared" si="10"/>
        <v>4.8943699859583427E-3</v>
      </c>
      <c r="H29" s="464">
        <f t="shared" si="10"/>
        <v>4.9483223785006629E-3</v>
      </c>
      <c r="I29" s="464">
        <f t="shared" si="10"/>
        <v>4.7742023636789142E-3</v>
      </c>
      <c r="J29" s="464">
        <f t="shared" si="10"/>
        <v>4.8242521405725877E-3</v>
      </c>
      <c r="K29" s="464">
        <f t="shared" si="10"/>
        <v>4.7619995101021925E-3</v>
      </c>
      <c r="L29" s="464">
        <f t="shared" si="10"/>
        <v>4.5916588704267101E-3</v>
      </c>
      <c r="M29" s="464">
        <f t="shared" si="10"/>
        <v>4.6357680224666511E-3</v>
      </c>
      <c r="N29" s="464">
        <f t="shared" si="10"/>
        <v>4.467996966222014E-3</v>
      </c>
      <c r="O29" s="464">
        <f t="shared" si="10"/>
        <v>5.8192988687885167E-2</v>
      </c>
      <c r="P29" s="614"/>
      <c r="Q29" s="614"/>
      <c r="R29" s="614"/>
      <c r="S29" s="614"/>
      <c r="T29" s="614"/>
      <c r="U29" s="614"/>
      <c r="V29" s="614"/>
      <c r="W29" s="614"/>
      <c r="X29" s="614"/>
      <c r="Y29" s="614"/>
      <c r="Z29" s="614"/>
      <c r="AA29" s="614"/>
      <c r="AB29" s="614"/>
    </row>
    <row r="30" spans="1:28" s="620" customFormat="1" x14ac:dyDescent="0.2">
      <c r="A30" s="380"/>
      <c r="B30" s="622" t="s">
        <v>111</v>
      </c>
      <c r="C30" s="465">
        <v>5.2533683329432871E-3</v>
      </c>
      <c r="D30" s="465">
        <v>5.1936137577034084E-3</v>
      </c>
      <c r="E30" s="465">
        <v>4.7764567750994613E-3</v>
      </c>
      <c r="F30" s="103">
        <v>5.0709795842109363E-3</v>
      </c>
      <c r="G30" s="103">
        <v>4.8943699859583427E-3</v>
      </c>
      <c r="H30" s="103">
        <v>4.9483223785006629E-3</v>
      </c>
      <c r="I30" s="103">
        <v>4.7742023636789142E-3</v>
      </c>
      <c r="J30" s="103">
        <v>4.8242521405725877E-3</v>
      </c>
      <c r="K30" s="103">
        <v>4.7619995101021925E-3</v>
      </c>
      <c r="L30" s="103">
        <v>4.5916588704267101E-3</v>
      </c>
      <c r="M30" s="103">
        <v>4.6357680224666511E-3</v>
      </c>
      <c r="N30" s="103">
        <v>4.467996966222014E-3</v>
      </c>
      <c r="O30" s="103">
        <f>SUM(C30:N30)</f>
        <v>5.8192988687885167E-2</v>
      </c>
      <c r="P30" s="614"/>
      <c r="Q30" s="614"/>
      <c r="R30" s="614"/>
      <c r="S30" s="614"/>
      <c r="T30" s="614"/>
      <c r="U30" s="614"/>
      <c r="V30" s="614"/>
      <c r="W30" s="614"/>
      <c r="X30" s="614"/>
      <c r="Y30" s="614"/>
      <c r="Z30" s="614"/>
      <c r="AA30" s="614"/>
      <c r="AB30" s="614"/>
    </row>
    <row r="31" spans="1:28" s="380" customFormat="1" x14ac:dyDescent="0.2">
      <c r="B31" s="482" t="s">
        <v>78</v>
      </c>
      <c r="C31" s="483">
        <v>30.281269549999998</v>
      </c>
      <c r="D31" s="483">
        <v>0.12585193455689345</v>
      </c>
      <c r="E31" s="483">
        <v>3.8025619126306904</v>
      </c>
      <c r="F31" s="101">
        <v>0.27381226389744928</v>
      </c>
      <c r="G31" s="101">
        <v>277.54705356709411</v>
      </c>
      <c r="H31" s="101">
        <v>31.903242117120918</v>
      </c>
      <c r="I31" s="101">
        <v>38.030799950000002</v>
      </c>
      <c r="J31" s="101">
        <v>6.2772489043336224E-2</v>
      </c>
      <c r="K31" s="101">
        <v>3.2707845105485047</v>
      </c>
      <c r="L31" s="101">
        <v>0.32650445166637354</v>
      </c>
      <c r="M31" s="101">
        <v>0.19537784999999999</v>
      </c>
      <c r="N31" s="101">
        <v>33.500533815566222</v>
      </c>
      <c r="O31" s="101">
        <f>SUM(C31:N31)</f>
        <v>419.32056441212444</v>
      </c>
      <c r="P31" s="614"/>
      <c r="Q31" s="614"/>
      <c r="R31" s="614"/>
      <c r="S31" s="614"/>
      <c r="T31" s="614"/>
      <c r="U31" s="614"/>
      <c r="V31" s="614"/>
      <c r="W31" s="614"/>
      <c r="X31" s="614"/>
      <c r="Y31" s="614"/>
      <c r="Z31" s="614"/>
      <c r="AA31" s="614"/>
      <c r="AB31" s="614"/>
    </row>
    <row r="32" spans="1:28" s="380" customFormat="1" x14ac:dyDescent="0.2">
      <c r="B32" s="460" t="s">
        <v>451</v>
      </c>
      <c r="C32" s="483">
        <f>+C33+C35</f>
        <v>0</v>
      </c>
      <c r="D32" s="483">
        <f t="shared" ref="D32:O32" si="11">+D33+D35</f>
        <v>0</v>
      </c>
      <c r="E32" s="483">
        <f t="shared" si="11"/>
        <v>19.302766981393063</v>
      </c>
      <c r="F32" s="483">
        <f t="shared" si="11"/>
        <v>0</v>
      </c>
      <c r="G32" s="483">
        <f t="shared" si="11"/>
        <v>0</v>
      </c>
      <c r="H32" s="483">
        <f t="shared" si="11"/>
        <v>17.020231505134365</v>
      </c>
      <c r="I32" s="483">
        <f t="shared" si="11"/>
        <v>0</v>
      </c>
      <c r="J32" s="483">
        <f t="shared" si="11"/>
        <v>0</v>
      </c>
      <c r="K32" s="483">
        <f t="shared" si="11"/>
        <v>19.672772013858651</v>
      </c>
      <c r="L32" s="483">
        <f t="shared" si="11"/>
        <v>0</v>
      </c>
      <c r="M32" s="483">
        <f t="shared" si="11"/>
        <v>0</v>
      </c>
      <c r="N32" s="483">
        <f t="shared" si="11"/>
        <v>16.835228988901569</v>
      </c>
      <c r="O32" s="483">
        <f t="shared" si="11"/>
        <v>72.830999489287649</v>
      </c>
      <c r="P32" s="614"/>
      <c r="Q32" s="614"/>
      <c r="R32" s="614"/>
      <c r="S32" s="614"/>
      <c r="T32" s="614"/>
      <c r="U32" s="614"/>
      <c r="V32" s="614"/>
      <c r="W32" s="614"/>
      <c r="X32" s="614"/>
      <c r="Y32" s="614"/>
      <c r="Z32" s="614"/>
      <c r="AA32" s="614"/>
      <c r="AB32" s="614"/>
    </row>
    <row r="33" spans="1:28" s="380" customFormat="1" x14ac:dyDescent="0.2">
      <c r="B33" s="492" t="s">
        <v>74</v>
      </c>
      <c r="C33" s="503">
        <f t="shared" ref="C33:O33" si="12">+C34</f>
        <v>0</v>
      </c>
      <c r="D33" s="503">
        <f t="shared" si="12"/>
        <v>0</v>
      </c>
      <c r="E33" s="503">
        <f t="shared" si="12"/>
        <v>2.6525405087242864</v>
      </c>
      <c r="F33" s="503">
        <f t="shared" si="12"/>
        <v>0</v>
      </c>
      <c r="G33" s="503">
        <f t="shared" si="12"/>
        <v>0</v>
      </c>
      <c r="H33" s="503">
        <f t="shared" si="12"/>
        <v>0</v>
      </c>
      <c r="I33" s="503">
        <f t="shared" si="12"/>
        <v>0</v>
      </c>
      <c r="J33" s="503">
        <f t="shared" si="12"/>
        <v>0</v>
      </c>
      <c r="K33" s="503">
        <f t="shared" si="12"/>
        <v>2.6525405087242864</v>
      </c>
      <c r="L33" s="503">
        <f t="shared" si="12"/>
        <v>0</v>
      </c>
      <c r="M33" s="503">
        <f t="shared" si="12"/>
        <v>0</v>
      </c>
      <c r="N33" s="503">
        <f t="shared" si="12"/>
        <v>0</v>
      </c>
      <c r="O33" s="503">
        <f t="shared" si="12"/>
        <v>5.3050810174485727</v>
      </c>
      <c r="P33" s="614"/>
      <c r="Q33" s="614"/>
      <c r="R33" s="614"/>
      <c r="S33" s="614"/>
      <c r="T33" s="614"/>
      <c r="U33" s="614"/>
      <c r="V33" s="614"/>
      <c r="W33" s="614"/>
      <c r="X33" s="614"/>
      <c r="Y33" s="614"/>
      <c r="Z33" s="614"/>
      <c r="AA33" s="614"/>
      <c r="AB33" s="614"/>
    </row>
    <row r="34" spans="1:28" s="380" customFormat="1" x14ac:dyDescent="0.2">
      <c r="B34" s="468" t="s">
        <v>459</v>
      </c>
      <c r="C34" s="464">
        <v>0</v>
      </c>
      <c r="D34" s="464">
        <v>0</v>
      </c>
      <c r="E34" s="464">
        <v>2.6525405087242864</v>
      </c>
      <c r="F34" s="104">
        <v>0</v>
      </c>
      <c r="G34" s="104">
        <v>0</v>
      </c>
      <c r="H34" s="104">
        <v>0</v>
      </c>
      <c r="I34" s="104">
        <v>0</v>
      </c>
      <c r="J34" s="104">
        <v>0</v>
      </c>
      <c r="K34" s="104">
        <v>2.6525405087242864</v>
      </c>
      <c r="L34" s="104">
        <v>0</v>
      </c>
      <c r="M34" s="104">
        <v>0</v>
      </c>
      <c r="N34" s="104">
        <v>0</v>
      </c>
      <c r="O34" s="104">
        <f>SUM(C34:N34)</f>
        <v>5.3050810174485727</v>
      </c>
      <c r="P34" s="614"/>
      <c r="Q34" s="614"/>
      <c r="R34" s="614"/>
      <c r="S34" s="614"/>
      <c r="T34" s="614"/>
      <c r="U34" s="614"/>
      <c r="V34" s="614"/>
      <c r="W34" s="614"/>
      <c r="X34" s="614"/>
      <c r="Y34" s="614"/>
      <c r="Z34" s="614"/>
      <c r="AA34" s="614"/>
      <c r="AB34" s="614"/>
    </row>
    <row r="35" spans="1:28" s="380" customFormat="1" x14ac:dyDescent="0.2">
      <c r="B35" s="468" t="s">
        <v>75</v>
      </c>
      <c r="C35" s="464">
        <f t="shared" ref="C35:O35" si="13">+C36+C37</f>
        <v>0</v>
      </c>
      <c r="D35" s="464">
        <f t="shared" si="13"/>
        <v>0</v>
      </c>
      <c r="E35" s="464">
        <f t="shared" si="13"/>
        <v>16.650226472668777</v>
      </c>
      <c r="F35" s="464">
        <f t="shared" si="13"/>
        <v>0</v>
      </c>
      <c r="G35" s="464">
        <f t="shared" si="13"/>
        <v>0</v>
      </c>
      <c r="H35" s="464">
        <f t="shared" si="13"/>
        <v>17.020231505134365</v>
      </c>
      <c r="I35" s="464">
        <f t="shared" si="13"/>
        <v>0</v>
      </c>
      <c r="J35" s="464">
        <f t="shared" si="13"/>
        <v>0</v>
      </c>
      <c r="K35" s="464">
        <f t="shared" si="13"/>
        <v>17.020231505134365</v>
      </c>
      <c r="L35" s="464">
        <f t="shared" si="13"/>
        <v>0</v>
      </c>
      <c r="M35" s="464">
        <f t="shared" si="13"/>
        <v>0</v>
      </c>
      <c r="N35" s="464">
        <f t="shared" si="13"/>
        <v>16.835228988901569</v>
      </c>
      <c r="O35" s="464">
        <f t="shared" si="13"/>
        <v>67.525918471839077</v>
      </c>
      <c r="P35" s="614"/>
      <c r="Q35" s="614"/>
      <c r="R35" s="614"/>
      <c r="S35" s="614"/>
      <c r="T35" s="614"/>
      <c r="U35" s="614"/>
      <c r="V35" s="614"/>
      <c r="W35" s="614"/>
      <c r="X35" s="614"/>
      <c r="Y35" s="614"/>
      <c r="Z35" s="614"/>
      <c r="AA35" s="614"/>
      <c r="AB35" s="614"/>
    </row>
    <row r="36" spans="1:28" s="380" customFormat="1" x14ac:dyDescent="0.2">
      <c r="B36" s="499" t="s">
        <v>82</v>
      </c>
      <c r="C36" s="465">
        <v>0</v>
      </c>
      <c r="D36" s="465">
        <v>0</v>
      </c>
      <c r="E36" s="465">
        <v>16.650226472668777</v>
      </c>
      <c r="F36" s="103">
        <v>0</v>
      </c>
      <c r="G36" s="103">
        <v>0</v>
      </c>
      <c r="H36" s="103">
        <v>17.020231505134365</v>
      </c>
      <c r="I36" s="103">
        <v>0</v>
      </c>
      <c r="J36" s="103">
        <v>0</v>
      </c>
      <c r="K36" s="103">
        <v>17.020231505134365</v>
      </c>
      <c r="L36" s="103">
        <v>0</v>
      </c>
      <c r="M36" s="103">
        <v>0</v>
      </c>
      <c r="N36" s="103">
        <v>16.835228988901569</v>
      </c>
      <c r="O36" s="103">
        <f t="shared" ref="O36:O37" si="14">SUM(C36:N36)</f>
        <v>67.525918471839077</v>
      </c>
      <c r="P36" s="614"/>
      <c r="Q36" s="614"/>
      <c r="R36" s="614"/>
      <c r="S36" s="614"/>
      <c r="T36" s="614"/>
      <c r="U36" s="614"/>
      <c r="V36" s="614"/>
      <c r="W36" s="614"/>
      <c r="X36" s="614"/>
      <c r="Y36" s="614"/>
      <c r="Z36" s="614"/>
      <c r="AA36" s="614"/>
      <c r="AB36" s="614"/>
    </row>
    <row r="37" spans="1:28" s="380" customFormat="1" x14ac:dyDescent="0.2">
      <c r="B37" s="492" t="s">
        <v>111</v>
      </c>
      <c r="C37" s="503">
        <v>0</v>
      </c>
      <c r="D37" s="503">
        <v>0</v>
      </c>
      <c r="E37" s="503">
        <v>0</v>
      </c>
      <c r="F37" s="152">
        <v>0</v>
      </c>
      <c r="G37" s="152">
        <v>0</v>
      </c>
      <c r="H37" s="152">
        <v>0</v>
      </c>
      <c r="I37" s="152">
        <v>0</v>
      </c>
      <c r="J37" s="152">
        <v>0</v>
      </c>
      <c r="K37" s="152">
        <v>0</v>
      </c>
      <c r="L37" s="152">
        <v>0</v>
      </c>
      <c r="M37" s="152">
        <v>0</v>
      </c>
      <c r="N37" s="152">
        <v>0</v>
      </c>
      <c r="O37" s="152">
        <f t="shared" si="14"/>
        <v>0</v>
      </c>
      <c r="P37" s="614"/>
      <c r="Q37" s="614"/>
      <c r="R37" s="614"/>
      <c r="S37" s="614"/>
      <c r="T37" s="614"/>
      <c r="U37" s="614"/>
      <c r="V37" s="614"/>
      <c r="W37" s="614"/>
      <c r="X37" s="614"/>
      <c r="Y37" s="614"/>
      <c r="Z37" s="614"/>
      <c r="AA37" s="614"/>
      <c r="AB37" s="614"/>
    </row>
    <row r="38" spans="1:28" s="620" customFormat="1" x14ac:dyDescent="0.2">
      <c r="A38" s="380"/>
      <c r="B38" s="467" t="s">
        <v>467</v>
      </c>
      <c r="C38" s="466">
        <f t="shared" ref="C38:O38" si="15">+C39+C40</f>
        <v>3.4931249499999999</v>
      </c>
      <c r="D38" s="466">
        <f t="shared" si="15"/>
        <v>6.1913122600000001</v>
      </c>
      <c r="E38" s="466">
        <f t="shared" si="15"/>
        <v>7.7691632500000001</v>
      </c>
      <c r="F38" s="466">
        <f t="shared" si="15"/>
        <v>4.6756697699999998</v>
      </c>
      <c r="G38" s="466">
        <f t="shared" si="15"/>
        <v>4.4271930899999994</v>
      </c>
      <c r="H38" s="466">
        <f t="shared" si="15"/>
        <v>6.3209822500000001</v>
      </c>
      <c r="I38" s="466">
        <f t="shared" si="15"/>
        <v>3.1296912099999998</v>
      </c>
      <c r="J38" s="466">
        <f t="shared" si="15"/>
        <v>5.6859438000000004</v>
      </c>
      <c r="K38" s="466">
        <f t="shared" si="15"/>
        <v>6.7874229599999998</v>
      </c>
      <c r="L38" s="466">
        <f t="shared" si="15"/>
        <v>4.7399209800000008</v>
      </c>
      <c r="M38" s="466">
        <f t="shared" si="15"/>
        <v>4.07982449</v>
      </c>
      <c r="N38" s="466">
        <f t="shared" si="15"/>
        <v>5.6844412599999998</v>
      </c>
      <c r="O38" s="466">
        <f t="shared" si="15"/>
        <v>62.984690270000002</v>
      </c>
      <c r="P38" s="614"/>
      <c r="Q38" s="614"/>
      <c r="R38" s="614"/>
      <c r="S38" s="614"/>
      <c r="T38" s="614"/>
      <c r="U38" s="614"/>
      <c r="V38" s="614"/>
      <c r="W38" s="614"/>
      <c r="X38" s="614"/>
      <c r="Y38" s="614"/>
      <c r="Z38" s="614"/>
      <c r="AA38" s="614"/>
      <c r="AB38" s="614"/>
    </row>
    <row r="39" spans="1:28" s="144" customFormat="1" x14ac:dyDescent="0.2">
      <c r="A39" s="380"/>
      <c r="B39" s="467" t="s">
        <v>79</v>
      </c>
      <c r="C39" s="466">
        <v>0</v>
      </c>
      <c r="D39" s="466">
        <v>0</v>
      </c>
      <c r="E39" s="466">
        <v>0</v>
      </c>
      <c r="F39" s="115">
        <v>0</v>
      </c>
      <c r="G39" s="115">
        <v>0</v>
      </c>
      <c r="H39" s="115">
        <v>0</v>
      </c>
      <c r="I39" s="115">
        <v>0</v>
      </c>
      <c r="J39" s="115">
        <v>0</v>
      </c>
      <c r="K39" s="115">
        <v>0</v>
      </c>
      <c r="L39" s="115">
        <v>0</v>
      </c>
      <c r="M39" s="115">
        <v>0</v>
      </c>
      <c r="N39" s="115">
        <v>0</v>
      </c>
      <c r="O39" s="115">
        <f t="shared" ref="O39:O40" si="16">SUM(C39:N39)</f>
        <v>0</v>
      </c>
      <c r="P39" s="614"/>
      <c r="Q39" s="614"/>
      <c r="R39" s="614"/>
      <c r="S39" s="614"/>
      <c r="T39" s="614"/>
      <c r="U39" s="614"/>
      <c r="V39" s="614"/>
      <c r="W39" s="614"/>
      <c r="X39" s="614"/>
      <c r="Y39" s="614"/>
      <c r="Z39" s="614"/>
      <c r="AA39" s="614"/>
      <c r="AB39" s="614"/>
    </row>
    <row r="40" spans="1:28" s="144" customFormat="1" x14ac:dyDescent="0.2">
      <c r="A40" s="380"/>
      <c r="B40" s="469" t="s">
        <v>77</v>
      </c>
      <c r="C40" s="470">
        <v>3.4931249499999999</v>
      </c>
      <c r="D40" s="470">
        <v>6.1913122600000001</v>
      </c>
      <c r="E40" s="470">
        <v>7.7691632500000001</v>
      </c>
      <c r="F40" s="105">
        <v>4.6756697699999998</v>
      </c>
      <c r="G40" s="105">
        <v>4.4271930899999994</v>
      </c>
      <c r="H40" s="105">
        <v>6.3209822500000001</v>
      </c>
      <c r="I40" s="105">
        <v>3.1296912099999998</v>
      </c>
      <c r="J40" s="105">
        <v>5.6859438000000004</v>
      </c>
      <c r="K40" s="105">
        <v>6.7874229599999998</v>
      </c>
      <c r="L40" s="105">
        <v>4.7399209800000008</v>
      </c>
      <c r="M40" s="105">
        <v>4.07982449</v>
      </c>
      <c r="N40" s="105">
        <v>5.6844412599999998</v>
      </c>
      <c r="O40" s="105">
        <f t="shared" si="16"/>
        <v>62.984690270000002</v>
      </c>
      <c r="P40" s="614"/>
      <c r="Q40" s="614"/>
      <c r="R40" s="614"/>
      <c r="S40" s="614"/>
      <c r="T40" s="614"/>
      <c r="U40" s="614"/>
      <c r="V40" s="614"/>
      <c r="W40" s="614"/>
      <c r="X40" s="614"/>
      <c r="Y40" s="614"/>
      <c r="Z40" s="614"/>
      <c r="AA40" s="614"/>
      <c r="AB40" s="614"/>
    </row>
    <row r="41" spans="1:28" s="144" customFormat="1" ht="13.5" thickBot="1" x14ac:dyDescent="0.25">
      <c r="A41" s="380"/>
      <c r="B41" s="471"/>
      <c r="C41" s="102"/>
      <c r="D41" s="102"/>
      <c r="E41" s="102"/>
      <c r="F41" s="102"/>
      <c r="G41" s="102"/>
      <c r="H41" s="102"/>
      <c r="I41" s="102"/>
      <c r="J41" s="102"/>
      <c r="K41" s="102"/>
      <c r="L41" s="102"/>
      <c r="M41" s="102"/>
      <c r="N41" s="102"/>
      <c r="O41" s="102"/>
      <c r="P41" s="614"/>
      <c r="Q41" s="614"/>
      <c r="R41" s="614"/>
      <c r="S41" s="614"/>
      <c r="T41" s="614"/>
      <c r="U41" s="614"/>
      <c r="V41" s="614"/>
      <c r="W41" s="614"/>
      <c r="X41" s="614"/>
      <c r="Y41" s="614"/>
      <c r="Z41" s="614"/>
      <c r="AA41" s="614"/>
      <c r="AB41" s="614"/>
    </row>
    <row r="42" spans="1:28" s="144" customFormat="1" ht="13.5" thickBot="1" x14ac:dyDescent="0.25">
      <c r="A42" s="380"/>
      <c r="B42" s="150" t="s">
        <v>365</v>
      </c>
      <c r="C42" s="99">
        <f t="shared" ref="C42:O42" si="17">+C43+C60+SUM(C77:C127)+C130</f>
        <v>801.57968590853511</v>
      </c>
      <c r="D42" s="99">
        <f t="shared" si="17"/>
        <v>385.475392442962</v>
      </c>
      <c r="E42" s="99">
        <f t="shared" si="17"/>
        <v>1781.0039588511145</v>
      </c>
      <c r="F42" s="99">
        <f t="shared" si="17"/>
        <v>1796.1127336681152</v>
      </c>
      <c r="G42" s="99">
        <f t="shared" si="17"/>
        <v>1355.9184811584989</v>
      </c>
      <c r="H42" s="99">
        <f t="shared" si="17"/>
        <v>2879.1783474952481</v>
      </c>
      <c r="I42" s="99">
        <f t="shared" si="17"/>
        <v>601.4297975783669</v>
      </c>
      <c r="J42" s="99">
        <f t="shared" si="17"/>
        <v>307.19639129675124</v>
      </c>
      <c r="K42" s="99">
        <f t="shared" si="17"/>
        <v>1514.2643309107527</v>
      </c>
      <c r="L42" s="99">
        <f t="shared" si="17"/>
        <v>1824.5763859011256</v>
      </c>
      <c r="M42" s="99">
        <f t="shared" si="17"/>
        <v>1298.026901257462</v>
      </c>
      <c r="N42" s="99">
        <f t="shared" si="17"/>
        <v>2832.519764792426</v>
      </c>
      <c r="O42" s="151">
        <f t="shared" si="17"/>
        <v>17377.282171261362</v>
      </c>
      <c r="P42" s="614"/>
      <c r="Q42" s="614"/>
      <c r="R42" s="614"/>
      <c r="S42" s="614"/>
      <c r="T42" s="614"/>
      <c r="U42" s="614"/>
      <c r="V42" s="614"/>
      <c r="W42" s="614"/>
      <c r="X42" s="614"/>
      <c r="Y42" s="614"/>
      <c r="Z42" s="614"/>
      <c r="AA42" s="614"/>
      <c r="AB42" s="614"/>
    </row>
    <row r="43" spans="1:28" s="144" customFormat="1" x14ac:dyDescent="0.2">
      <c r="A43" s="380"/>
      <c r="B43" s="476" t="s">
        <v>83</v>
      </c>
      <c r="C43" s="106">
        <f t="shared" ref="C43:N43" si="18">+C44+C47+C54+C57</f>
        <v>0</v>
      </c>
      <c r="D43" s="106">
        <f t="shared" si="18"/>
        <v>0</v>
      </c>
      <c r="E43" s="106">
        <f t="shared" si="18"/>
        <v>176.92811490977792</v>
      </c>
      <c r="F43" s="106">
        <f t="shared" si="18"/>
        <v>0</v>
      </c>
      <c r="G43" s="106">
        <f t="shared" si="18"/>
        <v>0</v>
      </c>
      <c r="H43" s="106">
        <f t="shared" si="18"/>
        <v>0</v>
      </c>
      <c r="I43" s="106">
        <f t="shared" si="18"/>
        <v>0</v>
      </c>
      <c r="J43" s="106">
        <f t="shared" si="18"/>
        <v>0</v>
      </c>
      <c r="K43" s="106">
        <f t="shared" si="18"/>
        <v>176.92811490977792</v>
      </c>
      <c r="L43" s="106">
        <f t="shared" si="18"/>
        <v>0</v>
      </c>
      <c r="M43" s="106">
        <f t="shared" si="18"/>
        <v>0</v>
      </c>
      <c r="N43" s="106">
        <f t="shared" si="18"/>
        <v>0</v>
      </c>
      <c r="O43" s="106">
        <f t="shared" ref="O43:O77" si="19">SUM(C43:N43)</f>
        <v>353.85622981955584</v>
      </c>
      <c r="P43" s="614"/>
      <c r="Q43" s="614"/>
      <c r="R43" s="614"/>
      <c r="S43" s="614"/>
      <c r="T43" s="614"/>
      <c r="U43" s="614"/>
      <c r="V43" s="614"/>
      <c r="W43" s="614"/>
      <c r="X43" s="614"/>
      <c r="Y43" s="614"/>
      <c r="Z43" s="614"/>
      <c r="AA43" s="614"/>
      <c r="AB43" s="614"/>
    </row>
    <row r="44" spans="1:28" s="144" customFormat="1" x14ac:dyDescent="0.2">
      <c r="A44" s="380"/>
      <c r="B44" s="380" t="s">
        <v>20</v>
      </c>
      <c r="C44" s="765">
        <f t="shared" ref="C44:N44" si="20">+C45+C46</f>
        <v>0</v>
      </c>
      <c r="D44" s="765">
        <f t="shared" si="20"/>
        <v>0</v>
      </c>
      <c r="E44" s="765">
        <f t="shared" si="20"/>
        <v>5.1345790678762011</v>
      </c>
      <c r="F44" s="765">
        <f t="shared" si="20"/>
        <v>0</v>
      </c>
      <c r="G44" s="765">
        <f t="shared" si="20"/>
        <v>0</v>
      </c>
      <c r="H44" s="765">
        <f t="shared" si="20"/>
        <v>0</v>
      </c>
      <c r="I44" s="765">
        <f t="shared" si="20"/>
        <v>0</v>
      </c>
      <c r="J44" s="765">
        <f t="shared" si="20"/>
        <v>0</v>
      </c>
      <c r="K44" s="765">
        <f t="shared" si="20"/>
        <v>5.1345790678762011</v>
      </c>
      <c r="L44" s="765">
        <f t="shared" si="20"/>
        <v>0</v>
      </c>
      <c r="M44" s="765">
        <f t="shared" si="20"/>
        <v>0</v>
      </c>
      <c r="N44" s="765">
        <f t="shared" si="20"/>
        <v>0</v>
      </c>
      <c r="O44" s="1181">
        <f t="shared" si="19"/>
        <v>10.269158135752402</v>
      </c>
      <c r="P44" s="614"/>
      <c r="Q44" s="614"/>
      <c r="R44" s="614"/>
      <c r="S44" s="614"/>
      <c r="T44" s="614"/>
      <c r="U44" s="614"/>
      <c r="V44" s="614"/>
      <c r="W44" s="614"/>
      <c r="X44" s="614"/>
      <c r="Y44" s="614"/>
      <c r="Z44" s="614"/>
      <c r="AA44" s="614"/>
      <c r="AB44" s="614"/>
    </row>
    <row r="45" spans="1:28" s="144" customFormat="1" x14ac:dyDescent="0.2">
      <c r="A45" s="380"/>
      <c r="B45" s="479" t="s">
        <v>285</v>
      </c>
      <c r="C45" s="765">
        <v>0</v>
      </c>
      <c r="D45" s="765">
        <v>0</v>
      </c>
      <c r="E45" s="765">
        <v>5.1142397248314024</v>
      </c>
      <c r="F45" s="765">
        <v>0</v>
      </c>
      <c r="G45" s="765">
        <v>0</v>
      </c>
      <c r="H45" s="765">
        <v>0</v>
      </c>
      <c r="I45" s="765">
        <v>0</v>
      </c>
      <c r="J45" s="765">
        <v>0</v>
      </c>
      <c r="K45" s="765">
        <v>5.1142397248314024</v>
      </c>
      <c r="L45" s="765">
        <v>0</v>
      </c>
      <c r="M45" s="765">
        <v>0</v>
      </c>
      <c r="N45" s="765">
        <v>0</v>
      </c>
      <c r="O45" s="1182">
        <f t="shared" si="19"/>
        <v>10.228479449662805</v>
      </c>
      <c r="P45" s="614"/>
      <c r="Q45" s="614"/>
      <c r="R45" s="614"/>
      <c r="S45" s="614"/>
      <c r="T45" s="614"/>
      <c r="U45" s="614"/>
      <c r="V45" s="614"/>
      <c r="W45" s="614"/>
      <c r="X45" s="614"/>
      <c r="Y45" s="614"/>
      <c r="Z45" s="614"/>
      <c r="AA45" s="614"/>
      <c r="AB45" s="614"/>
    </row>
    <row r="46" spans="1:28" s="144" customFormat="1" x14ac:dyDescent="0.2">
      <c r="A46" s="380"/>
      <c r="B46" s="479" t="s">
        <v>286</v>
      </c>
      <c r="C46" s="765">
        <v>0</v>
      </c>
      <c r="D46" s="765">
        <v>0</v>
      </c>
      <c r="E46" s="765">
        <v>2.0339343044798411E-2</v>
      </c>
      <c r="F46" s="765">
        <v>0</v>
      </c>
      <c r="G46" s="765">
        <v>0</v>
      </c>
      <c r="H46" s="765">
        <v>0</v>
      </c>
      <c r="I46" s="765">
        <v>0</v>
      </c>
      <c r="J46" s="765">
        <v>0</v>
      </c>
      <c r="K46" s="765">
        <v>2.0339343044798411E-2</v>
      </c>
      <c r="L46" s="765">
        <v>0</v>
      </c>
      <c r="M46" s="765">
        <v>0</v>
      </c>
      <c r="N46" s="765">
        <v>0</v>
      </c>
      <c r="O46" s="1182">
        <f t="shared" si="19"/>
        <v>4.0678686089596822E-2</v>
      </c>
      <c r="P46" s="614"/>
      <c r="Q46" s="614"/>
      <c r="R46" s="614"/>
      <c r="S46" s="614"/>
      <c r="T46" s="614"/>
      <c r="U46" s="614"/>
      <c r="V46" s="614"/>
      <c r="W46" s="614"/>
      <c r="X46" s="614"/>
      <c r="Y46" s="614"/>
      <c r="Z46" s="614"/>
      <c r="AA46" s="614"/>
      <c r="AB46" s="614"/>
    </row>
    <row r="47" spans="1:28" s="144" customFormat="1" x14ac:dyDescent="0.2">
      <c r="A47" s="380"/>
      <c r="B47" s="380" t="s">
        <v>21</v>
      </c>
      <c r="C47" s="765">
        <f t="shared" ref="C47" si="21">+C48+C51</f>
        <v>0</v>
      </c>
      <c r="D47" s="765">
        <f t="shared" ref="D47:N47" si="22">+D48+D51</f>
        <v>0</v>
      </c>
      <c r="E47" s="765">
        <f t="shared" si="22"/>
        <v>83.682886490000001</v>
      </c>
      <c r="F47" s="765">
        <f t="shared" si="22"/>
        <v>0</v>
      </c>
      <c r="G47" s="765">
        <f t="shared" si="22"/>
        <v>0</v>
      </c>
      <c r="H47" s="765">
        <f t="shared" si="22"/>
        <v>0</v>
      </c>
      <c r="I47" s="765">
        <f t="shared" si="22"/>
        <v>0</v>
      </c>
      <c r="J47" s="765">
        <f t="shared" si="22"/>
        <v>0</v>
      </c>
      <c r="K47" s="765">
        <f t="shared" si="22"/>
        <v>83.682886490000001</v>
      </c>
      <c r="L47" s="765">
        <f t="shared" si="22"/>
        <v>0</v>
      </c>
      <c r="M47" s="765">
        <f t="shared" si="22"/>
        <v>0</v>
      </c>
      <c r="N47" s="765">
        <f t="shared" si="22"/>
        <v>0</v>
      </c>
      <c r="O47" s="1182">
        <f t="shared" si="19"/>
        <v>167.36577298</v>
      </c>
      <c r="P47" s="614"/>
      <c r="Q47" s="614"/>
      <c r="R47" s="614"/>
      <c r="S47" s="614"/>
      <c r="T47" s="614"/>
      <c r="U47" s="614"/>
      <c r="V47" s="614"/>
      <c r="W47" s="614"/>
      <c r="X47" s="614"/>
      <c r="Y47" s="614"/>
      <c r="Z47" s="614"/>
      <c r="AA47" s="614"/>
      <c r="AB47" s="614"/>
    </row>
    <row r="48" spans="1:28" s="144" customFormat="1" x14ac:dyDescent="0.2">
      <c r="A48" s="380"/>
      <c r="B48" s="479" t="s">
        <v>285</v>
      </c>
      <c r="C48" s="765">
        <f t="shared" ref="C48" si="23">+C49+C50</f>
        <v>0</v>
      </c>
      <c r="D48" s="765">
        <f t="shared" ref="D48:N48" si="24">+D49+D50</f>
        <v>0</v>
      </c>
      <c r="E48" s="765">
        <f t="shared" si="24"/>
        <v>81.578150469999997</v>
      </c>
      <c r="F48" s="765">
        <f t="shared" si="24"/>
        <v>0</v>
      </c>
      <c r="G48" s="765">
        <f t="shared" si="24"/>
        <v>0</v>
      </c>
      <c r="H48" s="765">
        <f t="shared" si="24"/>
        <v>0</v>
      </c>
      <c r="I48" s="765">
        <f t="shared" si="24"/>
        <v>0</v>
      </c>
      <c r="J48" s="765">
        <f t="shared" si="24"/>
        <v>0</v>
      </c>
      <c r="K48" s="765">
        <f t="shared" si="24"/>
        <v>81.578150469999997</v>
      </c>
      <c r="L48" s="765">
        <f t="shared" si="24"/>
        <v>0</v>
      </c>
      <c r="M48" s="765">
        <f t="shared" si="24"/>
        <v>0</v>
      </c>
      <c r="N48" s="765">
        <f t="shared" si="24"/>
        <v>0</v>
      </c>
      <c r="O48" s="1182">
        <f t="shared" si="19"/>
        <v>163.15630093999999</v>
      </c>
      <c r="P48" s="614"/>
      <c r="Q48" s="614"/>
      <c r="R48" s="614"/>
      <c r="S48" s="614"/>
      <c r="T48" s="614"/>
      <c r="U48" s="614"/>
      <c r="V48" s="614"/>
      <c r="W48" s="614"/>
      <c r="X48" s="614"/>
      <c r="Y48" s="614"/>
      <c r="Z48" s="614"/>
      <c r="AA48" s="614"/>
      <c r="AB48" s="614"/>
    </row>
    <row r="49" spans="1:28" s="144" customFormat="1" x14ac:dyDescent="0.2">
      <c r="A49" s="380"/>
      <c r="B49" s="480" t="s">
        <v>287</v>
      </c>
      <c r="C49" s="765">
        <v>0</v>
      </c>
      <c r="D49" s="765">
        <v>0</v>
      </c>
      <c r="E49" s="765">
        <v>66.208614940000004</v>
      </c>
      <c r="F49" s="765">
        <v>0</v>
      </c>
      <c r="G49" s="765">
        <v>0</v>
      </c>
      <c r="H49" s="765">
        <v>0</v>
      </c>
      <c r="I49" s="765">
        <v>0</v>
      </c>
      <c r="J49" s="765">
        <v>0</v>
      </c>
      <c r="K49" s="765">
        <v>66.208614940000004</v>
      </c>
      <c r="L49" s="765">
        <v>0</v>
      </c>
      <c r="M49" s="765">
        <v>0</v>
      </c>
      <c r="N49" s="765">
        <v>0</v>
      </c>
      <c r="O49" s="1182">
        <f t="shared" si="19"/>
        <v>132.41722988000001</v>
      </c>
      <c r="P49" s="614"/>
      <c r="Q49" s="614"/>
      <c r="R49" s="614"/>
      <c r="S49" s="614"/>
      <c r="T49" s="614"/>
      <c r="U49" s="614"/>
      <c r="V49" s="614"/>
      <c r="W49" s="614"/>
      <c r="X49" s="614"/>
      <c r="Y49" s="614"/>
      <c r="Z49" s="614"/>
      <c r="AA49" s="614"/>
      <c r="AB49" s="614"/>
    </row>
    <row r="50" spans="1:28" s="144" customFormat="1" x14ac:dyDescent="0.2">
      <c r="A50" s="380"/>
      <c r="B50" s="481" t="s">
        <v>288</v>
      </c>
      <c r="C50" s="765">
        <v>0</v>
      </c>
      <c r="D50" s="765">
        <v>0</v>
      </c>
      <c r="E50" s="765">
        <v>15.369535529999999</v>
      </c>
      <c r="F50" s="765">
        <v>0</v>
      </c>
      <c r="G50" s="765">
        <v>0</v>
      </c>
      <c r="H50" s="765">
        <v>0</v>
      </c>
      <c r="I50" s="765">
        <v>0</v>
      </c>
      <c r="J50" s="765">
        <v>0</v>
      </c>
      <c r="K50" s="765">
        <v>15.369535529999999</v>
      </c>
      <c r="L50" s="765">
        <v>0</v>
      </c>
      <c r="M50" s="765">
        <v>0</v>
      </c>
      <c r="N50" s="765">
        <v>0</v>
      </c>
      <c r="O50" s="1182">
        <f t="shared" si="19"/>
        <v>30.739071059999997</v>
      </c>
      <c r="P50" s="614"/>
      <c r="Q50" s="614"/>
      <c r="R50" s="614"/>
      <c r="S50" s="614"/>
      <c r="T50" s="614"/>
      <c r="U50" s="614"/>
      <c r="V50" s="614"/>
      <c r="W50" s="614"/>
      <c r="X50" s="614"/>
      <c r="Y50" s="614"/>
      <c r="Z50" s="614"/>
      <c r="AA50" s="614"/>
      <c r="AB50" s="614"/>
    </row>
    <row r="51" spans="1:28" s="144" customFormat="1" x14ac:dyDescent="0.2">
      <c r="A51" s="380"/>
      <c r="B51" s="479" t="s">
        <v>286</v>
      </c>
      <c r="C51" s="765">
        <f t="shared" ref="C51:N51" si="25">+C52+C53</f>
        <v>0</v>
      </c>
      <c r="D51" s="765">
        <f t="shared" si="25"/>
        <v>0</v>
      </c>
      <c r="E51" s="765">
        <f t="shared" si="25"/>
        <v>2.1047360199999998</v>
      </c>
      <c r="F51" s="765">
        <f t="shared" si="25"/>
        <v>0</v>
      </c>
      <c r="G51" s="765">
        <f t="shared" si="25"/>
        <v>0</v>
      </c>
      <c r="H51" s="765">
        <f t="shared" si="25"/>
        <v>0</v>
      </c>
      <c r="I51" s="765">
        <f t="shared" si="25"/>
        <v>0</v>
      </c>
      <c r="J51" s="765">
        <f t="shared" si="25"/>
        <v>0</v>
      </c>
      <c r="K51" s="765">
        <f t="shared" si="25"/>
        <v>2.1047360199999998</v>
      </c>
      <c r="L51" s="765">
        <f t="shared" si="25"/>
        <v>0</v>
      </c>
      <c r="M51" s="765">
        <f t="shared" si="25"/>
        <v>0</v>
      </c>
      <c r="N51" s="765">
        <f t="shared" si="25"/>
        <v>0</v>
      </c>
      <c r="O51" s="1182">
        <f t="shared" si="19"/>
        <v>4.2094720399999996</v>
      </c>
      <c r="P51" s="614"/>
      <c r="Q51" s="614"/>
      <c r="R51" s="614"/>
      <c r="S51" s="614"/>
      <c r="T51" s="614"/>
      <c r="U51" s="614"/>
      <c r="V51" s="614"/>
      <c r="W51" s="614"/>
      <c r="X51" s="614"/>
      <c r="Y51" s="614"/>
      <c r="Z51" s="614"/>
      <c r="AA51" s="614"/>
      <c r="AB51" s="614"/>
    </row>
    <row r="52" spans="1:28" s="144" customFormat="1" x14ac:dyDescent="0.2">
      <c r="A52" s="380"/>
      <c r="B52" s="480" t="s">
        <v>287</v>
      </c>
      <c r="C52" s="765">
        <v>0</v>
      </c>
      <c r="D52" s="765">
        <v>0</v>
      </c>
      <c r="E52" s="765">
        <v>1.2117397399999998</v>
      </c>
      <c r="F52" s="765">
        <v>0</v>
      </c>
      <c r="G52" s="765">
        <v>0</v>
      </c>
      <c r="H52" s="765">
        <v>0</v>
      </c>
      <c r="I52" s="765">
        <v>0</v>
      </c>
      <c r="J52" s="765">
        <v>0</v>
      </c>
      <c r="K52" s="765">
        <v>1.2117397399999998</v>
      </c>
      <c r="L52" s="765">
        <v>0</v>
      </c>
      <c r="M52" s="765">
        <v>0</v>
      </c>
      <c r="N52" s="765">
        <v>0</v>
      </c>
      <c r="O52" s="1182">
        <f t="shared" si="19"/>
        <v>2.4234794799999997</v>
      </c>
      <c r="P52" s="614"/>
      <c r="Q52" s="614"/>
      <c r="R52" s="614"/>
      <c r="S52" s="614"/>
      <c r="T52" s="614"/>
      <c r="U52" s="614"/>
      <c r="V52" s="614"/>
      <c r="W52" s="614"/>
      <c r="X52" s="614"/>
      <c r="Y52" s="614"/>
      <c r="Z52" s="614"/>
      <c r="AA52" s="614"/>
      <c r="AB52" s="614"/>
    </row>
    <row r="53" spans="1:28" s="144" customFormat="1" x14ac:dyDescent="0.2">
      <c r="A53" s="380"/>
      <c r="B53" s="481" t="s">
        <v>288</v>
      </c>
      <c r="C53" s="765">
        <v>0</v>
      </c>
      <c r="D53" s="765">
        <v>0</v>
      </c>
      <c r="E53" s="765">
        <v>0.89299627999999998</v>
      </c>
      <c r="F53" s="765">
        <v>0</v>
      </c>
      <c r="G53" s="765">
        <v>0</v>
      </c>
      <c r="H53" s="765">
        <v>0</v>
      </c>
      <c r="I53" s="765">
        <v>0</v>
      </c>
      <c r="J53" s="765">
        <v>0</v>
      </c>
      <c r="K53" s="765">
        <v>0.89299627999999998</v>
      </c>
      <c r="L53" s="765">
        <v>0</v>
      </c>
      <c r="M53" s="765">
        <v>0</v>
      </c>
      <c r="N53" s="765">
        <v>0</v>
      </c>
      <c r="O53" s="1182">
        <f t="shared" si="19"/>
        <v>1.78599256</v>
      </c>
      <c r="P53" s="614"/>
      <c r="Q53" s="614"/>
      <c r="R53" s="614"/>
      <c r="S53" s="614"/>
      <c r="T53" s="614"/>
      <c r="U53" s="614"/>
      <c r="V53" s="614"/>
      <c r="W53" s="614"/>
      <c r="X53" s="614"/>
      <c r="Y53" s="614"/>
      <c r="Z53" s="614"/>
      <c r="AA53" s="614"/>
      <c r="AB53" s="614"/>
    </row>
    <row r="54" spans="1:28" s="144" customFormat="1" x14ac:dyDescent="0.2">
      <c r="A54" s="380"/>
      <c r="B54" s="380" t="s">
        <v>22</v>
      </c>
      <c r="C54" s="765">
        <f t="shared" ref="C54:N54" si="26">+C55+C56</f>
        <v>0</v>
      </c>
      <c r="D54" s="765">
        <f t="shared" si="26"/>
        <v>0</v>
      </c>
      <c r="E54" s="765">
        <f t="shared" si="26"/>
        <v>87.748825587811893</v>
      </c>
      <c r="F54" s="765">
        <f t="shared" si="26"/>
        <v>0</v>
      </c>
      <c r="G54" s="765">
        <f t="shared" si="26"/>
        <v>0</v>
      </c>
      <c r="H54" s="765">
        <f t="shared" si="26"/>
        <v>0</v>
      </c>
      <c r="I54" s="765">
        <f t="shared" si="26"/>
        <v>0</v>
      </c>
      <c r="J54" s="765">
        <f t="shared" si="26"/>
        <v>0</v>
      </c>
      <c r="K54" s="765">
        <f t="shared" si="26"/>
        <v>87.748825587811893</v>
      </c>
      <c r="L54" s="765">
        <f t="shared" si="26"/>
        <v>0</v>
      </c>
      <c r="M54" s="765">
        <f t="shared" si="26"/>
        <v>0</v>
      </c>
      <c r="N54" s="765">
        <f t="shared" si="26"/>
        <v>0</v>
      </c>
      <c r="O54" s="1182">
        <f t="shared" si="19"/>
        <v>175.49765117562379</v>
      </c>
      <c r="P54" s="614"/>
      <c r="Q54" s="614"/>
      <c r="R54" s="614"/>
      <c r="S54" s="614"/>
      <c r="T54" s="614"/>
      <c r="U54" s="614"/>
      <c r="V54" s="614"/>
      <c r="W54" s="614"/>
      <c r="X54" s="614"/>
      <c r="Y54" s="614"/>
      <c r="Z54" s="614"/>
      <c r="AA54" s="614"/>
      <c r="AB54" s="614"/>
    </row>
    <row r="55" spans="1:28" s="144" customFormat="1" x14ac:dyDescent="0.2">
      <c r="A55" s="380"/>
      <c r="B55" s="479" t="s">
        <v>285</v>
      </c>
      <c r="C55" s="765">
        <v>0</v>
      </c>
      <c r="D55" s="765">
        <v>0</v>
      </c>
      <c r="E55" s="765">
        <v>68.251568498080616</v>
      </c>
      <c r="F55" s="765">
        <v>0</v>
      </c>
      <c r="G55" s="765">
        <v>0</v>
      </c>
      <c r="H55" s="765">
        <v>0</v>
      </c>
      <c r="I55" s="765">
        <v>0</v>
      </c>
      <c r="J55" s="765">
        <v>0</v>
      </c>
      <c r="K55" s="765">
        <v>68.251568498080616</v>
      </c>
      <c r="L55" s="765">
        <v>0</v>
      </c>
      <c r="M55" s="765">
        <v>0</v>
      </c>
      <c r="N55" s="765">
        <v>0</v>
      </c>
      <c r="O55" s="1182">
        <f t="shared" si="19"/>
        <v>136.50313699616123</v>
      </c>
      <c r="P55" s="614"/>
      <c r="Q55" s="614"/>
      <c r="R55" s="614"/>
      <c r="S55" s="614"/>
      <c r="T55" s="614"/>
      <c r="U55" s="614"/>
      <c r="V55" s="614"/>
      <c r="W55" s="614"/>
      <c r="X55" s="614"/>
      <c r="Y55" s="614"/>
      <c r="Z55" s="614"/>
      <c r="AA55" s="614"/>
      <c r="AB55" s="614"/>
    </row>
    <row r="56" spans="1:28" s="144" customFormat="1" x14ac:dyDescent="0.2">
      <c r="A56" s="380"/>
      <c r="B56" s="479" t="s">
        <v>286</v>
      </c>
      <c r="C56" s="765">
        <v>0</v>
      </c>
      <c r="D56" s="765">
        <v>0</v>
      </c>
      <c r="E56" s="765">
        <v>19.497257089731285</v>
      </c>
      <c r="F56" s="765">
        <v>0</v>
      </c>
      <c r="G56" s="765">
        <v>0</v>
      </c>
      <c r="H56" s="765">
        <v>0</v>
      </c>
      <c r="I56" s="765">
        <v>0</v>
      </c>
      <c r="J56" s="765">
        <v>0</v>
      </c>
      <c r="K56" s="765">
        <v>19.497257089731285</v>
      </c>
      <c r="L56" s="765">
        <v>0</v>
      </c>
      <c r="M56" s="765">
        <v>0</v>
      </c>
      <c r="N56" s="765">
        <v>0</v>
      </c>
      <c r="O56" s="1182">
        <f t="shared" si="19"/>
        <v>38.99451417946257</v>
      </c>
      <c r="P56" s="614"/>
      <c r="Q56" s="614"/>
      <c r="R56" s="614"/>
      <c r="S56" s="614"/>
      <c r="T56" s="614"/>
      <c r="U56" s="614"/>
      <c r="V56" s="614"/>
      <c r="W56" s="614"/>
      <c r="X56" s="614"/>
      <c r="Y56" s="614"/>
      <c r="Z56" s="614"/>
      <c r="AA56" s="614"/>
      <c r="AB56" s="614"/>
    </row>
    <row r="57" spans="1:28" s="144" customFormat="1" x14ac:dyDescent="0.2">
      <c r="A57" s="380"/>
      <c r="B57" s="380" t="s">
        <v>23</v>
      </c>
      <c r="C57" s="765">
        <f t="shared" ref="C57:N57" si="27">+C58+C59</f>
        <v>0</v>
      </c>
      <c r="D57" s="765">
        <f t="shared" si="27"/>
        <v>0</v>
      </c>
      <c r="E57" s="765">
        <f t="shared" si="27"/>
        <v>0.36182376408981992</v>
      </c>
      <c r="F57" s="765">
        <f t="shared" si="27"/>
        <v>0</v>
      </c>
      <c r="G57" s="765">
        <f t="shared" si="27"/>
        <v>0</v>
      </c>
      <c r="H57" s="765">
        <f t="shared" si="27"/>
        <v>0</v>
      </c>
      <c r="I57" s="765">
        <f t="shared" si="27"/>
        <v>0</v>
      </c>
      <c r="J57" s="765">
        <f t="shared" si="27"/>
        <v>0</v>
      </c>
      <c r="K57" s="765">
        <f t="shared" si="27"/>
        <v>0.36182376408981992</v>
      </c>
      <c r="L57" s="765">
        <f t="shared" si="27"/>
        <v>0</v>
      </c>
      <c r="M57" s="765">
        <f t="shared" si="27"/>
        <v>0</v>
      </c>
      <c r="N57" s="765">
        <f t="shared" si="27"/>
        <v>0</v>
      </c>
      <c r="O57" s="1182">
        <f t="shared" si="19"/>
        <v>0.72364752817963984</v>
      </c>
      <c r="P57" s="614"/>
      <c r="Q57" s="614"/>
      <c r="R57" s="614"/>
      <c r="S57" s="614"/>
      <c r="T57" s="614"/>
      <c r="U57" s="614"/>
      <c r="V57" s="614"/>
      <c r="W57" s="614"/>
      <c r="X57" s="614"/>
      <c r="Y57" s="614"/>
      <c r="Z57" s="614"/>
      <c r="AA57" s="614"/>
      <c r="AB57" s="614"/>
    </row>
    <row r="58" spans="1:28" s="144" customFormat="1" x14ac:dyDescent="0.2">
      <c r="A58" s="380"/>
      <c r="B58" s="479" t="s">
        <v>285</v>
      </c>
      <c r="C58" s="765">
        <v>0</v>
      </c>
      <c r="D58" s="765">
        <v>0</v>
      </c>
      <c r="E58" s="765">
        <v>0.34477187139433751</v>
      </c>
      <c r="F58" s="765">
        <v>0</v>
      </c>
      <c r="G58" s="765">
        <v>0</v>
      </c>
      <c r="H58" s="765">
        <v>0</v>
      </c>
      <c r="I58" s="765">
        <v>0</v>
      </c>
      <c r="J58" s="765">
        <v>0</v>
      </c>
      <c r="K58" s="765">
        <v>0.34477187139433751</v>
      </c>
      <c r="L58" s="765">
        <v>0</v>
      </c>
      <c r="M58" s="765">
        <v>0</v>
      </c>
      <c r="N58" s="765">
        <v>0</v>
      </c>
      <c r="O58" s="1182">
        <f t="shared" si="19"/>
        <v>0.68954374278867503</v>
      </c>
      <c r="P58" s="614"/>
      <c r="Q58" s="614"/>
      <c r="R58" s="614"/>
      <c r="S58" s="614"/>
      <c r="T58" s="614"/>
      <c r="U58" s="614"/>
      <c r="V58" s="614"/>
      <c r="W58" s="614"/>
      <c r="X58" s="614"/>
      <c r="Y58" s="614"/>
      <c r="Z58" s="614"/>
      <c r="AA58" s="614"/>
      <c r="AB58" s="614"/>
    </row>
    <row r="59" spans="1:28" s="144" customFormat="1" x14ac:dyDescent="0.2">
      <c r="A59" s="380"/>
      <c r="B59" s="479" t="s">
        <v>286</v>
      </c>
      <c r="C59" s="765">
        <v>0</v>
      </c>
      <c r="D59" s="765">
        <v>0</v>
      </c>
      <c r="E59" s="765">
        <v>1.7051892695482383E-2</v>
      </c>
      <c r="F59" s="765">
        <v>0</v>
      </c>
      <c r="G59" s="765">
        <v>0</v>
      </c>
      <c r="H59" s="765">
        <v>0</v>
      </c>
      <c r="I59" s="765">
        <v>0</v>
      </c>
      <c r="J59" s="765">
        <v>0</v>
      </c>
      <c r="K59" s="765">
        <v>1.7051892695482383E-2</v>
      </c>
      <c r="L59" s="765">
        <v>0</v>
      </c>
      <c r="M59" s="765">
        <v>0</v>
      </c>
      <c r="N59" s="765">
        <v>0</v>
      </c>
      <c r="O59" s="1183">
        <f t="shared" si="19"/>
        <v>3.4103785390964765E-2</v>
      </c>
      <c r="P59" s="614"/>
      <c r="Q59" s="614"/>
      <c r="R59" s="614"/>
      <c r="S59" s="614"/>
      <c r="T59" s="614"/>
      <c r="U59" s="614"/>
      <c r="V59" s="614"/>
      <c r="W59" s="614"/>
      <c r="X59" s="614"/>
      <c r="Y59" s="614"/>
      <c r="Z59" s="614"/>
      <c r="AA59" s="614"/>
      <c r="AB59" s="614"/>
    </row>
    <row r="60" spans="1:28" s="144" customFormat="1" x14ac:dyDescent="0.2">
      <c r="A60" s="380"/>
      <c r="B60" s="482" t="s">
        <v>84</v>
      </c>
      <c r="C60" s="766">
        <f t="shared" ref="C60:N60" si="28">+C61+C64+C71+C74</f>
        <v>0</v>
      </c>
      <c r="D60" s="766">
        <f t="shared" si="28"/>
        <v>0</v>
      </c>
      <c r="E60" s="766">
        <f t="shared" si="28"/>
        <v>0</v>
      </c>
      <c r="F60" s="766">
        <f t="shared" si="28"/>
        <v>0</v>
      </c>
      <c r="G60" s="766">
        <f t="shared" si="28"/>
        <v>0</v>
      </c>
      <c r="H60" s="766">
        <f t="shared" si="28"/>
        <v>918.48818093464558</v>
      </c>
      <c r="I60" s="766">
        <f t="shared" si="28"/>
        <v>0</v>
      </c>
      <c r="J60" s="766">
        <f t="shared" si="28"/>
        <v>0</v>
      </c>
      <c r="K60" s="766">
        <f t="shared" si="28"/>
        <v>0</v>
      </c>
      <c r="L60" s="766">
        <f t="shared" si="28"/>
        <v>0</v>
      </c>
      <c r="M60" s="766">
        <f t="shared" si="28"/>
        <v>0</v>
      </c>
      <c r="N60" s="766">
        <f t="shared" si="28"/>
        <v>918.48818093464558</v>
      </c>
      <c r="O60" s="1184">
        <f t="shared" si="19"/>
        <v>1836.9763618692912</v>
      </c>
      <c r="P60" s="614"/>
      <c r="Q60" s="614"/>
      <c r="R60" s="614"/>
      <c r="S60" s="614"/>
      <c r="T60" s="614"/>
      <c r="U60" s="614"/>
      <c r="V60" s="614"/>
      <c r="W60" s="614"/>
      <c r="X60" s="614"/>
      <c r="Y60" s="614"/>
      <c r="Z60" s="614"/>
      <c r="AA60" s="614"/>
      <c r="AB60" s="614"/>
    </row>
    <row r="61" spans="1:28" s="144" customFormat="1" x14ac:dyDescent="0.2">
      <c r="A61" s="380"/>
      <c r="B61" s="380" t="s">
        <v>24</v>
      </c>
      <c r="C61" s="765">
        <f t="shared" ref="C61:N61" si="29">+C62+C63</f>
        <v>0</v>
      </c>
      <c r="D61" s="765">
        <f t="shared" si="29"/>
        <v>0</v>
      </c>
      <c r="E61" s="765">
        <f t="shared" si="29"/>
        <v>0</v>
      </c>
      <c r="F61" s="765">
        <f t="shared" si="29"/>
        <v>0</v>
      </c>
      <c r="G61" s="765">
        <f t="shared" si="29"/>
        <v>0</v>
      </c>
      <c r="H61" s="765">
        <f t="shared" si="29"/>
        <v>119.91237735736146</v>
      </c>
      <c r="I61" s="765">
        <f t="shared" si="29"/>
        <v>0</v>
      </c>
      <c r="J61" s="765">
        <f t="shared" si="29"/>
        <v>0</v>
      </c>
      <c r="K61" s="765">
        <f t="shared" si="29"/>
        <v>0</v>
      </c>
      <c r="L61" s="765">
        <f t="shared" si="29"/>
        <v>0</v>
      </c>
      <c r="M61" s="765">
        <f t="shared" si="29"/>
        <v>0</v>
      </c>
      <c r="N61" s="765">
        <f t="shared" si="29"/>
        <v>119.91237735736146</v>
      </c>
      <c r="O61" s="1182">
        <f t="shared" si="19"/>
        <v>239.82475471472293</v>
      </c>
      <c r="P61" s="614"/>
      <c r="Q61" s="614"/>
      <c r="R61" s="614"/>
      <c r="S61" s="614"/>
      <c r="T61" s="614"/>
      <c r="U61" s="614"/>
      <c r="V61" s="614"/>
      <c r="W61" s="614"/>
      <c r="X61" s="614"/>
      <c r="Y61" s="614"/>
      <c r="Z61" s="614"/>
      <c r="AA61" s="614"/>
      <c r="AB61" s="614"/>
    </row>
    <row r="62" spans="1:28" s="144" customFormat="1" x14ac:dyDescent="0.2">
      <c r="A62" s="380"/>
      <c r="B62" s="479" t="s">
        <v>285</v>
      </c>
      <c r="C62" s="765">
        <v>0</v>
      </c>
      <c r="D62" s="765">
        <v>0</v>
      </c>
      <c r="E62" s="765">
        <v>0</v>
      </c>
      <c r="F62" s="765">
        <v>0</v>
      </c>
      <c r="G62" s="765">
        <v>0</v>
      </c>
      <c r="H62" s="765">
        <v>118.48806306602019</v>
      </c>
      <c r="I62" s="765">
        <v>0</v>
      </c>
      <c r="J62" s="765">
        <v>0</v>
      </c>
      <c r="K62" s="765">
        <v>0</v>
      </c>
      <c r="L62" s="765">
        <v>0</v>
      </c>
      <c r="M62" s="765">
        <v>0</v>
      </c>
      <c r="N62" s="765">
        <v>118.48806306602019</v>
      </c>
      <c r="O62" s="1182">
        <f t="shared" si="19"/>
        <v>236.97612613204038</v>
      </c>
      <c r="P62" s="614"/>
      <c r="Q62" s="614"/>
      <c r="R62" s="614"/>
      <c r="S62" s="614"/>
      <c r="T62" s="614"/>
      <c r="U62" s="614"/>
      <c r="V62" s="614"/>
      <c r="W62" s="614"/>
      <c r="X62" s="614"/>
      <c r="Y62" s="614"/>
      <c r="Z62" s="614"/>
      <c r="AA62" s="614"/>
      <c r="AB62" s="614"/>
    </row>
    <row r="63" spans="1:28" s="144" customFormat="1" x14ac:dyDescent="0.2">
      <c r="A63" s="380"/>
      <c r="B63" s="479" t="s">
        <v>286</v>
      </c>
      <c r="C63" s="765">
        <v>0</v>
      </c>
      <c r="D63" s="765">
        <v>0</v>
      </c>
      <c r="E63" s="765">
        <v>0</v>
      </c>
      <c r="F63" s="765">
        <v>0</v>
      </c>
      <c r="G63" s="765">
        <v>0</v>
      </c>
      <c r="H63" s="765">
        <v>1.4243142913412727</v>
      </c>
      <c r="I63" s="765">
        <v>0</v>
      </c>
      <c r="J63" s="765">
        <v>0</v>
      </c>
      <c r="K63" s="765">
        <v>0</v>
      </c>
      <c r="L63" s="765">
        <v>0</v>
      </c>
      <c r="M63" s="765">
        <v>0</v>
      </c>
      <c r="N63" s="765">
        <v>1.4243142913412727</v>
      </c>
      <c r="O63" s="1182">
        <f t="shared" si="19"/>
        <v>2.8486285826825455</v>
      </c>
      <c r="P63" s="614"/>
      <c r="Q63" s="614"/>
      <c r="R63" s="614"/>
      <c r="S63" s="614"/>
      <c r="T63" s="614"/>
      <c r="U63" s="614"/>
      <c r="V63" s="614"/>
      <c r="W63" s="614"/>
      <c r="X63" s="614"/>
      <c r="Y63" s="614"/>
      <c r="Z63" s="614"/>
      <c r="AA63" s="614"/>
      <c r="AB63" s="614"/>
    </row>
    <row r="64" spans="1:28" s="144" customFormat="1" x14ac:dyDescent="0.2">
      <c r="A64" s="380"/>
      <c r="B64" s="380" t="s">
        <v>25</v>
      </c>
      <c r="C64" s="765">
        <f t="shared" ref="C64:N64" si="30">+C65+C68</f>
        <v>0</v>
      </c>
      <c r="D64" s="765">
        <f t="shared" si="30"/>
        <v>0</v>
      </c>
      <c r="E64" s="765">
        <f t="shared" si="30"/>
        <v>0</v>
      </c>
      <c r="F64" s="765">
        <f t="shared" si="30"/>
        <v>0</v>
      </c>
      <c r="G64" s="765">
        <f t="shared" si="30"/>
        <v>0</v>
      </c>
      <c r="H64" s="765">
        <f t="shared" si="30"/>
        <v>525.75141403999999</v>
      </c>
      <c r="I64" s="765">
        <f t="shared" si="30"/>
        <v>0</v>
      </c>
      <c r="J64" s="765">
        <f t="shared" si="30"/>
        <v>0</v>
      </c>
      <c r="K64" s="765">
        <f t="shared" si="30"/>
        <v>0</v>
      </c>
      <c r="L64" s="765">
        <f t="shared" si="30"/>
        <v>0</v>
      </c>
      <c r="M64" s="765">
        <f t="shared" si="30"/>
        <v>0</v>
      </c>
      <c r="N64" s="765">
        <f t="shared" si="30"/>
        <v>525.75141403999999</v>
      </c>
      <c r="O64" s="1182">
        <f t="shared" si="19"/>
        <v>1051.50282808</v>
      </c>
      <c r="P64" s="614"/>
      <c r="Q64" s="614"/>
      <c r="R64" s="614"/>
      <c r="S64" s="614"/>
      <c r="T64" s="614"/>
      <c r="U64" s="614"/>
      <c r="V64" s="614"/>
      <c r="W64" s="614"/>
      <c r="X64" s="614"/>
      <c r="Y64" s="614"/>
      <c r="Z64" s="614"/>
      <c r="AA64" s="614"/>
      <c r="AB64" s="614"/>
    </row>
    <row r="65" spans="1:28" s="144" customFormat="1" x14ac:dyDescent="0.2">
      <c r="A65" s="380"/>
      <c r="B65" s="479" t="s">
        <v>285</v>
      </c>
      <c r="C65" s="765">
        <f t="shared" ref="C65:N65" si="31">+C66+C67</f>
        <v>0</v>
      </c>
      <c r="D65" s="765">
        <f t="shared" si="31"/>
        <v>0</v>
      </c>
      <c r="E65" s="765">
        <f t="shared" si="31"/>
        <v>0</v>
      </c>
      <c r="F65" s="765">
        <f t="shared" si="31"/>
        <v>0</v>
      </c>
      <c r="G65" s="765">
        <f t="shared" si="31"/>
        <v>0</v>
      </c>
      <c r="H65" s="765">
        <f t="shared" si="31"/>
        <v>464.14475555999996</v>
      </c>
      <c r="I65" s="765">
        <f t="shared" si="31"/>
        <v>0</v>
      </c>
      <c r="J65" s="765">
        <f t="shared" si="31"/>
        <v>0</v>
      </c>
      <c r="K65" s="765">
        <f t="shared" si="31"/>
        <v>0</v>
      </c>
      <c r="L65" s="765">
        <f t="shared" si="31"/>
        <v>0</v>
      </c>
      <c r="M65" s="765">
        <f t="shared" si="31"/>
        <v>0</v>
      </c>
      <c r="N65" s="765">
        <f t="shared" si="31"/>
        <v>464.14475555999996</v>
      </c>
      <c r="O65" s="1182">
        <f t="shared" si="19"/>
        <v>928.28951111999993</v>
      </c>
      <c r="P65" s="614"/>
      <c r="Q65" s="614"/>
      <c r="R65" s="614"/>
      <c r="S65" s="614"/>
      <c r="T65" s="614"/>
      <c r="U65" s="614"/>
      <c r="V65" s="614"/>
      <c r="W65" s="614"/>
      <c r="X65" s="614"/>
      <c r="Y65" s="614"/>
      <c r="Z65" s="614"/>
      <c r="AA65" s="614"/>
      <c r="AB65" s="614"/>
    </row>
    <row r="66" spans="1:28" s="144" customFormat="1" x14ac:dyDescent="0.2">
      <c r="A66" s="380"/>
      <c r="B66" s="480" t="s">
        <v>287</v>
      </c>
      <c r="C66" s="765">
        <v>0</v>
      </c>
      <c r="D66" s="765">
        <v>0</v>
      </c>
      <c r="E66" s="765">
        <v>0</v>
      </c>
      <c r="F66" s="765">
        <v>0</v>
      </c>
      <c r="G66" s="765">
        <v>0</v>
      </c>
      <c r="H66" s="765">
        <v>176.81122730999999</v>
      </c>
      <c r="I66" s="765">
        <v>0</v>
      </c>
      <c r="J66" s="765">
        <v>0</v>
      </c>
      <c r="K66" s="765">
        <v>0</v>
      </c>
      <c r="L66" s="765">
        <v>0</v>
      </c>
      <c r="M66" s="765">
        <v>0</v>
      </c>
      <c r="N66" s="765">
        <v>176.81122730999999</v>
      </c>
      <c r="O66" s="1182">
        <f t="shared" si="19"/>
        <v>353.62245461999998</v>
      </c>
      <c r="P66" s="614"/>
      <c r="Q66" s="614"/>
      <c r="R66" s="614"/>
      <c r="S66" s="614"/>
      <c r="T66" s="614"/>
      <c r="U66" s="614"/>
      <c r="V66" s="614"/>
      <c r="W66" s="614"/>
      <c r="X66" s="614"/>
      <c r="Y66" s="614"/>
      <c r="Z66" s="614"/>
      <c r="AA66" s="614"/>
      <c r="AB66" s="614"/>
    </row>
    <row r="67" spans="1:28" s="144" customFormat="1" x14ac:dyDescent="0.2">
      <c r="A67" s="380"/>
      <c r="B67" s="481" t="s">
        <v>288</v>
      </c>
      <c r="C67" s="765">
        <v>0</v>
      </c>
      <c r="D67" s="765">
        <v>0</v>
      </c>
      <c r="E67" s="765">
        <v>0</v>
      </c>
      <c r="F67" s="765">
        <v>0</v>
      </c>
      <c r="G67" s="765">
        <v>0</v>
      </c>
      <c r="H67" s="765">
        <v>287.33352824999997</v>
      </c>
      <c r="I67" s="765">
        <v>0</v>
      </c>
      <c r="J67" s="765">
        <v>0</v>
      </c>
      <c r="K67" s="765">
        <v>0</v>
      </c>
      <c r="L67" s="765">
        <v>0</v>
      </c>
      <c r="M67" s="765">
        <v>0</v>
      </c>
      <c r="N67" s="765">
        <v>287.33352824999997</v>
      </c>
      <c r="O67" s="1182">
        <f t="shared" si="19"/>
        <v>574.66705649999994</v>
      </c>
      <c r="P67" s="614"/>
      <c r="Q67" s="614"/>
      <c r="R67" s="614"/>
      <c r="S67" s="614"/>
      <c r="T67" s="614"/>
      <c r="U67" s="614"/>
      <c r="V67" s="614"/>
      <c r="W67" s="614"/>
      <c r="X67" s="614"/>
      <c r="Y67" s="614"/>
      <c r="Z67" s="614"/>
      <c r="AA67" s="614"/>
      <c r="AB67" s="614"/>
    </row>
    <row r="68" spans="1:28" s="144" customFormat="1" x14ac:dyDescent="0.2">
      <c r="A68" s="380"/>
      <c r="B68" s="479" t="s">
        <v>286</v>
      </c>
      <c r="C68" s="765">
        <f t="shared" ref="C68:N68" si="32">+C69+C70</f>
        <v>0</v>
      </c>
      <c r="D68" s="765">
        <f t="shared" si="32"/>
        <v>0</v>
      </c>
      <c r="E68" s="765">
        <f t="shared" si="32"/>
        <v>0</v>
      </c>
      <c r="F68" s="765">
        <f t="shared" si="32"/>
        <v>0</v>
      </c>
      <c r="G68" s="765">
        <f t="shared" si="32"/>
        <v>0</v>
      </c>
      <c r="H68" s="765">
        <f t="shared" si="32"/>
        <v>61.60665848</v>
      </c>
      <c r="I68" s="765">
        <f t="shared" si="32"/>
        <v>0</v>
      </c>
      <c r="J68" s="765">
        <f t="shared" si="32"/>
        <v>0</v>
      </c>
      <c r="K68" s="765">
        <f t="shared" si="32"/>
        <v>0</v>
      </c>
      <c r="L68" s="765">
        <f t="shared" si="32"/>
        <v>0</v>
      </c>
      <c r="M68" s="765">
        <f t="shared" si="32"/>
        <v>0</v>
      </c>
      <c r="N68" s="765">
        <f t="shared" si="32"/>
        <v>61.60665848</v>
      </c>
      <c r="O68" s="1182">
        <f t="shared" si="19"/>
        <v>123.21331696</v>
      </c>
      <c r="P68" s="614"/>
      <c r="Q68" s="614"/>
      <c r="R68" s="614"/>
      <c r="S68" s="614"/>
      <c r="T68" s="614"/>
      <c r="U68" s="614"/>
      <c r="V68" s="614"/>
      <c r="W68" s="614"/>
      <c r="X68" s="614"/>
      <c r="Y68" s="614"/>
      <c r="Z68" s="614"/>
      <c r="AA68" s="614"/>
      <c r="AB68" s="614"/>
    </row>
    <row r="69" spans="1:28" s="144" customFormat="1" x14ac:dyDescent="0.2">
      <c r="A69" s="380"/>
      <c r="B69" s="480" t="s">
        <v>287</v>
      </c>
      <c r="C69" s="765">
        <v>0</v>
      </c>
      <c r="D69" s="765">
        <v>0</v>
      </c>
      <c r="E69" s="765">
        <v>0</v>
      </c>
      <c r="F69" s="765">
        <v>0</v>
      </c>
      <c r="G69" s="765">
        <v>0</v>
      </c>
      <c r="H69" s="765">
        <v>53.975224019999999</v>
      </c>
      <c r="I69" s="765">
        <v>0</v>
      </c>
      <c r="J69" s="765">
        <v>0</v>
      </c>
      <c r="K69" s="765">
        <v>0</v>
      </c>
      <c r="L69" s="765">
        <v>0</v>
      </c>
      <c r="M69" s="765">
        <v>0</v>
      </c>
      <c r="N69" s="765">
        <v>53.975224019999999</v>
      </c>
      <c r="O69" s="1182">
        <f t="shared" si="19"/>
        <v>107.95044804</v>
      </c>
      <c r="P69" s="614"/>
      <c r="Q69" s="614"/>
      <c r="R69" s="614"/>
      <c r="S69" s="614"/>
      <c r="T69" s="614"/>
      <c r="U69" s="614"/>
      <c r="V69" s="614"/>
      <c r="W69" s="614"/>
      <c r="X69" s="614"/>
      <c r="Y69" s="614"/>
      <c r="Z69" s="614"/>
      <c r="AA69" s="614"/>
      <c r="AB69" s="614"/>
    </row>
    <row r="70" spans="1:28" s="144" customFormat="1" x14ac:dyDescent="0.2">
      <c r="A70" s="380"/>
      <c r="B70" s="481" t="s">
        <v>288</v>
      </c>
      <c r="C70" s="765">
        <v>0</v>
      </c>
      <c r="D70" s="765">
        <v>0</v>
      </c>
      <c r="E70" s="765">
        <v>0</v>
      </c>
      <c r="F70" s="765">
        <v>0</v>
      </c>
      <c r="G70" s="765">
        <v>0</v>
      </c>
      <c r="H70" s="765">
        <v>7.6314344600000004</v>
      </c>
      <c r="I70" s="765">
        <v>0</v>
      </c>
      <c r="J70" s="765">
        <v>0</v>
      </c>
      <c r="K70" s="765">
        <v>0</v>
      </c>
      <c r="L70" s="765">
        <v>0</v>
      </c>
      <c r="M70" s="765">
        <v>0</v>
      </c>
      <c r="N70" s="765">
        <v>7.6314344600000004</v>
      </c>
      <c r="O70" s="1182">
        <f t="shared" si="19"/>
        <v>15.262868920000001</v>
      </c>
      <c r="P70" s="614"/>
      <c r="Q70" s="614"/>
      <c r="R70" s="614"/>
      <c r="S70" s="614"/>
      <c r="T70" s="614"/>
      <c r="U70" s="614"/>
      <c r="V70" s="614"/>
      <c r="W70" s="614"/>
      <c r="X70" s="614"/>
      <c r="Y70" s="614"/>
      <c r="Z70" s="614"/>
      <c r="AA70" s="614"/>
      <c r="AB70" s="614"/>
    </row>
    <row r="71" spans="1:28" s="144" customFormat="1" x14ac:dyDescent="0.2">
      <c r="A71" s="380"/>
      <c r="B71" s="380" t="s">
        <v>26</v>
      </c>
      <c r="C71" s="765">
        <f t="shared" ref="C71:N71" si="33">+C72+C73</f>
        <v>0</v>
      </c>
      <c r="D71" s="765">
        <f t="shared" si="33"/>
        <v>0</v>
      </c>
      <c r="E71" s="765">
        <f t="shared" si="33"/>
        <v>0</v>
      </c>
      <c r="F71" s="765">
        <f t="shared" si="33"/>
        <v>0</v>
      </c>
      <c r="G71" s="765">
        <f t="shared" si="33"/>
        <v>0</v>
      </c>
      <c r="H71" s="765">
        <f t="shared" si="33"/>
        <v>270.93654646113248</v>
      </c>
      <c r="I71" s="765">
        <f t="shared" si="33"/>
        <v>0</v>
      </c>
      <c r="J71" s="765">
        <f t="shared" si="33"/>
        <v>0</v>
      </c>
      <c r="K71" s="765">
        <f t="shared" si="33"/>
        <v>0</v>
      </c>
      <c r="L71" s="765">
        <f t="shared" si="33"/>
        <v>0</v>
      </c>
      <c r="M71" s="765">
        <f t="shared" si="33"/>
        <v>0</v>
      </c>
      <c r="N71" s="765">
        <f t="shared" si="33"/>
        <v>270.93654646113248</v>
      </c>
      <c r="O71" s="1182">
        <f t="shared" si="19"/>
        <v>541.87309292226496</v>
      </c>
      <c r="P71" s="614"/>
      <c r="Q71" s="614"/>
      <c r="R71" s="614"/>
      <c r="S71" s="614"/>
      <c r="T71" s="614"/>
      <c r="U71" s="614"/>
      <c r="V71" s="614"/>
      <c r="W71" s="614"/>
      <c r="X71" s="614"/>
      <c r="Y71" s="614"/>
      <c r="Z71" s="614"/>
      <c r="AA71" s="614"/>
      <c r="AB71" s="614"/>
    </row>
    <row r="72" spans="1:28" s="144" customFormat="1" x14ac:dyDescent="0.2">
      <c r="A72" s="380"/>
      <c r="B72" s="479" t="s">
        <v>285</v>
      </c>
      <c r="C72" s="765">
        <v>0</v>
      </c>
      <c r="D72" s="765">
        <v>0</v>
      </c>
      <c r="E72" s="765">
        <v>0</v>
      </c>
      <c r="F72" s="765">
        <v>0</v>
      </c>
      <c r="G72" s="765">
        <v>0</v>
      </c>
      <c r="H72" s="765">
        <v>146.1002073056622</v>
      </c>
      <c r="I72" s="765">
        <v>0</v>
      </c>
      <c r="J72" s="765">
        <v>0</v>
      </c>
      <c r="K72" s="765">
        <v>0</v>
      </c>
      <c r="L72" s="765">
        <v>0</v>
      </c>
      <c r="M72" s="765">
        <v>0</v>
      </c>
      <c r="N72" s="765">
        <v>146.1002073056622</v>
      </c>
      <c r="O72" s="1182">
        <f t="shared" si="19"/>
        <v>292.20041461132439</v>
      </c>
      <c r="P72" s="614"/>
      <c r="Q72" s="614"/>
      <c r="R72" s="614"/>
      <c r="S72" s="614"/>
      <c r="T72" s="614"/>
      <c r="U72" s="614"/>
      <c r="V72" s="614"/>
      <c r="W72" s="614"/>
      <c r="X72" s="614"/>
      <c r="Y72" s="614"/>
      <c r="Z72" s="614"/>
      <c r="AA72" s="614"/>
      <c r="AB72" s="614"/>
    </row>
    <row r="73" spans="1:28" s="144" customFormat="1" x14ac:dyDescent="0.2">
      <c r="A73" s="380"/>
      <c r="B73" s="479" t="s">
        <v>286</v>
      </c>
      <c r="C73" s="765">
        <v>0</v>
      </c>
      <c r="D73" s="765">
        <v>0</v>
      </c>
      <c r="E73" s="765">
        <v>0</v>
      </c>
      <c r="F73" s="765">
        <v>0</v>
      </c>
      <c r="G73" s="765">
        <v>0</v>
      </c>
      <c r="H73" s="765">
        <v>124.83633915547026</v>
      </c>
      <c r="I73" s="765">
        <v>0</v>
      </c>
      <c r="J73" s="765">
        <v>0</v>
      </c>
      <c r="K73" s="765">
        <v>0</v>
      </c>
      <c r="L73" s="765">
        <v>0</v>
      </c>
      <c r="M73" s="765">
        <v>0</v>
      </c>
      <c r="N73" s="765">
        <v>124.83633915547026</v>
      </c>
      <c r="O73" s="1182">
        <f t="shared" si="19"/>
        <v>249.67267831094051</v>
      </c>
      <c r="P73" s="614"/>
      <c r="Q73" s="614"/>
      <c r="R73" s="614"/>
      <c r="S73" s="614"/>
      <c r="T73" s="614"/>
      <c r="U73" s="614"/>
      <c r="V73" s="614"/>
      <c r="W73" s="614"/>
      <c r="X73" s="614"/>
      <c r="Y73" s="614"/>
      <c r="Z73" s="614"/>
      <c r="AA73" s="614"/>
      <c r="AB73" s="614"/>
    </row>
    <row r="74" spans="1:28" s="144" customFormat="1" x14ac:dyDescent="0.2">
      <c r="A74" s="380"/>
      <c r="B74" s="380" t="s">
        <v>27</v>
      </c>
      <c r="C74" s="765">
        <f t="shared" ref="C74:N74" si="34">+C75+C76</f>
        <v>0</v>
      </c>
      <c r="D74" s="765">
        <f t="shared" si="34"/>
        <v>0</v>
      </c>
      <c r="E74" s="765">
        <f t="shared" si="34"/>
        <v>0</v>
      </c>
      <c r="F74" s="765">
        <f t="shared" si="34"/>
        <v>0</v>
      </c>
      <c r="G74" s="765">
        <f t="shared" si="34"/>
        <v>0</v>
      </c>
      <c r="H74" s="765">
        <f t="shared" si="34"/>
        <v>1.8878430761515932</v>
      </c>
      <c r="I74" s="765">
        <f t="shared" si="34"/>
        <v>0</v>
      </c>
      <c r="J74" s="765">
        <f t="shared" si="34"/>
        <v>0</v>
      </c>
      <c r="K74" s="765">
        <f t="shared" si="34"/>
        <v>0</v>
      </c>
      <c r="L74" s="765">
        <f t="shared" si="34"/>
        <v>0</v>
      </c>
      <c r="M74" s="765">
        <f t="shared" si="34"/>
        <v>0</v>
      </c>
      <c r="N74" s="765">
        <f t="shared" si="34"/>
        <v>1.8878430761515932</v>
      </c>
      <c r="O74" s="1182">
        <f t="shared" si="19"/>
        <v>3.7756861523031864</v>
      </c>
      <c r="P74" s="614"/>
      <c r="Q74" s="614"/>
      <c r="R74" s="614"/>
      <c r="S74" s="614"/>
      <c r="T74" s="614"/>
      <c r="U74" s="614"/>
      <c r="V74" s="614"/>
      <c r="W74" s="614"/>
      <c r="X74" s="614"/>
      <c r="Y74" s="614"/>
      <c r="Z74" s="614"/>
      <c r="AA74" s="614"/>
      <c r="AB74" s="614"/>
    </row>
    <row r="75" spans="1:28" s="144" customFormat="1" x14ac:dyDescent="0.2">
      <c r="A75" s="380"/>
      <c r="B75" s="479" t="s">
        <v>285</v>
      </c>
      <c r="C75" s="765">
        <v>0</v>
      </c>
      <c r="D75" s="765">
        <v>0</v>
      </c>
      <c r="E75" s="765">
        <v>0</v>
      </c>
      <c r="F75" s="765">
        <v>0</v>
      </c>
      <c r="G75" s="765">
        <v>0</v>
      </c>
      <c r="H75" s="765">
        <v>1.3025474721753794</v>
      </c>
      <c r="I75" s="765">
        <v>0</v>
      </c>
      <c r="J75" s="765">
        <v>0</v>
      </c>
      <c r="K75" s="765">
        <v>0</v>
      </c>
      <c r="L75" s="765">
        <v>0</v>
      </c>
      <c r="M75" s="765">
        <v>0</v>
      </c>
      <c r="N75" s="765">
        <v>1.3025474721753794</v>
      </c>
      <c r="O75" s="1182">
        <f t="shared" si="19"/>
        <v>2.6050949443507587</v>
      </c>
      <c r="P75" s="614"/>
      <c r="Q75" s="614"/>
      <c r="R75" s="614"/>
      <c r="S75" s="614"/>
      <c r="T75" s="614"/>
      <c r="U75" s="614"/>
      <c r="V75" s="614"/>
      <c r="W75" s="614"/>
      <c r="X75" s="614"/>
      <c r="Y75" s="614"/>
      <c r="Z75" s="614"/>
      <c r="AA75" s="614"/>
      <c r="AB75" s="614"/>
    </row>
    <row r="76" spans="1:28" s="144" customFormat="1" x14ac:dyDescent="0.2">
      <c r="A76" s="380"/>
      <c r="B76" s="484" t="s">
        <v>286</v>
      </c>
      <c r="C76" s="765">
        <v>0</v>
      </c>
      <c r="D76" s="765">
        <v>0</v>
      </c>
      <c r="E76" s="765">
        <v>0</v>
      </c>
      <c r="F76" s="765">
        <v>0</v>
      </c>
      <c r="G76" s="765">
        <v>0</v>
      </c>
      <c r="H76" s="765">
        <v>0.58529560397621372</v>
      </c>
      <c r="I76" s="765">
        <v>0</v>
      </c>
      <c r="J76" s="765">
        <v>0</v>
      </c>
      <c r="K76" s="765">
        <v>0</v>
      </c>
      <c r="L76" s="765">
        <v>0</v>
      </c>
      <c r="M76" s="765">
        <v>0</v>
      </c>
      <c r="N76" s="765">
        <v>0.58529560397621372</v>
      </c>
      <c r="O76" s="1182">
        <f t="shared" si="19"/>
        <v>1.1705912079524274</v>
      </c>
      <c r="P76" s="614"/>
      <c r="Q76" s="614"/>
      <c r="R76" s="614"/>
      <c r="S76" s="614"/>
      <c r="T76" s="614"/>
      <c r="U76" s="614"/>
      <c r="V76" s="614"/>
      <c r="W76" s="614"/>
      <c r="X76" s="614"/>
      <c r="Y76" s="614"/>
      <c r="Z76" s="614"/>
      <c r="AA76" s="614"/>
      <c r="AB76" s="614"/>
    </row>
    <row r="77" spans="1:28" s="144" customFormat="1" x14ac:dyDescent="0.2">
      <c r="A77" s="380"/>
      <c r="B77" s="485" t="s">
        <v>28</v>
      </c>
      <c r="C77" s="485">
        <v>0</v>
      </c>
      <c r="D77" s="485">
        <v>0</v>
      </c>
      <c r="E77" s="485">
        <v>0</v>
      </c>
      <c r="F77" s="485">
        <v>0</v>
      </c>
      <c r="G77" s="485">
        <v>0</v>
      </c>
      <c r="H77" s="767">
        <v>165.09173549231002</v>
      </c>
      <c r="I77" s="485">
        <v>0</v>
      </c>
      <c r="J77" s="485">
        <v>0</v>
      </c>
      <c r="K77" s="485">
        <v>0</v>
      </c>
      <c r="L77" s="485">
        <v>0</v>
      </c>
      <c r="M77" s="485">
        <v>0</v>
      </c>
      <c r="N77" s="767">
        <v>165.09173549231002</v>
      </c>
      <c r="O77" s="101">
        <f t="shared" si="19"/>
        <v>330.18347098462004</v>
      </c>
      <c r="P77" s="614"/>
      <c r="Q77" s="614"/>
      <c r="R77" s="614"/>
      <c r="S77" s="614"/>
      <c r="T77" s="614"/>
      <c r="U77" s="614"/>
      <c r="V77" s="614"/>
      <c r="W77" s="614"/>
      <c r="X77" s="614"/>
      <c r="Y77" s="614"/>
      <c r="Z77" s="614"/>
      <c r="AA77" s="614"/>
      <c r="AB77" s="614"/>
    </row>
    <row r="78" spans="1:28" s="144" customFormat="1" x14ac:dyDescent="0.2">
      <c r="A78" s="380"/>
      <c r="B78" s="485" t="s">
        <v>418</v>
      </c>
      <c r="C78" s="486">
        <v>0</v>
      </c>
      <c r="D78" s="486">
        <v>0</v>
      </c>
      <c r="E78" s="486">
        <v>121.60707939213123</v>
      </c>
      <c r="F78" s="486">
        <v>0</v>
      </c>
      <c r="G78" s="486">
        <v>0</v>
      </c>
      <c r="H78" s="486">
        <v>124.30945893417829</v>
      </c>
      <c r="I78" s="486">
        <v>0</v>
      </c>
      <c r="J78" s="486">
        <v>0</v>
      </c>
      <c r="K78" s="486">
        <v>124.30945893417829</v>
      </c>
      <c r="L78" s="486">
        <v>0</v>
      </c>
      <c r="M78" s="486">
        <v>0</v>
      </c>
      <c r="N78" s="486">
        <v>122.95826916315477</v>
      </c>
      <c r="O78" s="101">
        <f t="shared" ref="O78:O90" si="35">SUM(C78:N78)</f>
        <v>493.18426642364261</v>
      </c>
      <c r="P78" s="614"/>
      <c r="Q78" s="614"/>
      <c r="R78" s="614"/>
      <c r="S78" s="614"/>
      <c r="T78" s="614"/>
      <c r="U78" s="614"/>
      <c r="V78" s="614"/>
      <c r="W78" s="614"/>
      <c r="X78" s="614"/>
      <c r="Y78" s="614"/>
      <c r="Z78" s="614"/>
      <c r="AA78" s="614"/>
      <c r="AB78" s="614"/>
    </row>
    <row r="79" spans="1:28" s="144" customFormat="1" x14ac:dyDescent="0.2">
      <c r="A79" s="380"/>
      <c r="B79" s="460" t="s">
        <v>462</v>
      </c>
      <c r="C79" s="486">
        <v>0</v>
      </c>
      <c r="D79" s="486">
        <v>0</v>
      </c>
      <c r="E79" s="486">
        <v>132.20376682788932</v>
      </c>
      <c r="F79" s="486">
        <v>0</v>
      </c>
      <c r="G79" s="486">
        <v>0</v>
      </c>
      <c r="H79" s="486">
        <v>135.1416283129534</v>
      </c>
      <c r="I79" s="486">
        <v>0</v>
      </c>
      <c r="J79" s="486">
        <v>0</v>
      </c>
      <c r="K79" s="486">
        <v>135.1416283129534</v>
      </c>
      <c r="L79" s="486">
        <v>0</v>
      </c>
      <c r="M79" s="486">
        <v>0</v>
      </c>
      <c r="N79" s="486">
        <v>133.67269757042163</v>
      </c>
      <c r="O79" s="101">
        <f t="shared" si="35"/>
        <v>536.15972102421779</v>
      </c>
      <c r="P79" s="614"/>
      <c r="Q79" s="614"/>
      <c r="R79" s="614"/>
      <c r="S79" s="614"/>
      <c r="T79" s="614"/>
      <c r="U79" s="614"/>
      <c r="V79" s="614"/>
      <c r="W79" s="614"/>
      <c r="X79" s="614"/>
      <c r="Y79" s="614"/>
      <c r="Z79" s="614"/>
      <c r="AA79" s="614"/>
      <c r="AB79" s="614"/>
    </row>
    <row r="80" spans="1:28" s="144" customFormat="1" x14ac:dyDescent="0.2">
      <c r="A80" s="380"/>
      <c r="B80" s="460" t="s">
        <v>463</v>
      </c>
      <c r="C80" s="486">
        <v>0</v>
      </c>
      <c r="D80" s="486">
        <v>0</v>
      </c>
      <c r="E80" s="486">
        <v>51.467831283546296</v>
      </c>
      <c r="F80" s="486">
        <v>0</v>
      </c>
      <c r="G80" s="486">
        <v>0</v>
      </c>
      <c r="H80" s="486">
        <v>52.611560867625094</v>
      </c>
      <c r="I80" s="486">
        <v>0</v>
      </c>
      <c r="J80" s="486">
        <v>0</v>
      </c>
      <c r="K80" s="486">
        <v>52.611560867625094</v>
      </c>
      <c r="L80" s="486">
        <v>0</v>
      </c>
      <c r="M80" s="486">
        <v>0</v>
      </c>
      <c r="N80" s="486">
        <v>52.039696075585702</v>
      </c>
      <c r="O80" s="101">
        <f t="shared" si="35"/>
        <v>208.73064909438219</v>
      </c>
      <c r="P80" s="614"/>
      <c r="Q80" s="614"/>
      <c r="R80" s="614"/>
      <c r="S80" s="614"/>
      <c r="T80" s="614"/>
      <c r="U80" s="614"/>
      <c r="V80" s="614"/>
      <c r="W80" s="614"/>
      <c r="X80" s="614"/>
      <c r="Y80" s="614"/>
      <c r="Z80" s="614"/>
      <c r="AA80" s="614"/>
      <c r="AB80" s="614"/>
    </row>
    <row r="81" spans="1:28" s="144" customFormat="1" x14ac:dyDescent="0.2">
      <c r="A81" s="380"/>
      <c r="B81" s="460" t="s">
        <v>464</v>
      </c>
      <c r="C81" s="486">
        <v>0</v>
      </c>
      <c r="D81" s="486">
        <v>66.451330237210641</v>
      </c>
      <c r="E81" s="486">
        <v>0</v>
      </c>
      <c r="F81" s="486">
        <v>0</v>
      </c>
      <c r="G81" s="486">
        <v>64.284439033823546</v>
      </c>
      <c r="H81" s="486">
        <v>0</v>
      </c>
      <c r="I81" s="486">
        <v>0</v>
      </c>
      <c r="J81" s="486">
        <v>66.451330237210641</v>
      </c>
      <c r="K81" s="486">
        <v>0</v>
      </c>
      <c r="L81" s="486">
        <v>0</v>
      </c>
      <c r="M81" s="486">
        <v>0</v>
      </c>
      <c r="N81" s="486">
        <v>0</v>
      </c>
      <c r="O81" s="101">
        <f t="shared" si="35"/>
        <v>197.18709950824484</v>
      </c>
      <c r="P81" s="614"/>
      <c r="Q81" s="614"/>
      <c r="R81" s="614"/>
      <c r="S81" s="614"/>
      <c r="T81" s="614"/>
      <c r="U81" s="614"/>
      <c r="V81" s="614"/>
      <c r="W81" s="614"/>
      <c r="X81" s="614"/>
      <c r="Y81" s="614"/>
      <c r="Z81" s="614"/>
      <c r="AA81" s="614"/>
      <c r="AB81" s="614"/>
    </row>
    <row r="82" spans="1:28" s="144" customFormat="1" x14ac:dyDescent="0.2">
      <c r="A82" s="380"/>
      <c r="B82" s="485" t="s">
        <v>476</v>
      </c>
      <c r="C82" s="486">
        <v>0</v>
      </c>
      <c r="D82" s="486">
        <v>0</v>
      </c>
      <c r="E82" s="486">
        <v>36.07496351945462</v>
      </c>
      <c r="F82" s="486">
        <v>0</v>
      </c>
      <c r="G82" s="486">
        <v>0</v>
      </c>
      <c r="H82" s="486">
        <v>0</v>
      </c>
      <c r="I82" s="486">
        <v>0</v>
      </c>
      <c r="J82" s="486">
        <v>0</v>
      </c>
      <c r="K82" s="486">
        <v>0</v>
      </c>
      <c r="L82" s="486">
        <v>0</v>
      </c>
      <c r="M82" s="486">
        <v>0</v>
      </c>
      <c r="N82" s="486">
        <v>0</v>
      </c>
      <c r="O82" s="101">
        <f t="shared" si="35"/>
        <v>36.07496351945462</v>
      </c>
      <c r="P82" s="614"/>
      <c r="Q82" s="614"/>
      <c r="R82" s="614"/>
      <c r="S82" s="614"/>
      <c r="T82" s="614"/>
      <c r="U82" s="614"/>
      <c r="V82" s="614"/>
      <c r="W82" s="614"/>
      <c r="X82" s="614"/>
      <c r="Y82" s="614"/>
      <c r="Z82" s="614"/>
      <c r="AA82" s="614"/>
      <c r="AB82" s="614"/>
    </row>
    <row r="83" spans="1:28" s="144" customFormat="1" x14ac:dyDescent="0.2">
      <c r="A83" s="380"/>
      <c r="B83" s="460" t="s">
        <v>535</v>
      </c>
      <c r="C83" s="486">
        <v>0</v>
      </c>
      <c r="D83" s="486">
        <v>10.493619160800833</v>
      </c>
      <c r="E83" s="486">
        <v>0</v>
      </c>
      <c r="F83" s="486">
        <v>0</v>
      </c>
      <c r="G83" s="486">
        <v>0</v>
      </c>
      <c r="H83" s="486">
        <v>0</v>
      </c>
      <c r="I83" s="486">
        <v>0</v>
      </c>
      <c r="J83" s="486">
        <v>0</v>
      </c>
      <c r="K83" s="486">
        <v>0</v>
      </c>
      <c r="L83" s="486">
        <v>0</v>
      </c>
      <c r="M83" s="486">
        <v>0</v>
      </c>
      <c r="N83" s="486">
        <v>0</v>
      </c>
      <c r="O83" s="101">
        <f t="shared" si="35"/>
        <v>10.493619160800833</v>
      </c>
      <c r="P83" s="614"/>
      <c r="Q83" s="614"/>
      <c r="R83" s="614"/>
      <c r="S83" s="614"/>
      <c r="T83" s="614"/>
      <c r="U83" s="614"/>
      <c r="V83" s="614"/>
      <c r="W83" s="614"/>
      <c r="X83" s="614"/>
      <c r="Y83" s="614"/>
      <c r="Z83" s="614"/>
      <c r="AA83" s="614"/>
      <c r="AB83" s="614"/>
    </row>
    <row r="84" spans="1:28" s="144" customFormat="1" x14ac:dyDescent="0.2">
      <c r="A84" s="380"/>
      <c r="B84" s="485" t="s">
        <v>618</v>
      </c>
      <c r="C84" s="486">
        <v>0</v>
      </c>
      <c r="D84" s="486">
        <v>0</v>
      </c>
      <c r="E84" s="486">
        <v>0</v>
      </c>
      <c r="F84" s="486">
        <v>0</v>
      </c>
      <c r="G84" s="486">
        <v>0</v>
      </c>
      <c r="H84" s="486">
        <v>0</v>
      </c>
      <c r="I84" s="486">
        <v>0</v>
      </c>
      <c r="J84" s="486">
        <v>0</v>
      </c>
      <c r="K84" s="486">
        <v>0</v>
      </c>
      <c r="L84" s="486">
        <v>0</v>
      </c>
      <c r="M84" s="486">
        <v>0</v>
      </c>
      <c r="N84" s="486">
        <v>0</v>
      </c>
      <c r="O84" s="101">
        <f t="shared" si="35"/>
        <v>0</v>
      </c>
      <c r="P84" s="614"/>
      <c r="Q84" s="614"/>
      <c r="R84" s="614"/>
      <c r="S84" s="614"/>
      <c r="T84" s="614"/>
      <c r="U84" s="614"/>
      <c r="V84" s="614"/>
      <c r="W84" s="614"/>
      <c r="X84" s="614"/>
      <c r="Y84" s="614"/>
      <c r="Z84" s="614"/>
      <c r="AA84" s="614"/>
      <c r="AB84" s="614"/>
    </row>
    <row r="85" spans="1:28" s="144" customFormat="1" x14ac:dyDescent="0.2">
      <c r="A85" s="380"/>
      <c r="B85" s="485" t="s">
        <v>477</v>
      </c>
      <c r="C85" s="486">
        <v>0</v>
      </c>
      <c r="D85" s="486">
        <v>0</v>
      </c>
      <c r="E85" s="486">
        <v>57.972199940470432</v>
      </c>
      <c r="F85" s="486">
        <v>0</v>
      </c>
      <c r="G85" s="486">
        <v>0</v>
      </c>
      <c r="H85" s="486">
        <v>59.260471050258857</v>
      </c>
      <c r="I85" s="486">
        <v>0</v>
      </c>
      <c r="J85" s="486">
        <v>0</v>
      </c>
      <c r="K85" s="486">
        <v>59.260471050258857</v>
      </c>
      <c r="L85" s="486">
        <v>0</v>
      </c>
      <c r="M85" s="486">
        <v>0</v>
      </c>
      <c r="N85" s="486">
        <v>58.616335495364922</v>
      </c>
      <c r="O85" s="101">
        <f t="shared" si="35"/>
        <v>235.10947753635307</v>
      </c>
      <c r="P85" s="614"/>
      <c r="Q85" s="614"/>
      <c r="R85" s="614"/>
      <c r="S85" s="614"/>
      <c r="T85" s="614"/>
      <c r="U85" s="614"/>
      <c r="V85" s="614"/>
      <c r="W85" s="614"/>
      <c r="X85" s="614"/>
      <c r="Y85" s="614"/>
      <c r="Z85" s="614"/>
      <c r="AA85" s="614"/>
      <c r="AB85" s="614"/>
    </row>
    <row r="86" spans="1:28" s="144" customFormat="1" x14ac:dyDescent="0.2">
      <c r="A86" s="380"/>
      <c r="B86" s="460" t="s">
        <v>708</v>
      </c>
      <c r="C86" s="486">
        <v>177.31414588329034</v>
      </c>
      <c r="D86" s="486">
        <v>0</v>
      </c>
      <c r="E86" s="486">
        <v>0</v>
      </c>
      <c r="F86" s="486">
        <v>173.45949053800163</v>
      </c>
      <c r="G86" s="486">
        <v>0</v>
      </c>
      <c r="H86" s="486">
        <v>0</v>
      </c>
      <c r="I86" s="486">
        <v>175.386818210646</v>
      </c>
      <c r="J86" s="486">
        <v>0</v>
      </c>
      <c r="K86" s="486">
        <v>0</v>
      </c>
      <c r="L86" s="486">
        <v>177.31414588329034</v>
      </c>
      <c r="M86" s="486">
        <v>0</v>
      </c>
      <c r="N86" s="486">
        <v>0</v>
      </c>
      <c r="O86" s="101">
        <f t="shared" si="35"/>
        <v>703.4746005152283</v>
      </c>
      <c r="P86" s="614"/>
      <c r="Q86" s="614"/>
      <c r="R86" s="614"/>
      <c r="S86" s="614"/>
      <c r="T86" s="614"/>
      <c r="U86" s="614"/>
      <c r="V86" s="614"/>
      <c r="W86" s="614"/>
      <c r="X86" s="614"/>
      <c r="Y86" s="614"/>
      <c r="Z86" s="614"/>
      <c r="AA86" s="614"/>
      <c r="AB86" s="614"/>
    </row>
    <row r="87" spans="1:28" s="144" customFormat="1" x14ac:dyDescent="0.2">
      <c r="A87" s="380"/>
      <c r="B87" s="485" t="s">
        <v>545</v>
      </c>
      <c r="C87" s="486">
        <v>0</v>
      </c>
      <c r="D87" s="486">
        <v>0</v>
      </c>
      <c r="E87" s="486">
        <v>141.15115420950028</v>
      </c>
      <c r="F87" s="486">
        <v>0</v>
      </c>
      <c r="G87" s="486">
        <v>0</v>
      </c>
      <c r="H87" s="486">
        <v>0</v>
      </c>
      <c r="I87" s="486">
        <v>0</v>
      </c>
      <c r="J87" s="486">
        <v>0</v>
      </c>
      <c r="K87" s="486">
        <v>141.15115420950028</v>
      </c>
      <c r="L87" s="486">
        <v>0</v>
      </c>
      <c r="M87" s="486">
        <v>0</v>
      </c>
      <c r="N87" s="486">
        <v>0</v>
      </c>
      <c r="O87" s="101">
        <f t="shared" si="35"/>
        <v>282.30230841900055</v>
      </c>
      <c r="P87" s="614"/>
      <c r="Q87" s="614"/>
      <c r="R87" s="614"/>
      <c r="S87" s="614"/>
      <c r="T87" s="614"/>
      <c r="U87" s="614"/>
      <c r="V87" s="614"/>
      <c r="W87" s="614"/>
      <c r="X87" s="614"/>
      <c r="Y87" s="614"/>
      <c r="Z87" s="614"/>
      <c r="AA87" s="614"/>
      <c r="AB87" s="614"/>
    </row>
    <row r="88" spans="1:28" s="144" customFormat="1" x14ac:dyDescent="0.2">
      <c r="A88" s="380"/>
      <c r="B88" s="460" t="s">
        <v>546</v>
      </c>
      <c r="C88" s="486">
        <v>0</v>
      </c>
      <c r="D88" s="486">
        <v>0</v>
      </c>
      <c r="E88" s="486">
        <v>92.159578437430099</v>
      </c>
      <c r="F88" s="486">
        <v>0</v>
      </c>
      <c r="G88" s="486">
        <v>0</v>
      </c>
      <c r="H88" s="486">
        <v>0</v>
      </c>
      <c r="I88" s="486">
        <v>0</v>
      </c>
      <c r="J88" s="486">
        <v>0</v>
      </c>
      <c r="K88" s="486">
        <v>0</v>
      </c>
      <c r="L88" s="486">
        <v>0</v>
      </c>
      <c r="M88" s="486">
        <v>0</v>
      </c>
      <c r="N88" s="486">
        <v>0</v>
      </c>
      <c r="O88" s="101">
        <f t="shared" si="35"/>
        <v>92.159578437430099</v>
      </c>
      <c r="P88" s="614"/>
      <c r="Q88" s="614"/>
      <c r="R88" s="614"/>
      <c r="S88" s="614"/>
      <c r="T88" s="614"/>
      <c r="U88" s="614"/>
      <c r="V88" s="614"/>
      <c r="W88" s="614"/>
      <c r="X88" s="614"/>
      <c r="Y88" s="614"/>
      <c r="Z88" s="614"/>
      <c r="AA88" s="614"/>
      <c r="AB88" s="614"/>
    </row>
    <row r="89" spans="1:28" s="144" customFormat="1" x14ac:dyDescent="0.2">
      <c r="A89" s="380"/>
      <c r="B89" s="460" t="s">
        <v>644</v>
      </c>
      <c r="C89" s="486">
        <v>0</v>
      </c>
      <c r="D89" s="486">
        <v>0</v>
      </c>
      <c r="E89" s="486">
        <v>0</v>
      </c>
      <c r="F89" s="486">
        <v>248.47263348318438</v>
      </c>
      <c r="G89" s="486">
        <v>0</v>
      </c>
      <c r="H89" s="486">
        <v>0</v>
      </c>
      <c r="I89" s="486">
        <v>0</v>
      </c>
      <c r="J89" s="486">
        <v>0</v>
      </c>
      <c r="K89" s="486">
        <v>0</v>
      </c>
      <c r="L89" s="486">
        <v>248.47263348318438</v>
      </c>
      <c r="M89" s="486">
        <v>0</v>
      </c>
      <c r="N89" s="486">
        <v>0</v>
      </c>
      <c r="O89" s="101">
        <f t="shared" si="35"/>
        <v>496.94526696636876</v>
      </c>
      <c r="P89" s="614"/>
      <c r="Q89" s="614"/>
      <c r="R89" s="614"/>
      <c r="S89" s="614"/>
      <c r="T89" s="614"/>
      <c r="U89" s="614"/>
      <c r="V89" s="614"/>
      <c r="W89" s="614"/>
      <c r="X89" s="614"/>
      <c r="Y89" s="614"/>
      <c r="Z89" s="614"/>
      <c r="AA89" s="614"/>
      <c r="AB89" s="614"/>
    </row>
    <row r="90" spans="1:28" s="144" customFormat="1" x14ac:dyDescent="0.2">
      <c r="A90" s="380"/>
      <c r="B90" s="485" t="s">
        <v>645</v>
      </c>
      <c r="C90" s="486">
        <v>0</v>
      </c>
      <c r="D90" s="486">
        <v>0</v>
      </c>
      <c r="E90" s="486">
        <v>0</v>
      </c>
      <c r="F90" s="486">
        <v>116.23909431453804</v>
      </c>
      <c r="G90" s="486">
        <v>0</v>
      </c>
      <c r="H90" s="486">
        <v>0</v>
      </c>
      <c r="I90" s="486">
        <v>0</v>
      </c>
      <c r="J90" s="486">
        <v>0</v>
      </c>
      <c r="K90" s="486">
        <v>0</v>
      </c>
      <c r="L90" s="486">
        <v>116.23909431453804</v>
      </c>
      <c r="M90" s="486">
        <v>0</v>
      </c>
      <c r="N90" s="486">
        <v>0</v>
      </c>
      <c r="O90" s="101">
        <f t="shared" si="35"/>
        <v>232.47818862907607</v>
      </c>
      <c r="P90" s="614"/>
      <c r="Q90" s="614"/>
      <c r="R90" s="614"/>
      <c r="S90" s="614"/>
      <c r="T90" s="614"/>
      <c r="U90" s="614"/>
      <c r="V90" s="614"/>
      <c r="W90" s="614"/>
      <c r="X90" s="614"/>
      <c r="Y90" s="614"/>
      <c r="Z90" s="614"/>
      <c r="AA90" s="614"/>
      <c r="AB90" s="614"/>
    </row>
    <row r="91" spans="1:28" s="144" customFormat="1" x14ac:dyDescent="0.2">
      <c r="A91" s="380"/>
      <c r="B91" s="485" t="s">
        <v>646</v>
      </c>
      <c r="C91" s="486">
        <v>0</v>
      </c>
      <c r="D91" s="486">
        <v>0</v>
      </c>
      <c r="E91" s="486">
        <v>0</v>
      </c>
      <c r="F91" s="486">
        <v>302.94233571497051</v>
      </c>
      <c r="G91" s="486">
        <v>0</v>
      </c>
      <c r="H91" s="486">
        <v>0</v>
      </c>
      <c r="I91" s="486">
        <v>0</v>
      </c>
      <c r="J91" s="486">
        <v>0</v>
      </c>
      <c r="K91" s="486">
        <v>0</v>
      </c>
      <c r="L91" s="486">
        <v>302.94233571497051</v>
      </c>
      <c r="M91" s="486">
        <v>0</v>
      </c>
      <c r="N91" s="486">
        <v>0</v>
      </c>
      <c r="O91" s="101">
        <f t="shared" ref="O91:O92" si="36">SUM(C91:N91)</f>
        <v>605.88467142994102</v>
      </c>
      <c r="P91" s="614"/>
      <c r="Q91" s="614"/>
      <c r="R91" s="614"/>
      <c r="S91" s="614"/>
      <c r="T91" s="614"/>
      <c r="U91" s="614"/>
      <c r="V91" s="614"/>
      <c r="W91" s="614"/>
      <c r="X91" s="614"/>
      <c r="Y91" s="614"/>
      <c r="Z91" s="614"/>
      <c r="AA91" s="614"/>
      <c r="AB91" s="614"/>
    </row>
    <row r="92" spans="1:28" s="144" customFormat="1" x14ac:dyDescent="0.2">
      <c r="A92" s="380"/>
      <c r="B92" s="485" t="s">
        <v>665</v>
      </c>
      <c r="C92" s="486">
        <v>0</v>
      </c>
      <c r="D92" s="486">
        <v>227.65216043589714</v>
      </c>
      <c r="E92" s="486">
        <v>0</v>
      </c>
      <c r="F92" s="486">
        <v>0</v>
      </c>
      <c r="G92" s="486">
        <v>220.22872042168297</v>
      </c>
      <c r="H92" s="486">
        <v>0</v>
      </c>
      <c r="I92" s="486">
        <v>0</v>
      </c>
      <c r="J92" s="486">
        <v>227.65216043589714</v>
      </c>
      <c r="K92" s="486">
        <v>0</v>
      </c>
      <c r="L92" s="486">
        <v>0</v>
      </c>
      <c r="M92" s="486">
        <v>227.65216043589714</v>
      </c>
      <c r="N92" s="486">
        <v>0</v>
      </c>
      <c r="O92" s="101">
        <f t="shared" si="36"/>
        <v>903.1852017293744</v>
      </c>
      <c r="P92" s="614"/>
      <c r="Q92" s="614"/>
      <c r="R92" s="614"/>
      <c r="S92" s="614"/>
      <c r="T92" s="614"/>
      <c r="U92" s="614"/>
      <c r="V92" s="614"/>
      <c r="W92" s="614"/>
      <c r="X92" s="614"/>
      <c r="Y92" s="614"/>
      <c r="Z92" s="614"/>
      <c r="AA92" s="614"/>
      <c r="AB92" s="614"/>
    </row>
    <row r="93" spans="1:28" s="144" customFormat="1" x14ac:dyDescent="0.2">
      <c r="A93" s="380"/>
      <c r="B93" s="485" t="s">
        <v>437</v>
      </c>
      <c r="C93" s="486">
        <v>0</v>
      </c>
      <c r="D93" s="486">
        <v>0</v>
      </c>
      <c r="E93" s="486">
        <v>0</v>
      </c>
      <c r="F93" s="486">
        <v>0</v>
      </c>
      <c r="G93" s="486">
        <v>861.64563109000005</v>
      </c>
      <c r="H93" s="486">
        <v>0</v>
      </c>
      <c r="I93" s="486">
        <v>0</v>
      </c>
      <c r="J93" s="486">
        <v>0</v>
      </c>
      <c r="K93" s="486">
        <v>0</v>
      </c>
      <c r="L93" s="486">
        <v>0</v>
      </c>
      <c r="M93" s="486">
        <v>861.64563109000005</v>
      </c>
      <c r="N93" s="486">
        <v>0</v>
      </c>
      <c r="O93" s="101">
        <f t="shared" ref="O93:O116" si="37">SUM(C93:N93)</f>
        <v>1723.2912621800001</v>
      </c>
      <c r="P93" s="614"/>
      <c r="Q93" s="614"/>
      <c r="R93" s="614"/>
      <c r="S93" s="614"/>
      <c r="T93" s="614"/>
      <c r="U93" s="614"/>
      <c r="V93" s="614"/>
      <c r="W93" s="614"/>
      <c r="X93" s="614"/>
      <c r="Y93" s="614"/>
      <c r="Z93" s="614"/>
      <c r="AA93" s="614"/>
      <c r="AB93" s="614"/>
    </row>
    <row r="94" spans="1:28" s="144" customFormat="1" x14ac:dyDescent="0.2">
      <c r="A94" s="380"/>
      <c r="B94" s="485" t="s">
        <v>465</v>
      </c>
      <c r="C94" s="486">
        <v>0</v>
      </c>
      <c r="D94" s="486">
        <v>0</v>
      </c>
      <c r="E94" s="486">
        <v>0</v>
      </c>
      <c r="F94" s="486">
        <v>117.90242668</v>
      </c>
      <c r="G94" s="486">
        <v>0</v>
      </c>
      <c r="H94" s="486">
        <v>0</v>
      </c>
      <c r="I94" s="486">
        <v>0</v>
      </c>
      <c r="J94" s="486">
        <v>0</v>
      </c>
      <c r="K94" s="486">
        <v>0</v>
      </c>
      <c r="L94" s="486">
        <v>117.90242668</v>
      </c>
      <c r="M94" s="486">
        <v>0</v>
      </c>
      <c r="N94" s="486">
        <v>0</v>
      </c>
      <c r="O94" s="101">
        <f t="shared" si="37"/>
        <v>235.80485336000001</v>
      </c>
      <c r="P94" s="614"/>
      <c r="Q94" s="614"/>
      <c r="R94" s="614"/>
      <c r="S94" s="614"/>
      <c r="T94" s="614"/>
      <c r="U94" s="614"/>
      <c r="V94" s="614"/>
      <c r="W94" s="614"/>
      <c r="X94" s="614"/>
      <c r="Y94" s="614"/>
      <c r="Z94" s="614"/>
      <c r="AA94" s="614"/>
      <c r="AB94" s="614"/>
    </row>
    <row r="95" spans="1:28" s="144" customFormat="1" x14ac:dyDescent="0.2">
      <c r="A95" s="380"/>
      <c r="B95" s="460" t="s">
        <v>619</v>
      </c>
      <c r="C95" s="486">
        <v>0</v>
      </c>
      <c r="D95" s="486">
        <v>0</v>
      </c>
      <c r="E95" s="486">
        <v>0</v>
      </c>
      <c r="F95" s="486">
        <v>0</v>
      </c>
      <c r="G95" s="486">
        <v>0</v>
      </c>
      <c r="H95" s="486">
        <v>174.28794468000001</v>
      </c>
      <c r="I95" s="486">
        <v>0</v>
      </c>
      <c r="J95" s="486">
        <v>0</v>
      </c>
      <c r="K95" s="486">
        <v>0</v>
      </c>
      <c r="L95" s="486">
        <v>0</v>
      </c>
      <c r="M95" s="486">
        <v>0</v>
      </c>
      <c r="N95" s="486">
        <v>174.28794468000001</v>
      </c>
      <c r="O95" s="101">
        <f t="shared" si="37"/>
        <v>348.57588936000002</v>
      </c>
      <c r="P95" s="614"/>
      <c r="Q95" s="614"/>
      <c r="R95" s="614"/>
      <c r="S95" s="614"/>
      <c r="T95" s="614"/>
      <c r="U95" s="614"/>
      <c r="V95" s="614"/>
      <c r="W95" s="614"/>
      <c r="X95" s="614"/>
      <c r="Y95" s="614"/>
      <c r="Z95" s="614"/>
      <c r="AA95" s="614"/>
      <c r="AB95" s="614"/>
    </row>
    <row r="96" spans="1:28" s="144" customFormat="1" x14ac:dyDescent="0.2">
      <c r="A96" s="380"/>
      <c r="B96" s="485" t="s">
        <v>620</v>
      </c>
      <c r="C96" s="486">
        <v>0</v>
      </c>
      <c r="D96" s="486">
        <v>0</v>
      </c>
      <c r="E96" s="486">
        <v>0</v>
      </c>
      <c r="F96" s="486">
        <v>0</v>
      </c>
      <c r="G96" s="486">
        <v>0</v>
      </c>
      <c r="H96" s="486">
        <v>177.59946388999998</v>
      </c>
      <c r="I96" s="486">
        <v>0</v>
      </c>
      <c r="J96" s="486">
        <v>0</v>
      </c>
      <c r="K96" s="486">
        <v>0</v>
      </c>
      <c r="L96" s="486">
        <v>0</v>
      </c>
      <c r="M96" s="486">
        <v>0</v>
      </c>
      <c r="N96" s="486">
        <v>177.59946388999998</v>
      </c>
      <c r="O96" s="101">
        <f t="shared" si="37"/>
        <v>355.19892777999996</v>
      </c>
      <c r="P96" s="614"/>
      <c r="Q96" s="614"/>
      <c r="R96" s="614"/>
      <c r="S96" s="614"/>
      <c r="T96" s="614"/>
      <c r="U96" s="614"/>
      <c r="V96" s="614"/>
      <c r="W96" s="614"/>
      <c r="X96" s="614"/>
      <c r="Y96" s="614"/>
      <c r="Z96" s="614"/>
      <c r="AA96" s="614"/>
      <c r="AB96" s="614"/>
    </row>
    <row r="97" spans="1:28" s="144" customFormat="1" x14ac:dyDescent="0.2">
      <c r="A97" s="380"/>
      <c r="B97" s="485" t="s">
        <v>621</v>
      </c>
      <c r="C97" s="116">
        <v>0</v>
      </c>
      <c r="D97" s="116">
        <v>0</v>
      </c>
      <c r="E97" s="116">
        <v>0</v>
      </c>
      <c r="F97" s="116">
        <v>0</v>
      </c>
      <c r="G97" s="116">
        <v>0</v>
      </c>
      <c r="H97" s="116">
        <v>184.68842028999998</v>
      </c>
      <c r="I97" s="116">
        <v>0</v>
      </c>
      <c r="J97" s="116">
        <v>0</v>
      </c>
      <c r="K97" s="116">
        <v>0</v>
      </c>
      <c r="L97" s="116">
        <v>0</v>
      </c>
      <c r="M97" s="116">
        <v>0</v>
      </c>
      <c r="N97" s="116">
        <v>184.68842028999998</v>
      </c>
      <c r="O97" s="101">
        <f t="shared" si="37"/>
        <v>369.37684057999996</v>
      </c>
      <c r="P97" s="614"/>
      <c r="Q97" s="614"/>
      <c r="R97" s="614"/>
      <c r="S97" s="614"/>
      <c r="T97" s="614"/>
      <c r="U97" s="614"/>
      <c r="V97" s="614"/>
      <c r="W97" s="614"/>
      <c r="X97" s="614"/>
      <c r="Y97" s="614"/>
      <c r="Z97" s="614"/>
      <c r="AA97" s="614"/>
      <c r="AB97" s="614"/>
    </row>
    <row r="98" spans="1:28" s="144" customFormat="1" x14ac:dyDescent="0.2">
      <c r="A98" s="380"/>
      <c r="B98" s="460" t="s">
        <v>720</v>
      </c>
      <c r="C98" s="101">
        <v>0</v>
      </c>
      <c r="D98" s="101">
        <v>0</v>
      </c>
      <c r="E98" s="101">
        <v>0</v>
      </c>
      <c r="F98" s="101">
        <v>44.154652329999998</v>
      </c>
      <c r="G98" s="101">
        <v>0</v>
      </c>
      <c r="H98" s="101">
        <v>0</v>
      </c>
      <c r="I98" s="101">
        <v>0</v>
      </c>
      <c r="J98" s="101">
        <v>0</v>
      </c>
      <c r="K98" s="101">
        <v>0</v>
      </c>
      <c r="L98" s="101">
        <v>44.154652329999998</v>
      </c>
      <c r="M98" s="101">
        <v>0</v>
      </c>
      <c r="N98" s="101">
        <v>0</v>
      </c>
      <c r="O98" s="101">
        <f t="shared" si="37"/>
        <v>88.309304659999995</v>
      </c>
      <c r="P98" s="614"/>
      <c r="Q98" s="614"/>
      <c r="R98" s="614"/>
      <c r="S98" s="614"/>
      <c r="T98" s="614"/>
      <c r="U98" s="614"/>
      <c r="V98" s="614"/>
      <c r="W98" s="614"/>
      <c r="X98" s="614"/>
      <c r="Y98" s="614"/>
      <c r="Z98" s="614"/>
      <c r="AA98" s="614"/>
      <c r="AB98" s="614"/>
    </row>
    <row r="99" spans="1:28" s="144" customFormat="1" x14ac:dyDescent="0.2">
      <c r="A99" s="380"/>
      <c r="B99" s="485" t="s">
        <v>721</v>
      </c>
      <c r="C99" s="101">
        <v>0</v>
      </c>
      <c r="D99" s="101">
        <v>0</v>
      </c>
      <c r="E99" s="101">
        <v>0</v>
      </c>
      <c r="F99" s="101">
        <v>103.72979526</v>
      </c>
      <c r="G99" s="101">
        <v>0</v>
      </c>
      <c r="H99" s="101">
        <v>0</v>
      </c>
      <c r="I99" s="101">
        <v>0</v>
      </c>
      <c r="J99" s="101">
        <v>0</v>
      </c>
      <c r="K99" s="101">
        <v>0</v>
      </c>
      <c r="L99" s="101">
        <v>103.72979526</v>
      </c>
      <c r="M99" s="101">
        <v>0</v>
      </c>
      <c r="N99" s="101">
        <v>0</v>
      </c>
      <c r="O99" s="101">
        <f t="shared" si="37"/>
        <v>207.45959052000001</v>
      </c>
      <c r="P99" s="614"/>
      <c r="Q99" s="614"/>
      <c r="R99" s="614"/>
      <c r="S99" s="614"/>
      <c r="T99" s="614"/>
      <c r="U99" s="614"/>
      <c r="V99" s="614"/>
      <c r="W99" s="614"/>
      <c r="X99" s="614"/>
      <c r="Y99" s="614"/>
      <c r="Z99" s="614"/>
      <c r="AA99" s="614"/>
      <c r="AB99" s="614"/>
    </row>
    <row r="100" spans="1:28" s="144" customFormat="1" x14ac:dyDescent="0.2">
      <c r="A100" s="380"/>
      <c r="B100" s="460" t="s">
        <v>531</v>
      </c>
      <c r="C100" s="101">
        <v>0</v>
      </c>
      <c r="D100" s="101">
        <v>0</v>
      </c>
      <c r="E100" s="101">
        <v>0</v>
      </c>
      <c r="F100" s="101">
        <v>85.9375</v>
      </c>
      <c r="G100" s="101">
        <v>0</v>
      </c>
      <c r="H100" s="101">
        <v>0</v>
      </c>
      <c r="I100" s="101">
        <v>0</v>
      </c>
      <c r="J100" s="101">
        <v>0</v>
      </c>
      <c r="K100" s="101">
        <v>0</v>
      </c>
      <c r="L100" s="101">
        <v>85.9375</v>
      </c>
      <c r="M100" s="101">
        <v>0</v>
      </c>
      <c r="N100" s="101">
        <v>0</v>
      </c>
      <c r="O100" s="101">
        <f t="shared" si="37"/>
        <v>171.875</v>
      </c>
      <c r="P100" s="614"/>
      <c r="Q100" s="614"/>
      <c r="R100" s="614"/>
      <c r="S100" s="614"/>
      <c r="T100" s="614"/>
      <c r="U100" s="614"/>
      <c r="V100" s="614"/>
      <c r="W100" s="614"/>
      <c r="X100" s="614"/>
      <c r="Y100" s="614"/>
      <c r="Z100" s="614"/>
      <c r="AA100" s="614"/>
      <c r="AB100" s="614"/>
    </row>
    <row r="101" spans="1:28" s="144" customFormat="1" x14ac:dyDescent="0.2">
      <c r="A101" s="380"/>
      <c r="B101" s="485" t="s">
        <v>532</v>
      </c>
      <c r="C101" s="101">
        <v>0</v>
      </c>
      <c r="D101" s="101">
        <v>0</v>
      </c>
      <c r="E101" s="101">
        <v>0</v>
      </c>
      <c r="F101" s="101">
        <v>154.6875</v>
      </c>
      <c r="G101" s="101">
        <v>0</v>
      </c>
      <c r="H101" s="101">
        <v>0</v>
      </c>
      <c r="I101" s="101">
        <v>0</v>
      </c>
      <c r="J101" s="101">
        <v>0</v>
      </c>
      <c r="K101" s="101">
        <v>0</v>
      </c>
      <c r="L101" s="101">
        <v>154.6875</v>
      </c>
      <c r="M101" s="101">
        <v>0</v>
      </c>
      <c r="N101" s="101">
        <v>0</v>
      </c>
      <c r="O101" s="101">
        <f t="shared" si="37"/>
        <v>309.375</v>
      </c>
      <c r="P101" s="614"/>
      <c r="Q101" s="614"/>
      <c r="R101" s="614"/>
      <c r="S101" s="614"/>
      <c r="T101" s="614"/>
      <c r="U101" s="614"/>
      <c r="V101" s="614"/>
      <c r="W101" s="614"/>
      <c r="X101" s="614"/>
      <c r="Y101" s="614"/>
      <c r="Z101" s="614"/>
      <c r="AA101" s="614"/>
      <c r="AB101" s="614"/>
    </row>
    <row r="102" spans="1:28" s="144" customFormat="1" x14ac:dyDescent="0.2">
      <c r="A102" s="380"/>
      <c r="B102" s="460" t="s">
        <v>533</v>
      </c>
      <c r="C102" s="101">
        <v>0</v>
      </c>
      <c r="D102" s="101">
        <v>0</v>
      </c>
      <c r="E102" s="101">
        <v>0</v>
      </c>
      <c r="F102" s="101">
        <v>243.75</v>
      </c>
      <c r="G102" s="101">
        <v>0</v>
      </c>
      <c r="H102" s="101">
        <v>0</v>
      </c>
      <c r="I102" s="101">
        <v>0</v>
      </c>
      <c r="J102" s="101">
        <v>0</v>
      </c>
      <c r="K102" s="101">
        <v>0</v>
      </c>
      <c r="L102" s="101">
        <v>243.75</v>
      </c>
      <c r="M102" s="101">
        <v>0</v>
      </c>
      <c r="N102" s="101">
        <v>0</v>
      </c>
      <c r="O102" s="101">
        <f t="shared" si="37"/>
        <v>487.5</v>
      </c>
      <c r="P102" s="614"/>
      <c r="Q102" s="614"/>
      <c r="R102" s="614"/>
      <c r="S102" s="614"/>
      <c r="T102" s="614"/>
      <c r="U102" s="614"/>
      <c r="V102" s="614"/>
      <c r="W102" s="614"/>
      <c r="X102" s="614"/>
      <c r="Y102" s="614"/>
      <c r="Z102" s="614"/>
      <c r="AA102" s="614"/>
      <c r="AB102" s="614"/>
    </row>
    <row r="103" spans="1:28" s="144" customFormat="1" x14ac:dyDescent="0.2">
      <c r="A103" s="380"/>
      <c r="B103" s="485" t="s">
        <v>534</v>
      </c>
      <c r="C103" s="101">
        <v>0</v>
      </c>
      <c r="D103" s="101">
        <v>0</v>
      </c>
      <c r="E103" s="101">
        <v>0</v>
      </c>
      <c r="F103" s="101">
        <v>104.84375</v>
      </c>
      <c r="G103" s="101">
        <v>0</v>
      </c>
      <c r="H103" s="101">
        <v>0</v>
      </c>
      <c r="I103" s="101">
        <v>0</v>
      </c>
      <c r="J103" s="101">
        <v>0</v>
      </c>
      <c r="K103" s="101">
        <v>0</v>
      </c>
      <c r="L103" s="101">
        <v>104.84375</v>
      </c>
      <c r="M103" s="101">
        <v>0</v>
      </c>
      <c r="N103" s="101">
        <v>0</v>
      </c>
      <c r="O103" s="101">
        <f t="shared" si="37"/>
        <v>209.6875</v>
      </c>
      <c r="P103" s="614"/>
      <c r="Q103" s="614"/>
      <c r="R103" s="614"/>
      <c r="S103" s="614"/>
      <c r="T103" s="614"/>
      <c r="U103" s="614"/>
      <c r="V103" s="614"/>
      <c r="W103" s="614"/>
      <c r="X103" s="614"/>
      <c r="Y103" s="614"/>
      <c r="Z103" s="614"/>
      <c r="AA103" s="614"/>
      <c r="AB103" s="614"/>
    </row>
    <row r="104" spans="1:28" s="144" customFormat="1" x14ac:dyDescent="0.2">
      <c r="A104" s="380"/>
      <c r="B104" s="485" t="s">
        <v>541</v>
      </c>
      <c r="C104" s="461">
        <v>33.125</v>
      </c>
      <c r="D104" s="461">
        <v>0</v>
      </c>
      <c r="E104" s="461">
        <v>0</v>
      </c>
      <c r="F104" s="461">
        <v>0</v>
      </c>
      <c r="G104" s="461">
        <v>0</v>
      </c>
      <c r="H104" s="461">
        <v>0</v>
      </c>
      <c r="I104" s="461">
        <v>33.125</v>
      </c>
      <c r="J104" s="461">
        <v>0</v>
      </c>
      <c r="K104" s="461">
        <v>0</v>
      </c>
      <c r="L104" s="461">
        <v>0</v>
      </c>
      <c r="M104" s="461">
        <v>0</v>
      </c>
      <c r="N104" s="461">
        <v>0</v>
      </c>
      <c r="O104" s="101">
        <f t="shared" si="37"/>
        <v>66.25</v>
      </c>
      <c r="P104" s="614"/>
      <c r="Q104" s="614"/>
      <c r="R104" s="614"/>
      <c r="S104" s="614"/>
      <c r="T104" s="614"/>
      <c r="U104" s="614"/>
      <c r="V104" s="614"/>
      <c r="W104" s="614"/>
      <c r="X104" s="614"/>
      <c r="Y104" s="614"/>
      <c r="Z104" s="614"/>
      <c r="AA104" s="614"/>
      <c r="AB104" s="614"/>
    </row>
    <row r="105" spans="1:28" s="144" customFormat="1" x14ac:dyDescent="0.2">
      <c r="A105" s="380"/>
      <c r="B105" s="460" t="s">
        <v>543</v>
      </c>
      <c r="C105" s="461">
        <v>62.34375</v>
      </c>
      <c r="D105" s="461">
        <v>0</v>
      </c>
      <c r="E105" s="461">
        <v>0</v>
      </c>
      <c r="F105" s="461">
        <v>0</v>
      </c>
      <c r="G105" s="461">
        <v>0</v>
      </c>
      <c r="H105" s="461">
        <v>0</v>
      </c>
      <c r="I105" s="461">
        <v>62.34375</v>
      </c>
      <c r="J105" s="461">
        <v>0</v>
      </c>
      <c r="K105" s="461">
        <v>0</v>
      </c>
      <c r="L105" s="461">
        <v>0</v>
      </c>
      <c r="M105" s="461">
        <v>0</v>
      </c>
      <c r="N105" s="461">
        <v>0</v>
      </c>
      <c r="O105" s="101">
        <f t="shared" si="37"/>
        <v>124.6875</v>
      </c>
      <c r="P105" s="614"/>
      <c r="Q105" s="614"/>
      <c r="R105" s="614"/>
      <c r="S105" s="614"/>
      <c r="T105" s="614"/>
      <c r="U105" s="614"/>
      <c r="V105" s="614"/>
      <c r="W105" s="614"/>
      <c r="X105" s="614"/>
      <c r="Y105" s="614"/>
      <c r="Z105" s="614"/>
      <c r="AA105" s="614"/>
      <c r="AB105" s="614"/>
    </row>
    <row r="106" spans="1:28" s="144" customFormat="1" x14ac:dyDescent="0.2">
      <c r="A106" s="380"/>
      <c r="B106" s="485" t="s">
        <v>718</v>
      </c>
      <c r="C106" s="461">
        <v>0</v>
      </c>
      <c r="D106" s="461">
        <v>0</v>
      </c>
      <c r="E106" s="461">
        <v>0</v>
      </c>
      <c r="F106" s="461">
        <v>0</v>
      </c>
      <c r="G106" s="461">
        <v>0</v>
      </c>
      <c r="H106" s="461">
        <v>97.96875</v>
      </c>
      <c r="I106" s="461">
        <v>0</v>
      </c>
      <c r="J106" s="461">
        <v>0</v>
      </c>
      <c r="K106" s="461">
        <v>0</v>
      </c>
      <c r="L106" s="461">
        <v>0</v>
      </c>
      <c r="M106" s="461">
        <v>0</v>
      </c>
      <c r="N106" s="461">
        <v>97.96875</v>
      </c>
      <c r="O106" s="101">
        <f t="shared" si="37"/>
        <v>195.9375</v>
      </c>
      <c r="P106" s="614"/>
      <c r="Q106" s="614"/>
      <c r="R106" s="614"/>
      <c r="S106" s="614"/>
      <c r="T106" s="614"/>
      <c r="U106" s="614"/>
      <c r="V106" s="614"/>
      <c r="W106" s="614"/>
      <c r="X106" s="614"/>
      <c r="Y106" s="614"/>
      <c r="Z106" s="614"/>
      <c r="AA106" s="614"/>
      <c r="AB106" s="614"/>
    </row>
    <row r="107" spans="1:28" s="144" customFormat="1" x14ac:dyDescent="0.2">
      <c r="A107" s="380"/>
      <c r="B107" s="485" t="s">
        <v>719</v>
      </c>
      <c r="C107" s="461">
        <v>0</v>
      </c>
      <c r="D107" s="461">
        <v>0</v>
      </c>
      <c r="E107" s="461">
        <v>0</v>
      </c>
      <c r="F107" s="461">
        <v>0</v>
      </c>
      <c r="G107" s="461">
        <v>0</v>
      </c>
      <c r="H107" s="461">
        <v>0</v>
      </c>
      <c r="I107" s="461">
        <v>0</v>
      </c>
      <c r="J107" s="461">
        <v>0</v>
      </c>
      <c r="K107" s="461">
        <v>0</v>
      </c>
      <c r="L107" s="461">
        <v>13.856101816688904</v>
      </c>
      <c r="M107" s="461">
        <v>0</v>
      </c>
      <c r="N107" s="461">
        <v>0</v>
      </c>
      <c r="O107" s="101">
        <f t="shared" si="37"/>
        <v>13.856101816688904</v>
      </c>
      <c r="P107" s="614"/>
      <c r="Q107" s="614"/>
      <c r="R107" s="614"/>
      <c r="S107" s="614"/>
      <c r="T107" s="614"/>
      <c r="U107" s="614"/>
      <c r="V107" s="614"/>
      <c r="W107" s="614"/>
      <c r="X107" s="614"/>
      <c r="Y107" s="614"/>
      <c r="Z107" s="614"/>
      <c r="AA107" s="614"/>
      <c r="AB107" s="614"/>
    </row>
    <row r="108" spans="1:28" s="144" customFormat="1" x14ac:dyDescent="0.2">
      <c r="A108" s="380"/>
      <c r="B108" s="485" t="s">
        <v>710</v>
      </c>
      <c r="C108" s="101">
        <v>0</v>
      </c>
      <c r="D108" s="101">
        <v>0</v>
      </c>
      <c r="E108" s="101">
        <v>0</v>
      </c>
      <c r="F108" s="101">
        <v>0</v>
      </c>
      <c r="G108" s="101">
        <v>0</v>
      </c>
      <c r="H108" s="101">
        <v>0</v>
      </c>
      <c r="I108" s="101">
        <v>0</v>
      </c>
      <c r="J108" s="101">
        <v>0</v>
      </c>
      <c r="K108" s="101">
        <v>0</v>
      </c>
      <c r="L108" s="101">
        <v>0</v>
      </c>
      <c r="M108" s="101">
        <v>0</v>
      </c>
      <c r="N108" s="101">
        <v>0</v>
      </c>
      <c r="O108" s="101">
        <f t="shared" si="37"/>
        <v>0</v>
      </c>
      <c r="P108" s="614"/>
      <c r="Q108" s="614"/>
      <c r="R108" s="614"/>
      <c r="S108" s="614"/>
      <c r="T108" s="614"/>
      <c r="U108" s="614"/>
      <c r="V108" s="614"/>
      <c r="W108" s="614"/>
      <c r="X108" s="614"/>
      <c r="Y108" s="614"/>
      <c r="Z108" s="614"/>
      <c r="AA108" s="614"/>
      <c r="AB108" s="614"/>
    </row>
    <row r="109" spans="1:28" s="144" customFormat="1" x14ac:dyDescent="0.2">
      <c r="A109" s="380"/>
      <c r="B109" s="460" t="s">
        <v>540</v>
      </c>
      <c r="C109" s="461">
        <v>0</v>
      </c>
      <c r="D109" s="461">
        <v>3.4734359700000002</v>
      </c>
      <c r="E109" s="461">
        <v>0</v>
      </c>
      <c r="F109" s="461">
        <v>0</v>
      </c>
      <c r="G109" s="461">
        <v>0</v>
      </c>
      <c r="H109" s="461">
        <v>0</v>
      </c>
      <c r="I109" s="461">
        <v>0</v>
      </c>
      <c r="J109" s="461">
        <v>3.4734359700000002</v>
      </c>
      <c r="K109" s="461">
        <v>0</v>
      </c>
      <c r="L109" s="461">
        <v>0</v>
      </c>
      <c r="M109" s="461">
        <v>0</v>
      </c>
      <c r="N109" s="461">
        <v>0</v>
      </c>
      <c r="O109" s="101">
        <f t="shared" si="37"/>
        <v>6.9468719400000003</v>
      </c>
      <c r="P109" s="614"/>
      <c r="Q109" s="614"/>
      <c r="R109" s="614"/>
      <c r="S109" s="614"/>
      <c r="T109" s="614"/>
      <c r="U109" s="614"/>
      <c r="V109" s="614"/>
      <c r="W109" s="614"/>
      <c r="X109" s="614"/>
      <c r="Y109" s="614"/>
      <c r="Z109" s="614"/>
      <c r="AA109" s="614"/>
      <c r="AB109" s="614"/>
    </row>
    <row r="110" spans="1:28" s="144" customFormat="1" x14ac:dyDescent="0.2">
      <c r="A110" s="380"/>
      <c r="B110" s="485" t="s">
        <v>622</v>
      </c>
      <c r="C110" s="461">
        <v>0</v>
      </c>
      <c r="D110" s="461">
        <v>0</v>
      </c>
      <c r="E110" s="461">
        <v>0</v>
      </c>
      <c r="F110" s="461">
        <v>0</v>
      </c>
      <c r="G110" s="461">
        <v>151.84618559999998</v>
      </c>
      <c r="H110" s="461">
        <v>0</v>
      </c>
      <c r="I110" s="461">
        <v>0</v>
      </c>
      <c r="J110" s="461">
        <v>0</v>
      </c>
      <c r="K110" s="461">
        <v>0</v>
      </c>
      <c r="L110" s="461">
        <v>0</v>
      </c>
      <c r="M110" s="461">
        <v>151.84618559999998</v>
      </c>
      <c r="N110" s="461">
        <v>0</v>
      </c>
      <c r="O110" s="101">
        <f t="shared" si="37"/>
        <v>303.69237119999997</v>
      </c>
      <c r="P110" s="614"/>
      <c r="Q110" s="614"/>
      <c r="R110" s="614"/>
      <c r="S110" s="614"/>
      <c r="T110" s="614"/>
      <c r="U110" s="614"/>
      <c r="V110" s="614"/>
      <c r="W110" s="614"/>
      <c r="X110" s="614"/>
      <c r="Y110" s="614"/>
      <c r="Z110" s="614"/>
      <c r="AA110" s="614"/>
      <c r="AB110" s="614"/>
    </row>
    <row r="111" spans="1:28" s="144" customFormat="1" x14ac:dyDescent="0.2">
      <c r="A111" s="380"/>
      <c r="B111" s="460" t="s">
        <v>623</v>
      </c>
      <c r="C111" s="101">
        <v>0</v>
      </c>
      <c r="D111" s="101">
        <v>0</v>
      </c>
      <c r="E111" s="101">
        <v>85.49966714</v>
      </c>
      <c r="F111" s="101">
        <v>0</v>
      </c>
      <c r="G111" s="101">
        <v>0</v>
      </c>
      <c r="H111" s="101">
        <v>0</v>
      </c>
      <c r="I111" s="101">
        <v>0</v>
      </c>
      <c r="J111" s="101">
        <v>0</v>
      </c>
      <c r="K111" s="101">
        <v>85.49966714</v>
      </c>
      <c r="L111" s="101">
        <v>0</v>
      </c>
      <c r="M111" s="101">
        <v>0</v>
      </c>
      <c r="N111" s="101">
        <v>0</v>
      </c>
      <c r="O111" s="101">
        <f t="shared" si="37"/>
        <v>170.99933428</v>
      </c>
      <c r="P111" s="614"/>
      <c r="Q111" s="614"/>
      <c r="R111" s="614"/>
      <c r="S111" s="614"/>
      <c r="T111" s="614"/>
      <c r="U111" s="614"/>
      <c r="V111" s="614"/>
      <c r="W111" s="614"/>
      <c r="X111" s="614"/>
      <c r="Y111" s="614"/>
      <c r="Z111" s="614"/>
      <c r="AA111" s="614"/>
      <c r="AB111" s="614"/>
    </row>
    <row r="112" spans="1:28" s="144" customFormat="1" x14ac:dyDescent="0.2">
      <c r="A112" s="380"/>
      <c r="B112" s="485" t="s">
        <v>666</v>
      </c>
      <c r="C112" s="101">
        <v>91.40625</v>
      </c>
      <c r="D112" s="101">
        <v>0</v>
      </c>
      <c r="E112" s="101">
        <v>0</v>
      </c>
      <c r="F112" s="101">
        <v>0</v>
      </c>
      <c r="G112" s="101">
        <v>0</v>
      </c>
      <c r="H112" s="101">
        <v>0</v>
      </c>
      <c r="I112" s="101">
        <v>91.40625</v>
      </c>
      <c r="J112" s="101">
        <v>0</v>
      </c>
      <c r="K112" s="101">
        <v>0</v>
      </c>
      <c r="L112" s="101">
        <v>0</v>
      </c>
      <c r="M112" s="101">
        <v>0</v>
      </c>
      <c r="N112" s="101">
        <v>0</v>
      </c>
      <c r="O112" s="101">
        <f t="shared" si="37"/>
        <v>182.8125</v>
      </c>
      <c r="P112" s="614"/>
      <c r="Q112" s="614"/>
      <c r="R112" s="614"/>
      <c r="S112" s="614"/>
      <c r="T112" s="614"/>
      <c r="U112" s="614"/>
      <c r="V112" s="614"/>
      <c r="W112" s="614"/>
      <c r="X112" s="614"/>
      <c r="Y112" s="614"/>
      <c r="Z112" s="614"/>
      <c r="AA112" s="614"/>
      <c r="AB112" s="614"/>
    </row>
    <row r="113" spans="1:28" s="144" customFormat="1" x14ac:dyDescent="0.2">
      <c r="A113" s="380"/>
      <c r="B113" s="485" t="s">
        <v>667</v>
      </c>
      <c r="C113" s="461">
        <v>128.90625</v>
      </c>
      <c r="D113" s="461">
        <v>0</v>
      </c>
      <c r="E113" s="461">
        <v>0</v>
      </c>
      <c r="F113" s="461">
        <v>0</v>
      </c>
      <c r="G113" s="461">
        <v>0</v>
      </c>
      <c r="H113" s="461">
        <v>0</v>
      </c>
      <c r="I113" s="461">
        <v>128.90625</v>
      </c>
      <c r="J113" s="461">
        <v>0</v>
      </c>
      <c r="K113" s="461">
        <v>0</v>
      </c>
      <c r="L113" s="461">
        <v>0</v>
      </c>
      <c r="M113" s="461">
        <v>0</v>
      </c>
      <c r="N113" s="461">
        <v>0</v>
      </c>
      <c r="O113" s="101">
        <f t="shared" si="37"/>
        <v>257.8125</v>
      </c>
      <c r="P113" s="614"/>
      <c r="Q113" s="614"/>
      <c r="R113" s="614"/>
      <c r="S113" s="614"/>
      <c r="T113" s="614"/>
      <c r="U113" s="614"/>
      <c r="V113" s="614"/>
      <c r="W113" s="614"/>
      <c r="X113" s="614"/>
      <c r="Y113" s="614"/>
      <c r="Z113" s="614"/>
      <c r="AA113" s="614"/>
      <c r="AB113" s="614"/>
    </row>
    <row r="114" spans="1:28" s="144" customFormat="1" x14ac:dyDescent="0.2">
      <c r="A114" s="380"/>
      <c r="B114" s="460" t="s">
        <v>669</v>
      </c>
      <c r="C114" s="461">
        <v>0</v>
      </c>
      <c r="D114" s="461">
        <v>0</v>
      </c>
      <c r="E114" s="461">
        <v>14.068500199999999</v>
      </c>
      <c r="F114" s="461">
        <v>0</v>
      </c>
      <c r="G114" s="461">
        <v>0</v>
      </c>
      <c r="H114" s="461">
        <v>0</v>
      </c>
      <c r="I114" s="461">
        <v>0</v>
      </c>
      <c r="J114" s="461">
        <v>0</v>
      </c>
      <c r="K114" s="461">
        <v>0</v>
      </c>
      <c r="L114" s="461">
        <v>0</v>
      </c>
      <c r="M114" s="461">
        <v>0</v>
      </c>
      <c r="N114" s="461">
        <v>0</v>
      </c>
      <c r="O114" s="101">
        <f t="shared" si="37"/>
        <v>14.068500199999999</v>
      </c>
      <c r="P114" s="614"/>
      <c r="Q114" s="614"/>
      <c r="R114" s="614"/>
      <c r="S114" s="614"/>
      <c r="T114" s="614"/>
      <c r="U114" s="614"/>
      <c r="V114" s="614"/>
      <c r="W114" s="614"/>
      <c r="X114" s="614"/>
      <c r="Y114" s="614"/>
      <c r="Z114" s="614"/>
      <c r="AA114" s="614"/>
      <c r="AB114" s="614"/>
    </row>
    <row r="115" spans="1:28" s="144" customFormat="1" x14ac:dyDescent="0.2">
      <c r="A115" s="380"/>
      <c r="B115" s="485" t="s">
        <v>670</v>
      </c>
      <c r="C115" s="461">
        <v>0</v>
      </c>
      <c r="D115" s="461">
        <v>0</v>
      </c>
      <c r="E115" s="461">
        <v>0</v>
      </c>
      <c r="F115" s="461">
        <v>0</v>
      </c>
      <c r="G115" s="461">
        <v>0</v>
      </c>
      <c r="H115" s="461">
        <v>5.1547559600000001</v>
      </c>
      <c r="I115" s="461">
        <v>0</v>
      </c>
      <c r="J115" s="461">
        <v>0</v>
      </c>
      <c r="K115" s="461">
        <v>0</v>
      </c>
      <c r="L115" s="461">
        <v>0</v>
      </c>
      <c r="M115" s="461">
        <v>0</v>
      </c>
      <c r="N115" s="461">
        <v>0</v>
      </c>
      <c r="O115" s="101">
        <f t="shared" si="37"/>
        <v>5.1547559600000001</v>
      </c>
      <c r="P115" s="614"/>
      <c r="Q115" s="614"/>
      <c r="R115" s="614"/>
      <c r="S115" s="614"/>
      <c r="T115" s="614"/>
      <c r="U115" s="614"/>
      <c r="V115" s="614"/>
      <c r="W115" s="614"/>
      <c r="X115" s="614"/>
      <c r="Y115" s="614"/>
      <c r="Z115" s="614"/>
      <c r="AA115" s="614"/>
      <c r="AB115" s="614"/>
    </row>
    <row r="116" spans="1:28" s="144" customFormat="1" x14ac:dyDescent="0.2">
      <c r="A116" s="380"/>
      <c r="B116" s="460" t="s">
        <v>671</v>
      </c>
      <c r="C116" s="461">
        <v>0</v>
      </c>
      <c r="D116" s="461">
        <v>0</v>
      </c>
      <c r="E116" s="461">
        <v>0</v>
      </c>
      <c r="F116" s="461">
        <v>0</v>
      </c>
      <c r="G116" s="461">
        <v>0</v>
      </c>
      <c r="H116" s="461">
        <v>0</v>
      </c>
      <c r="I116" s="461">
        <v>0</v>
      </c>
      <c r="J116" s="461">
        <v>0</v>
      </c>
      <c r="K116" s="461">
        <v>0</v>
      </c>
      <c r="L116" s="461">
        <v>0</v>
      </c>
      <c r="M116" s="461">
        <v>0</v>
      </c>
      <c r="N116" s="461">
        <v>0</v>
      </c>
      <c r="O116" s="101">
        <f t="shared" si="37"/>
        <v>0</v>
      </c>
      <c r="P116" s="614"/>
      <c r="Q116" s="614"/>
      <c r="R116" s="614"/>
      <c r="S116" s="614"/>
      <c r="T116" s="614"/>
      <c r="U116" s="614"/>
      <c r="V116" s="614"/>
      <c r="W116" s="614"/>
      <c r="X116" s="614"/>
      <c r="Y116" s="614"/>
      <c r="Z116" s="614"/>
      <c r="AA116" s="614"/>
      <c r="AB116" s="614"/>
    </row>
    <row r="117" spans="1:28" s="144" customFormat="1" x14ac:dyDescent="0.2">
      <c r="A117" s="380"/>
      <c r="B117" s="460" t="s">
        <v>548</v>
      </c>
      <c r="C117" s="461">
        <v>23.827210983878683</v>
      </c>
      <c r="D117" s="461">
        <v>0</v>
      </c>
      <c r="E117" s="461">
        <v>0</v>
      </c>
      <c r="F117" s="461">
        <v>0</v>
      </c>
      <c r="G117" s="461">
        <v>0</v>
      </c>
      <c r="H117" s="461">
        <v>0</v>
      </c>
      <c r="I117" s="461">
        <v>23.827210983878683</v>
      </c>
      <c r="J117" s="461">
        <v>0</v>
      </c>
      <c r="K117" s="461">
        <v>0</v>
      </c>
      <c r="L117" s="461">
        <v>0</v>
      </c>
      <c r="M117" s="461">
        <v>0</v>
      </c>
      <c r="N117" s="461">
        <v>0</v>
      </c>
      <c r="O117" s="101">
        <f t="shared" ref="O117:O118" si="38">SUM(C117:N117)</f>
        <v>47.654421967757365</v>
      </c>
      <c r="P117" s="614"/>
      <c r="Q117" s="614"/>
      <c r="R117" s="614"/>
      <c r="S117" s="614"/>
      <c r="T117" s="614"/>
      <c r="U117" s="614"/>
      <c r="V117" s="614"/>
      <c r="W117" s="614"/>
      <c r="X117" s="614"/>
      <c r="Y117" s="614"/>
      <c r="Z117" s="614"/>
      <c r="AA117" s="614"/>
      <c r="AB117" s="614"/>
    </row>
    <row r="118" spans="1:28" s="144" customFormat="1" x14ac:dyDescent="0.2">
      <c r="A118" s="380"/>
      <c r="B118" s="460" t="s">
        <v>647</v>
      </c>
      <c r="C118" s="461">
        <v>0</v>
      </c>
      <c r="D118" s="461">
        <v>0</v>
      </c>
      <c r="E118" s="461">
        <v>0</v>
      </c>
      <c r="F118" s="461">
        <v>43.800855043008482</v>
      </c>
      <c r="G118" s="461">
        <v>0</v>
      </c>
      <c r="H118" s="461">
        <v>0</v>
      </c>
      <c r="I118" s="461">
        <v>0</v>
      </c>
      <c r="J118" s="461">
        <v>0</v>
      </c>
      <c r="K118" s="461">
        <v>0</v>
      </c>
      <c r="L118" s="461">
        <v>43.800855043008482</v>
      </c>
      <c r="M118" s="461">
        <v>0</v>
      </c>
      <c r="N118" s="461">
        <v>0</v>
      </c>
      <c r="O118" s="101">
        <f t="shared" si="38"/>
        <v>87.601710086016965</v>
      </c>
      <c r="P118" s="614"/>
      <c r="Q118" s="614"/>
      <c r="R118" s="614"/>
      <c r="S118" s="614"/>
      <c r="T118" s="614"/>
      <c r="U118" s="614"/>
      <c r="V118" s="614"/>
      <c r="W118" s="614"/>
      <c r="X118" s="614"/>
      <c r="Y118" s="614"/>
      <c r="Z118" s="614"/>
      <c r="AA118" s="614"/>
      <c r="AB118" s="614"/>
    </row>
    <row r="119" spans="1:28" s="144" customFormat="1" x14ac:dyDescent="0.2">
      <c r="A119" s="380"/>
      <c r="B119" s="460" t="s">
        <v>860</v>
      </c>
      <c r="C119" s="101">
        <v>0</v>
      </c>
      <c r="D119" s="101">
        <v>0</v>
      </c>
      <c r="E119" s="101">
        <v>0</v>
      </c>
      <c r="F119" s="101">
        <v>24.498390177066991</v>
      </c>
      <c r="G119" s="101">
        <v>0</v>
      </c>
      <c r="H119" s="101">
        <v>0</v>
      </c>
      <c r="I119" s="101">
        <v>29.397777585745679</v>
      </c>
      <c r="J119" s="101">
        <v>0</v>
      </c>
      <c r="K119" s="101">
        <v>0</v>
      </c>
      <c r="L119" s="101">
        <v>36.747585263367554</v>
      </c>
      <c r="M119" s="101">
        <v>0</v>
      </c>
      <c r="N119" s="101">
        <v>0</v>
      </c>
      <c r="O119" s="101">
        <f t="shared" ref="O119:O125" si="39">SUM(C119:N119)</f>
        <v>90.643753026180221</v>
      </c>
      <c r="P119" s="614"/>
      <c r="Q119" s="614"/>
      <c r="R119" s="614"/>
      <c r="S119" s="614"/>
      <c r="T119" s="614"/>
      <c r="U119" s="614"/>
      <c r="V119" s="614"/>
      <c r="W119" s="614"/>
      <c r="X119" s="614"/>
      <c r="Y119" s="614"/>
      <c r="Z119" s="614"/>
      <c r="AA119" s="614"/>
      <c r="AB119" s="614"/>
    </row>
    <row r="120" spans="1:28" s="144" customFormat="1" x14ac:dyDescent="0.2">
      <c r="A120" s="380"/>
      <c r="B120" s="485" t="s">
        <v>797</v>
      </c>
      <c r="C120" s="101">
        <v>0</v>
      </c>
      <c r="D120" s="101">
        <v>0</v>
      </c>
      <c r="E120" s="101">
        <v>374.01638616878483</v>
      </c>
      <c r="F120" s="101">
        <v>0</v>
      </c>
      <c r="G120" s="101">
        <v>0</v>
      </c>
      <c r="H120" s="101">
        <v>382.32786141726416</v>
      </c>
      <c r="I120" s="101">
        <v>0</v>
      </c>
      <c r="J120" s="101">
        <v>0</v>
      </c>
      <c r="K120" s="101">
        <v>382.32786141726416</v>
      </c>
      <c r="L120" s="101">
        <v>0</v>
      </c>
      <c r="M120" s="101">
        <v>0</v>
      </c>
      <c r="N120" s="101">
        <v>378.17212379329078</v>
      </c>
      <c r="O120" s="101">
        <f t="shared" si="39"/>
        <v>1516.844232796604</v>
      </c>
      <c r="P120" s="614"/>
      <c r="Q120" s="614"/>
      <c r="R120" s="614"/>
      <c r="S120" s="614"/>
      <c r="T120" s="614"/>
      <c r="U120" s="614"/>
      <c r="V120" s="614"/>
      <c r="W120" s="614"/>
      <c r="X120" s="614"/>
      <c r="Y120" s="614"/>
      <c r="Z120" s="614"/>
      <c r="AA120" s="614"/>
      <c r="AB120" s="614"/>
    </row>
    <row r="121" spans="1:28" s="144" customFormat="1" x14ac:dyDescent="0.2">
      <c r="A121" s="380"/>
      <c r="B121" s="460" t="s">
        <v>864</v>
      </c>
      <c r="C121" s="101">
        <v>7.4318683781190025</v>
      </c>
      <c r="D121" s="101">
        <v>0</v>
      </c>
      <c r="E121" s="101">
        <v>0</v>
      </c>
      <c r="F121" s="101">
        <v>0</v>
      </c>
      <c r="G121" s="101">
        <v>0</v>
      </c>
      <c r="H121" s="101">
        <v>0</v>
      </c>
      <c r="I121" s="101">
        <v>0</v>
      </c>
      <c r="J121" s="101">
        <v>0</v>
      </c>
      <c r="K121" s="101">
        <v>0</v>
      </c>
      <c r="L121" s="101">
        <v>0</v>
      </c>
      <c r="M121" s="101">
        <v>0</v>
      </c>
      <c r="N121" s="101">
        <v>0</v>
      </c>
      <c r="O121" s="101">
        <f t="shared" si="39"/>
        <v>7.4318683781190025</v>
      </c>
      <c r="P121" s="614"/>
      <c r="Q121" s="614"/>
      <c r="R121" s="614"/>
      <c r="S121" s="614"/>
      <c r="T121" s="614"/>
      <c r="U121" s="614"/>
      <c r="V121" s="614"/>
      <c r="W121" s="614"/>
      <c r="X121" s="614"/>
      <c r="Y121" s="614"/>
      <c r="Z121" s="614"/>
      <c r="AA121" s="614"/>
      <c r="AB121" s="614"/>
    </row>
    <row r="122" spans="1:28" s="144" customFormat="1" x14ac:dyDescent="0.2">
      <c r="A122" s="380"/>
      <c r="B122" s="460" t="s">
        <v>648</v>
      </c>
      <c r="C122" s="101">
        <v>58.106405950095976</v>
      </c>
      <c r="D122" s="101">
        <v>0</v>
      </c>
      <c r="E122" s="101">
        <v>0</v>
      </c>
      <c r="F122" s="101">
        <v>0</v>
      </c>
      <c r="G122" s="101">
        <v>0</v>
      </c>
      <c r="H122" s="101">
        <v>0</v>
      </c>
      <c r="I122" s="101">
        <v>0</v>
      </c>
      <c r="J122" s="101">
        <v>0</v>
      </c>
      <c r="K122" s="101">
        <v>0</v>
      </c>
      <c r="L122" s="101">
        <v>0</v>
      </c>
      <c r="M122" s="101">
        <v>0</v>
      </c>
      <c r="N122" s="101">
        <v>0</v>
      </c>
      <c r="O122" s="101">
        <f t="shared" si="39"/>
        <v>58.106405950095976</v>
      </c>
      <c r="P122" s="614"/>
      <c r="Q122" s="614"/>
      <c r="R122" s="614"/>
      <c r="S122" s="614"/>
      <c r="T122" s="614"/>
      <c r="U122" s="614"/>
      <c r="V122" s="614"/>
      <c r="W122" s="614"/>
      <c r="X122" s="614"/>
      <c r="Y122" s="614"/>
      <c r="Z122" s="614"/>
      <c r="AA122" s="614"/>
      <c r="AB122" s="614"/>
    </row>
    <row r="123" spans="1:28" s="144" customFormat="1" x14ac:dyDescent="0.2">
      <c r="A123" s="380"/>
      <c r="B123" s="485" t="s">
        <v>649</v>
      </c>
      <c r="C123" s="101">
        <v>74.976007677543194</v>
      </c>
      <c r="D123" s="101">
        <v>0</v>
      </c>
      <c r="E123" s="101">
        <v>0</v>
      </c>
      <c r="F123" s="101">
        <v>0</v>
      </c>
      <c r="G123" s="101">
        <v>0</v>
      </c>
      <c r="H123" s="101">
        <v>0</v>
      </c>
      <c r="I123" s="101">
        <v>0</v>
      </c>
      <c r="J123" s="101">
        <v>0</v>
      </c>
      <c r="K123" s="101">
        <v>0</v>
      </c>
      <c r="L123" s="101">
        <v>0</v>
      </c>
      <c r="M123" s="101">
        <v>0</v>
      </c>
      <c r="N123" s="101">
        <v>0</v>
      </c>
      <c r="O123" s="101">
        <f t="shared" si="39"/>
        <v>74.976007677543194</v>
      </c>
      <c r="P123" s="614"/>
      <c r="Q123" s="614"/>
      <c r="R123" s="614"/>
      <c r="S123" s="614"/>
      <c r="T123" s="614"/>
      <c r="U123" s="614"/>
      <c r="V123" s="614"/>
      <c r="W123" s="614"/>
      <c r="X123" s="614"/>
      <c r="Y123" s="614"/>
      <c r="Z123" s="614"/>
      <c r="AA123" s="614"/>
      <c r="AB123" s="614"/>
    </row>
    <row r="124" spans="1:28" s="144" customFormat="1" x14ac:dyDescent="0.2">
      <c r="A124" s="380"/>
      <c r="B124" s="485" t="s">
        <v>865</v>
      </c>
      <c r="C124" s="101">
        <v>11.560684141074857</v>
      </c>
      <c r="D124" s="101">
        <v>0</v>
      </c>
      <c r="E124" s="101">
        <v>0</v>
      </c>
      <c r="F124" s="101">
        <v>0</v>
      </c>
      <c r="G124" s="101">
        <v>0</v>
      </c>
      <c r="H124" s="101">
        <v>0</v>
      </c>
      <c r="I124" s="101">
        <v>0</v>
      </c>
      <c r="J124" s="101">
        <v>0</v>
      </c>
      <c r="K124" s="101">
        <v>0</v>
      </c>
      <c r="L124" s="101">
        <v>0</v>
      </c>
      <c r="M124" s="101">
        <v>0</v>
      </c>
      <c r="N124" s="101">
        <v>0</v>
      </c>
      <c r="O124" s="101">
        <f t="shared" si="39"/>
        <v>11.560684141074857</v>
      </c>
      <c r="P124" s="614"/>
      <c r="Q124" s="614"/>
      <c r="R124" s="614"/>
      <c r="S124" s="614"/>
      <c r="T124" s="614"/>
      <c r="U124" s="614"/>
      <c r="V124" s="614"/>
      <c r="W124" s="614"/>
      <c r="X124" s="614"/>
      <c r="Y124" s="614"/>
      <c r="Z124" s="614"/>
      <c r="AA124" s="614"/>
      <c r="AB124" s="614"/>
    </row>
    <row r="125" spans="1:28" s="144" customFormat="1" x14ac:dyDescent="0.2">
      <c r="A125" s="380"/>
      <c r="B125" s="485" t="s">
        <v>866</v>
      </c>
      <c r="C125" s="461">
        <v>0</v>
      </c>
      <c r="D125" s="461">
        <v>0</v>
      </c>
      <c r="E125" s="461">
        <v>0</v>
      </c>
      <c r="F125" s="461">
        <v>0</v>
      </c>
      <c r="G125" s="461">
        <v>0</v>
      </c>
      <c r="H125" s="461">
        <v>0</v>
      </c>
      <c r="I125" s="461">
        <v>0</v>
      </c>
      <c r="J125" s="461">
        <v>0</v>
      </c>
      <c r="K125" s="461">
        <v>0</v>
      </c>
      <c r="L125" s="461">
        <v>0</v>
      </c>
      <c r="M125" s="461">
        <v>56.232005758157385</v>
      </c>
      <c r="N125" s="461">
        <v>0</v>
      </c>
      <c r="O125" s="101">
        <f t="shared" si="39"/>
        <v>56.232005758157385</v>
      </c>
      <c r="P125" s="614"/>
      <c r="Q125" s="614"/>
      <c r="R125" s="614"/>
      <c r="S125" s="614"/>
      <c r="T125" s="614"/>
      <c r="U125" s="614"/>
      <c r="V125" s="614"/>
      <c r="W125" s="614"/>
      <c r="X125" s="614"/>
      <c r="Y125" s="614"/>
      <c r="Z125" s="614"/>
      <c r="AA125" s="614"/>
      <c r="AB125" s="614"/>
    </row>
    <row r="126" spans="1:28" s="144" customFormat="1" x14ac:dyDescent="0.2">
      <c r="A126" s="380"/>
      <c r="B126" s="460" t="s">
        <v>88</v>
      </c>
      <c r="C126" s="461">
        <v>39.096001819999998</v>
      </c>
      <c r="D126" s="461">
        <v>8.8686384700000005</v>
      </c>
      <c r="E126" s="461">
        <v>3.45317878</v>
      </c>
      <c r="F126" s="461">
        <v>10.154136990000001</v>
      </c>
      <c r="G126" s="461">
        <v>0</v>
      </c>
      <c r="H126" s="461">
        <v>19.197693229999999</v>
      </c>
      <c r="I126" s="461">
        <v>37.228917070000001</v>
      </c>
      <c r="J126" s="461">
        <v>8.7240410900000001</v>
      </c>
      <c r="K126" s="461">
        <v>3.5104137899999999</v>
      </c>
      <c r="L126" s="461">
        <v>10.209928949999998</v>
      </c>
      <c r="M126" s="461">
        <v>0</v>
      </c>
      <c r="N126" s="461">
        <v>19.303175060000001</v>
      </c>
      <c r="O126" s="101">
        <f t="shared" ref="O126" si="40">SUM(C126:N126)</f>
        <v>159.74612525000001</v>
      </c>
      <c r="P126" s="614"/>
      <c r="Q126" s="614"/>
      <c r="R126" s="614"/>
      <c r="S126" s="614"/>
      <c r="T126" s="614"/>
      <c r="U126" s="614"/>
      <c r="V126" s="614"/>
      <c r="W126" s="614"/>
      <c r="X126" s="614"/>
      <c r="Y126" s="614"/>
      <c r="Z126" s="614"/>
      <c r="AA126" s="614"/>
      <c r="AB126" s="614"/>
    </row>
    <row r="127" spans="1:28" s="144" customFormat="1" x14ac:dyDescent="0.2">
      <c r="A127" s="380"/>
      <c r="B127" s="460" t="s">
        <v>263</v>
      </c>
      <c r="C127" s="461">
        <f t="shared" ref="C127:O127" si="41">+C128+C129</f>
        <v>73.408571402776147</v>
      </c>
      <c r="D127" s="461">
        <f t="shared" si="41"/>
        <v>67.79582659234481</v>
      </c>
      <c r="E127" s="461">
        <f t="shared" si="41"/>
        <v>493.6449668193585</v>
      </c>
      <c r="F127" s="461">
        <f t="shared" si="41"/>
        <v>1.9126068476952411</v>
      </c>
      <c r="G127" s="461">
        <f t="shared" si="41"/>
        <v>57.202944502562026</v>
      </c>
      <c r="H127" s="461">
        <f t="shared" si="41"/>
        <v>382.34980228398547</v>
      </c>
      <c r="I127" s="461">
        <f t="shared" si="41"/>
        <v>0</v>
      </c>
      <c r="J127" s="461">
        <f t="shared" si="41"/>
        <v>0.21468412395734576</v>
      </c>
      <c r="K127" s="461">
        <f t="shared" si="41"/>
        <v>352.82707119344633</v>
      </c>
      <c r="L127" s="461">
        <f t="shared" si="41"/>
        <v>0</v>
      </c>
      <c r="M127" s="461">
        <f t="shared" si="41"/>
        <v>0</v>
      </c>
      <c r="N127" s="461">
        <f t="shared" si="41"/>
        <v>348.99199433264801</v>
      </c>
      <c r="O127" s="461">
        <f t="shared" si="41"/>
        <v>1778.3484680987735</v>
      </c>
      <c r="P127" s="614"/>
      <c r="Q127" s="614"/>
      <c r="R127" s="614"/>
      <c r="S127" s="614"/>
      <c r="T127" s="614"/>
      <c r="U127" s="614"/>
      <c r="V127" s="614"/>
      <c r="W127" s="614"/>
      <c r="X127" s="614"/>
      <c r="Y127" s="614"/>
      <c r="Z127" s="614"/>
      <c r="AA127" s="614"/>
      <c r="AB127" s="614"/>
    </row>
    <row r="128" spans="1:28" s="144" customFormat="1" x14ac:dyDescent="0.2">
      <c r="A128" s="380"/>
      <c r="B128" s="624" t="s">
        <v>79</v>
      </c>
      <c r="C128" s="625">
        <v>73.408571402776147</v>
      </c>
      <c r="D128" s="625">
        <v>67.79582659234481</v>
      </c>
      <c r="E128" s="625">
        <v>493.6449668193585</v>
      </c>
      <c r="F128" s="457">
        <v>1.9126068476952411</v>
      </c>
      <c r="G128" s="457">
        <v>57.202944502562026</v>
      </c>
      <c r="H128" s="457">
        <v>382.34980228398547</v>
      </c>
      <c r="I128" s="457">
        <v>0</v>
      </c>
      <c r="J128" s="457">
        <v>0.21468412395734576</v>
      </c>
      <c r="K128" s="457">
        <v>352.82707119344633</v>
      </c>
      <c r="L128" s="457">
        <v>0</v>
      </c>
      <c r="M128" s="457">
        <v>0</v>
      </c>
      <c r="N128" s="457">
        <v>348.99199433264801</v>
      </c>
      <c r="O128" s="457">
        <f t="shared" ref="O128:O129" si="42">SUM(C128:N128)</f>
        <v>1778.3484680987735</v>
      </c>
      <c r="P128" s="614"/>
      <c r="Q128" s="614"/>
      <c r="R128" s="614"/>
      <c r="S128" s="614"/>
      <c r="T128" s="614"/>
      <c r="U128" s="614"/>
      <c r="V128" s="614"/>
      <c r="W128" s="614"/>
      <c r="X128" s="614"/>
      <c r="Y128" s="614"/>
      <c r="Z128" s="614"/>
      <c r="AA128" s="614"/>
      <c r="AB128" s="614"/>
    </row>
    <row r="129" spans="1:28" s="144" customFormat="1" x14ac:dyDescent="0.2">
      <c r="A129" s="380"/>
      <c r="B129" s="471" t="s">
        <v>77</v>
      </c>
      <c r="C129" s="490">
        <v>0</v>
      </c>
      <c r="D129" s="490">
        <v>0</v>
      </c>
      <c r="E129" s="490">
        <v>0</v>
      </c>
      <c r="F129" s="102">
        <v>0</v>
      </c>
      <c r="G129" s="102">
        <v>0</v>
      </c>
      <c r="H129" s="102">
        <v>0</v>
      </c>
      <c r="I129" s="102">
        <v>0</v>
      </c>
      <c r="J129" s="102">
        <v>0</v>
      </c>
      <c r="K129" s="102">
        <v>0</v>
      </c>
      <c r="L129" s="102">
        <v>0</v>
      </c>
      <c r="M129" s="102">
        <v>0</v>
      </c>
      <c r="N129" s="102">
        <v>0</v>
      </c>
      <c r="O129" s="102">
        <f t="shared" si="42"/>
        <v>0</v>
      </c>
      <c r="P129" s="614"/>
      <c r="Q129" s="614"/>
      <c r="R129" s="614"/>
      <c r="S129" s="614"/>
      <c r="T129" s="614"/>
      <c r="U129" s="614"/>
      <c r="V129" s="614"/>
      <c r="W129" s="614"/>
      <c r="X129" s="614"/>
      <c r="Y129" s="614"/>
      <c r="Z129" s="614"/>
      <c r="AA129" s="614"/>
      <c r="AB129" s="614"/>
    </row>
    <row r="130" spans="1:28" s="144" customFormat="1" x14ac:dyDescent="0.2">
      <c r="A130" s="380"/>
      <c r="B130" s="460" t="s">
        <v>411</v>
      </c>
      <c r="C130" s="461">
        <f t="shared" ref="C130:O130" si="43">+C131+C136</f>
        <v>20.077539671756934</v>
      </c>
      <c r="D130" s="461">
        <f t="shared" si="43"/>
        <v>0.74038157670856108</v>
      </c>
      <c r="E130" s="461">
        <f t="shared" si="43"/>
        <v>0.7565712227710768</v>
      </c>
      <c r="F130" s="461">
        <f t="shared" si="43"/>
        <v>19.627566289649661</v>
      </c>
      <c r="G130" s="461">
        <f t="shared" si="43"/>
        <v>0.71056051043024571</v>
      </c>
      <c r="H130" s="461">
        <f t="shared" si="43"/>
        <v>0.70062015202689876</v>
      </c>
      <c r="I130" s="461">
        <f t="shared" si="43"/>
        <v>19.807823728096661</v>
      </c>
      <c r="J130" s="461">
        <f t="shared" si="43"/>
        <v>0.68073943968606776</v>
      </c>
      <c r="K130" s="461">
        <f t="shared" si="43"/>
        <v>0.69692908574858348</v>
      </c>
      <c r="L130" s="461">
        <f t="shared" si="43"/>
        <v>19.988081162077847</v>
      </c>
      <c r="M130" s="461">
        <f t="shared" si="43"/>
        <v>0.65091837340775249</v>
      </c>
      <c r="N130" s="461">
        <f t="shared" si="43"/>
        <v>0.64097801500440565</v>
      </c>
      <c r="O130" s="461">
        <f t="shared" si="43"/>
        <v>85.078709227364698</v>
      </c>
      <c r="P130" s="614"/>
      <c r="Q130" s="614"/>
      <c r="R130" s="614"/>
      <c r="S130" s="614"/>
      <c r="T130" s="614"/>
      <c r="U130" s="614"/>
      <c r="V130" s="614"/>
      <c r="W130" s="614"/>
      <c r="X130" s="614"/>
      <c r="Y130" s="614"/>
      <c r="Z130" s="614"/>
      <c r="AA130" s="614"/>
      <c r="AB130" s="614"/>
    </row>
    <row r="131" spans="1:28" s="144" customFormat="1" x14ac:dyDescent="0.2">
      <c r="A131" s="380"/>
      <c r="B131" s="492" t="s">
        <v>89</v>
      </c>
      <c r="C131" s="493">
        <f t="shared" ref="C131:O131" si="44">+C132+C134</f>
        <v>20.077539671756934</v>
      </c>
      <c r="D131" s="493">
        <f t="shared" si="44"/>
        <v>0.74038157670856108</v>
      </c>
      <c r="E131" s="493">
        <f t="shared" si="44"/>
        <v>0.73044122277107681</v>
      </c>
      <c r="F131" s="493">
        <f t="shared" si="44"/>
        <v>19.627566289649661</v>
      </c>
      <c r="G131" s="493">
        <f t="shared" si="44"/>
        <v>0.71056051043024571</v>
      </c>
      <c r="H131" s="493">
        <f t="shared" si="44"/>
        <v>0.70062015202689876</v>
      </c>
      <c r="I131" s="493">
        <f t="shared" si="44"/>
        <v>19.807823728096661</v>
      </c>
      <c r="J131" s="493">
        <f t="shared" si="44"/>
        <v>0.68073943968606776</v>
      </c>
      <c r="K131" s="493">
        <f t="shared" si="44"/>
        <v>0.67079908574858349</v>
      </c>
      <c r="L131" s="493">
        <f t="shared" si="44"/>
        <v>19.988081162077847</v>
      </c>
      <c r="M131" s="493">
        <f t="shared" si="44"/>
        <v>0.65091837340775249</v>
      </c>
      <c r="N131" s="493">
        <f t="shared" si="44"/>
        <v>0.64097801500440565</v>
      </c>
      <c r="O131" s="493">
        <f t="shared" si="44"/>
        <v>85.026449227364694</v>
      </c>
      <c r="P131" s="614"/>
      <c r="Q131" s="614"/>
      <c r="R131" s="614"/>
      <c r="S131" s="614"/>
      <c r="T131" s="614"/>
      <c r="U131" s="614"/>
      <c r="V131" s="614"/>
      <c r="W131" s="614"/>
      <c r="X131" s="614"/>
      <c r="Y131" s="614"/>
      <c r="Z131" s="614"/>
      <c r="AA131" s="614"/>
      <c r="AB131" s="614"/>
    </row>
    <row r="132" spans="1:28" s="144" customFormat="1" x14ac:dyDescent="0.2">
      <c r="A132" s="607"/>
      <c r="B132" s="471" t="s">
        <v>91</v>
      </c>
      <c r="C132" s="490">
        <f>+C133</f>
        <v>20.077539671756934</v>
      </c>
      <c r="D132" s="490">
        <f t="shared" ref="D132:O132" si="45">+D133</f>
        <v>0.74038157670856108</v>
      </c>
      <c r="E132" s="490">
        <f t="shared" si="45"/>
        <v>0.73044122277107681</v>
      </c>
      <c r="F132" s="490">
        <f t="shared" si="45"/>
        <v>19.627566289649661</v>
      </c>
      <c r="G132" s="490">
        <f t="shared" si="45"/>
        <v>0.71056051043024571</v>
      </c>
      <c r="H132" s="490">
        <f t="shared" si="45"/>
        <v>0.70062015202689876</v>
      </c>
      <c r="I132" s="490">
        <f t="shared" si="45"/>
        <v>19.807823728096661</v>
      </c>
      <c r="J132" s="490">
        <f t="shared" si="45"/>
        <v>0.68073943968606776</v>
      </c>
      <c r="K132" s="490">
        <f t="shared" si="45"/>
        <v>0.67079908574858349</v>
      </c>
      <c r="L132" s="490">
        <f t="shared" si="45"/>
        <v>19.988081162077847</v>
      </c>
      <c r="M132" s="490">
        <f t="shared" si="45"/>
        <v>0.65091837340775249</v>
      </c>
      <c r="N132" s="490">
        <f t="shared" si="45"/>
        <v>0.64097801500440565</v>
      </c>
      <c r="O132" s="490">
        <f t="shared" si="45"/>
        <v>85.026449227364694</v>
      </c>
      <c r="P132" s="614"/>
      <c r="Q132" s="614"/>
      <c r="R132" s="614"/>
      <c r="S132" s="614"/>
      <c r="T132" s="614"/>
      <c r="U132" s="614"/>
      <c r="V132" s="614"/>
      <c r="W132" s="614"/>
      <c r="X132" s="614"/>
      <c r="Y132" s="614"/>
      <c r="Z132" s="614"/>
      <c r="AA132" s="614"/>
      <c r="AB132" s="614"/>
    </row>
    <row r="133" spans="1:28" x14ac:dyDescent="0.2">
      <c r="B133" s="471" t="s">
        <v>170</v>
      </c>
      <c r="C133" s="490">
        <v>20.077539671756934</v>
      </c>
      <c r="D133" s="490">
        <v>0.74038157670856108</v>
      </c>
      <c r="E133" s="490">
        <v>0.73044122277107681</v>
      </c>
      <c r="F133" s="102">
        <v>19.627566289649661</v>
      </c>
      <c r="G133" s="102">
        <v>0.71056051043024571</v>
      </c>
      <c r="H133" s="102">
        <v>0.70062015202689876</v>
      </c>
      <c r="I133" s="102">
        <v>19.807823728096661</v>
      </c>
      <c r="J133" s="102">
        <v>0.68073943968606776</v>
      </c>
      <c r="K133" s="102">
        <v>0.67079908574858349</v>
      </c>
      <c r="L133" s="102">
        <v>19.988081162077847</v>
      </c>
      <c r="M133" s="102">
        <v>0.65091837340775249</v>
      </c>
      <c r="N133" s="102">
        <v>0.64097801500440565</v>
      </c>
      <c r="O133" s="102">
        <f t="shared" ref="O133" si="46">SUM(C133:N133)</f>
        <v>85.026449227364694</v>
      </c>
      <c r="P133" s="614"/>
      <c r="Q133" s="614"/>
      <c r="R133" s="614"/>
      <c r="S133" s="614"/>
      <c r="T133" s="614"/>
      <c r="U133" s="614"/>
      <c r="V133" s="614"/>
      <c r="W133" s="614"/>
      <c r="X133" s="614"/>
      <c r="Y133" s="614"/>
      <c r="Z133" s="614"/>
      <c r="AA133" s="614"/>
      <c r="AB133" s="614"/>
    </row>
    <row r="134" spans="1:28" s="144" customFormat="1" x14ac:dyDescent="0.2">
      <c r="A134" s="380"/>
      <c r="B134" s="491" t="s">
        <v>95</v>
      </c>
      <c r="C134" s="490">
        <f>+C135</f>
        <v>0</v>
      </c>
      <c r="D134" s="490">
        <f t="shared" ref="D134:O134" si="47">+D135</f>
        <v>0</v>
      </c>
      <c r="E134" s="490">
        <f t="shared" si="47"/>
        <v>0</v>
      </c>
      <c r="F134" s="490">
        <f t="shared" si="47"/>
        <v>0</v>
      </c>
      <c r="G134" s="490">
        <f t="shared" si="47"/>
        <v>0</v>
      </c>
      <c r="H134" s="490">
        <f t="shared" si="47"/>
        <v>0</v>
      </c>
      <c r="I134" s="490">
        <f t="shared" si="47"/>
        <v>0</v>
      </c>
      <c r="J134" s="490">
        <f t="shared" si="47"/>
        <v>0</v>
      </c>
      <c r="K134" s="490">
        <f t="shared" si="47"/>
        <v>0</v>
      </c>
      <c r="L134" s="490">
        <f t="shared" si="47"/>
        <v>0</v>
      </c>
      <c r="M134" s="490">
        <f t="shared" si="47"/>
        <v>0</v>
      </c>
      <c r="N134" s="490">
        <f t="shared" si="47"/>
        <v>0</v>
      </c>
      <c r="O134" s="490">
        <f t="shared" si="47"/>
        <v>0</v>
      </c>
      <c r="P134" s="614"/>
      <c r="Q134" s="614"/>
      <c r="R134" s="614"/>
      <c r="S134" s="614"/>
      <c r="T134" s="614"/>
      <c r="U134" s="614"/>
      <c r="V134" s="614"/>
      <c r="W134" s="614"/>
      <c r="X134" s="614"/>
      <c r="Y134" s="614"/>
      <c r="Z134" s="614"/>
      <c r="AA134" s="614"/>
      <c r="AB134" s="614"/>
    </row>
    <row r="135" spans="1:28" s="144" customFormat="1" x14ac:dyDescent="0.2">
      <c r="A135" s="380"/>
      <c r="B135" s="492" t="s">
        <v>170</v>
      </c>
      <c r="C135" s="493">
        <v>0</v>
      </c>
      <c r="D135" s="493">
        <v>0</v>
      </c>
      <c r="E135" s="493">
        <v>0</v>
      </c>
      <c r="F135" s="152">
        <v>0</v>
      </c>
      <c r="G135" s="152">
        <v>0</v>
      </c>
      <c r="H135" s="152">
        <v>0</v>
      </c>
      <c r="I135" s="152">
        <v>0</v>
      </c>
      <c r="J135" s="152">
        <v>0</v>
      </c>
      <c r="K135" s="152">
        <v>0</v>
      </c>
      <c r="L135" s="152">
        <v>0</v>
      </c>
      <c r="M135" s="152">
        <v>0</v>
      </c>
      <c r="N135" s="152">
        <v>0</v>
      </c>
      <c r="O135" s="152">
        <f t="shared" ref="O135" si="48">SUM(C135:N135)</f>
        <v>0</v>
      </c>
      <c r="P135" s="614"/>
      <c r="Q135" s="614"/>
      <c r="R135" s="614"/>
      <c r="S135" s="614"/>
      <c r="T135" s="614"/>
      <c r="U135" s="614"/>
      <c r="V135" s="614"/>
      <c r="W135" s="614"/>
      <c r="X135" s="614"/>
      <c r="Y135" s="614"/>
      <c r="Z135" s="614"/>
      <c r="AA135" s="614"/>
      <c r="AB135" s="614"/>
    </row>
    <row r="136" spans="1:28" s="144" customFormat="1" x14ac:dyDescent="0.2">
      <c r="A136" s="380"/>
      <c r="B136" s="627" t="s">
        <v>117</v>
      </c>
      <c r="C136" s="493">
        <f>+C137</f>
        <v>0</v>
      </c>
      <c r="D136" s="493">
        <f t="shared" ref="D136:O136" si="49">+D137</f>
        <v>0</v>
      </c>
      <c r="E136" s="493">
        <f t="shared" si="49"/>
        <v>2.613E-2</v>
      </c>
      <c r="F136" s="493">
        <f t="shared" si="49"/>
        <v>0</v>
      </c>
      <c r="G136" s="493">
        <f t="shared" si="49"/>
        <v>0</v>
      </c>
      <c r="H136" s="493">
        <f t="shared" si="49"/>
        <v>0</v>
      </c>
      <c r="I136" s="493">
        <f t="shared" si="49"/>
        <v>0</v>
      </c>
      <c r="J136" s="493">
        <f t="shared" si="49"/>
        <v>0</v>
      </c>
      <c r="K136" s="493">
        <f t="shared" si="49"/>
        <v>2.613E-2</v>
      </c>
      <c r="L136" s="493">
        <f t="shared" si="49"/>
        <v>0</v>
      </c>
      <c r="M136" s="493">
        <f t="shared" si="49"/>
        <v>0</v>
      </c>
      <c r="N136" s="493">
        <f t="shared" si="49"/>
        <v>0</v>
      </c>
      <c r="O136" s="493">
        <f t="shared" si="49"/>
        <v>5.2260000000000001E-2</v>
      </c>
      <c r="P136" s="614"/>
      <c r="Q136" s="614"/>
      <c r="R136" s="614"/>
      <c r="S136" s="614"/>
      <c r="T136" s="614"/>
      <c r="U136" s="614"/>
      <c r="V136" s="614"/>
      <c r="W136" s="614"/>
      <c r="X136" s="614"/>
      <c r="Y136" s="614"/>
      <c r="Z136" s="614"/>
      <c r="AA136" s="614"/>
      <c r="AB136" s="614"/>
    </row>
    <row r="137" spans="1:28" s="144" customFormat="1" x14ac:dyDescent="0.2">
      <c r="A137" s="380"/>
      <c r="B137" s="497" t="s">
        <v>94</v>
      </c>
      <c r="C137" s="488">
        <v>0</v>
      </c>
      <c r="D137" s="488">
        <v>0</v>
      </c>
      <c r="E137" s="488">
        <v>2.613E-2</v>
      </c>
      <c r="F137" s="106">
        <v>0</v>
      </c>
      <c r="G137" s="106">
        <v>0</v>
      </c>
      <c r="H137" s="106">
        <v>0</v>
      </c>
      <c r="I137" s="106">
        <v>0</v>
      </c>
      <c r="J137" s="106">
        <v>0</v>
      </c>
      <c r="K137" s="106">
        <v>2.613E-2</v>
      </c>
      <c r="L137" s="106">
        <v>0</v>
      </c>
      <c r="M137" s="106">
        <v>0</v>
      </c>
      <c r="N137" s="106">
        <v>0</v>
      </c>
      <c r="O137" s="106">
        <f t="shared" ref="O137" si="50">SUM(C137:N137)</f>
        <v>5.2260000000000001E-2</v>
      </c>
      <c r="P137" s="614"/>
      <c r="Q137" s="614"/>
      <c r="R137" s="614"/>
      <c r="S137" s="614"/>
      <c r="T137" s="614"/>
      <c r="U137" s="614"/>
      <c r="V137" s="614"/>
      <c r="W137" s="614"/>
      <c r="X137" s="614"/>
      <c r="Y137" s="614"/>
      <c r="Z137" s="614"/>
      <c r="AA137" s="614"/>
      <c r="AB137" s="614"/>
    </row>
    <row r="138" spans="1:28" s="144" customFormat="1" x14ac:dyDescent="0.2">
      <c r="A138" s="607"/>
      <c r="B138" s="495"/>
      <c r="C138" s="107"/>
      <c r="D138" s="107"/>
      <c r="E138" s="107"/>
      <c r="F138" s="107"/>
      <c r="G138" s="107"/>
      <c r="H138" s="107"/>
      <c r="I138" s="107"/>
      <c r="J138" s="107"/>
      <c r="K138" s="107"/>
      <c r="L138" s="107"/>
      <c r="M138" s="107"/>
      <c r="N138" s="107"/>
      <c r="O138" s="107"/>
      <c r="P138" s="614"/>
      <c r="Q138" s="614"/>
      <c r="R138" s="614"/>
      <c r="S138" s="614"/>
      <c r="T138" s="614"/>
      <c r="U138" s="614"/>
      <c r="V138" s="614"/>
      <c r="W138" s="614"/>
      <c r="X138" s="614"/>
      <c r="Y138" s="614"/>
      <c r="Z138" s="614"/>
      <c r="AA138" s="614"/>
      <c r="AB138" s="614"/>
    </row>
    <row r="139" spans="1:28" x14ac:dyDescent="0.2">
      <c r="A139" s="603"/>
      <c r="B139" s="458" t="s">
        <v>118</v>
      </c>
      <c r="C139" s="459">
        <f>+C140+C141</f>
        <v>299.90361114601677</v>
      </c>
      <c r="D139" s="459">
        <f t="shared" ref="D139:O139" si="51">+D140+D141</f>
        <v>378.65608320017594</v>
      </c>
      <c r="E139" s="459">
        <f t="shared" si="51"/>
        <v>1543.9681370085495</v>
      </c>
      <c r="F139" s="459">
        <f t="shared" si="51"/>
        <v>935.68614504363131</v>
      </c>
      <c r="G139" s="459">
        <f t="shared" si="51"/>
        <v>347.53493643255678</v>
      </c>
      <c r="H139" s="459">
        <f t="shared" si="51"/>
        <v>1448.6134083477318</v>
      </c>
      <c r="I139" s="459">
        <f t="shared" si="51"/>
        <v>252.31783854512091</v>
      </c>
      <c r="J139" s="459">
        <f t="shared" si="51"/>
        <v>299.43517948988335</v>
      </c>
      <c r="K139" s="459">
        <f t="shared" si="51"/>
        <v>1277.0970878395162</v>
      </c>
      <c r="L139" s="459">
        <f t="shared" si="51"/>
        <v>949.40253756561651</v>
      </c>
      <c r="M139" s="459">
        <f t="shared" si="51"/>
        <v>232.69430264854287</v>
      </c>
      <c r="N139" s="459">
        <f t="shared" si="51"/>
        <v>1400.8289754357938</v>
      </c>
      <c r="O139" s="459">
        <f t="shared" si="51"/>
        <v>9366.1382427031367</v>
      </c>
      <c r="P139" s="614"/>
      <c r="Q139" s="614"/>
      <c r="R139" s="614"/>
      <c r="S139" s="614"/>
      <c r="T139" s="614"/>
      <c r="U139" s="614"/>
      <c r="V139" s="614"/>
      <c r="W139" s="614"/>
      <c r="X139" s="614"/>
      <c r="Y139" s="614"/>
      <c r="Z139" s="614"/>
      <c r="AA139" s="614"/>
      <c r="AB139" s="614"/>
    </row>
    <row r="140" spans="1:28" x14ac:dyDescent="0.2">
      <c r="A140" s="603"/>
      <c r="B140" s="460" t="s">
        <v>119</v>
      </c>
      <c r="C140" s="461">
        <v>29.31102307109342</v>
      </c>
      <c r="D140" s="461">
        <v>5.4737491900041499</v>
      </c>
      <c r="E140" s="461">
        <v>12.951417665791803</v>
      </c>
      <c r="F140" s="101">
        <v>73.752859223949159</v>
      </c>
      <c r="G140" s="101">
        <v>5.3437519901000758</v>
      </c>
      <c r="H140" s="101">
        <v>290.43759167188057</v>
      </c>
      <c r="I140" s="101">
        <v>57.813836636062092</v>
      </c>
      <c r="J140" s="101">
        <v>4.6705717465408538</v>
      </c>
      <c r="K140" s="101">
        <v>12.447623732309044</v>
      </c>
      <c r="L140" s="101">
        <v>85.107085694100007</v>
      </c>
      <c r="M140" s="101">
        <v>4.6403689695780965</v>
      </c>
      <c r="N140" s="101">
        <v>289.54262312718475</v>
      </c>
      <c r="O140" s="101">
        <f>SUM(C140:N140)</f>
        <v>871.4925027185941</v>
      </c>
      <c r="P140" s="614"/>
      <c r="Q140" s="614"/>
      <c r="R140" s="614"/>
      <c r="S140" s="614"/>
      <c r="T140" s="614"/>
      <c r="U140" s="614"/>
      <c r="V140" s="614"/>
      <c r="W140" s="614"/>
      <c r="X140" s="614"/>
      <c r="Y140" s="614"/>
      <c r="Z140" s="614"/>
      <c r="AA140" s="614"/>
      <c r="AB140" s="614"/>
    </row>
    <row r="141" spans="1:28" x14ac:dyDescent="0.2">
      <c r="B141" s="460" t="s">
        <v>740</v>
      </c>
      <c r="C141" s="461">
        <v>270.59258807492336</v>
      </c>
      <c r="D141" s="461">
        <v>373.18233401017181</v>
      </c>
      <c r="E141" s="461">
        <v>1531.0167193427578</v>
      </c>
      <c r="F141" s="101">
        <v>861.93328581968217</v>
      </c>
      <c r="G141" s="101">
        <v>342.19118444245669</v>
      </c>
      <c r="H141" s="101">
        <v>1158.1758166758511</v>
      </c>
      <c r="I141" s="101">
        <v>194.50400190905881</v>
      </c>
      <c r="J141" s="101">
        <v>294.76460774334248</v>
      </c>
      <c r="K141" s="101">
        <v>1264.6494641072072</v>
      </c>
      <c r="L141" s="101">
        <v>864.29545187151655</v>
      </c>
      <c r="M141" s="101">
        <v>228.05393367896477</v>
      </c>
      <c r="N141" s="101">
        <v>1111.2863523086091</v>
      </c>
      <c r="O141" s="101">
        <f t="shared" ref="O141:O142" si="52">SUM(C141:N141)</f>
        <v>8494.6457399845422</v>
      </c>
      <c r="P141" s="614"/>
      <c r="Q141" s="614"/>
      <c r="R141" s="614"/>
      <c r="S141" s="614"/>
      <c r="T141" s="614"/>
      <c r="U141" s="614"/>
      <c r="V141" s="614"/>
      <c r="W141" s="614"/>
      <c r="X141" s="614"/>
      <c r="Y141" s="614"/>
      <c r="Z141" s="614"/>
      <c r="AA141" s="614"/>
      <c r="AB141" s="614"/>
    </row>
    <row r="142" spans="1:28" x14ac:dyDescent="0.2">
      <c r="B142" s="458" t="s">
        <v>120</v>
      </c>
      <c r="C142" s="459">
        <v>577.78263902695517</v>
      </c>
      <c r="D142" s="459">
        <v>42.207670212910749</v>
      </c>
      <c r="E142" s="459">
        <v>374.81633494792953</v>
      </c>
      <c r="F142" s="147">
        <v>912.92813260795879</v>
      </c>
      <c r="G142" s="147">
        <v>1361.5370985029383</v>
      </c>
      <c r="H142" s="147">
        <v>1537.694811062084</v>
      </c>
      <c r="I142" s="147">
        <v>432.73941033055104</v>
      </c>
      <c r="J142" s="147">
        <v>40.770684602469117</v>
      </c>
      <c r="K142" s="147">
        <v>375.24954906781466</v>
      </c>
      <c r="L142" s="147">
        <v>927.82530928949427</v>
      </c>
      <c r="M142" s="147">
        <v>1140.4220618193071</v>
      </c>
      <c r="N142" s="147">
        <v>1536.1025727001465</v>
      </c>
      <c r="O142" s="147">
        <f t="shared" si="52"/>
        <v>9260.0762741705603</v>
      </c>
      <c r="P142" s="614"/>
      <c r="Q142" s="614"/>
      <c r="R142" s="614"/>
      <c r="S142" s="614"/>
      <c r="T142" s="614"/>
      <c r="U142" s="614"/>
      <c r="V142" s="614"/>
      <c r="W142" s="614"/>
      <c r="X142" s="614"/>
      <c r="Y142" s="614"/>
      <c r="Z142" s="614"/>
      <c r="AA142" s="614"/>
      <c r="AB142" s="614"/>
    </row>
    <row r="143" spans="1:28" x14ac:dyDescent="0.2">
      <c r="G143" s="614"/>
      <c r="H143" s="614"/>
      <c r="I143" s="614"/>
      <c r="J143" s="614"/>
      <c r="K143" s="614"/>
      <c r="L143" s="614"/>
    </row>
    <row r="144" spans="1:28" x14ac:dyDescent="0.2">
      <c r="B144" s="119" t="s">
        <v>412</v>
      </c>
      <c r="C144" s="603"/>
      <c r="D144" s="603"/>
      <c r="E144" s="603"/>
      <c r="F144" s="603"/>
      <c r="G144" s="614"/>
      <c r="H144" s="614"/>
      <c r="I144" s="614"/>
      <c r="J144" s="614"/>
      <c r="K144" s="614"/>
      <c r="L144" s="614"/>
    </row>
    <row r="145" spans="3:12" x14ac:dyDescent="0.2">
      <c r="C145" s="603"/>
      <c r="D145" s="603"/>
      <c r="E145" s="603"/>
      <c r="F145" s="603"/>
      <c r="G145" s="614"/>
      <c r="H145" s="614"/>
      <c r="I145" s="614"/>
      <c r="J145" s="614"/>
      <c r="K145" s="614"/>
      <c r="L145" s="614"/>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4"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1"/>
  <sheetViews>
    <sheetView showGridLines="0" zoomScale="85" zoomScaleNormal="85" zoomScaleSheetLayoutView="80" workbookViewId="0"/>
  </sheetViews>
  <sheetFormatPr baseColWidth="10" defaultColWidth="11.42578125" defaultRowHeight="12.75" x14ac:dyDescent="0.2"/>
  <cols>
    <col min="1" max="1" width="6.42578125" style="3" bestFit="1" customWidth="1"/>
    <col min="2" max="2" width="55.7109375" style="140" customWidth="1"/>
    <col min="3" max="14" width="11.42578125" style="92"/>
    <col min="15" max="15" width="9.5703125" style="92" bestFit="1" customWidth="1"/>
    <col min="16" max="16" width="13.140625" style="140" customWidth="1"/>
    <col min="17" max="28" width="11.42578125" style="140" customWidth="1"/>
    <col min="29" max="16384" width="11.42578125" style="140"/>
  </cols>
  <sheetData>
    <row r="1" spans="1:29" ht="15" x14ac:dyDescent="0.25">
      <c r="A1" s="1128" t="s">
        <v>262</v>
      </c>
      <c r="B1" s="1131"/>
    </row>
    <row r="2" spans="1:29" ht="15" customHeight="1" x14ac:dyDescent="0.25">
      <c r="A2" s="62"/>
      <c r="B2" s="509" t="s">
        <v>642</v>
      </c>
      <c r="C2" s="5"/>
      <c r="D2" s="5"/>
      <c r="E2" s="5"/>
      <c r="F2" s="5"/>
      <c r="G2" s="5"/>
      <c r="H2" s="5"/>
      <c r="I2" s="5"/>
      <c r="J2" s="5"/>
      <c r="K2" s="5"/>
      <c r="L2" s="5"/>
      <c r="M2" s="5"/>
      <c r="N2" s="5"/>
      <c r="O2" s="108"/>
    </row>
    <row r="3" spans="1:29" ht="15" customHeight="1" x14ac:dyDescent="0.25">
      <c r="A3" s="62"/>
      <c r="B3" s="381" t="s">
        <v>362</v>
      </c>
      <c r="C3" s="5"/>
      <c r="D3" s="5"/>
      <c r="E3" s="5"/>
      <c r="F3" s="5"/>
      <c r="G3" s="5"/>
      <c r="H3" s="5"/>
      <c r="I3" s="5"/>
      <c r="J3" s="5"/>
      <c r="K3" s="5"/>
      <c r="L3" s="5"/>
      <c r="M3" s="5"/>
      <c r="N3" s="5"/>
      <c r="O3" s="108"/>
    </row>
    <row r="4" spans="1:29" s="109" customFormat="1" x14ac:dyDescent="0.2">
      <c r="A4" s="7"/>
      <c r="B4" s="108"/>
      <c r="C4" s="108"/>
      <c r="D4" s="108"/>
      <c r="E4" s="108"/>
      <c r="F4" s="108"/>
      <c r="G4" s="108"/>
      <c r="H4" s="108"/>
      <c r="I4" s="108"/>
      <c r="J4" s="108"/>
      <c r="K4" s="108"/>
      <c r="L4" s="108"/>
      <c r="M4" s="108"/>
      <c r="N4" s="108"/>
      <c r="O4" s="108"/>
      <c r="P4" s="140"/>
      <c r="Q4" s="140"/>
      <c r="R4" s="140"/>
      <c r="S4" s="140"/>
      <c r="T4" s="140"/>
      <c r="U4" s="140"/>
      <c r="V4" s="140"/>
      <c r="W4" s="140"/>
      <c r="X4" s="140"/>
      <c r="Y4" s="140"/>
      <c r="Z4" s="140"/>
      <c r="AA4" s="140"/>
      <c r="AB4" s="140"/>
      <c r="AC4" s="140"/>
    </row>
    <row r="5" spans="1:29" s="109" customFormat="1" ht="13.5" thickBot="1" x14ac:dyDescent="0.25">
      <c r="A5" s="7"/>
      <c r="B5" s="108"/>
      <c r="C5" s="108"/>
      <c r="D5" s="108"/>
      <c r="E5" s="108"/>
      <c r="F5" s="108"/>
      <c r="G5" s="108"/>
      <c r="H5" s="108"/>
      <c r="I5" s="108"/>
      <c r="J5" s="108"/>
      <c r="K5" s="108"/>
      <c r="L5" s="108"/>
      <c r="M5" s="108"/>
      <c r="N5" s="108"/>
      <c r="O5" s="108"/>
      <c r="P5" s="140"/>
      <c r="Q5" s="140"/>
      <c r="R5" s="140"/>
      <c r="S5" s="140"/>
      <c r="T5" s="140"/>
      <c r="U5" s="140"/>
      <c r="V5" s="140"/>
      <c r="W5" s="140"/>
      <c r="X5" s="140"/>
      <c r="Y5" s="140"/>
      <c r="Z5" s="140"/>
      <c r="AA5" s="140"/>
      <c r="AB5" s="140"/>
      <c r="AC5" s="140"/>
    </row>
    <row r="6" spans="1:29" s="109" customFormat="1" ht="22.5" customHeight="1" thickBot="1" x14ac:dyDescent="0.25">
      <c r="A6" s="7"/>
      <c r="B6" s="1329" t="s">
        <v>676</v>
      </c>
      <c r="C6" s="1330"/>
      <c r="D6" s="1330"/>
      <c r="E6" s="1330"/>
      <c r="F6" s="1330"/>
      <c r="G6" s="1330"/>
      <c r="H6" s="1330"/>
      <c r="I6" s="1330"/>
      <c r="J6" s="1330"/>
      <c r="K6" s="1330"/>
      <c r="L6" s="1330"/>
      <c r="M6" s="1330"/>
      <c r="N6" s="1330"/>
      <c r="O6" s="1331"/>
      <c r="P6" s="140"/>
      <c r="Q6" s="140"/>
      <c r="R6" s="140"/>
      <c r="S6" s="140"/>
      <c r="T6" s="140"/>
      <c r="U6" s="140"/>
      <c r="V6" s="140"/>
      <c r="W6" s="140"/>
      <c r="X6" s="140"/>
      <c r="Y6" s="140"/>
      <c r="Z6" s="140"/>
      <c r="AA6" s="140"/>
      <c r="AB6" s="140"/>
      <c r="AC6" s="140"/>
    </row>
    <row r="7" spans="1:29" s="109" customFormat="1" x14ac:dyDescent="0.2">
      <c r="A7" s="7"/>
      <c r="B7" s="7"/>
      <c r="C7" s="7"/>
      <c r="D7" s="7"/>
      <c r="E7" s="7"/>
      <c r="F7" s="7"/>
      <c r="G7" s="7"/>
      <c r="H7" s="7"/>
      <c r="I7" s="7"/>
      <c r="J7" s="7"/>
      <c r="K7" s="7"/>
      <c r="L7" s="7"/>
      <c r="M7" s="7"/>
      <c r="N7" s="7"/>
      <c r="O7" s="7"/>
      <c r="P7" s="140"/>
      <c r="Q7" s="140"/>
      <c r="R7" s="140"/>
      <c r="S7" s="140"/>
      <c r="T7" s="140"/>
      <c r="U7" s="140"/>
      <c r="V7" s="140"/>
      <c r="W7" s="140"/>
      <c r="X7" s="140"/>
      <c r="Y7" s="140"/>
      <c r="Z7" s="140"/>
      <c r="AA7" s="140"/>
      <c r="AB7" s="140"/>
      <c r="AC7" s="140"/>
    </row>
    <row r="8" spans="1:29" s="109" customFormat="1" ht="13.5" thickBot="1" x14ac:dyDescent="0.25">
      <c r="A8" s="7"/>
      <c r="B8" s="607" t="s">
        <v>807</v>
      </c>
      <c r="C8" s="7"/>
      <c r="D8" s="7"/>
      <c r="E8" s="7"/>
      <c r="F8" s="7"/>
      <c r="G8" s="7"/>
      <c r="H8" s="7"/>
      <c r="I8" s="7"/>
      <c r="J8" s="7"/>
      <c r="K8" s="7"/>
      <c r="L8" s="7"/>
      <c r="M8" s="7"/>
      <c r="N8" s="7"/>
      <c r="O8" s="96"/>
      <c r="P8" s="140"/>
      <c r="Q8" s="140"/>
      <c r="R8" s="140"/>
      <c r="S8" s="140"/>
      <c r="T8" s="140"/>
      <c r="U8" s="140"/>
      <c r="V8" s="140"/>
      <c r="W8" s="140"/>
      <c r="X8" s="140"/>
      <c r="Y8" s="140"/>
      <c r="Z8" s="140"/>
      <c r="AA8" s="140"/>
      <c r="AB8" s="140"/>
      <c r="AC8" s="140"/>
    </row>
    <row r="9" spans="1:29" s="109" customFormat="1" ht="14.25" thickTop="1" thickBot="1" x14ac:dyDescent="0.25">
      <c r="A9" s="7"/>
      <c r="B9" s="141"/>
      <c r="C9" s="609">
        <v>43466</v>
      </c>
      <c r="D9" s="609">
        <v>43497</v>
      </c>
      <c r="E9" s="609">
        <v>43525</v>
      </c>
      <c r="F9" s="609">
        <v>43556</v>
      </c>
      <c r="G9" s="609">
        <v>43586</v>
      </c>
      <c r="H9" s="609">
        <v>43617</v>
      </c>
      <c r="I9" s="609">
        <v>43647</v>
      </c>
      <c r="J9" s="609">
        <v>43678</v>
      </c>
      <c r="K9" s="609">
        <v>43709</v>
      </c>
      <c r="L9" s="609">
        <v>43739</v>
      </c>
      <c r="M9" s="609">
        <v>43770</v>
      </c>
      <c r="N9" s="609">
        <v>43800</v>
      </c>
      <c r="O9" s="610">
        <v>2019</v>
      </c>
      <c r="P9" s="140"/>
      <c r="Q9" s="140"/>
      <c r="R9" s="140"/>
      <c r="S9" s="140"/>
      <c r="T9" s="140"/>
      <c r="U9" s="140"/>
      <c r="V9" s="140"/>
      <c r="W9" s="140"/>
      <c r="X9" s="140"/>
      <c r="Y9" s="140"/>
      <c r="Z9" s="140"/>
      <c r="AA9" s="140"/>
      <c r="AB9" s="140"/>
      <c r="AC9" s="140"/>
    </row>
    <row r="10" spans="1:29" s="109" customFormat="1" ht="14.25" thickTop="1" thickBot="1" x14ac:dyDescent="0.25">
      <c r="A10" s="7"/>
      <c r="B10" s="7"/>
      <c r="C10" s="7"/>
      <c r="D10" s="7"/>
      <c r="E10" s="7"/>
      <c r="F10" s="114"/>
      <c r="G10" s="114"/>
      <c r="H10" s="114"/>
      <c r="I10" s="114"/>
      <c r="J10" s="114"/>
      <c r="K10" s="114"/>
      <c r="L10" s="114"/>
      <c r="M10" s="114"/>
      <c r="N10" s="114"/>
      <c r="O10" s="114"/>
      <c r="P10" s="140"/>
      <c r="Q10" s="140"/>
      <c r="R10" s="140"/>
      <c r="S10" s="140"/>
      <c r="T10" s="140"/>
      <c r="U10" s="140"/>
      <c r="V10" s="140"/>
      <c r="W10" s="140"/>
      <c r="X10" s="140"/>
      <c r="Y10" s="140"/>
      <c r="Z10" s="140"/>
      <c r="AA10" s="140"/>
      <c r="AB10" s="140"/>
      <c r="AC10" s="140"/>
    </row>
    <row r="11" spans="1:29" s="109" customFormat="1" ht="13.5" thickBot="1" x14ac:dyDescent="0.25">
      <c r="A11" s="7"/>
      <c r="B11" s="1326" t="s">
        <v>530</v>
      </c>
      <c r="C11" s="1327"/>
      <c r="D11" s="1327"/>
      <c r="E11" s="1327"/>
      <c r="F11" s="1327"/>
      <c r="G11" s="1327"/>
      <c r="H11" s="1327"/>
      <c r="I11" s="1327"/>
      <c r="J11" s="1327"/>
      <c r="K11" s="1327"/>
      <c r="L11" s="1327"/>
      <c r="M11" s="1327"/>
      <c r="N11" s="1327"/>
      <c r="O11" s="1328"/>
      <c r="P11" s="140"/>
      <c r="Q11" s="140"/>
      <c r="R11" s="140"/>
      <c r="S11" s="140"/>
      <c r="T11" s="140"/>
      <c r="U11" s="140"/>
      <c r="V11" s="140"/>
      <c r="W11" s="140"/>
      <c r="X11" s="140"/>
      <c r="Y11" s="140"/>
      <c r="Z11" s="140"/>
      <c r="AA11" s="140"/>
      <c r="AB11" s="140"/>
      <c r="AC11" s="140"/>
    </row>
    <row r="12" spans="1:29" s="144" customFormat="1" ht="13.5" thickBot="1" x14ac:dyDescent="0.25">
      <c r="A12" s="142"/>
      <c r="B12" s="143"/>
      <c r="C12" s="114"/>
      <c r="D12" s="114"/>
      <c r="E12" s="114"/>
      <c r="F12" s="114"/>
      <c r="G12" s="114"/>
      <c r="H12" s="114"/>
      <c r="I12" s="114"/>
      <c r="J12" s="114"/>
      <c r="K12" s="114"/>
      <c r="L12" s="114"/>
      <c r="M12" s="114"/>
      <c r="N12" s="114"/>
      <c r="O12" s="114"/>
      <c r="P12" s="140"/>
      <c r="Q12" s="140"/>
      <c r="R12" s="140"/>
      <c r="S12" s="140"/>
      <c r="T12" s="140"/>
      <c r="U12" s="140"/>
      <c r="V12" s="140"/>
      <c r="W12" s="140"/>
      <c r="X12" s="140"/>
      <c r="Y12" s="140"/>
      <c r="Z12" s="140"/>
      <c r="AA12" s="140"/>
      <c r="AB12" s="140"/>
      <c r="AC12" s="140"/>
    </row>
    <row r="13" spans="1:29" ht="15.75" thickBot="1" x14ac:dyDescent="0.25">
      <c r="B13" s="451" t="s">
        <v>66</v>
      </c>
      <c r="C13" s="452">
        <f t="shared" ref="C13:O13" si="0">+C14+C15</f>
        <v>1483.3919079183747</v>
      </c>
      <c r="D13" s="452">
        <f t="shared" si="0"/>
        <v>1263.5846470473357</v>
      </c>
      <c r="E13" s="452">
        <f t="shared" si="0"/>
        <v>4992.0435937018774</v>
      </c>
      <c r="F13" s="452">
        <f t="shared" si="0"/>
        <v>4910.1017092110142</v>
      </c>
      <c r="G13" s="452">
        <f t="shared" si="0"/>
        <v>7966.3757033752836</v>
      </c>
      <c r="H13" s="452">
        <f t="shared" si="0"/>
        <v>2177.5384288325754</v>
      </c>
      <c r="I13" s="452">
        <f t="shared" si="0"/>
        <v>207.61733234805629</v>
      </c>
      <c r="J13" s="452">
        <f t="shared" si="0"/>
        <v>1073.7677051057715</v>
      </c>
      <c r="K13" s="452">
        <f t="shared" si="0"/>
        <v>289.75436266459383</v>
      </c>
      <c r="L13" s="452">
        <f t="shared" si="0"/>
        <v>166.17138030998782</v>
      </c>
      <c r="M13" s="452">
        <f t="shared" si="0"/>
        <v>176.02552661810518</v>
      </c>
      <c r="N13" s="452">
        <f t="shared" si="0"/>
        <v>239.11935420768023</v>
      </c>
      <c r="O13" s="452">
        <f t="shared" si="0"/>
        <v>24945.491651340661</v>
      </c>
      <c r="P13" s="110"/>
      <c r="Q13" s="110"/>
      <c r="R13" s="110"/>
      <c r="S13" s="110"/>
      <c r="T13" s="110"/>
      <c r="U13" s="110"/>
      <c r="V13" s="110"/>
      <c r="W13" s="110"/>
      <c r="X13" s="110"/>
      <c r="Y13" s="110"/>
      <c r="Z13" s="110"/>
      <c r="AA13" s="110"/>
      <c r="AB13" s="110"/>
    </row>
    <row r="14" spans="1:29" x14ac:dyDescent="0.2">
      <c r="A14" s="7"/>
      <c r="B14" s="615" t="s">
        <v>67</v>
      </c>
      <c r="C14" s="149">
        <v>0</v>
      </c>
      <c r="D14" s="149">
        <v>0</v>
      </c>
      <c r="E14" s="149">
        <v>0</v>
      </c>
      <c r="F14" s="149">
        <v>0</v>
      </c>
      <c r="G14" s="149">
        <v>0</v>
      </c>
      <c r="H14" s="149">
        <v>0</v>
      </c>
      <c r="I14" s="149">
        <v>0</v>
      </c>
      <c r="J14" s="149">
        <v>0</v>
      </c>
      <c r="K14" s="149">
        <v>0</v>
      </c>
      <c r="L14" s="149">
        <v>0</v>
      </c>
      <c r="M14" s="149">
        <v>0</v>
      </c>
      <c r="N14" s="149">
        <v>0</v>
      </c>
      <c r="O14" s="149">
        <f>SUM(C14:N14)</f>
        <v>0</v>
      </c>
      <c r="P14" s="110"/>
      <c r="Q14" s="110"/>
      <c r="R14" s="110"/>
      <c r="S14" s="110"/>
      <c r="T14" s="110"/>
      <c r="U14" s="110"/>
      <c r="V14" s="110"/>
      <c r="W14" s="110"/>
      <c r="X14" s="110"/>
      <c r="Y14" s="110"/>
      <c r="Z14" s="110"/>
      <c r="AA14" s="110"/>
      <c r="AB14" s="110"/>
    </row>
    <row r="15" spans="1:29" x14ac:dyDescent="0.2">
      <c r="A15" s="7"/>
      <c r="B15" s="615" t="s">
        <v>68</v>
      </c>
      <c r="C15" s="149">
        <v>1483.3919079183747</v>
      </c>
      <c r="D15" s="149">
        <v>1263.5846470473357</v>
      </c>
      <c r="E15" s="149">
        <v>4992.0435937018774</v>
      </c>
      <c r="F15" s="149">
        <v>4910.1017092110142</v>
      </c>
      <c r="G15" s="149">
        <v>7966.3757033752836</v>
      </c>
      <c r="H15" s="149">
        <v>2177.5384288325754</v>
      </c>
      <c r="I15" s="149">
        <v>207.61733234805629</v>
      </c>
      <c r="J15" s="149">
        <v>1073.7677051057715</v>
      </c>
      <c r="K15" s="149">
        <v>289.75436266459383</v>
      </c>
      <c r="L15" s="149">
        <v>166.17138030998782</v>
      </c>
      <c r="M15" s="149">
        <v>176.02552661810518</v>
      </c>
      <c r="N15" s="149">
        <v>239.11935420768023</v>
      </c>
      <c r="O15" s="149">
        <f>SUM(C15:N15)</f>
        <v>24945.491651340661</v>
      </c>
      <c r="P15" s="110"/>
      <c r="Q15" s="110"/>
      <c r="R15" s="110"/>
      <c r="S15" s="110"/>
      <c r="T15" s="110"/>
      <c r="U15" s="110"/>
      <c r="V15" s="110"/>
      <c r="W15" s="110"/>
      <c r="X15" s="110"/>
      <c r="Y15" s="110"/>
      <c r="Z15" s="110"/>
      <c r="AA15" s="110"/>
      <c r="AB15" s="110"/>
    </row>
    <row r="16" spans="1:29" s="144" customFormat="1" ht="13.5" thickBot="1" x14ac:dyDescent="0.25">
      <c r="A16" s="7"/>
      <c r="B16" s="7"/>
      <c r="C16" s="611"/>
      <c r="D16" s="611"/>
      <c r="E16" s="611"/>
      <c r="F16" s="611"/>
      <c r="G16" s="611"/>
      <c r="H16" s="611"/>
      <c r="I16" s="611"/>
      <c r="J16" s="611"/>
      <c r="K16" s="611"/>
      <c r="L16" s="611"/>
      <c r="M16" s="611"/>
      <c r="N16" s="611"/>
      <c r="O16" s="611"/>
      <c r="P16" s="110"/>
      <c r="Q16" s="110"/>
      <c r="R16" s="110"/>
      <c r="S16" s="110"/>
      <c r="T16" s="110"/>
      <c r="U16" s="110"/>
      <c r="V16" s="110"/>
      <c r="W16" s="110"/>
      <c r="X16" s="110"/>
      <c r="Y16" s="110"/>
      <c r="Z16" s="110"/>
      <c r="AA16" s="110"/>
      <c r="AB16" s="110"/>
      <c r="AC16" s="140"/>
    </row>
    <row r="17" spans="1:29" s="92" customFormat="1" ht="13.5" thickBot="1" x14ac:dyDescent="0.25">
      <c r="A17" s="7"/>
      <c r="B17" s="150" t="s">
        <v>56</v>
      </c>
      <c r="C17" s="99">
        <f>+C18+C22+C25+C31+C32+C40</f>
        <v>184.63630386994052</v>
      </c>
      <c r="D17" s="99">
        <f>+D18+D22+D25+D31+D32+D40</f>
        <v>135.73585994423038</v>
      </c>
      <c r="E17" s="99">
        <f>+E18+E22+E25+E31+E32+E40</f>
        <v>547.35378322400231</v>
      </c>
      <c r="F17" s="99">
        <f>+F18+F22+F25+F31+F32+F40</f>
        <v>142.5370569542294</v>
      </c>
      <c r="G17" s="99">
        <f t="shared" ref="G17:M17" si="1">+G18+G22+G25+G31+G32+G40</f>
        <v>3424.2188868236394</v>
      </c>
      <c r="H17" s="99">
        <f t="shared" si="1"/>
        <v>185.18704333379645</v>
      </c>
      <c r="I17" s="99">
        <f t="shared" si="1"/>
        <v>185.08290710290737</v>
      </c>
      <c r="J17" s="99">
        <f t="shared" si="1"/>
        <v>110.31603977721821</v>
      </c>
      <c r="K17" s="99">
        <f t="shared" si="1"/>
        <v>283.79014902933244</v>
      </c>
      <c r="L17" s="99">
        <f t="shared" si="1"/>
        <v>143.63695506483887</v>
      </c>
      <c r="M17" s="99">
        <f t="shared" si="1"/>
        <v>170.06131298284379</v>
      </c>
      <c r="N17" s="99">
        <f>+N18+N22+N25+N31+N32+N40</f>
        <v>186.5648905724189</v>
      </c>
      <c r="O17" s="151">
        <f>+O18+O22+O25+O31+O32+O40</f>
        <v>5699.1211886793981</v>
      </c>
      <c r="P17" s="110"/>
      <c r="Q17" s="110"/>
      <c r="R17" s="110"/>
      <c r="S17" s="110"/>
      <c r="T17" s="110"/>
      <c r="U17" s="110"/>
      <c r="V17" s="110"/>
      <c r="W17" s="110"/>
      <c r="X17" s="110"/>
      <c r="Y17" s="110"/>
      <c r="Z17" s="110"/>
      <c r="AA17" s="110"/>
      <c r="AB17" s="110"/>
      <c r="AC17" s="140"/>
    </row>
    <row r="18" spans="1:29" s="92" customFormat="1" x14ac:dyDescent="0.2">
      <c r="A18" s="7"/>
      <c r="B18" s="616" t="s">
        <v>69</v>
      </c>
      <c r="C18" s="100">
        <f t="shared" ref="C18:O18" si="2">+C19+C20+C21</f>
        <v>101.85878424999999</v>
      </c>
      <c r="D18" s="100">
        <f t="shared" si="2"/>
        <v>86.146213543999991</v>
      </c>
      <c r="E18" s="100">
        <f t="shared" si="2"/>
        <v>263.05339118786952</v>
      </c>
      <c r="F18" s="100">
        <f t="shared" si="2"/>
        <v>111.17770221944353</v>
      </c>
      <c r="G18" s="100">
        <f t="shared" si="2"/>
        <v>152.42351827100001</v>
      </c>
      <c r="H18" s="100">
        <f t="shared" si="2"/>
        <v>167.12246000531991</v>
      </c>
      <c r="I18" s="100">
        <f t="shared" si="2"/>
        <v>101.85878424999999</v>
      </c>
      <c r="J18" s="100">
        <f t="shared" si="2"/>
        <v>80.062631083999989</v>
      </c>
      <c r="K18" s="100">
        <f t="shared" si="2"/>
        <v>249.87583551603649</v>
      </c>
      <c r="L18" s="100">
        <f t="shared" si="2"/>
        <v>111.30948625944352</v>
      </c>
      <c r="M18" s="100">
        <f t="shared" si="2"/>
        <v>153.69665001000001</v>
      </c>
      <c r="N18" s="100">
        <f t="shared" si="2"/>
        <v>167.73588966331994</v>
      </c>
      <c r="O18" s="100">
        <f t="shared" si="2"/>
        <v>1746.3213462604328</v>
      </c>
      <c r="P18" s="110"/>
      <c r="Q18" s="110"/>
      <c r="R18" s="110"/>
      <c r="S18" s="110"/>
      <c r="T18" s="110"/>
      <c r="U18" s="110"/>
      <c r="V18" s="110"/>
      <c r="W18" s="110"/>
      <c r="X18" s="110"/>
      <c r="Y18" s="110"/>
      <c r="Z18" s="110"/>
      <c r="AA18" s="110"/>
      <c r="AB18" s="110"/>
      <c r="AC18" s="140"/>
    </row>
    <row r="19" spans="1:29" s="92" customFormat="1" x14ac:dyDescent="0.2">
      <c r="A19" s="7"/>
      <c r="B19" s="617" t="s">
        <v>70</v>
      </c>
      <c r="C19" s="115">
        <v>30.576801479999997</v>
      </c>
      <c r="D19" s="115">
        <v>12.42434673</v>
      </c>
      <c r="E19" s="115">
        <v>114.8031195448695</v>
      </c>
      <c r="F19" s="115">
        <v>57.843223710000011</v>
      </c>
      <c r="G19" s="115">
        <v>22.588364890000001</v>
      </c>
      <c r="H19" s="115">
        <v>41.648224489</v>
      </c>
      <c r="I19" s="115">
        <v>30.576801479999997</v>
      </c>
      <c r="J19" s="115">
        <v>6.0532642699999997</v>
      </c>
      <c r="K19" s="115">
        <v>87.866621988036471</v>
      </c>
      <c r="L19" s="115">
        <v>57.97500775000001</v>
      </c>
      <c r="M19" s="115">
        <v>22.581958030000003</v>
      </c>
      <c r="N19" s="115">
        <v>41.648225388999997</v>
      </c>
      <c r="O19" s="115">
        <f>SUM(C19:N19)</f>
        <v>526.585959750906</v>
      </c>
      <c r="P19" s="110"/>
      <c r="Q19" s="110"/>
      <c r="R19" s="110"/>
      <c r="S19" s="110"/>
      <c r="T19" s="110"/>
      <c r="U19" s="110"/>
      <c r="V19" s="110"/>
      <c r="W19" s="110"/>
      <c r="X19" s="110"/>
      <c r="Y19" s="110"/>
      <c r="Z19" s="110"/>
      <c r="AA19" s="110"/>
      <c r="AB19" s="110"/>
      <c r="AC19" s="140"/>
    </row>
    <row r="20" spans="1:29" s="92" customFormat="1" x14ac:dyDescent="0.2">
      <c r="A20" s="7"/>
      <c r="B20" s="618" t="s">
        <v>71</v>
      </c>
      <c r="C20" s="464">
        <v>46.456410639999994</v>
      </c>
      <c r="D20" s="464">
        <v>42.123493141999994</v>
      </c>
      <c r="E20" s="464">
        <v>125.89945057800003</v>
      </c>
      <c r="F20" s="464">
        <v>44.268255579999988</v>
      </c>
      <c r="G20" s="464">
        <v>104.751685491</v>
      </c>
      <c r="H20" s="464">
        <v>43.342835110000003</v>
      </c>
      <c r="I20" s="464">
        <v>46.456410639999994</v>
      </c>
      <c r="J20" s="464">
        <v>42.410993141999995</v>
      </c>
      <c r="K20" s="464">
        <v>139.59652071300002</v>
      </c>
      <c r="L20" s="104">
        <v>44.268255579999988</v>
      </c>
      <c r="M20" s="464">
        <v>104.75168544100001</v>
      </c>
      <c r="N20" s="464">
        <v>43.342835110000003</v>
      </c>
      <c r="O20" s="104">
        <f>SUM(C20:N20)</f>
        <v>827.66883116699989</v>
      </c>
      <c r="P20" s="110"/>
      <c r="Q20" s="110"/>
      <c r="R20" s="110"/>
      <c r="S20" s="110"/>
      <c r="T20" s="110"/>
      <c r="U20" s="110"/>
      <c r="V20" s="110"/>
      <c r="W20" s="110"/>
      <c r="X20" s="110"/>
      <c r="Y20" s="110"/>
      <c r="Z20" s="110"/>
      <c r="AA20" s="110"/>
      <c r="AB20" s="110"/>
      <c r="AC20" s="140"/>
    </row>
    <row r="21" spans="1:29" s="92" customFormat="1" x14ac:dyDescent="0.2">
      <c r="A21" s="7"/>
      <c r="B21" s="619" t="s">
        <v>72</v>
      </c>
      <c r="C21" s="465">
        <v>24.825572129999994</v>
      </c>
      <c r="D21" s="465">
        <v>31.598373671999997</v>
      </c>
      <c r="E21" s="465">
        <v>22.350821065000002</v>
      </c>
      <c r="F21" s="465">
        <v>9.0662229294435299</v>
      </c>
      <c r="G21" s="465">
        <v>25.083467890000001</v>
      </c>
      <c r="H21" s="465">
        <v>82.131400406319912</v>
      </c>
      <c r="I21" s="465">
        <v>24.825572129999994</v>
      </c>
      <c r="J21" s="465">
        <v>31.598373671999997</v>
      </c>
      <c r="K21" s="465">
        <v>22.412692815</v>
      </c>
      <c r="L21" s="103">
        <v>9.0662229294435299</v>
      </c>
      <c r="M21" s="465">
        <v>26.363006539000001</v>
      </c>
      <c r="N21" s="465">
        <v>82.744829164319924</v>
      </c>
      <c r="O21" s="103">
        <f>SUM(C21:N21)</f>
        <v>392.06655534252695</v>
      </c>
      <c r="P21" s="110"/>
      <c r="Q21" s="110"/>
      <c r="R21" s="110"/>
      <c r="S21" s="110"/>
      <c r="T21" s="110"/>
      <c r="U21" s="110"/>
      <c r="V21" s="110"/>
      <c r="W21" s="110"/>
      <c r="X21" s="110"/>
      <c r="Y21" s="110"/>
      <c r="Z21" s="110"/>
      <c r="AA21" s="110"/>
      <c r="AB21" s="110"/>
      <c r="AC21" s="140"/>
    </row>
    <row r="22" spans="1:29" s="145" customFormat="1" x14ac:dyDescent="0.2">
      <c r="A22" s="7"/>
      <c r="B22" s="482" t="s">
        <v>73</v>
      </c>
      <c r="C22" s="483">
        <f t="shared" ref="C22:O22" si="3">+C23+C24</f>
        <v>1.5119001979639474E-3</v>
      </c>
      <c r="D22" s="483">
        <f t="shared" si="3"/>
        <v>19.50558551702856</v>
      </c>
      <c r="E22" s="483">
        <f t="shared" si="3"/>
        <v>0</v>
      </c>
      <c r="F22" s="483">
        <f t="shared" si="3"/>
        <v>0</v>
      </c>
      <c r="G22" s="483">
        <f t="shared" si="3"/>
        <v>0</v>
      </c>
      <c r="H22" s="483">
        <f t="shared" si="3"/>
        <v>0</v>
      </c>
      <c r="I22" s="483">
        <f t="shared" si="3"/>
        <v>0</v>
      </c>
      <c r="J22" s="483">
        <f t="shared" si="3"/>
        <v>0</v>
      </c>
      <c r="K22" s="483">
        <f t="shared" si="3"/>
        <v>0</v>
      </c>
      <c r="L22" s="483">
        <f t="shared" si="3"/>
        <v>0</v>
      </c>
      <c r="M22" s="483">
        <f t="shared" si="3"/>
        <v>0</v>
      </c>
      <c r="N22" s="483">
        <f t="shared" si="3"/>
        <v>0</v>
      </c>
      <c r="O22" s="101">
        <f t="shared" si="3"/>
        <v>19.507097417226522</v>
      </c>
      <c r="P22" s="110"/>
      <c r="Q22" s="110"/>
      <c r="R22" s="110"/>
      <c r="S22" s="110"/>
      <c r="T22" s="110"/>
      <c r="U22" s="110"/>
      <c r="V22" s="110"/>
      <c r="W22" s="110"/>
      <c r="X22" s="110"/>
      <c r="Y22" s="110"/>
      <c r="Z22" s="110"/>
      <c r="AA22" s="110"/>
      <c r="AB22" s="110"/>
      <c r="AC22" s="140"/>
    </row>
    <row r="23" spans="1:29" s="145" customFormat="1" x14ac:dyDescent="0.2">
      <c r="A23" s="7"/>
      <c r="B23" s="617" t="s">
        <v>74</v>
      </c>
      <c r="C23" s="466">
        <v>1.4537571079787548E-3</v>
      </c>
      <c r="D23" s="466">
        <v>19.50558551702856</v>
      </c>
      <c r="E23" s="466">
        <v>0</v>
      </c>
      <c r="F23" s="466">
        <v>0</v>
      </c>
      <c r="G23" s="466">
        <v>0</v>
      </c>
      <c r="H23" s="466">
        <v>0</v>
      </c>
      <c r="I23" s="466">
        <v>0</v>
      </c>
      <c r="J23" s="466">
        <v>0</v>
      </c>
      <c r="K23" s="466">
        <v>0</v>
      </c>
      <c r="L23" s="466">
        <v>0</v>
      </c>
      <c r="M23" s="466">
        <v>0</v>
      </c>
      <c r="N23" s="466">
        <v>0</v>
      </c>
      <c r="O23" s="115">
        <f>SUM(C23:N23)</f>
        <v>19.507039274136538</v>
      </c>
      <c r="P23" s="110"/>
      <c r="Q23" s="110"/>
      <c r="R23" s="110"/>
      <c r="S23" s="110"/>
      <c r="T23" s="110"/>
      <c r="U23" s="110"/>
      <c r="V23" s="110"/>
      <c r="W23" s="110"/>
      <c r="X23" s="110"/>
      <c r="Y23" s="110"/>
      <c r="Z23" s="110"/>
      <c r="AA23" s="110"/>
      <c r="AB23" s="110"/>
      <c r="AC23" s="140"/>
    </row>
    <row r="24" spans="1:29" s="92" customFormat="1" x14ac:dyDescent="0.2">
      <c r="A24" s="7"/>
      <c r="B24" s="619" t="s">
        <v>75</v>
      </c>
      <c r="C24" s="465">
        <v>5.814308998519245E-5</v>
      </c>
      <c r="D24" s="465">
        <v>0</v>
      </c>
      <c r="E24" s="465">
        <v>0</v>
      </c>
      <c r="F24" s="465">
        <v>0</v>
      </c>
      <c r="G24" s="465">
        <v>0</v>
      </c>
      <c r="H24" s="465">
        <v>0</v>
      </c>
      <c r="I24" s="465">
        <v>0</v>
      </c>
      <c r="J24" s="465">
        <v>0</v>
      </c>
      <c r="K24" s="465">
        <v>0</v>
      </c>
      <c r="L24" s="465">
        <v>0</v>
      </c>
      <c r="M24" s="465">
        <v>0</v>
      </c>
      <c r="N24" s="465">
        <v>0</v>
      </c>
      <c r="O24" s="103">
        <f>SUM(C24:N24)</f>
        <v>5.814308998519245E-5</v>
      </c>
      <c r="P24" s="110"/>
      <c r="Q24" s="110"/>
      <c r="R24" s="110"/>
      <c r="S24" s="110"/>
      <c r="T24" s="110"/>
      <c r="U24" s="110"/>
      <c r="V24" s="110"/>
      <c r="W24" s="110"/>
      <c r="X24" s="110"/>
      <c r="Y24" s="110"/>
      <c r="Z24" s="110"/>
      <c r="AA24" s="110"/>
      <c r="AB24" s="110"/>
      <c r="AC24" s="140"/>
    </row>
    <row r="25" spans="1:29" s="92" customFormat="1" x14ac:dyDescent="0.2">
      <c r="A25" s="7"/>
      <c r="B25" s="482" t="s">
        <v>76</v>
      </c>
      <c r="C25" s="483">
        <f>+C26+C29</f>
        <v>1.0985509742569621E-2</v>
      </c>
      <c r="D25" s="483">
        <f t="shared" ref="D25:O25" si="4">+D26+D29</f>
        <v>0.82066904320183276</v>
      </c>
      <c r="E25" s="483">
        <f t="shared" si="4"/>
        <v>1.1412302896481784E-2</v>
      </c>
      <c r="F25" s="483">
        <f t="shared" si="4"/>
        <v>1.1180664785864731E-2</v>
      </c>
      <c r="G25" s="483">
        <f t="shared" ref="G25" si="5">+G26+G29</f>
        <v>0.82096130667090217</v>
      </c>
      <c r="H25" s="483">
        <f t="shared" ref="H25" si="6">+H26+H29</f>
        <v>1.1312084791325377E-2</v>
      </c>
      <c r="I25" s="483">
        <f t="shared" ref="I25" si="7">+I26+I29</f>
        <v>1.1470622907403074E-2</v>
      </c>
      <c r="J25" s="483">
        <f t="shared" ref="J25" si="8">+J26+J29</f>
        <v>0.82106445321821475</v>
      </c>
      <c r="K25" s="483">
        <f t="shared" ref="K25" si="9">+K26+K29</f>
        <v>12.179511799764413</v>
      </c>
      <c r="L25" s="483">
        <f t="shared" ref="L25" si="10">+L26+L29</f>
        <v>1.1666284107184647E-2</v>
      </c>
      <c r="M25" s="483">
        <f t="shared" si="4"/>
        <v>0.82126646284377058</v>
      </c>
      <c r="N25" s="483">
        <f t="shared" si="4"/>
        <v>1.1798773417583274E-2</v>
      </c>
      <c r="O25" s="483">
        <f t="shared" si="4"/>
        <v>15.543299308347546</v>
      </c>
      <c r="P25" s="110"/>
      <c r="Q25" s="110"/>
      <c r="R25" s="110"/>
      <c r="S25" s="110"/>
      <c r="T25" s="110"/>
      <c r="U25" s="110"/>
      <c r="V25" s="110"/>
      <c r="W25" s="110"/>
      <c r="X25" s="110"/>
      <c r="Y25" s="110"/>
      <c r="Z25" s="110"/>
      <c r="AA25" s="110"/>
      <c r="AB25" s="110"/>
      <c r="AC25" s="140"/>
    </row>
    <row r="26" spans="1:29" s="145" customFormat="1" x14ac:dyDescent="0.2">
      <c r="A26" s="7"/>
      <c r="B26" s="617" t="s">
        <v>79</v>
      </c>
      <c r="C26" s="466">
        <f>+C27+C28</f>
        <v>0</v>
      </c>
      <c r="D26" s="466">
        <f t="shared" ref="D26:N26" si="11">+D27+D28</f>
        <v>0.80961943198644937</v>
      </c>
      <c r="E26" s="466">
        <f t="shared" si="11"/>
        <v>0</v>
      </c>
      <c r="F26" s="466">
        <f t="shared" si="11"/>
        <v>0</v>
      </c>
      <c r="G26" s="466">
        <f t="shared" ref="G26" si="12">+G27+G28</f>
        <v>0.80961943198644937</v>
      </c>
      <c r="H26" s="466">
        <f t="shared" ref="H26" si="13">+H27+H28</f>
        <v>0</v>
      </c>
      <c r="I26" s="466">
        <f t="shared" ref="I26" si="14">+I27+I28</f>
        <v>0</v>
      </c>
      <c r="J26" s="466">
        <f t="shared" ref="J26" si="15">+J27+J28</f>
        <v>0.80961943198644937</v>
      </c>
      <c r="K26" s="466">
        <f t="shared" ref="K26" si="16">+K27+K28</f>
        <v>0</v>
      </c>
      <c r="L26" s="466">
        <f t="shared" ref="L26" si="17">+L27+L28</f>
        <v>0</v>
      </c>
      <c r="M26" s="466">
        <f t="shared" si="11"/>
        <v>0.80961943198644937</v>
      </c>
      <c r="N26" s="466">
        <f t="shared" si="11"/>
        <v>0</v>
      </c>
      <c r="O26" s="466">
        <f>SUM(C26:N26)</f>
        <v>3.2384777279457975</v>
      </c>
      <c r="P26" s="110"/>
      <c r="Q26" s="110"/>
      <c r="R26" s="110"/>
      <c r="S26" s="110"/>
      <c r="T26" s="110"/>
      <c r="U26" s="110"/>
      <c r="V26" s="110"/>
      <c r="W26" s="110"/>
      <c r="X26" s="110"/>
      <c r="Y26" s="110"/>
      <c r="Z26" s="110"/>
      <c r="AA26" s="110"/>
      <c r="AB26" s="110"/>
      <c r="AC26" s="140"/>
    </row>
    <row r="27" spans="1:29" s="145" customFormat="1" x14ac:dyDescent="0.2">
      <c r="A27" s="7"/>
      <c r="B27" s="619" t="s">
        <v>110</v>
      </c>
      <c r="C27" s="465">
        <v>0</v>
      </c>
      <c r="D27" s="465">
        <v>0.80961943198644937</v>
      </c>
      <c r="E27" s="465">
        <v>0</v>
      </c>
      <c r="F27" s="465">
        <v>0</v>
      </c>
      <c r="G27" s="465">
        <v>0.80961943198644937</v>
      </c>
      <c r="H27" s="465">
        <v>0</v>
      </c>
      <c r="I27" s="465">
        <v>0</v>
      </c>
      <c r="J27" s="465">
        <v>0.80961943198644937</v>
      </c>
      <c r="K27" s="465">
        <v>0</v>
      </c>
      <c r="L27" s="465">
        <v>0</v>
      </c>
      <c r="M27" s="465">
        <v>0.80961943198644937</v>
      </c>
      <c r="N27" s="465">
        <v>0</v>
      </c>
      <c r="O27" s="103">
        <f>SUM(C27:N27)</f>
        <v>3.2384777279457975</v>
      </c>
      <c r="P27" s="110"/>
      <c r="Q27" s="110"/>
      <c r="R27" s="110"/>
      <c r="S27" s="110"/>
      <c r="T27" s="110"/>
      <c r="U27" s="110"/>
      <c r="V27" s="110"/>
      <c r="W27" s="110"/>
      <c r="X27" s="110"/>
      <c r="Y27" s="110"/>
      <c r="Z27" s="110"/>
      <c r="AA27" s="110"/>
      <c r="AB27" s="110"/>
      <c r="AC27" s="140"/>
    </row>
    <row r="28" spans="1:29" s="92" customFormat="1" x14ac:dyDescent="0.2">
      <c r="A28" s="7"/>
      <c r="B28" s="621" t="s">
        <v>111</v>
      </c>
      <c r="C28" s="503">
        <v>0</v>
      </c>
      <c r="D28" s="503">
        <v>0</v>
      </c>
      <c r="E28" s="503">
        <v>0</v>
      </c>
      <c r="F28" s="503">
        <v>0</v>
      </c>
      <c r="G28" s="503">
        <v>0</v>
      </c>
      <c r="H28" s="503">
        <v>0</v>
      </c>
      <c r="I28" s="503">
        <v>0</v>
      </c>
      <c r="J28" s="503">
        <v>0</v>
      </c>
      <c r="K28" s="503">
        <v>0</v>
      </c>
      <c r="L28" s="503">
        <v>0</v>
      </c>
      <c r="M28" s="503">
        <v>0</v>
      </c>
      <c r="N28" s="503">
        <v>0</v>
      </c>
      <c r="O28" s="152">
        <f>SUM(C28:N28)</f>
        <v>0</v>
      </c>
      <c r="P28" s="110"/>
      <c r="Q28" s="110"/>
      <c r="R28" s="110"/>
      <c r="S28" s="110"/>
      <c r="T28" s="110"/>
      <c r="U28" s="110"/>
      <c r="V28" s="110"/>
      <c r="W28" s="110"/>
      <c r="X28" s="110"/>
      <c r="Y28" s="110"/>
      <c r="Z28" s="110"/>
      <c r="AA28" s="110"/>
      <c r="AB28" s="110"/>
      <c r="AC28" s="140"/>
    </row>
    <row r="29" spans="1:29" s="92" customFormat="1" x14ac:dyDescent="0.2">
      <c r="A29" s="7"/>
      <c r="B29" s="618" t="s">
        <v>77</v>
      </c>
      <c r="C29" s="464">
        <f>+C30</f>
        <v>1.0985509742569621E-2</v>
      </c>
      <c r="D29" s="464">
        <f t="shared" ref="D29:N29" si="18">+D30</f>
        <v>1.1049611215383415E-2</v>
      </c>
      <c r="E29" s="464">
        <f t="shared" si="18"/>
        <v>1.1412302896481784E-2</v>
      </c>
      <c r="F29" s="464">
        <f t="shared" si="18"/>
        <v>1.1180664785864731E-2</v>
      </c>
      <c r="G29" s="464">
        <f t="shared" ref="G29" si="19">+G30</f>
        <v>1.1341874684452765E-2</v>
      </c>
      <c r="H29" s="464">
        <f t="shared" ref="H29" si="20">+H30</f>
        <v>1.1312084791325377E-2</v>
      </c>
      <c r="I29" s="464">
        <f t="shared" ref="I29" si="21">+I30</f>
        <v>1.1470622907403074E-2</v>
      </c>
      <c r="J29" s="464">
        <f t="shared" ref="J29" si="22">+J30</f>
        <v>1.144502123176535E-2</v>
      </c>
      <c r="K29" s="464">
        <f t="shared" ref="K29" si="23">+K30</f>
        <v>12.179511799764413</v>
      </c>
      <c r="L29" s="464">
        <f t="shared" ref="L29" si="24">+L30</f>
        <v>1.1666284107184647E-2</v>
      </c>
      <c r="M29" s="464">
        <f t="shared" si="18"/>
        <v>1.1647030857321165E-2</v>
      </c>
      <c r="N29" s="464">
        <f t="shared" si="18"/>
        <v>1.1798773417583274E-2</v>
      </c>
      <c r="O29" s="104">
        <f t="shared" ref="O29:O31" si="25">SUM(C29:N29)</f>
        <v>12.304821580401748</v>
      </c>
      <c r="P29" s="110"/>
      <c r="Q29" s="110"/>
      <c r="R29" s="110"/>
      <c r="S29" s="110"/>
      <c r="T29" s="110"/>
      <c r="U29" s="110"/>
      <c r="V29" s="110"/>
      <c r="W29" s="110"/>
      <c r="X29" s="110"/>
      <c r="Y29" s="110"/>
      <c r="Z29" s="110"/>
      <c r="AA29" s="110"/>
      <c r="AB29" s="110"/>
      <c r="AC29" s="140"/>
    </row>
    <row r="30" spans="1:29" s="145" customFormat="1" x14ac:dyDescent="0.2">
      <c r="A30" s="7"/>
      <c r="B30" s="622" t="s">
        <v>111</v>
      </c>
      <c r="C30" s="465">
        <v>1.0985509742569621E-2</v>
      </c>
      <c r="D30" s="465">
        <v>1.1049611215383415E-2</v>
      </c>
      <c r="E30" s="465">
        <v>1.1412302896481784E-2</v>
      </c>
      <c r="F30" s="465">
        <v>1.1180664785864731E-2</v>
      </c>
      <c r="G30" s="465">
        <v>1.1341874684452765E-2</v>
      </c>
      <c r="H30" s="465">
        <v>1.1312084791325377E-2</v>
      </c>
      <c r="I30" s="465">
        <v>1.1470622907403074E-2</v>
      </c>
      <c r="J30" s="465">
        <v>1.144502123176535E-2</v>
      </c>
      <c r="K30" s="465">
        <v>12.179511799764413</v>
      </c>
      <c r="L30" s="465">
        <v>1.1666284107184647E-2</v>
      </c>
      <c r="M30" s="465">
        <v>1.1647030857321165E-2</v>
      </c>
      <c r="N30" s="465">
        <v>1.1798773417583274E-2</v>
      </c>
      <c r="O30" s="103">
        <f t="shared" si="25"/>
        <v>12.304821580401748</v>
      </c>
      <c r="P30" s="110"/>
      <c r="Q30" s="110"/>
      <c r="R30" s="110"/>
      <c r="S30" s="110"/>
      <c r="T30" s="110"/>
      <c r="U30" s="110"/>
      <c r="V30" s="110"/>
      <c r="W30" s="110"/>
      <c r="X30" s="110"/>
      <c r="Y30" s="110"/>
      <c r="Z30" s="110"/>
      <c r="AA30" s="110"/>
      <c r="AB30" s="110"/>
      <c r="AC30" s="140"/>
    </row>
    <row r="31" spans="1:29" s="7" customFormat="1" x14ac:dyDescent="0.2">
      <c r="B31" s="482" t="s">
        <v>78</v>
      </c>
      <c r="C31" s="483">
        <v>71.67833641</v>
      </c>
      <c r="D31" s="483">
        <v>0</v>
      </c>
      <c r="E31" s="483">
        <v>1.2330866035315522</v>
      </c>
      <c r="F31" s="483">
        <v>18.791135029999992</v>
      </c>
      <c r="G31" s="483">
        <v>3258.3749494459685</v>
      </c>
      <c r="H31" s="483">
        <v>0.57059505368522079</v>
      </c>
      <c r="I31" s="483">
        <v>71.67833641</v>
      </c>
      <c r="J31" s="483">
        <v>0</v>
      </c>
      <c r="K31" s="483">
        <v>1.2330866035315522</v>
      </c>
      <c r="L31" s="483">
        <v>19.159990541288174</v>
      </c>
      <c r="M31" s="483">
        <v>2.34358567</v>
      </c>
      <c r="N31" s="483">
        <v>0.57059506568138196</v>
      </c>
      <c r="O31" s="101">
        <f t="shared" si="25"/>
        <v>3445.6336968336868</v>
      </c>
      <c r="P31" s="110"/>
      <c r="Q31" s="110"/>
      <c r="R31" s="110"/>
      <c r="S31" s="110"/>
      <c r="T31" s="110"/>
      <c r="U31" s="110"/>
      <c r="V31" s="110"/>
      <c r="W31" s="110"/>
      <c r="X31" s="110"/>
      <c r="Y31" s="110"/>
      <c r="Z31" s="110"/>
      <c r="AA31" s="110"/>
      <c r="AB31" s="110"/>
      <c r="AC31" s="140"/>
    </row>
    <row r="32" spans="1:29" s="7" customFormat="1" x14ac:dyDescent="0.2">
      <c r="B32" s="460" t="s">
        <v>451</v>
      </c>
      <c r="C32" s="483">
        <f t="shared" ref="C32:O32" si="26">+C33+C35+C38</f>
        <v>1.3996066599999999</v>
      </c>
      <c r="D32" s="483">
        <f t="shared" si="26"/>
        <v>13.947560880000001</v>
      </c>
      <c r="E32" s="483">
        <f t="shared" si="26"/>
        <v>263.41675900970483</v>
      </c>
      <c r="F32" s="483">
        <f t="shared" si="26"/>
        <v>0</v>
      </c>
      <c r="G32" s="483">
        <f t="shared" si="26"/>
        <v>0</v>
      </c>
      <c r="H32" s="483">
        <f t="shared" si="26"/>
        <v>0</v>
      </c>
      <c r="I32" s="483">
        <f t="shared" si="26"/>
        <v>1.35536974</v>
      </c>
      <c r="J32" s="483">
        <f t="shared" si="26"/>
        <v>13.414975330000001</v>
      </c>
      <c r="K32" s="483">
        <f t="shared" si="26"/>
        <v>0</v>
      </c>
      <c r="L32" s="483">
        <f t="shared" si="26"/>
        <v>0</v>
      </c>
      <c r="M32" s="483">
        <f t="shared" si="26"/>
        <v>0</v>
      </c>
      <c r="N32" s="483">
        <f t="shared" si="26"/>
        <v>0</v>
      </c>
      <c r="O32" s="101">
        <f t="shared" si="26"/>
        <v>293.53427161970484</v>
      </c>
      <c r="P32" s="110"/>
      <c r="Q32" s="110"/>
      <c r="R32" s="110"/>
      <c r="S32" s="110"/>
      <c r="T32" s="110"/>
      <c r="U32" s="110"/>
      <c r="V32" s="110"/>
      <c r="W32" s="110"/>
      <c r="X32" s="110"/>
      <c r="Y32" s="110"/>
      <c r="Z32" s="110"/>
      <c r="AA32" s="110"/>
      <c r="AB32" s="110"/>
      <c r="AC32" s="140"/>
    </row>
    <row r="33" spans="1:29" s="7" customFormat="1" x14ac:dyDescent="0.2">
      <c r="B33" s="492" t="s">
        <v>74</v>
      </c>
      <c r="C33" s="503">
        <f>+C34</f>
        <v>0</v>
      </c>
      <c r="D33" s="503">
        <f t="shared" ref="D33:N33" si="27">+D34</f>
        <v>0</v>
      </c>
      <c r="E33" s="503">
        <f t="shared" si="27"/>
        <v>0</v>
      </c>
      <c r="F33" s="503">
        <f t="shared" si="27"/>
        <v>0</v>
      </c>
      <c r="G33" s="503">
        <f t="shared" si="27"/>
        <v>0</v>
      </c>
      <c r="H33" s="503">
        <f t="shared" si="27"/>
        <v>0</v>
      </c>
      <c r="I33" s="503">
        <f t="shared" si="27"/>
        <v>0</v>
      </c>
      <c r="J33" s="503">
        <f t="shared" si="27"/>
        <v>0</v>
      </c>
      <c r="K33" s="503">
        <f t="shared" si="27"/>
        <v>0</v>
      </c>
      <c r="L33" s="503">
        <f t="shared" si="27"/>
        <v>0</v>
      </c>
      <c r="M33" s="503">
        <f t="shared" si="27"/>
        <v>0</v>
      </c>
      <c r="N33" s="503">
        <f t="shared" si="27"/>
        <v>0</v>
      </c>
      <c r="O33" s="152">
        <f t="shared" ref="O33" si="28">+O34</f>
        <v>0</v>
      </c>
      <c r="P33" s="110"/>
      <c r="Q33" s="110"/>
      <c r="R33" s="110"/>
      <c r="S33" s="110"/>
      <c r="T33" s="110"/>
      <c r="U33" s="110"/>
      <c r="V33" s="110"/>
      <c r="W33" s="110"/>
      <c r="X33" s="110"/>
      <c r="Y33" s="110"/>
      <c r="Z33" s="110"/>
      <c r="AA33" s="110"/>
      <c r="AB33" s="110"/>
      <c r="AC33" s="140"/>
    </row>
    <row r="34" spans="1:29" s="7" customFormat="1" x14ac:dyDescent="0.2">
      <c r="B34" s="468" t="s">
        <v>459</v>
      </c>
      <c r="C34" s="464">
        <v>0</v>
      </c>
      <c r="D34" s="464">
        <v>0</v>
      </c>
      <c r="E34" s="464">
        <v>0</v>
      </c>
      <c r="F34" s="464">
        <v>0</v>
      </c>
      <c r="G34" s="464">
        <v>0</v>
      </c>
      <c r="H34" s="464">
        <v>0</v>
      </c>
      <c r="I34" s="464">
        <v>0</v>
      </c>
      <c r="J34" s="464">
        <v>0</v>
      </c>
      <c r="K34" s="464">
        <v>0</v>
      </c>
      <c r="L34" s="464">
        <v>0</v>
      </c>
      <c r="M34" s="464">
        <v>0</v>
      </c>
      <c r="N34" s="464">
        <v>0</v>
      </c>
      <c r="O34" s="104">
        <f>SUM(C34:N34)</f>
        <v>0</v>
      </c>
      <c r="P34" s="110"/>
      <c r="Q34" s="110"/>
      <c r="R34" s="110"/>
      <c r="S34" s="110"/>
      <c r="T34" s="110"/>
      <c r="U34" s="110"/>
      <c r="V34" s="110"/>
      <c r="W34" s="110"/>
      <c r="X34" s="110"/>
      <c r="Y34" s="110"/>
      <c r="Z34" s="110"/>
      <c r="AA34" s="110"/>
      <c r="AB34" s="110"/>
      <c r="AC34" s="140"/>
    </row>
    <row r="35" spans="1:29" s="7" customFormat="1" x14ac:dyDescent="0.2">
      <c r="B35" s="468" t="s">
        <v>75</v>
      </c>
      <c r="C35" s="464">
        <f>+C36+C37</f>
        <v>0</v>
      </c>
      <c r="D35" s="464">
        <f t="shared" ref="D35:N35" si="29">+D36+D37</f>
        <v>0</v>
      </c>
      <c r="E35" s="464">
        <f t="shared" si="29"/>
        <v>263.41675900970483</v>
      </c>
      <c r="F35" s="464">
        <f t="shared" si="29"/>
        <v>0</v>
      </c>
      <c r="G35" s="464">
        <f t="shared" si="29"/>
        <v>0</v>
      </c>
      <c r="H35" s="464">
        <f t="shared" si="29"/>
        <v>0</v>
      </c>
      <c r="I35" s="464">
        <f t="shared" si="29"/>
        <v>0</v>
      </c>
      <c r="J35" s="464">
        <f t="shared" si="29"/>
        <v>0</v>
      </c>
      <c r="K35" s="464">
        <f t="shared" si="29"/>
        <v>0</v>
      </c>
      <c r="L35" s="464">
        <f t="shared" si="29"/>
        <v>0</v>
      </c>
      <c r="M35" s="464">
        <f t="shared" si="29"/>
        <v>0</v>
      </c>
      <c r="N35" s="464">
        <f t="shared" si="29"/>
        <v>0</v>
      </c>
      <c r="O35" s="104">
        <f t="shared" ref="O35" si="30">+O36+O37</f>
        <v>263.41675900970483</v>
      </c>
      <c r="P35" s="110"/>
      <c r="Q35" s="110"/>
      <c r="R35" s="110"/>
      <c r="S35" s="110"/>
      <c r="T35" s="110"/>
      <c r="U35" s="110"/>
      <c r="V35" s="110"/>
      <c r="W35" s="110"/>
      <c r="X35" s="110"/>
      <c r="Y35" s="110"/>
      <c r="Z35" s="110"/>
      <c r="AA35" s="110"/>
      <c r="AB35" s="110"/>
      <c r="AC35" s="140"/>
    </row>
    <row r="36" spans="1:29" s="7" customFormat="1" x14ac:dyDescent="0.2">
      <c r="B36" s="499" t="s">
        <v>82</v>
      </c>
      <c r="C36" s="465">
        <v>0</v>
      </c>
      <c r="D36" s="465">
        <v>0</v>
      </c>
      <c r="E36" s="465">
        <v>263.41675900970483</v>
      </c>
      <c r="F36" s="465">
        <v>0</v>
      </c>
      <c r="G36" s="465">
        <v>0</v>
      </c>
      <c r="H36" s="465">
        <v>0</v>
      </c>
      <c r="I36" s="465">
        <v>0</v>
      </c>
      <c r="J36" s="465">
        <v>0</v>
      </c>
      <c r="K36" s="465">
        <v>0</v>
      </c>
      <c r="L36" s="465">
        <v>0</v>
      </c>
      <c r="M36" s="465">
        <v>0</v>
      </c>
      <c r="N36" s="465">
        <v>0</v>
      </c>
      <c r="O36" s="103">
        <f>SUM(C36:N36)</f>
        <v>263.41675900970483</v>
      </c>
      <c r="P36" s="110"/>
      <c r="Q36" s="110"/>
      <c r="R36" s="110"/>
      <c r="S36" s="110"/>
      <c r="T36" s="110"/>
      <c r="U36" s="110"/>
      <c r="V36" s="110"/>
      <c r="W36" s="110"/>
      <c r="X36" s="110"/>
      <c r="Y36" s="110"/>
      <c r="Z36" s="110"/>
      <c r="AA36" s="110"/>
      <c r="AB36" s="110"/>
      <c r="AC36" s="140"/>
    </row>
    <row r="37" spans="1:29" s="7" customFormat="1" x14ac:dyDescent="0.2">
      <c r="B37" s="492" t="s">
        <v>111</v>
      </c>
      <c r="C37" s="503">
        <v>0</v>
      </c>
      <c r="D37" s="503">
        <v>0</v>
      </c>
      <c r="E37" s="503">
        <v>0</v>
      </c>
      <c r="F37" s="503">
        <v>0</v>
      </c>
      <c r="G37" s="503">
        <v>0</v>
      </c>
      <c r="H37" s="503">
        <v>0</v>
      </c>
      <c r="I37" s="503">
        <v>0</v>
      </c>
      <c r="J37" s="503">
        <v>0</v>
      </c>
      <c r="K37" s="503">
        <v>0</v>
      </c>
      <c r="L37" s="503">
        <v>0</v>
      </c>
      <c r="M37" s="503">
        <v>0</v>
      </c>
      <c r="N37" s="503">
        <v>0</v>
      </c>
      <c r="O37" s="152">
        <f>SUM(C37:N37)</f>
        <v>0</v>
      </c>
      <c r="P37" s="110"/>
      <c r="Q37" s="110"/>
      <c r="R37" s="110"/>
      <c r="S37" s="110"/>
      <c r="T37" s="110"/>
      <c r="U37" s="110"/>
      <c r="V37" s="110"/>
      <c r="W37" s="110"/>
      <c r="X37" s="110"/>
      <c r="Y37" s="110"/>
      <c r="Z37" s="110"/>
      <c r="AA37" s="110"/>
      <c r="AB37" s="110"/>
      <c r="AC37" s="140"/>
    </row>
    <row r="38" spans="1:29" s="7" customFormat="1" x14ac:dyDescent="0.2">
      <c r="B38" s="619" t="s">
        <v>77</v>
      </c>
      <c r="C38" s="465">
        <f>+C39</f>
        <v>1.3996066599999999</v>
      </c>
      <c r="D38" s="465">
        <f t="shared" ref="D38:N38" si="31">+D39</f>
        <v>13.947560880000001</v>
      </c>
      <c r="E38" s="465">
        <f t="shared" si="31"/>
        <v>0</v>
      </c>
      <c r="F38" s="465">
        <f t="shared" si="31"/>
        <v>0</v>
      </c>
      <c r="G38" s="465">
        <f t="shared" si="31"/>
        <v>0</v>
      </c>
      <c r="H38" s="465">
        <f t="shared" si="31"/>
        <v>0</v>
      </c>
      <c r="I38" s="465">
        <f t="shared" si="31"/>
        <v>1.35536974</v>
      </c>
      <c r="J38" s="465">
        <f t="shared" si="31"/>
        <v>13.414975330000001</v>
      </c>
      <c r="K38" s="465">
        <f t="shared" si="31"/>
        <v>0</v>
      </c>
      <c r="L38" s="465">
        <f t="shared" si="31"/>
        <v>0</v>
      </c>
      <c r="M38" s="465">
        <f t="shared" si="31"/>
        <v>0</v>
      </c>
      <c r="N38" s="465">
        <f t="shared" si="31"/>
        <v>0</v>
      </c>
      <c r="O38" s="103">
        <f t="shared" ref="O38" si="32">+O39</f>
        <v>30.117512610000002</v>
      </c>
      <c r="P38" s="110"/>
      <c r="Q38" s="110"/>
      <c r="R38" s="110"/>
      <c r="S38" s="110"/>
      <c r="T38" s="110"/>
      <c r="U38" s="110"/>
      <c r="V38" s="110"/>
      <c r="W38" s="110"/>
      <c r="X38" s="110"/>
      <c r="Y38" s="110"/>
      <c r="Z38" s="110"/>
      <c r="AA38" s="110"/>
      <c r="AB38" s="110"/>
      <c r="AC38" s="140"/>
    </row>
    <row r="39" spans="1:29" s="145" customFormat="1" x14ac:dyDescent="0.2">
      <c r="A39" s="7"/>
      <c r="B39" s="468" t="s">
        <v>460</v>
      </c>
      <c r="C39" s="464">
        <v>1.3996066599999999</v>
      </c>
      <c r="D39" s="464">
        <v>13.947560880000001</v>
      </c>
      <c r="E39" s="464">
        <v>0</v>
      </c>
      <c r="F39" s="464">
        <v>0</v>
      </c>
      <c r="G39" s="464">
        <v>0</v>
      </c>
      <c r="H39" s="464">
        <v>0</v>
      </c>
      <c r="I39" s="464">
        <v>1.35536974</v>
      </c>
      <c r="J39" s="464">
        <v>13.414975330000001</v>
      </c>
      <c r="K39" s="464">
        <v>0</v>
      </c>
      <c r="L39" s="464">
        <v>0</v>
      </c>
      <c r="M39" s="464">
        <v>0</v>
      </c>
      <c r="N39" s="464">
        <v>0</v>
      </c>
      <c r="O39" s="104">
        <f>SUM(C39:N39)</f>
        <v>30.117512610000002</v>
      </c>
      <c r="P39" s="110"/>
      <c r="Q39" s="110"/>
      <c r="R39" s="110"/>
      <c r="S39" s="110"/>
      <c r="T39" s="110"/>
      <c r="U39" s="110"/>
      <c r="V39" s="110"/>
      <c r="W39" s="110"/>
      <c r="X39" s="110"/>
      <c r="Y39" s="110"/>
      <c r="Z39" s="110"/>
      <c r="AA39" s="110"/>
      <c r="AB39" s="110"/>
      <c r="AC39" s="140"/>
    </row>
    <row r="40" spans="1:29" s="145" customFormat="1" x14ac:dyDescent="0.2">
      <c r="A40" s="7"/>
      <c r="B40" s="467" t="s">
        <v>467</v>
      </c>
      <c r="C40" s="466">
        <f t="shared" ref="C40:O40" si="33">+C41+C42</f>
        <v>9.6870791399999998</v>
      </c>
      <c r="D40" s="466">
        <f t="shared" si="33"/>
        <v>15.31583096</v>
      </c>
      <c r="E40" s="466">
        <f t="shared" si="33"/>
        <v>19.639134119999998</v>
      </c>
      <c r="F40" s="466">
        <f t="shared" si="33"/>
        <v>12.557039039999999</v>
      </c>
      <c r="G40" s="466">
        <f t="shared" si="33"/>
        <v>12.599457800000001</v>
      </c>
      <c r="H40" s="466">
        <f t="shared" si="33"/>
        <v>17.482676189999996</v>
      </c>
      <c r="I40" s="466">
        <f t="shared" si="33"/>
        <v>10.178946079999999</v>
      </c>
      <c r="J40" s="466">
        <f t="shared" si="33"/>
        <v>16.017368910000002</v>
      </c>
      <c r="K40" s="466">
        <f t="shared" si="33"/>
        <v>20.501715109999999</v>
      </c>
      <c r="L40" s="466">
        <f t="shared" si="33"/>
        <v>13.155811980000001</v>
      </c>
      <c r="M40" s="466">
        <f t="shared" si="33"/>
        <v>13.19981084</v>
      </c>
      <c r="N40" s="466">
        <f t="shared" si="33"/>
        <v>18.24660707</v>
      </c>
      <c r="O40" s="115">
        <f t="shared" si="33"/>
        <v>178.58147724000003</v>
      </c>
      <c r="P40" s="110"/>
      <c r="Q40" s="110"/>
      <c r="R40" s="110"/>
      <c r="S40" s="110"/>
      <c r="T40" s="110"/>
      <c r="U40" s="110"/>
      <c r="V40" s="110"/>
      <c r="W40" s="110"/>
      <c r="X40" s="110"/>
      <c r="Y40" s="110"/>
      <c r="Z40" s="110"/>
      <c r="AA40" s="110"/>
      <c r="AB40" s="110"/>
      <c r="AC40" s="140"/>
    </row>
    <row r="41" spans="1:29" s="92" customFormat="1" x14ac:dyDescent="0.2">
      <c r="A41" s="7"/>
      <c r="B41" s="467" t="s">
        <v>79</v>
      </c>
      <c r="C41" s="466">
        <v>0</v>
      </c>
      <c r="D41" s="466">
        <v>0</v>
      </c>
      <c r="E41" s="466">
        <v>0</v>
      </c>
      <c r="F41" s="466">
        <v>0</v>
      </c>
      <c r="G41" s="466">
        <v>0</v>
      </c>
      <c r="H41" s="466">
        <v>0</v>
      </c>
      <c r="I41" s="466">
        <v>0</v>
      </c>
      <c r="J41" s="466">
        <v>0</v>
      </c>
      <c r="K41" s="466">
        <v>0</v>
      </c>
      <c r="L41" s="466">
        <v>0</v>
      </c>
      <c r="M41" s="466">
        <v>0</v>
      </c>
      <c r="N41" s="466">
        <v>0</v>
      </c>
      <c r="O41" s="115">
        <f>SUM(C41:N41)</f>
        <v>0</v>
      </c>
      <c r="P41" s="110"/>
      <c r="Q41" s="110"/>
      <c r="R41" s="110"/>
      <c r="S41" s="110"/>
      <c r="T41" s="110"/>
      <c r="U41" s="110"/>
      <c r="V41" s="110"/>
      <c r="W41" s="110"/>
      <c r="X41" s="110"/>
      <c r="Y41" s="110"/>
      <c r="Z41" s="110"/>
      <c r="AA41" s="110"/>
      <c r="AB41" s="110"/>
      <c r="AC41" s="140"/>
    </row>
    <row r="42" spans="1:29" s="92" customFormat="1" x14ac:dyDescent="0.2">
      <c r="A42" s="7"/>
      <c r="B42" s="469" t="s">
        <v>77</v>
      </c>
      <c r="C42" s="470">
        <v>9.6870791399999998</v>
      </c>
      <c r="D42" s="470">
        <v>15.31583096</v>
      </c>
      <c r="E42" s="470">
        <v>19.639134119999998</v>
      </c>
      <c r="F42" s="470">
        <v>12.557039039999999</v>
      </c>
      <c r="G42" s="470">
        <v>12.599457800000001</v>
      </c>
      <c r="H42" s="470">
        <v>17.482676189999996</v>
      </c>
      <c r="I42" s="470">
        <v>10.178946079999999</v>
      </c>
      <c r="J42" s="470">
        <v>16.017368910000002</v>
      </c>
      <c r="K42" s="470">
        <v>20.501715109999999</v>
      </c>
      <c r="L42" s="470">
        <v>13.155811980000001</v>
      </c>
      <c r="M42" s="470">
        <v>13.19981084</v>
      </c>
      <c r="N42" s="470">
        <v>18.24660707</v>
      </c>
      <c r="O42" s="105">
        <f>SUM(C42:N42)</f>
        <v>178.58147724000003</v>
      </c>
      <c r="P42" s="110"/>
      <c r="Q42" s="110"/>
      <c r="R42" s="110"/>
      <c r="S42" s="110"/>
      <c r="T42" s="110"/>
      <c r="U42" s="110"/>
      <c r="V42" s="110"/>
      <c r="W42" s="110"/>
      <c r="X42" s="110"/>
      <c r="Y42" s="110"/>
      <c r="Z42" s="110"/>
      <c r="AA42" s="110"/>
      <c r="AB42" s="110"/>
      <c r="AC42" s="140"/>
    </row>
    <row r="43" spans="1:29" s="92" customFormat="1" ht="13.5" thickBot="1" x14ac:dyDescent="0.25">
      <c r="A43" s="7"/>
      <c r="B43" s="471"/>
      <c r="C43" s="471"/>
      <c r="D43" s="471"/>
      <c r="E43" s="471"/>
      <c r="F43" s="102"/>
      <c r="G43" s="102"/>
      <c r="H43" s="102"/>
      <c r="I43" s="102"/>
      <c r="J43" s="102"/>
      <c r="K43" s="102"/>
      <c r="L43" s="102"/>
      <c r="M43" s="102"/>
      <c r="N43" s="102"/>
      <c r="O43" s="102"/>
      <c r="P43" s="110"/>
      <c r="Q43" s="110"/>
      <c r="R43" s="110"/>
      <c r="S43" s="110"/>
      <c r="T43" s="110"/>
      <c r="U43" s="110"/>
      <c r="V43" s="110"/>
      <c r="W43" s="110"/>
      <c r="X43" s="110"/>
      <c r="Y43" s="110"/>
      <c r="Z43" s="110"/>
      <c r="AA43" s="110"/>
      <c r="AB43" s="110"/>
      <c r="AC43" s="140"/>
    </row>
    <row r="44" spans="1:29" s="144" customFormat="1" ht="13.5" thickBot="1" x14ac:dyDescent="0.25">
      <c r="A44" s="7"/>
      <c r="B44" s="150" t="s">
        <v>284</v>
      </c>
      <c r="C44" s="99">
        <v>106.52917301402991</v>
      </c>
      <c r="D44" s="99">
        <v>186.42605277455232</v>
      </c>
      <c r="E44" s="99">
        <v>447.42252665892551</v>
      </c>
      <c r="F44" s="99">
        <v>282.30230848717923</v>
      </c>
      <c r="G44" s="99">
        <v>319.58751904208964</v>
      </c>
      <c r="H44" s="99">
        <v>1187.8002791064357</v>
      </c>
      <c r="I44" s="99">
        <v>0</v>
      </c>
      <c r="J44" s="99">
        <v>0</v>
      </c>
      <c r="K44" s="99">
        <v>0</v>
      </c>
      <c r="L44" s="99">
        <v>0</v>
      </c>
      <c r="M44" s="99">
        <v>0</v>
      </c>
      <c r="N44" s="99">
        <v>0</v>
      </c>
      <c r="O44" s="151">
        <f>SUM(C44:N44)</f>
        <v>2530.0678590832122</v>
      </c>
      <c r="P44" s="110"/>
      <c r="Q44" s="110"/>
      <c r="R44" s="110"/>
      <c r="S44" s="110"/>
      <c r="T44" s="110"/>
      <c r="U44" s="110"/>
      <c r="V44" s="110"/>
      <c r="W44" s="110"/>
      <c r="X44" s="110"/>
      <c r="Y44" s="110"/>
      <c r="Z44" s="110"/>
      <c r="AA44" s="110"/>
      <c r="AB44" s="110"/>
      <c r="AC44" s="140"/>
    </row>
    <row r="45" spans="1:29" s="92" customFormat="1" ht="13.5" thickBot="1" x14ac:dyDescent="0.25">
      <c r="A45" s="7"/>
      <c r="B45" s="473"/>
      <c r="C45" s="768"/>
      <c r="D45" s="768"/>
      <c r="E45" s="768"/>
      <c r="F45" s="768"/>
      <c r="G45" s="768"/>
      <c r="H45" s="768"/>
      <c r="I45" s="768"/>
      <c r="J45" s="768"/>
      <c r="K45" s="768"/>
      <c r="L45" s="768"/>
      <c r="M45" s="768"/>
      <c r="N45" s="768"/>
      <c r="O45" s="768"/>
      <c r="P45" s="110"/>
      <c r="Q45" s="110"/>
      <c r="R45" s="110"/>
      <c r="S45" s="110"/>
      <c r="T45" s="110"/>
      <c r="U45" s="110"/>
      <c r="V45" s="110"/>
      <c r="W45" s="110"/>
      <c r="X45" s="110"/>
      <c r="Y45" s="110"/>
      <c r="Z45" s="110"/>
      <c r="AA45" s="110"/>
      <c r="AB45" s="110"/>
      <c r="AC45" s="140"/>
    </row>
    <row r="46" spans="1:29" s="92" customFormat="1" ht="13.5" thickBot="1" x14ac:dyDescent="0.25">
      <c r="A46" s="7"/>
      <c r="B46" s="150" t="s">
        <v>365</v>
      </c>
      <c r="C46" s="99">
        <f t="shared" ref="C46:O46" si="34">+C47+C64+SUM(C81:C131)+C134</f>
        <v>1192.2264310344046</v>
      </c>
      <c r="D46" s="99">
        <f t="shared" si="34"/>
        <v>941.42273432855325</v>
      </c>
      <c r="E46" s="99">
        <f t="shared" si="34"/>
        <v>3997.2672838189492</v>
      </c>
      <c r="F46" s="99">
        <f t="shared" si="34"/>
        <v>4485.2623437696075</v>
      </c>
      <c r="G46" s="99">
        <f t="shared" si="34"/>
        <v>4222.5692975095535</v>
      </c>
      <c r="H46" s="99">
        <f t="shared" si="34"/>
        <v>804.55110639234283</v>
      </c>
      <c r="I46" s="99">
        <f t="shared" si="34"/>
        <v>22.534425245148885</v>
      </c>
      <c r="J46" s="99">
        <f t="shared" si="34"/>
        <v>963.45166532855319</v>
      </c>
      <c r="K46" s="99">
        <f t="shared" si="34"/>
        <v>5.9642136352613813</v>
      </c>
      <c r="L46" s="99">
        <f t="shared" si="34"/>
        <v>22.534425245148885</v>
      </c>
      <c r="M46" s="99">
        <f t="shared" si="34"/>
        <v>5.9642136352613813</v>
      </c>
      <c r="N46" s="99">
        <f t="shared" si="34"/>
        <v>52.554463635261378</v>
      </c>
      <c r="O46" s="151">
        <f t="shared" si="34"/>
        <v>16716.302603578049</v>
      </c>
      <c r="P46" s="110"/>
      <c r="Q46" s="110"/>
      <c r="R46" s="110"/>
      <c r="S46" s="110"/>
      <c r="T46" s="110"/>
      <c r="U46" s="110"/>
      <c r="V46" s="110"/>
      <c r="W46" s="110"/>
      <c r="X46" s="110"/>
      <c r="Y46" s="110"/>
      <c r="Z46" s="110"/>
      <c r="AA46" s="110"/>
      <c r="AB46" s="110"/>
      <c r="AC46" s="140"/>
    </row>
    <row r="47" spans="1:29" s="92" customFormat="1" x14ac:dyDescent="0.2">
      <c r="A47" s="7"/>
      <c r="B47" s="476" t="s">
        <v>83</v>
      </c>
      <c r="C47" s="106">
        <f t="shared" ref="C47:F47" si="35">+C48+C51+C58+C61</f>
        <v>0</v>
      </c>
      <c r="D47" s="106">
        <f t="shared" si="35"/>
        <v>0</v>
      </c>
      <c r="E47" s="106">
        <f t="shared" si="35"/>
        <v>0</v>
      </c>
      <c r="F47" s="106">
        <f t="shared" si="35"/>
        <v>0</v>
      </c>
      <c r="G47" s="106">
        <f t="shared" ref="G47" si="36">+G48+G51+G58+G61</f>
        <v>0</v>
      </c>
      <c r="H47" s="106">
        <f t="shared" ref="H47" si="37">+H48+H51+H58+H61</f>
        <v>0</v>
      </c>
      <c r="I47" s="106">
        <f t="shared" ref="I47" si="38">+I48+I51+I58+I61</f>
        <v>0</v>
      </c>
      <c r="J47" s="106">
        <f t="shared" ref="J47" si="39">+J48+J51+J58+J61</f>
        <v>0</v>
      </c>
      <c r="K47" s="106">
        <f t="shared" ref="K47" si="40">+K48+K51+K58+K61</f>
        <v>0</v>
      </c>
      <c r="L47" s="106">
        <f t="shared" ref="L47" si="41">+L48+L51+L58+L61</f>
        <v>0</v>
      </c>
      <c r="M47" s="106">
        <f t="shared" ref="M47" si="42">+M48+M51+M58+M61</f>
        <v>0</v>
      </c>
      <c r="N47" s="106">
        <f t="shared" ref="N47" si="43">+N48+N51+N58+N61</f>
        <v>0</v>
      </c>
      <c r="O47" s="106">
        <f>+O48+O51+O58+O61</f>
        <v>0</v>
      </c>
      <c r="P47" s="110"/>
      <c r="Q47" s="110"/>
      <c r="R47" s="110"/>
      <c r="S47" s="110"/>
      <c r="T47" s="110"/>
      <c r="U47" s="110"/>
      <c r="V47" s="110"/>
      <c r="W47" s="110"/>
      <c r="X47" s="110"/>
      <c r="Y47" s="110"/>
      <c r="Z47" s="110"/>
      <c r="AA47" s="110"/>
      <c r="AB47" s="110"/>
      <c r="AC47" s="140"/>
    </row>
    <row r="48" spans="1:29" s="92" customFormat="1" x14ac:dyDescent="0.2">
      <c r="A48" s="7"/>
      <c r="B48" s="380" t="s">
        <v>20</v>
      </c>
      <c r="C48" s="607">
        <f>+C49+C50</f>
        <v>0</v>
      </c>
      <c r="D48" s="607">
        <f t="shared" ref="D48:N48" si="44">+D49+D50</f>
        <v>0</v>
      </c>
      <c r="E48" s="607">
        <f t="shared" si="44"/>
        <v>0</v>
      </c>
      <c r="F48" s="607">
        <f t="shared" si="44"/>
        <v>0</v>
      </c>
      <c r="G48" s="607">
        <f t="shared" ref="G48" si="45">+G49+G50</f>
        <v>0</v>
      </c>
      <c r="H48" s="607">
        <f t="shared" ref="H48" si="46">+H49+H50</f>
        <v>0</v>
      </c>
      <c r="I48" s="607">
        <f t="shared" ref="I48" si="47">+I49+I50</f>
        <v>0</v>
      </c>
      <c r="J48" s="607">
        <f t="shared" ref="J48" si="48">+J49+J50</f>
        <v>0</v>
      </c>
      <c r="K48" s="607">
        <f t="shared" ref="K48" si="49">+K49+K50</f>
        <v>0</v>
      </c>
      <c r="L48" s="607">
        <f t="shared" ref="L48" si="50">+L49+L50</f>
        <v>0</v>
      </c>
      <c r="M48" s="607">
        <f t="shared" ref="M48" si="51">+M49+M50</f>
        <v>0</v>
      </c>
      <c r="N48" s="607">
        <f t="shared" si="44"/>
        <v>0</v>
      </c>
      <c r="O48" s="116">
        <f t="shared" ref="O48:O63" si="52">SUM(C48:N48)</f>
        <v>0</v>
      </c>
      <c r="P48" s="110"/>
      <c r="Q48" s="110"/>
      <c r="R48" s="110"/>
      <c r="S48" s="110"/>
      <c r="T48" s="110"/>
      <c r="U48" s="110"/>
      <c r="V48" s="110"/>
      <c r="W48" s="110"/>
      <c r="X48" s="110"/>
      <c r="Y48" s="110"/>
      <c r="Z48" s="110"/>
      <c r="AA48" s="110"/>
      <c r="AB48" s="110"/>
      <c r="AC48" s="140"/>
    </row>
    <row r="49" spans="1:29" s="92" customFormat="1" x14ac:dyDescent="0.2">
      <c r="A49" s="7"/>
      <c r="B49" s="479" t="s">
        <v>285</v>
      </c>
      <c r="C49" s="607">
        <v>0</v>
      </c>
      <c r="D49" s="607">
        <v>0</v>
      </c>
      <c r="E49" s="607">
        <v>0</v>
      </c>
      <c r="F49" s="607">
        <v>0</v>
      </c>
      <c r="G49" s="607">
        <v>0</v>
      </c>
      <c r="H49" s="607">
        <v>0</v>
      </c>
      <c r="I49" s="607">
        <v>0</v>
      </c>
      <c r="J49" s="607">
        <v>0</v>
      </c>
      <c r="K49" s="607">
        <v>0</v>
      </c>
      <c r="L49" s="607">
        <v>0</v>
      </c>
      <c r="M49" s="607">
        <v>0</v>
      </c>
      <c r="N49" s="607">
        <v>0</v>
      </c>
      <c r="O49" s="102">
        <f t="shared" si="52"/>
        <v>0</v>
      </c>
      <c r="P49" s="110"/>
      <c r="Q49" s="110"/>
      <c r="R49" s="110"/>
      <c r="S49" s="110"/>
      <c r="T49" s="110"/>
      <c r="U49" s="110"/>
      <c r="V49" s="110"/>
      <c r="W49" s="110"/>
      <c r="X49" s="110"/>
      <c r="Y49" s="110"/>
      <c r="Z49" s="110"/>
      <c r="AA49" s="110"/>
      <c r="AB49" s="110"/>
      <c r="AC49" s="140"/>
    </row>
    <row r="50" spans="1:29" s="92" customFormat="1" x14ac:dyDescent="0.2">
      <c r="A50" s="7"/>
      <c r="B50" s="479" t="s">
        <v>286</v>
      </c>
      <c r="C50" s="607">
        <v>0</v>
      </c>
      <c r="D50" s="607">
        <v>0</v>
      </c>
      <c r="E50" s="607">
        <v>0</v>
      </c>
      <c r="F50" s="607">
        <v>0</v>
      </c>
      <c r="G50" s="607">
        <v>0</v>
      </c>
      <c r="H50" s="607">
        <v>0</v>
      </c>
      <c r="I50" s="607">
        <v>0</v>
      </c>
      <c r="J50" s="607">
        <v>0</v>
      </c>
      <c r="K50" s="607">
        <v>0</v>
      </c>
      <c r="L50" s="607">
        <v>0</v>
      </c>
      <c r="M50" s="607">
        <v>0</v>
      </c>
      <c r="N50" s="607">
        <v>0</v>
      </c>
      <c r="O50" s="102">
        <f t="shared" si="52"/>
        <v>0</v>
      </c>
      <c r="P50" s="110"/>
      <c r="Q50" s="110"/>
      <c r="R50" s="110"/>
      <c r="S50" s="110"/>
      <c r="T50" s="110"/>
      <c r="U50" s="110"/>
      <c r="V50" s="110"/>
      <c r="W50" s="110"/>
      <c r="X50" s="110"/>
      <c r="Y50" s="110"/>
      <c r="Z50" s="110"/>
      <c r="AA50" s="110"/>
      <c r="AB50" s="110"/>
      <c r="AC50" s="140"/>
    </row>
    <row r="51" spans="1:29" s="92" customFormat="1" x14ac:dyDescent="0.2">
      <c r="A51" s="7"/>
      <c r="B51" s="380" t="s">
        <v>21</v>
      </c>
      <c r="C51" s="607">
        <f>+C52+C55</f>
        <v>0</v>
      </c>
      <c r="D51" s="607">
        <f t="shared" ref="D51:F51" si="53">+D52+D55</f>
        <v>0</v>
      </c>
      <c r="E51" s="607">
        <f t="shared" si="53"/>
        <v>0</v>
      </c>
      <c r="F51" s="607">
        <f t="shared" si="53"/>
        <v>0</v>
      </c>
      <c r="G51" s="607">
        <f t="shared" ref="G51" si="54">+G52+G55</f>
        <v>0</v>
      </c>
      <c r="H51" s="607">
        <f t="shared" ref="H51" si="55">+H52+H55</f>
        <v>0</v>
      </c>
      <c r="I51" s="607">
        <f t="shared" ref="I51" si="56">+I52+I55</f>
        <v>0</v>
      </c>
      <c r="J51" s="607">
        <f t="shared" ref="J51" si="57">+J52+J55</f>
        <v>0</v>
      </c>
      <c r="K51" s="607">
        <f t="shared" ref="K51" si="58">+K52+K55</f>
        <v>0</v>
      </c>
      <c r="L51" s="607">
        <f t="shared" ref="L51" si="59">+L52+L55</f>
        <v>0</v>
      </c>
      <c r="M51" s="607">
        <f t="shared" ref="M51" si="60">+M52+M55</f>
        <v>0</v>
      </c>
      <c r="N51" s="607">
        <f t="shared" ref="N51" si="61">+N52+N55</f>
        <v>0</v>
      </c>
      <c r="O51" s="102">
        <f t="shared" si="52"/>
        <v>0</v>
      </c>
      <c r="P51" s="110"/>
      <c r="Q51" s="110"/>
      <c r="R51" s="110"/>
      <c r="S51" s="110"/>
      <c r="T51" s="110"/>
      <c r="U51" s="110"/>
      <c r="V51" s="110"/>
      <c r="W51" s="110"/>
      <c r="X51" s="110"/>
      <c r="Y51" s="110"/>
      <c r="Z51" s="110"/>
      <c r="AA51" s="110"/>
      <c r="AB51" s="110"/>
      <c r="AC51" s="140"/>
    </row>
    <row r="52" spans="1:29" s="92" customFormat="1" x14ac:dyDescent="0.2">
      <c r="A52" s="7"/>
      <c r="B52" s="479" t="s">
        <v>285</v>
      </c>
      <c r="C52" s="607">
        <f>+C53+C54</f>
        <v>0</v>
      </c>
      <c r="D52" s="607">
        <f t="shared" ref="D52:F52" si="62">+D53+D54</f>
        <v>0</v>
      </c>
      <c r="E52" s="607">
        <f t="shared" si="62"/>
        <v>0</v>
      </c>
      <c r="F52" s="607">
        <f t="shared" si="62"/>
        <v>0</v>
      </c>
      <c r="G52" s="607">
        <f t="shared" ref="G52" si="63">+G53+G54</f>
        <v>0</v>
      </c>
      <c r="H52" s="607">
        <f t="shared" ref="H52" si="64">+H53+H54</f>
        <v>0</v>
      </c>
      <c r="I52" s="607">
        <f t="shared" ref="I52" si="65">+I53+I54</f>
        <v>0</v>
      </c>
      <c r="J52" s="607">
        <f t="shared" ref="J52" si="66">+J53+J54</f>
        <v>0</v>
      </c>
      <c r="K52" s="607">
        <f t="shared" ref="K52" si="67">+K53+K54</f>
        <v>0</v>
      </c>
      <c r="L52" s="607">
        <f t="shared" ref="L52" si="68">+L53+L54</f>
        <v>0</v>
      </c>
      <c r="M52" s="607">
        <f t="shared" ref="M52" si="69">+M53+M54</f>
        <v>0</v>
      </c>
      <c r="N52" s="607">
        <f t="shared" ref="N52" si="70">+N53+N54</f>
        <v>0</v>
      </c>
      <c r="O52" s="102">
        <f t="shared" si="52"/>
        <v>0</v>
      </c>
      <c r="P52" s="110"/>
      <c r="Q52" s="110"/>
      <c r="R52" s="110"/>
      <c r="S52" s="110"/>
      <c r="T52" s="110"/>
      <c r="U52" s="110"/>
      <c r="V52" s="110"/>
      <c r="W52" s="110"/>
      <c r="X52" s="110"/>
      <c r="Y52" s="110"/>
      <c r="Z52" s="110"/>
      <c r="AA52" s="110"/>
      <c r="AB52" s="110"/>
      <c r="AC52" s="140"/>
    </row>
    <row r="53" spans="1:29" s="92" customFormat="1" x14ac:dyDescent="0.2">
      <c r="A53" s="7"/>
      <c r="B53" s="480" t="s">
        <v>287</v>
      </c>
      <c r="C53" s="607">
        <v>0</v>
      </c>
      <c r="D53" s="607">
        <v>0</v>
      </c>
      <c r="E53" s="607">
        <v>0</v>
      </c>
      <c r="F53" s="607">
        <v>0</v>
      </c>
      <c r="G53" s="607">
        <v>0</v>
      </c>
      <c r="H53" s="607">
        <v>0</v>
      </c>
      <c r="I53" s="607">
        <v>0</v>
      </c>
      <c r="J53" s="607">
        <v>0</v>
      </c>
      <c r="K53" s="607">
        <v>0</v>
      </c>
      <c r="L53" s="607">
        <v>0</v>
      </c>
      <c r="M53" s="607">
        <v>0</v>
      </c>
      <c r="N53" s="607">
        <v>0</v>
      </c>
      <c r="O53" s="102">
        <f t="shared" si="52"/>
        <v>0</v>
      </c>
      <c r="P53" s="110"/>
      <c r="Q53" s="110"/>
      <c r="R53" s="110"/>
      <c r="S53" s="110"/>
      <c r="T53" s="110"/>
      <c r="U53" s="110"/>
      <c r="V53" s="110"/>
      <c r="W53" s="110"/>
      <c r="X53" s="110"/>
      <c r="Y53" s="110"/>
      <c r="Z53" s="110"/>
      <c r="AA53" s="110"/>
      <c r="AB53" s="110"/>
      <c r="AC53" s="140"/>
    </row>
    <row r="54" spans="1:29" s="92" customFormat="1" x14ac:dyDescent="0.2">
      <c r="A54" s="7"/>
      <c r="B54" s="481" t="s">
        <v>288</v>
      </c>
      <c r="C54" s="607">
        <v>0</v>
      </c>
      <c r="D54" s="607">
        <v>0</v>
      </c>
      <c r="E54" s="607">
        <v>0</v>
      </c>
      <c r="F54" s="607">
        <v>0</v>
      </c>
      <c r="G54" s="607">
        <v>0</v>
      </c>
      <c r="H54" s="607">
        <v>0</v>
      </c>
      <c r="I54" s="607">
        <v>0</v>
      </c>
      <c r="J54" s="607">
        <v>0</v>
      </c>
      <c r="K54" s="607">
        <v>0</v>
      </c>
      <c r="L54" s="607">
        <v>0</v>
      </c>
      <c r="M54" s="607">
        <v>0</v>
      </c>
      <c r="N54" s="607">
        <v>0</v>
      </c>
      <c r="O54" s="102">
        <f t="shared" si="52"/>
        <v>0</v>
      </c>
      <c r="P54" s="110"/>
      <c r="Q54" s="110"/>
      <c r="R54" s="110"/>
      <c r="S54" s="110"/>
      <c r="T54" s="110"/>
      <c r="U54" s="110"/>
      <c r="V54" s="110"/>
      <c r="W54" s="110"/>
      <c r="X54" s="110"/>
      <c r="Y54" s="110"/>
      <c r="Z54" s="110"/>
      <c r="AA54" s="110"/>
      <c r="AB54" s="110"/>
      <c r="AC54" s="140"/>
    </row>
    <row r="55" spans="1:29" s="92" customFormat="1" x14ac:dyDescent="0.2">
      <c r="A55" s="7"/>
      <c r="B55" s="479" t="s">
        <v>286</v>
      </c>
      <c r="C55" s="607">
        <f>+C56+C57</f>
        <v>0</v>
      </c>
      <c r="D55" s="607">
        <f t="shared" ref="D55:F55" si="71">+D56+D57</f>
        <v>0</v>
      </c>
      <c r="E55" s="607">
        <f t="shared" si="71"/>
        <v>0</v>
      </c>
      <c r="F55" s="607">
        <f t="shared" si="71"/>
        <v>0</v>
      </c>
      <c r="G55" s="607">
        <f t="shared" ref="G55" si="72">+G56+G57</f>
        <v>0</v>
      </c>
      <c r="H55" s="607">
        <f t="shared" ref="H55" si="73">+H56+H57</f>
        <v>0</v>
      </c>
      <c r="I55" s="607">
        <f t="shared" ref="I55" si="74">+I56+I57</f>
        <v>0</v>
      </c>
      <c r="J55" s="607">
        <f t="shared" ref="J55" si="75">+J56+J57</f>
        <v>0</v>
      </c>
      <c r="K55" s="607">
        <f t="shared" ref="K55" si="76">+K56+K57</f>
        <v>0</v>
      </c>
      <c r="L55" s="607">
        <f t="shared" ref="L55" si="77">+L56+L57</f>
        <v>0</v>
      </c>
      <c r="M55" s="607">
        <f t="shared" ref="M55" si="78">+M56+M57</f>
        <v>0</v>
      </c>
      <c r="N55" s="607">
        <f t="shared" ref="N55" si="79">+N56+N57</f>
        <v>0</v>
      </c>
      <c r="O55" s="102">
        <f t="shared" si="52"/>
        <v>0</v>
      </c>
      <c r="P55" s="110"/>
      <c r="Q55" s="110"/>
      <c r="R55" s="110"/>
      <c r="S55" s="110"/>
      <c r="T55" s="110"/>
      <c r="U55" s="110"/>
      <c r="V55" s="110"/>
      <c r="W55" s="110"/>
      <c r="X55" s="110"/>
      <c r="Y55" s="110"/>
      <c r="Z55" s="110"/>
      <c r="AA55" s="110"/>
      <c r="AB55" s="110"/>
      <c r="AC55" s="140"/>
    </row>
    <row r="56" spans="1:29" s="92" customFormat="1" x14ac:dyDescent="0.2">
      <c r="A56" s="7"/>
      <c r="B56" s="480" t="s">
        <v>287</v>
      </c>
      <c r="C56" s="607">
        <v>0</v>
      </c>
      <c r="D56" s="607">
        <v>0</v>
      </c>
      <c r="E56" s="607">
        <v>0</v>
      </c>
      <c r="F56" s="607">
        <v>0</v>
      </c>
      <c r="G56" s="607">
        <v>0</v>
      </c>
      <c r="H56" s="607">
        <v>0</v>
      </c>
      <c r="I56" s="607">
        <v>0</v>
      </c>
      <c r="J56" s="607">
        <v>0</v>
      </c>
      <c r="K56" s="607">
        <v>0</v>
      </c>
      <c r="L56" s="607">
        <v>0</v>
      </c>
      <c r="M56" s="607">
        <v>0</v>
      </c>
      <c r="N56" s="607">
        <v>0</v>
      </c>
      <c r="O56" s="102">
        <f t="shared" si="52"/>
        <v>0</v>
      </c>
      <c r="P56" s="110"/>
      <c r="Q56" s="110"/>
      <c r="R56" s="110"/>
      <c r="S56" s="110"/>
      <c r="T56" s="110"/>
      <c r="U56" s="110"/>
      <c r="V56" s="110"/>
      <c r="W56" s="110"/>
      <c r="X56" s="110"/>
      <c r="Y56" s="110"/>
      <c r="Z56" s="110"/>
      <c r="AA56" s="110"/>
      <c r="AB56" s="110"/>
      <c r="AC56" s="140"/>
    </row>
    <row r="57" spans="1:29" s="92" customFormat="1" x14ac:dyDescent="0.2">
      <c r="A57" s="7"/>
      <c r="B57" s="481" t="s">
        <v>288</v>
      </c>
      <c r="C57" s="607">
        <v>0</v>
      </c>
      <c r="D57" s="607">
        <v>0</v>
      </c>
      <c r="E57" s="607">
        <v>0</v>
      </c>
      <c r="F57" s="607">
        <v>0</v>
      </c>
      <c r="G57" s="607">
        <v>0</v>
      </c>
      <c r="H57" s="607">
        <v>0</v>
      </c>
      <c r="I57" s="607">
        <v>0</v>
      </c>
      <c r="J57" s="607">
        <v>0</v>
      </c>
      <c r="K57" s="607">
        <v>0</v>
      </c>
      <c r="L57" s="607">
        <v>0</v>
      </c>
      <c r="M57" s="607">
        <v>0</v>
      </c>
      <c r="N57" s="607">
        <v>0</v>
      </c>
      <c r="O57" s="102">
        <f t="shared" si="52"/>
        <v>0</v>
      </c>
      <c r="P57" s="110"/>
      <c r="Q57" s="110"/>
      <c r="R57" s="110"/>
      <c r="S57" s="110"/>
      <c r="T57" s="110"/>
      <c r="U57" s="110"/>
      <c r="V57" s="110"/>
      <c r="W57" s="110"/>
      <c r="X57" s="110"/>
      <c r="Y57" s="110"/>
      <c r="Z57" s="110"/>
      <c r="AA57" s="110"/>
      <c r="AB57" s="110"/>
      <c r="AC57" s="140"/>
    </row>
    <row r="58" spans="1:29" s="92" customFormat="1" x14ac:dyDescent="0.2">
      <c r="A58" s="7"/>
      <c r="B58" s="380" t="s">
        <v>22</v>
      </c>
      <c r="C58" s="607">
        <f>+C59+C60</f>
        <v>0</v>
      </c>
      <c r="D58" s="607">
        <f t="shared" ref="D58:F58" si="80">+D59+D60</f>
        <v>0</v>
      </c>
      <c r="E58" s="607">
        <f t="shared" si="80"/>
        <v>0</v>
      </c>
      <c r="F58" s="607">
        <f t="shared" si="80"/>
        <v>0</v>
      </c>
      <c r="G58" s="607">
        <f t="shared" ref="G58" si="81">+G59+G60</f>
        <v>0</v>
      </c>
      <c r="H58" s="607">
        <f t="shared" ref="H58" si="82">+H59+H60</f>
        <v>0</v>
      </c>
      <c r="I58" s="607">
        <f t="shared" ref="I58" si="83">+I59+I60</f>
        <v>0</v>
      </c>
      <c r="J58" s="607">
        <f t="shared" ref="J58" si="84">+J59+J60</f>
        <v>0</v>
      </c>
      <c r="K58" s="607">
        <f t="shared" ref="K58" si="85">+K59+K60</f>
        <v>0</v>
      </c>
      <c r="L58" s="607">
        <f t="shared" ref="L58" si="86">+L59+L60</f>
        <v>0</v>
      </c>
      <c r="M58" s="607">
        <f t="shared" ref="M58" si="87">+M59+M60</f>
        <v>0</v>
      </c>
      <c r="N58" s="607">
        <f t="shared" ref="N58" si="88">+N59+N60</f>
        <v>0</v>
      </c>
      <c r="O58" s="102">
        <f t="shared" si="52"/>
        <v>0</v>
      </c>
      <c r="P58" s="110"/>
      <c r="Q58" s="110"/>
      <c r="R58" s="110"/>
      <c r="S58" s="110"/>
      <c r="T58" s="110"/>
      <c r="U58" s="110"/>
      <c r="V58" s="110"/>
      <c r="W58" s="110"/>
      <c r="X58" s="110"/>
      <c r="Y58" s="110"/>
      <c r="Z58" s="110"/>
      <c r="AA58" s="110"/>
      <c r="AB58" s="110"/>
      <c r="AC58" s="140"/>
    </row>
    <row r="59" spans="1:29" s="92" customFormat="1" x14ac:dyDescent="0.2">
      <c r="A59" s="7"/>
      <c r="B59" s="479" t="s">
        <v>285</v>
      </c>
      <c r="C59" s="607">
        <v>0</v>
      </c>
      <c r="D59" s="607">
        <v>0</v>
      </c>
      <c r="E59" s="607">
        <v>0</v>
      </c>
      <c r="F59" s="607">
        <v>0</v>
      </c>
      <c r="G59" s="607">
        <v>0</v>
      </c>
      <c r="H59" s="607">
        <v>0</v>
      </c>
      <c r="I59" s="607">
        <v>0</v>
      </c>
      <c r="J59" s="607">
        <v>0</v>
      </c>
      <c r="K59" s="607">
        <v>0</v>
      </c>
      <c r="L59" s="607">
        <v>0</v>
      </c>
      <c r="M59" s="607">
        <v>0</v>
      </c>
      <c r="N59" s="607">
        <v>0</v>
      </c>
      <c r="O59" s="102">
        <f t="shared" si="52"/>
        <v>0</v>
      </c>
      <c r="P59" s="110"/>
      <c r="Q59" s="110"/>
      <c r="R59" s="110"/>
      <c r="S59" s="110"/>
      <c r="T59" s="110"/>
      <c r="U59" s="110"/>
      <c r="V59" s="110"/>
      <c r="W59" s="110"/>
      <c r="X59" s="110"/>
      <c r="Y59" s="110"/>
      <c r="Z59" s="110"/>
      <c r="AA59" s="110"/>
      <c r="AB59" s="110"/>
      <c r="AC59" s="140"/>
    </row>
    <row r="60" spans="1:29" s="92" customFormat="1" x14ac:dyDescent="0.2">
      <c r="A60" s="7"/>
      <c r="B60" s="479" t="s">
        <v>286</v>
      </c>
      <c r="C60" s="607">
        <v>0</v>
      </c>
      <c r="D60" s="607">
        <v>0</v>
      </c>
      <c r="E60" s="607">
        <v>0</v>
      </c>
      <c r="F60" s="607">
        <v>0</v>
      </c>
      <c r="G60" s="607">
        <v>0</v>
      </c>
      <c r="H60" s="607">
        <v>0</v>
      </c>
      <c r="I60" s="607">
        <v>0</v>
      </c>
      <c r="J60" s="607">
        <v>0</v>
      </c>
      <c r="K60" s="607">
        <v>0</v>
      </c>
      <c r="L60" s="607">
        <v>0</v>
      </c>
      <c r="M60" s="607">
        <v>0</v>
      </c>
      <c r="N60" s="607">
        <v>0</v>
      </c>
      <c r="O60" s="102">
        <f t="shared" si="52"/>
        <v>0</v>
      </c>
      <c r="P60" s="110"/>
      <c r="Q60" s="110"/>
      <c r="R60" s="110"/>
      <c r="S60" s="110"/>
      <c r="T60" s="110"/>
      <c r="U60" s="110"/>
      <c r="V60" s="110"/>
      <c r="W60" s="110"/>
      <c r="X60" s="110"/>
      <c r="Y60" s="110"/>
      <c r="Z60" s="110"/>
      <c r="AA60" s="110"/>
      <c r="AB60" s="110"/>
      <c r="AC60" s="140"/>
    </row>
    <row r="61" spans="1:29" s="92" customFormat="1" x14ac:dyDescent="0.2">
      <c r="A61" s="7"/>
      <c r="B61" s="380" t="s">
        <v>23</v>
      </c>
      <c r="C61" s="607">
        <f>+C62+C63</f>
        <v>0</v>
      </c>
      <c r="D61" s="607">
        <f t="shared" ref="D61:N61" si="89">+D62+D63</f>
        <v>0</v>
      </c>
      <c r="E61" s="607">
        <f t="shared" si="89"/>
        <v>0</v>
      </c>
      <c r="F61" s="607">
        <f t="shared" si="89"/>
        <v>0</v>
      </c>
      <c r="G61" s="607">
        <f t="shared" ref="G61" si="90">+G62+G63</f>
        <v>0</v>
      </c>
      <c r="H61" s="607">
        <f t="shared" ref="H61" si="91">+H62+H63</f>
        <v>0</v>
      </c>
      <c r="I61" s="607">
        <f t="shared" ref="I61" si="92">+I62+I63</f>
        <v>0</v>
      </c>
      <c r="J61" s="607">
        <f t="shared" ref="J61" si="93">+J62+J63</f>
        <v>0</v>
      </c>
      <c r="K61" s="607">
        <f t="shared" ref="K61" si="94">+K62+K63</f>
        <v>0</v>
      </c>
      <c r="L61" s="607">
        <f t="shared" ref="L61" si="95">+L62+L63</f>
        <v>0</v>
      </c>
      <c r="M61" s="607">
        <f t="shared" ref="M61" si="96">+M62+M63</f>
        <v>0</v>
      </c>
      <c r="N61" s="607">
        <f t="shared" si="89"/>
        <v>0</v>
      </c>
      <c r="O61" s="102">
        <f t="shared" si="52"/>
        <v>0</v>
      </c>
      <c r="P61" s="110"/>
      <c r="Q61" s="110"/>
      <c r="R61" s="110"/>
      <c r="S61" s="110"/>
      <c r="T61" s="110"/>
      <c r="U61" s="110"/>
      <c r="V61" s="110"/>
      <c r="W61" s="110"/>
      <c r="X61" s="110"/>
      <c r="Y61" s="110"/>
      <c r="Z61" s="110"/>
      <c r="AA61" s="110"/>
      <c r="AB61" s="110"/>
      <c r="AC61" s="140"/>
    </row>
    <row r="62" spans="1:29" s="92" customFormat="1" x14ac:dyDescent="0.2">
      <c r="A62" s="7"/>
      <c r="B62" s="479" t="s">
        <v>285</v>
      </c>
      <c r="C62" s="607">
        <v>0</v>
      </c>
      <c r="D62" s="607">
        <v>0</v>
      </c>
      <c r="E62" s="607">
        <v>0</v>
      </c>
      <c r="F62" s="607">
        <v>0</v>
      </c>
      <c r="G62" s="607">
        <v>0</v>
      </c>
      <c r="H62" s="607">
        <v>0</v>
      </c>
      <c r="I62" s="607">
        <v>0</v>
      </c>
      <c r="J62" s="607">
        <v>0</v>
      </c>
      <c r="K62" s="607">
        <v>0</v>
      </c>
      <c r="L62" s="607">
        <v>0</v>
      </c>
      <c r="M62" s="607">
        <v>0</v>
      </c>
      <c r="N62" s="607">
        <v>0</v>
      </c>
      <c r="O62" s="102">
        <f t="shared" si="52"/>
        <v>0</v>
      </c>
      <c r="P62" s="110"/>
      <c r="Q62" s="110"/>
      <c r="R62" s="110"/>
      <c r="S62" s="110"/>
      <c r="T62" s="110"/>
      <c r="U62" s="110"/>
      <c r="V62" s="110"/>
      <c r="W62" s="110"/>
      <c r="X62" s="110"/>
      <c r="Y62" s="110"/>
      <c r="Z62" s="110"/>
      <c r="AA62" s="110"/>
      <c r="AB62" s="110"/>
      <c r="AC62" s="140"/>
    </row>
    <row r="63" spans="1:29" s="92" customFormat="1" x14ac:dyDescent="0.2">
      <c r="A63" s="7"/>
      <c r="B63" s="479" t="s">
        <v>286</v>
      </c>
      <c r="C63" s="607">
        <v>0</v>
      </c>
      <c r="D63" s="607">
        <v>0</v>
      </c>
      <c r="E63" s="607">
        <v>0</v>
      </c>
      <c r="F63" s="607">
        <v>0</v>
      </c>
      <c r="G63" s="607">
        <v>0</v>
      </c>
      <c r="H63" s="607">
        <v>0</v>
      </c>
      <c r="I63" s="607">
        <v>0</v>
      </c>
      <c r="J63" s="607">
        <v>0</v>
      </c>
      <c r="K63" s="607">
        <v>0</v>
      </c>
      <c r="L63" s="607">
        <v>0</v>
      </c>
      <c r="M63" s="607">
        <v>0</v>
      </c>
      <c r="N63" s="607">
        <v>0</v>
      </c>
      <c r="O63" s="106">
        <f t="shared" si="52"/>
        <v>0</v>
      </c>
      <c r="P63" s="110"/>
      <c r="Q63" s="110"/>
      <c r="R63" s="110"/>
      <c r="S63" s="110"/>
      <c r="T63" s="110"/>
      <c r="U63" s="110"/>
      <c r="V63" s="110"/>
      <c r="W63" s="110"/>
      <c r="X63" s="110"/>
      <c r="Y63" s="110"/>
      <c r="Z63" s="110"/>
      <c r="AA63" s="110"/>
      <c r="AB63" s="110"/>
      <c r="AC63" s="140"/>
    </row>
    <row r="64" spans="1:29" s="92" customFormat="1" x14ac:dyDescent="0.2">
      <c r="A64" s="7"/>
      <c r="B64" s="482" t="s">
        <v>84</v>
      </c>
      <c r="C64" s="460">
        <f>+C65+C68+C75+C78</f>
        <v>0</v>
      </c>
      <c r="D64" s="460">
        <f t="shared" ref="D64:O64" si="97">+D65+D68+D75+D78</f>
        <v>0</v>
      </c>
      <c r="E64" s="460">
        <f t="shared" si="97"/>
        <v>0</v>
      </c>
      <c r="F64" s="460">
        <f t="shared" si="97"/>
        <v>0</v>
      </c>
      <c r="G64" s="460">
        <f t="shared" ref="G64" si="98">+G65+G68+G75+G78</f>
        <v>0</v>
      </c>
      <c r="H64" s="460">
        <f t="shared" ref="H64" si="99">+H65+H68+H75+H78</f>
        <v>0</v>
      </c>
      <c r="I64" s="460">
        <f t="shared" ref="I64" si="100">+I65+I68+I75+I78</f>
        <v>0</v>
      </c>
      <c r="J64" s="460">
        <f t="shared" ref="J64" si="101">+J65+J68+J75+J78</f>
        <v>0</v>
      </c>
      <c r="K64" s="460">
        <f t="shared" ref="K64" si="102">+K65+K68+K75+K78</f>
        <v>0</v>
      </c>
      <c r="L64" s="460">
        <f t="shared" ref="L64" si="103">+L65+L68+L75+L78</f>
        <v>0</v>
      </c>
      <c r="M64" s="460">
        <f t="shared" ref="M64" si="104">+M65+M68+M75+M78</f>
        <v>0</v>
      </c>
      <c r="N64" s="460">
        <f t="shared" si="97"/>
        <v>0</v>
      </c>
      <c r="O64" s="101">
        <f t="shared" si="97"/>
        <v>0</v>
      </c>
      <c r="P64" s="110"/>
      <c r="Q64" s="110"/>
      <c r="R64" s="110"/>
      <c r="S64" s="110"/>
      <c r="T64" s="110"/>
      <c r="U64" s="110"/>
      <c r="V64" s="110"/>
      <c r="W64" s="110"/>
      <c r="X64" s="110"/>
      <c r="Y64" s="110"/>
      <c r="Z64" s="110"/>
      <c r="AA64" s="110"/>
      <c r="AB64" s="110"/>
      <c r="AC64" s="140"/>
    </row>
    <row r="65" spans="1:29" s="92" customFormat="1" x14ac:dyDescent="0.2">
      <c r="A65" s="7"/>
      <c r="B65" s="380" t="s">
        <v>24</v>
      </c>
      <c r="C65" s="607">
        <f>+C66+C67</f>
        <v>0</v>
      </c>
      <c r="D65" s="607">
        <f t="shared" ref="D65:N65" si="105">+D66+D67</f>
        <v>0</v>
      </c>
      <c r="E65" s="607">
        <f t="shared" si="105"/>
        <v>0</v>
      </c>
      <c r="F65" s="607">
        <f t="shared" si="105"/>
        <v>0</v>
      </c>
      <c r="G65" s="607">
        <f t="shared" si="105"/>
        <v>0</v>
      </c>
      <c r="H65" s="607">
        <f t="shared" si="105"/>
        <v>0</v>
      </c>
      <c r="I65" s="607">
        <f t="shared" si="105"/>
        <v>0</v>
      </c>
      <c r="J65" s="607">
        <f t="shared" si="105"/>
        <v>0</v>
      </c>
      <c r="K65" s="607">
        <f t="shared" si="105"/>
        <v>0</v>
      </c>
      <c r="L65" s="607">
        <f t="shared" si="105"/>
        <v>0</v>
      </c>
      <c r="M65" s="607">
        <f t="shared" si="105"/>
        <v>0</v>
      </c>
      <c r="N65" s="607">
        <f t="shared" si="105"/>
        <v>0</v>
      </c>
      <c r="O65" s="102">
        <f t="shared" ref="O65:O100" si="106">SUM(C65:N65)</f>
        <v>0</v>
      </c>
      <c r="P65" s="110"/>
      <c r="Q65" s="110"/>
      <c r="R65" s="110"/>
      <c r="S65" s="110"/>
      <c r="T65" s="110"/>
      <c r="U65" s="110"/>
      <c r="V65" s="110"/>
      <c r="W65" s="110"/>
      <c r="X65" s="110"/>
      <c r="Y65" s="110"/>
      <c r="Z65" s="110"/>
      <c r="AA65" s="110"/>
      <c r="AB65" s="110"/>
      <c r="AC65" s="140"/>
    </row>
    <row r="66" spans="1:29" s="92" customFormat="1" x14ac:dyDescent="0.2">
      <c r="A66" s="7"/>
      <c r="B66" s="479" t="s">
        <v>285</v>
      </c>
      <c r="C66" s="607">
        <v>0</v>
      </c>
      <c r="D66" s="607">
        <v>0</v>
      </c>
      <c r="E66" s="607">
        <v>0</v>
      </c>
      <c r="F66" s="607">
        <v>0</v>
      </c>
      <c r="G66" s="607">
        <v>0</v>
      </c>
      <c r="H66" s="607">
        <v>0</v>
      </c>
      <c r="I66" s="607">
        <v>0</v>
      </c>
      <c r="J66" s="607">
        <v>0</v>
      </c>
      <c r="K66" s="607">
        <v>0</v>
      </c>
      <c r="L66" s="607">
        <v>0</v>
      </c>
      <c r="M66" s="607">
        <v>0</v>
      </c>
      <c r="N66" s="607">
        <v>0</v>
      </c>
      <c r="O66" s="102">
        <f t="shared" si="106"/>
        <v>0</v>
      </c>
      <c r="P66" s="110"/>
      <c r="Q66" s="110"/>
      <c r="R66" s="110"/>
      <c r="S66" s="110"/>
      <c r="T66" s="110"/>
      <c r="U66" s="110"/>
      <c r="V66" s="110"/>
      <c r="W66" s="110"/>
      <c r="X66" s="110"/>
      <c r="Y66" s="110"/>
      <c r="Z66" s="110"/>
      <c r="AA66" s="110"/>
      <c r="AB66" s="110"/>
      <c r="AC66" s="140"/>
    </row>
    <row r="67" spans="1:29" s="92" customFormat="1" x14ac:dyDescent="0.2">
      <c r="A67" s="7"/>
      <c r="B67" s="479" t="s">
        <v>286</v>
      </c>
      <c r="C67" s="607">
        <v>0</v>
      </c>
      <c r="D67" s="607">
        <v>0</v>
      </c>
      <c r="E67" s="607">
        <v>0</v>
      </c>
      <c r="F67" s="607">
        <v>0</v>
      </c>
      <c r="G67" s="607">
        <v>0</v>
      </c>
      <c r="H67" s="607">
        <v>0</v>
      </c>
      <c r="I67" s="607">
        <v>0</v>
      </c>
      <c r="J67" s="607">
        <v>0</v>
      </c>
      <c r="K67" s="607">
        <v>0</v>
      </c>
      <c r="L67" s="607">
        <v>0</v>
      </c>
      <c r="M67" s="607">
        <v>0</v>
      </c>
      <c r="N67" s="607">
        <v>0</v>
      </c>
      <c r="O67" s="102">
        <f t="shared" si="106"/>
        <v>0</v>
      </c>
      <c r="P67" s="110"/>
      <c r="Q67" s="110"/>
      <c r="R67" s="110"/>
      <c r="S67" s="110"/>
      <c r="T67" s="110"/>
      <c r="U67" s="110"/>
      <c r="V67" s="110"/>
      <c r="W67" s="110"/>
      <c r="X67" s="110"/>
      <c r="Y67" s="110"/>
      <c r="Z67" s="110"/>
      <c r="AA67" s="110"/>
      <c r="AB67" s="110"/>
      <c r="AC67" s="140"/>
    </row>
    <row r="68" spans="1:29" s="92" customFormat="1" x14ac:dyDescent="0.2">
      <c r="A68" s="7"/>
      <c r="B68" s="380" t="s">
        <v>25</v>
      </c>
      <c r="C68" s="607">
        <f>+C69+C72</f>
        <v>0</v>
      </c>
      <c r="D68" s="607">
        <f t="shared" ref="D68:N68" si="107">+D69+D72</f>
        <v>0</v>
      </c>
      <c r="E68" s="607">
        <f t="shared" si="107"/>
        <v>0</v>
      </c>
      <c r="F68" s="607">
        <f t="shared" si="107"/>
        <v>0</v>
      </c>
      <c r="G68" s="607">
        <f t="shared" si="107"/>
        <v>0</v>
      </c>
      <c r="H68" s="607">
        <f t="shared" si="107"/>
        <v>0</v>
      </c>
      <c r="I68" s="607">
        <f t="shared" si="107"/>
        <v>0</v>
      </c>
      <c r="J68" s="607">
        <f t="shared" si="107"/>
        <v>0</v>
      </c>
      <c r="K68" s="607">
        <f t="shared" si="107"/>
        <v>0</v>
      </c>
      <c r="L68" s="607">
        <f t="shared" si="107"/>
        <v>0</v>
      </c>
      <c r="M68" s="607">
        <f t="shared" si="107"/>
        <v>0</v>
      </c>
      <c r="N68" s="607">
        <f t="shared" si="107"/>
        <v>0</v>
      </c>
      <c r="O68" s="102">
        <f t="shared" si="106"/>
        <v>0</v>
      </c>
      <c r="P68" s="110"/>
      <c r="Q68" s="110"/>
      <c r="R68" s="110"/>
      <c r="S68" s="110"/>
      <c r="T68" s="110"/>
      <c r="U68" s="110"/>
      <c r="V68" s="110"/>
      <c r="W68" s="110"/>
      <c r="X68" s="110"/>
      <c r="Y68" s="110"/>
      <c r="Z68" s="110"/>
      <c r="AA68" s="110"/>
      <c r="AB68" s="110"/>
      <c r="AC68" s="140"/>
    </row>
    <row r="69" spans="1:29" s="92" customFormat="1" x14ac:dyDescent="0.2">
      <c r="A69" s="7"/>
      <c r="B69" s="479" t="s">
        <v>285</v>
      </c>
      <c r="C69" s="607">
        <f>+C70+C71</f>
        <v>0</v>
      </c>
      <c r="D69" s="607">
        <f t="shared" ref="D69:N69" si="108">+D70+D71</f>
        <v>0</v>
      </c>
      <c r="E69" s="607">
        <f t="shared" si="108"/>
        <v>0</v>
      </c>
      <c r="F69" s="607">
        <f t="shared" si="108"/>
        <v>0</v>
      </c>
      <c r="G69" s="607">
        <f t="shared" si="108"/>
        <v>0</v>
      </c>
      <c r="H69" s="607">
        <f t="shared" si="108"/>
        <v>0</v>
      </c>
      <c r="I69" s="607">
        <f t="shared" si="108"/>
        <v>0</v>
      </c>
      <c r="J69" s="607">
        <f t="shared" si="108"/>
        <v>0</v>
      </c>
      <c r="K69" s="607">
        <f t="shared" si="108"/>
        <v>0</v>
      </c>
      <c r="L69" s="607">
        <f t="shared" si="108"/>
        <v>0</v>
      </c>
      <c r="M69" s="607">
        <f t="shared" si="108"/>
        <v>0</v>
      </c>
      <c r="N69" s="607">
        <f t="shared" si="108"/>
        <v>0</v>
      </c>
      <c r="O69" s="102">
        <f t="shared" si="106"/>
        <v>0</v>
      </c>
      <c r="P69" s="110"/>
      <c r="Q69" s="110"/>
      <c r="R69" s="110"/>
      <c r="S69" s="110"/>
      <c r="T69" s="110"/>
      <c r="U69" s="110"/>
      <c r="V69" s="110"/>
      <c r="W69" s="110"/>
      <c r="X69" s="110"/>
      <c r="Y69" s="110"/>
      <c r="Z69" s="110"/>
      <c r="AA69" s="110"/>
      <c r="AB69" s="110"/>
      <c r="AC69" s="140"/>
    </row>
    <row r="70" spans="1:29" s="92" customFormat="1" x14ac:dyDescent="0.2">
      <c r="A70" s="7"/>
      <c r="B70" s="480" t="s">
        <v>287</v>
      </c>
      <c r="C70" s="607">
        <v>0</v>
      </c>
      <c r="D70" s="607">
        <v>0</v>
      </c>
      <c r="E70" s="607">
        <v>0</v>
      </c>
      <c r="F70" s="607">
        <v>0</v>
      </c>
      <c r="G70" s="607">
        <v>0</v>
      </c>
      <c r="H70" s="607">
        <v>0</v>
      </c>
      <c r="I70" s="607">
        <v>0</v>
      </c>
      <c r="J70" s="607">
        <v>0</v>
      </c>
      <c r="K70" s="607">
        <v>0</v>
      </c>
      <c r="L70" s="607">
        <v>0</v>
      </c>
      <c r="M70" s="607">
        <v>0</v>
      </c>
      <c r="N70" s="607">
        <v>0</v>
      </c>
      <c r="O70" s="102">
        <f t="shared" si="106"/>
        <v>0</v>
      </c>
      <c r="P70" s="110"/>
      <c r="Q70" s="110"/>
      <c r="R70" s="110"/>
      <c r="S70" s="110"/>
      <c r="T70" s="110"/>
      <c r="U70" s="110"/>
      <c r="V70" s="110"/>
      <c r="W70" s="110"/>
      <c r="X70" s="110"/>
      <c r="Y70" s="110"/>
      <c r="Z70" s="110"/>
      <c r="AA70" s="110"/>
      <c r="AB70" s="110"/>
      <c r="AC70" s="140"/>
    </row>
    <row r="71" spans="1:29" s="92" customFormat="1" x14ac:dyDescent="0.2">
      <c r="A71" s="7"/>
      <c r="B71" s="481" t="s">
        <v>288</v>
      </c>
      <c r="C71" s="607">
        <v>0</v>
      </c>
      <c r="D71" s="607">
        <v>0</v>
      </c>
      <c r="E71" s="607">
        <v>0</v>
      </c>
      <c r="F71" s="607">
        <v>0</v>
      </c>
      <c r="G71" s="607">
        <v>0</v>
      </c>
      <c r="H71" s="607">
        <v>0</v>
      </c>
      <c r="I71" s="607">
        <v>0</v>
      </c>
      <c r="J71" s="607">
        <v>0</v>
      </c>
      <c r="K71" s="607">
        <v>0</v>
      </c>
      <c r="L71" s="607">
        <v>0</v>
      </c>
      <c r="M71" s="607">
        <v>0</v>
      </c>
      <c r="N71" s="607">
        <v>0</v>
      </c>
      <c r="O71" s="102">
        <f t="shared" si="106"/>
        <v>0</v>
      </c>
      <c r="P71" s="110"/>
      <c r="Q71" s="110"/>
      <c r="R71" s="110"/>
      <c r="S71" s="110"/>
      <c r="T71" s="110"/>
      <c r="U71" s="110"/>
      <c r="V71" s="110"/>
      <c r="W71" s="110"/>
      <c r="X71" s="110"/>
      <c r="Y71" s="110"/>
      <c r="Z71" s="110"/>
      <c r="AA71" s="110"/>
      <c r="AB71" s="110"/>
      <c r="AC71" s="140"/>
    </row>
    <row r="72" spans="1:29" s="92" customFormat="1" x14ac:dyDescent="0.2">
      <c r="A72" s="7"/>
      <c r="B72" s="479" t="s">
        <v>286</v>
      </c>
      <c r="C72" s="607">
        <f>+C73+C74</f>
        <v>0</v>
      </c>
      <c r="D72" s="607">
        <f t="shared" ref="D72:N72" si="109">+D73+D74</f>
        <v>0</v>
      </c>
      <c r="E72" s="607">
        <f t="shared" si="109"/>
        <v>0</v>
      </c>
      <c r="F72" s="607">
        <f t="shared" si="109"/>
        <v>0</v>
      </c>
      <c r="G72" s="607">
        <f t="shared" si="109"/>
        <v>0</v>
      </c>
      <c r="H72" s="607">
        <f t="shared" si="109"/>
        <v>0</v>
      </c>
      <c r="I72" s="607">
        <f t="shared" si="109"/>
        <v>0</v>
      </c>
      <c r="J72" s="607">
        <f t="shared" si="109"/>
        <v>0</v>
      </c>
      <c r="K72" s="607">
        <f t="shared" si="109"/>
        <v>0</v>
      </c>
      <c r="L72" s="607">
        <f t="shared" si="109"/>
        <v>0</v>
      </c>
      <c r="M72" s="607">
        <f t="shared" si="109"/>
        <v>0</v>
      </c>
      <c r="N72" s="607">
        <f t="shared" si="109"/>
        <v>0</v>
      </c>
      <c r="O72" s="102">
        <f t="shared" si="106"/>
        <v>0</v>
      </c>
      <c r="P72" s="110"/>
      <c r="Q72" s="110"/>
      <c r="R72" s="110"/>
      <c r="S72" s="110"/>
      <c r="T72" s="110"/>
      <c r="U72" s="110"/>
      <c r="V72" s="110"/>
      <c r="W72" s="110"/>
      <c r="X72" s="110"/>
      <c r="Y72" s="110"/>
      <c r="Z72" s="110"/>
      <c r="AA72" s="110"/>
      <c r="AB72" s="110"/>
      <c r="AC72" s="140"/>
    </row>
    <row r="73" spans="1:29" s="92" customFormat="1" x14ac:dyDescent="0.2">
      <c r="A73" s="7"/>
      <c r="B73" s="480" t="s">
        <v>287</v>
      </c>
      <c r="C73" s="607">
        <v>0</v>
      </c>
      <c r="D73" s="607">
        <v>0</v>
      </c>
      <c r="E73" s="607">
        <v>0</v>
      </c>
      <c r="F73" s="607">
        <v>0</v>
      </c>
      <c r="G73" s="607">
        <v>0</v>
      </c>
      <c r="H73" s="607">
        <v>0</v>
      </c>
      <c r="I73" s="607">
        <v>0</v>
      </c>
      <c r="J73" s="607">
        <v>0</v>
      </c>
      <c r="K73" s="607">
        <v>0</v>
      </c>
      <c r="L73" s="607">
        <v>0</v>
      </c>
      <c r="M73" s="607">
        <v>0</v>
      </c>
      <c r="N73" s="607">
        <v>0</v>
      </c>
      <c r="O73" s="102">
        <f t="shared" si="106"/>
        <v>0</v>
      </c>
      <c r="P73" s="110"/>
      <c r="Q73" s="110"/>
      <c r="R73" s="110"/>
      <c r="S73" s="110"/>
      <c r="T73" s="110"/>
      <c r="U73" s="110"/>
      <c r="V73" s="110"/>
      <c r="W73" s="110"/>
      <c r="X73" s="110"/>
      <c r="Y73" s="110"/>
      <c r="Z73" s="110"/>
      <c r="AA73" s="110"/>
      <c r="AB73" s="110"/>
      <c r="AC73" s="140"/>
    </row>
    <row r="74" spans="1:29" s="92" customFormat="1" x14ac:dyDescent="0.2">
      <c r="A74" s="7"/>
      <c r="B74" s="481" t="s">
        <v>288</v>
      </c>
      <c r="C74" s="607">
        <v>0</v>
      </c>
      <c r="D74" s="607">
        <v>0</v>
      </c>
      <c r="E74" s="607">
        <v>0</v>
      </c>
      <c r="F74" s="607">
        <v>0</v>
      </c>
      <c r="G74" s="607">
        <v>0</v>
      </c>
      <c r="H74" s="607">
        <v>0</v>
      </c>
      <c r="I74" s="607">
        <v>0</v>
      </c>
      <c r="J74" s="607">
        <v>0</v>
      </c>
      <c r="K74" s="607">
        <v>0</v>
      </c>
      <c r="L74" s="607">
        <v>0</v>
      </c>
      <c r="M74" s="607">
        <v>0</v>
      </c>
      <c r="N74" s="607">
        <v>0</v>
      </c>
      <c r="O74" s="102">
        <f t="shared" si="106"/>
        <v>0</v>
      </c>
      <c r="P74" s="110"/>
      <c r="Q74" s="110"/>
      <c r="R74" s="110"/>
      <c r="S74" s="110"/>
      <c r="T74" s="110"/>
      <c r="U74" s="110"/>
      <c r="V74" s="110"/>
      <c r="W74" s="110"/>
      <c r="X74" s="110"/>
      <c r="Y74" s="110"/>
      <c r="Z74" s="110"/>
      <c r="AA74" s="110"/>
      <c r="AB74" s="110"/>
      <c r="AC74" s="140"/>
    </row>
    <row r="75" spans="1:29" s="92" customFormat="1" x14ac:dyDescent="0.2">
      <c r="A75" s="7"/>
      <c r="B75" s="380" t="s">
        <v>26</v>
      </c>
      <c r="C75" s="607">
        <f>+C76+C77</f>
        <v>0</v>
      </c>
      <c r="D75" s="607">
        <f t="shared" ref="D75:N75" si="110">+D76+D77</f>
        <v>0</v>
      </c>
      <c r="E75" s="607">
        <f t="shared" si="110"/>
        <v>0</v>
      </c>
      <c r="F75" s="607">
        <f t="shared" si="110"/>
        <v>0</v>
      </c>
      <c r="G75" s="607">
        <f t="shared" si="110"/>
        <v>0</v>
      </c>
      <c r="H75" s="607">
        <f t="shared" si="110"/>
        <v>0</v>
      </c>
      <c r="I75" s="607">
        <f t="shared" si="110"/>
        <v>0</v>
      </c>
      <c r="J75" s="607">
        <f t="shared" si="110"/>
        <v>0</v>
      </c>
      <c r="K75" s="607">
        <f t="shared" si="110"/>
        <v>0</v>
      </c>
      <c r="L75" s="607">
        <f t="shared" si="110"/>
        <v>0</v>
      </c>
      <c r="M75" s="607">
        <f t="shared" si="110"/>
        <v>0</v>
      </c>
      <c r="N75" s="607">
        <f t="shared" si="110"/>
        <v>0</v>
      </c>
      <c r="O75" s="102">
        <f t="shared" si="106"/>
        <v>0</v>
      </c>
      <c r="P75" s="110"/>
      <c r="Q75" s="110"/>
      <c r="R75" s="110"/>
      <c r="S75" s="110"/>
      <c r="T75" s="110"/>
      <c r="U75" s="110"/>
      <c r="V75" s="110"/>
      <c r="W75" s="110"/>
      <c r="X75" s="110"/>
      <c r="Y75" s="110"/>
      <c r="Z75" s="110"/>
      <c r="AA75" s="110"/>
      <c r="AB75" s="110"/>
      <c r="AC75" s="140"/>
    </row>
    <row r="76" spans="1:29" s="92" customFormat="1" x14ac:dyDescent="0.2">
      <c r="A76" s="7"/>
      <c r="B76" s="479" t="s">
        <v>285</v>
      </c>
      <c r="C76" s="607">
        <v>0</v>
      </c>
      <c r="D76" s="607">
        <v>0</v>
      </c>
      <c r="E76" s="607">
        <v>0</v>
      </c>
      <c r="F76" s="607">
        <v>0</v>
      </c>
      <c r="G76" s="607">
        <v>0</v>
      </c>
      <c r="H76" s="607">
        <v>0</v>
      </c>
      <c r="I76" s="607">
        <v>0</v>
      </c>
      <c r="J76" s="607">
        <v>0</v>
      </c>
      <c r="K76" s="607">
        <v>0</v>
      </c>
      <c r="L76" s="607">
        <v>0</v>
      </c>
      <c r="M76" s="607">
        <v>0</v>
      </c>
      <c r="N76" s="607">
        <v>0</v>
      </c>
      <c r="O76" s="102">
        <f t="shared" si="106"/>
        <v>0</v>
      </c>
      <c r="P76" s="110"/>
      <c r="Q76" s="110"/>
      <c r="R76" s="110"/>
      <c r="S76" s="110"/>
      <c r="T76" s="110"/>
      <c r="U76" s="110"/>
      <c r="V76" s="110"/>
      <c r="W76" s="110"/>
      <c r="X76" s="110"/>
      <c r="Y76" s="110"/>
      <c r="Z76" s="110"/>
      <c r="AA76" s="110"/>
      <c r="AB76" s="110"/>
      <c r="AC76" s="140"/>
    </row>
    <row r="77" spans="1:29" s="92" customFormat="1" x14ac:dyDescent="0.2">
      <c r="A77" s="7"/>
      <c r="B77" s="479" t="s">
        <v>286</v>
      </c>
      <c r="C77" s="607">
        <v>0</v>
      </c>
      <c r="D77" s="607">
        <v>0</v>
      </c>
      <c r="E77" s="607">
        <v>0</v>
      </c>
      <c r="F77" s="607">
        <v>0</v>
      </c>
      <c r="G77" s="607">
        <v>0</v>
      </c>
      <c r="H77" s="607">
        <v>0</v>
      </c>
      <c r="I77" s="607">
        <v>0</v>
      </c>
      <c r="J77" s="607">
        <v>0</v>
      </c>
      <c r="K77" s="607">
        <v>0</v>
      </c>
      <c r="L77" s="607">
        <v>0</v>
      </c>
      <c r="M77" s="607">
        <v>0</v>
      </c>
      <c r="N77" s="607">
        <v>0</v>
      </c>
      <c r="O77" s="102">
        <f t="shared" si="106"/>
        <v>0</v>
      </c>
      <c r="P77" s="110"/>
      <c r="Q77" s="110"/>
      <c r="R77" s="110"/>
      <c r="S77" s="110"/>
      <c r="T77" s="110"/>
      <c r="U77" s="110"/>
      <c r="V77" s="110"/>
      <c r="W77" s="110"/>
      <c r="X77" s="110"/>
      <c r="Y77" s="110"/>
      <c r="Z77" s="110"/>
      <c r="AA77" s="110"/>
      <c r="AB77" s="110"/>
      <c r="AC77" s="140"/>
    </row>
    <row r="78" spans="1:29" s="92" customFormat="1" x14ac:dyDescent="0.2">
      <c r="A78" s="7"/>
      <c r="B78" s="380" t="s">
        <v>27</v>
      </c>
      <c r="C78" s="607">
        <f>+C79+C80</f>
        <v>0</v>
      </c>
      <c r="D78" s="607">
        <f t="shared" ref="D78:N78" si="111">+D79+D80</f>
        <v>0</v>
      </c>
      <c r="E78" s="607">
        <f t="shared" si="111"/>
        <v>0</v>
      </c>
      <c r="F78" s="607">
        <f t="shared" si="111"/>
        <v>0</v>
      </c>
      <c r="G78" s="607">
        <f t="shared" si="111"/>
        <v>0</v>
      </c>
      <c r="H78" s="607">
        <f t="shared" si="111"/>
        <v>0</v>
      </c>
      <c r="I78" s="607">
        <f t="shared" si="111"/>
        <v>0</v>
      </c>
      <c r="J78" s="607">
        <f t="shared" si="111"/>
        <v>0</v>
      </c>
      <c r="K78" s="607">
        <f t="shared" si="111"/>
        <v>0</v>
      </c>
      <c r="L78" s="607">
        <f t="shared" si="111"/>
        <v>0</v>
      </c>
      <c r="M78" s="607">
        <f t="shared" si="111"/>
        <v>0</v>
      </c>
      <c r="N78" s="607">
        <f t="shared" si="111"/>
        <v>0</v>
      </c>
      <c r="O78" s="102">
        <f t="shared" si="106"/>
        <v>0</v>
      </c>
      <c r="P78" s="110"/>
      <c r="Q78" s="110"/>
      <c r="R78" s="110"/>
      <c r="S78" s="110"/>
      <c r="T78" s="110"/>
      <c r="U78" s="110"/>
      <c r="V78" s="110"/>
      <c r="W78" s="110"/>
      <c r="X78" s="110"/>
      <c r="Y78" s="110"/>
      <c r="Z78" s="110"/>
      <c r="AA78" s="110"/>
      <c r="AB78" s="110"/>
      <c r="AC78" s="140"/>
    </row>
    <row r="79" spans="1:29" s="92" customFormat="1" x14ac:dyDescent="0.2">
      <c r="A79" s="7"/>
      <c r="B79" s="479" t="s">
        <v>285</v>
      </c>
      <c r="C79" s="607">
        <v>0</v>
      </c>
      <c r="D79" s="607">
        <v>0</v>
      </c>
      <c r="E79" s="607">
        <v>0</v>
      </c>
      <c r="F79" s="607">
        <v>0</v>
      </c>
      <c r="G79" s="607">
        <v>0</v>
      </c>
      <c r="H79" s="607">
        <v>0</v>
      </c>
      <c r="I79" s="607">
        <v>0</v>
      </c>
      <c r="J79" s="607">
        <v>0</v>
      </c>
      <c r="K79" s="607">
        <v>0</v>
      </c>
      <c r="L79" s="607">
        <v>0</v>
      </c>
      <c r="M79" s="607">
        <v>0</v>
      </c>
      <c r="N79" s="607">
        <v>0</v>
      </c>
      <c r="O79" s="102">
        <f t="shared" si="106"/>
        <v>0</v>
      </c>
      <c r="P79" s="110"/>
      <c r="Q79" s="110"/>
      <c r="R79" s="110"/>
      <c r="S79" s="110"/>
      <c r="T79" s="110"/>
      <c r="U79" s="110"/>
      <c r="V79" s="110"/>
      <c r="W79" s="110"/>
      <c r="X79" s="110"/>
      <c r="Y79" s="110"/>
      <c r="Z79" s="110"/>
      <c r="AA79" s="110"/>
      <c r="AB79" s="110"/>
      <c r="AC79" s="140"/>
    </row>
    <row r="80" spans="1:29" s="92" customFormat="1" x14ac:dyDescent="0.2">
      <c r="A80" s="7"/>
      <c r="B80" s="479" t="s">
        <v>286</v>
      </c>
      <c r="C80" s="607">
        <v>0</v>
      </c>
      <c r="D80" s="607">
        <v>0</v>
      </c>
      <c r="E80" s="607">
        <v>0</v>
      </c>
      <c r="F80" s="607">
        <v>0</v>
      </c>
      <c r="G80" s="607">
        <v>0</v>
      </c>
      <c r="H80" s="607">
        <v>0</v>
      </c>
      <c r="I80" s="607">
        <v>0</v>
      </c>
      <c r="J80" s="607">
        <v>0</v>
      </c>
      <c r="K80" s="607">
        <v>0</v>
      </c>
      <c r="L80" s="607">
        <v>0</v>
      </c>
      <c r="M80" s="607">
        <v>0</v>
      </c>
      <c r="N80" s="607">
        <v>0</v>
      </c>
      <c r="O80" s="102">
        <f t="shared" si="106"/>
        <v>0</v>
      </c>
      <c r="P80" s="110"/>
      <c r="Q80" s="110"/>
      <c r="R80" s="110"/>
      <c r="S80" s="110"/>
      <c r="T80" s="110"/>
      <c r="U80" s="110"/>
      <c r="V80" s="110"/>
      <c r="W80" s="110"/>
      <c r="X80" s="110"/>
      <c r="Y80" s="110"/>
      <c r="Z80" s="110"/>
      <c r="AA80" s="110"/>
      <c r="AB80" s="110"/>
      <c r="AC80" s="140"/>
    </row>
    <row r="81" spans="1:29" s="92" customFormat="1" x14ac:dyDescent="0.2">
      <c r="A81" s="7"/>
      <c r="B81" s="485" t="s">
        <v>28</v>
      </c>
      <c r="C81" s="485">
        <v>0</v>
      </c>
      <c r="D81" s="485">
        <v>0</v>
      </c>
      <c r="E81" s="485">
        <v>0</v>
      </c>
      <c r="F81" s="485">
        <v>0</v>
      </c>
      <c r="G81" s="485">
        <v>0</v>
      </c>
      <c r="H81" s="485">
        <v>0</v>
      </c>
      <c r="I81" s="485">
        <v>0</v>
      </c>
      <c r="J81" s="485">
        <v>0</v>
      </c>
      <c r="K81" s="485">
        <v>0</v>
      </c>
      <c r="L81" s="485">
        <v>0</v>
      </c>
      <c r="M81" s="485">
        <v>0</v>
      </c>
      <c r="N81" s="485">
        <v>0</v>
      </c>
      <c r="O81" s="101">
        <f t="shared" si="106"/>
        <v>0</v>
      </c>
      <c r="P81" s="110"/>
      <c r="Q81" s="110"/>
      <c r="R81" s="110"/>
      <c r="S81" s="110"/>
      <c r="T81" s="110"/>
      <c r="U81" s="110"/>
      <c r="V81" s="110"/>
      <c r="W81" s="110"/>
      <c r="X81" s="110"/>
      <c r="Y81" s="110"/>
      <c r="Z81" s="110"/>
      <c r="AA81" s="110"/>
      <c r="AB81" s="110"/>
      <c r="AC81" s="140"/>
    </row>
    <row r="82" spans="1:29" s="92" customFormat="1" x14ac:dyDescent="0.2">
      <c r="A82" s="7"/>
      <c r="B82" s="460" t="s">
        <v>666</v>
      </c>
      <c r="C82" s="116">
        <v>0</v>
      </c>
      <c r="D82" s="116">
        <v>0</v>
      </c>
      <c r="E82" s="116">
        <v>0</v>
      </c>
      <c r="F82" s="116">
        <v>0</v>
      </c>
      <c r="G82" s="116">
        <v>0</v>
      </c>
      <c r="H82" s="116">
        <v>0</v>
      </c>
      <c r="I82" s="116">
        <v>0</v>
      </c>
      <c r="J82" s="116">
        <v>0</v>
      </c>
      <c r="K82" s="116">
        <v>0</v>
      </c>
      <c r="L82" s="116">
        <v>0</v>
      </c>
      <c r="M82" s="116">
        <v>0</v>
      </c>
      <c r="N82" s="116">
        <v>0</v>
      </c>
      <c r="O82" s="101">
        <f t="shared" si="106"/>
        <v>0</v>
      </c>
      <c r="P82" s="110"/>
      <c r="Q82" s="110"/>
      <c r="R82" s="110"/>
      <c r="S82" s="110"/>
      <c r="T82" s="110"/>
      <c r="U82" s="110"/>
      <c r="V82" s="110"/>
      <c r="W82" s="110"/>
      <c r="X82" s="110"/>
      <c r="Y82" s="110"/>
      <c r="Z82" s="110"/>
      <c r="AA82" s="110"/>
      <c r="AB82" s="110"/>
      <c r="AC82" s="140"/>
    </row>
    <row r="83" spans="1:29" s="92" customFormat="1" x14ac:dyDescent="0.2">
      <c r="A83" s="7"/>
      <c r="B83" s="485" t="s">
        <v>531</v>
      </c>
      <c r="C83" s="116">
        <v>0</v>
      </c>
      <c r="D83" s="116">
        <v>0</v>
      </c>
      <c r="E83" s="116">
        <v>0</v>
      </c>
      <c r="F83" s="116">
        <v>2750</v>
      </c>
      <c r="G83" s="116">
        <v>0</v>
      </c>
      <c r="H83" s="116">
        <v>0</v>
      </c>
      <c r="I83" s="116">
        <v>0</v>
      </c>
      <c r="J83" s="116">
        <v>0</v>
      </c>
      <c r="K83" s="116">
        <v>0</v>
      </c>
      <c r="L83" s="116">
        <v>0</v>
      </c>
      <c r="M83" s="116">
        <v>0</v>
      </c>
      <c r="N83" s="116">
        <v>0</v>
      </c>
      <c r="O83" s="101">
        <f t="shared" si="106"/>
        <v>2750</v>
      </c>
      <c r="P83" s="110"/>
      <c r="Q83" s="110"/>
      <c r="R83" s="110"/>
      <c r="S83" s="110"/>
      <c r="T83" s="110"/>
      <c r="U83" s="110"/>
      <c r="V83" s="110"/>
      <c r="W83" s="110"/>
      <c r="X83" s="110"/>
      <c r="Y83" s="110"/>
      <c r="Z83" s="110"/>
      <c r="AA83" s="110"/>
      <c r="AB83" s="110"/>
      <c r="AC83" s="140"/>
    </row>
    <row r="84" spans="1:29" s="92" customFormat="1" x14ac:dyDescent="0.2">
      <c r="A84" s="7"/>
      <c r="B84" s="460" t="s">
        <v>541</v>
      </c>
      <c r="C84" s="116">
        <v>0</v>
      </c>
      <c r="D84" s="116">
        <v>0</v>
      </c>
      <c r="E84" s="116">
        <v>0</v>
      </c>
      <c r="F84" s="116">
        <v>0</v>
      </c>
      <c r="G84" s="116">
        <v>0</v>
      </c>
      <c r="H84" s="116">
        <v>0</v>
      </c>
      <c r="I84" s="116">
        <v>0</v>
      </c>
      <c r="J84" s="116">
        <v>0</v>
      </c>
      <c r="K84" s="116">
        <v>0</v>
      </c>
      <c r="L84" s="116">
        <v>0</v>
      </c>
      <c r="M84" s="116">
        <v>0</v>
      </c>
      <c r="N84" s="116">
        <v>0</v>
      </c>
      <c r="O84" s="101">
        <f>SUM(C84:N84)</f>
        <v>0</v>
      </c>
      <c r="P84" s="110"/>
      <c r="Q84" s="110"/>
      <c r="R84" s="110"/>
      <c r="S84" s="110"/>
      <c r="T84" s="110"/>
      <c r="U84" s="110"/>
      <c r="V84" s="110"/>
      <c r="W84" s="110"/>
      <c r="X84" s="110"/>
      <c r="Y84" s="110"/>
      <c r="Z84" s="110"/>
      <c r="AA84" s="110"/>
      <c r="AB84" s="110"/>
      <c r="AC84" s="140"/>
    </row>
    <row r="85" spans="1:29" s="92" customFormat="1" x14ac:dyDescent="0.2">
      <c r="A85" s="7"/>
      <c r="B85" s="460" t="s">
        <v>532</v>
      </c>
      <c r="C85" s="116">
        <v>0</v>
      </c>
      <c r="D85" s="116">
        <v>0</v>
      </c>
      <c r="E85" s="116">
        <v>0</v>
      </c>
      <c r="F85" s="116">
        <v>0</v>
      </c>
      <c r="G85" s="116">
        <v>0</v>
      </c>
      <c r="H85" s="116">
        <v>0</v>
      </c>
      <c r="I85" s="116">
        <v>0</v>
      </c>
      <c r="J85" s="116">
        <v>0</v>
      </c>
      <c r="K85" s="116">
        <v>0</v>
      </c>
      <c r="L85" s="116">
        <v>0</v>
      </c>
      <c r="M85" s="116">
        <v>0</v>
      </c>
      <c r="N85" s="116">
        <v>0</v>
      </c>
      <c r="O85" s="101">
        <f t="shared" si="106"/>
        <v>0</v>
      </c>
      <c r="P85" s="110"/>
      <c r="Q85" s="110"/>
      <c r="R85" s="110"/>
      <c r="S85" s="110"/>
      <c r="T85" s="110"/>
      <c r="U85" s="110"/>
      <c r="V85" s="110"/>
      <c r="W85" s="110"/>
      <c r="X85" s="110"/>
      <c r="Y85" s="110"/>
      <c r="Z85" s="110"/>
      <c r="AA85" s="110"/>
      <c r="AB85" s="110"/>
      <c r="AC85" s="140"/>
    </row>
    <row r="86" spans="1:29" s="92" customFormat="1" x14ac:dyDescent="0.2">
      <c r="A86" s="7"/>
      <c r="B86" s="460" t="s">
        <v>667</v>
      </c>
      <c r="C86" s="116">
        <v>0</v>
      </c>
      <c r="D86" s="116">
        <v>0</v>
      </c>
      <c r="E86" s="116">
        <v>0</v>
      </c>
      <c r="F86" s="116">
        <v>0</v>
      </c>
      <c r="G86" s="116">
        <v>0</v>
      </c>
      <c r="H86" s="116">
        <v>0</v>
      </c>
      <c r="I86" s="116">
        <v>0</v>
      </c>
      <c r="J86" s="116">
        <v>0</v>
      </c>
      <c r="K86" s="116">
        <v>0</v>
      </c>
      <c r="L86" s="116">
        <v>0</v>
      </c>
      <c r="M86" s="116">
        <v>0</v>
      </c>
      <c r="N86" s="116">
        <v>0</v>
      </c>
      <c r="O86" s="101">
        <f t="shared" si="106"/>
        <v>0</v>
      </c>
      <c r="P86" s="110"/>
      <c r="Q86" s="110"/>
      <c r="R86" s="110"/>
      <c r="S86" s="110"/>
      <c r="T86" s="110"/>
      <c r="U86" s="110"/>
      <c r="V86" s="110"/>
      <c r="W86" s="110"/>
      <c r="X86" s="110"/>
      <c r="Y86" s="110"/>
      <c r="Z86" s="110"/>
      <c r="AA86" s="110"/>
      <c r="AB86" s="110"/>
      <c r="AC86" s="140"/>
    </row>
    <row r="87" spans="1:29" s="92" customFormat="1" x14ac:dyDescent="0.2">
      <c r="A87" s="7"/>
      <c r="B87" s="460" t="s">
        <v>543</v>
      </c>
      <c r="C87" s="116">
        <v>0</v>
      </c>
      <c r="D87" s="116">
        <v>0</v>
      </c>
      <c r="E87" s="116">
        <v>0</v>
      </c>
      <c r="F87" s="116">
        <v>0</v>
      </c>
      <c r="G87" s="116">
        <v>0</v>
      </c>
      <c r="H87" s="116">
        <v>0</v>
      </c>
      <c r="I87" s="116">
        <v>0</v>
      </c>
      <c r="J87" s="116">
        <v>0</v>
      </c>
      <c r="K87" s="116">
        <v>0</v>
      </c>
      <c r="L87" s="116">
        <v>0</v>
      </c>
      <c r="M87" s="116">
        <v>0</v>
      </c>
      <c r="N87" s="116">
        <v>0</v>
      </c>
      <c r="O87" s="101">
        <f t="shared" si="106"/>
        <v>0</v>
      </c>
      <c r="P87" s="110"/>
      <c r="Q87" s="110"/>
      <c r="R87" s="110"/>
      <c r="S87" s="110"/>
      <c r="T87" s="110"/>
      <c r="U87" s="110"/>
      <c r="V87" s="110"/>
      <c r="W87" s="110"/>
      <c r="X87" s="110"/>
      <c r="Y87" s="110"/>
      <c r="Z87" s="110"/>
      <c r="AA87" s="110"/>
      <c r="AB87" s="110"/>
      <c r="AC87" s="140"/>
    </row>
    <row r="88" spans="1:29" s="92" customFormat="1" x14ac:dyDescent="0.2">
      <c r="A88" s="7"/>
      <c r="B88" s="460" t="s">
        <v>718</v>
      </c>
      <c r="C88" s="116">
        <v>0</v>
      </c>
      <c r="D88" s="116">
        <v>0</v>
      </c>
      <c r="E88" s="116">
        <v>0</v>
      </c>
      <c r="F88" s="116">
        <v>0</v>
      </c>
      <c r="G88" s="116">
        <v>0</v>
      </c>
      <c r="H88" s="116">
        <v>0</v>
      </c>
      <c r="I88" s="116">
        <v>0</v>
      </c>
      <c r="J88" s="116">
        <v>0</v>
      </c>
      <c r="K88" s="116">
        <v>0</v>
      </c>
      <c r="L88" s="116">
        <v>0</v>
      </c>
      <c r="M88" s="116">
        <v>0</v>
      </c>
      <c r="N88" s="116">
        <v>0</v>
      </c>
      <c r="O88" s="101">
        <f t="shared" si="106"/>
        <v>0</v>
      </c>
      <c r="P88" s="110"/>
      <c r="Q88" s="110"/>
      <c r="R88" s="110"/>
      <c r="S88" s="110"/>
      <c r="T88" s="110"/>
      <c r="U88" s="110"/>
      <c r="V88" s="110"/>
      <c r="W88" s="110"/>
      <c r="X88" s="110"/>
      <c r="Y88" s="110"/>
      <c r="Z88" s="110"/>
      <c r="AA88" s="110"/>
      <c r="AB88" s="110"/>
      <c r="AC88" s="140"/>
    </row>
    <row r="89" spans="1:29" s="92" customFormat="1" x14ac:dyDescent="0.2">
      <c r="A89" s="7"/>
      <c r="B89" s="485" t="s">
        <v>533</v>
      </c>
      <c r="C89" s="116">
        <v>0</v>
      </c>
      <c r="D89" s="116">
        <v>0</v>
      </c>
      <c r="E89" s="116">
        <v>0</v>
      </c>
      <c r="F89" s="116">
        <v>0</v>
      </c>
      <c r="G89" s="116">
        <v>0</v>
      </c>
      <c r="H89" s="116">
        <v>0</v>
      </c>
      <c r="I89" s="116">
        <v>0</v>
      </c>
      <c r="J89" s="116">
        <v>0</v>
      </c>
      <c r="K89" s="116">
        <v>0</v>
      </c>
      <c r="L89" s="116">
        <v>0</v>
      </c>
      <c r="M89" s="116">
        <v>0</v>
      </c>
      <c r="N89" s="116">
        <v>0</v>
      </c>
      <c r="O89" s="101">
        <f t="shared" si="106"/>
        <v>0</v>
      </c>
      <c r="P89" s="110"/>
      <c r="Q89" s="110"/>
      <c r="R89" s="110"/>
      <c r="S89" s="110"/>
      <c r="T89" s="110"/>
      <c r="U89" s="110"/>
      <c r="V89" s="110"/>
      <c r="W89" s="110"/>
      <c r="X89" s="110"/>
      <c r="Y89" s="110"/>
      <c r="Z89" s="110"/>
      <c r="AA89" s="110"/>
      <c r="AB89" s="110"/>
      <c r="AC89" s="140"/>
    </row>
    <row r="90" spans="1:29" s="92" customFormat="1" x14ac:dyDescent="0.2">
      <c r="A90" s="7"/>
      <c r="B90" s="460" t="s">
        <v>534</v>
      </c>
      <c r="C90" s="116">
        <v>0</v>
      </c>
      <c r="D90" s="116">
        <v>0</v>
      </c>
      <c r="E90" s="116">
        <v>0</v>
      </c>
      <c r="F90" s="116">
        <v>0</v>
      </c>
      <c r="G90" s="116">
        <v>0</v>
      </c>
      <c r="H90" s="116">
        <v>0</v>
      </c>
      <c r="I90" s="116">
        <v>0</v>
      </c>
      <c r="J90" s="116">
        <v>0</v>
      </c>
      <c r="K90" s="116">
        <v>0</v>
      </c>
      <c r="L90" s="116">
        <v>0</v>
      </c>
      <c r="M90" s="116">
        <v>0</v>
      </c>
      <c r="N90" s="116">
        <v>0</v>
      </c>
      <c r="O90" s="101">
        <f t="shared" si="106"/>
        <v>0</v>
      </c>
      <c r="P90" s="110"/>
      <c r="Q90" s="110"/>
      <c r="R90" s="110"/>
      <c r="S90" s="110"/>
      <c r="T90" s="110"/>
      <c r="U90" s="110"/>
      <c r="V90" s="110"/>
      <c r="W90" s="110"/>
      <c r="X90" s="110"/>
      <c r="Y90" s="110"/>
      <c r="Z90" s="110"/>
      <c r="AA90" s="110"/>
      <c r="AB90" s="110"/>
      <c r="AC90" s="140"/>
    </row>
    <row r="91" spans="1:29" s="92" customFormat="1" x14ac:dyDescent="0.2">
      <c r="A91" s="7"/>
      <c r="B91" s="485" t="s">
        <v>864</v>
      </c>
      <c r="C91" s="116">
        <v>0</v>
      </c>
      <c r="D91" s="116">
        <v>0</v>
      </c>
      <c r="E91" s="116">
        <v>0</v>
      </c>
      <c r="F91" s="116">
        <v>0</v>
      </c>
      <c r="G91" s="116">
        <v>0</v>
      </c>
      <c r="H91" s="116">
        <v>0</v>
      </c>
      <c r="I91" s="116">
        <v>0</v>
      </c>
      <c r="J91" s="116">
        <v>0</v>
      </c>
      <c r="K91" s="116">
        <v>0</v>
      </c>
      <c r="L91" s="116">
        <v>0</v>
      </c>
      <c r="M91" s="116">
        <v>0</v>
      </c>
      <c r="N91" s="116">
        <v>0</v>
      </c>
      <c r="O91" s="101">
        <f t="shared" si="106"/>
        <v>0</v>
      </c>
      <c r="P91" s="110"/>
      <c r="Q91" s="110"/>
      <c r="R91" s="110"/>
      <c r="S91" s="110"/>
      <c r="T91" s="110"/>
      <c r="U91" s="110"/>
      <c r="V91" s="110"/>
      <c r="W91" s="110"/>
      <c r="X91" s="110"/>
      <c r="Y91" s="110"/>
      <c r="Z91" s="110"/>
      <c r="AA91" s="110"/>
      <c r="AB91" s="110"/>
      <c r="AC91" s="140"/>
    </row>
    <row r="92" spans="1:29" s="92" customFormat="1" x14ac:dyDescent="0.2">
      <c r="A92" s="7"/>
      <c r="B92" s="460" t="s">
        <v>648</v>
      </c>
      <c r="C92" s="116">
        <v>0</v>
      </c>
      <c r="D92" s="116">
        <v>0</v>
      </c>
      <c r="E92" s="116">
        <v>0</v>
      </c>
      <c r="F92" s="116">
        <v>0</v>
      </c>
      <c r="G92" s="116">
        <v>0</v>
      </c>
      <c r="H92" s="116">
        <v>0</v>
      </c>
      <c r="I92" s="116">
        <v>0</v>
      </c>
      <c r="J92" s="116">
        <v>0</v>
      </c>
      <c r="K92" s="116">
        <v>0</v>
      </c>
      <c r="L92" s="116">
        <v>0</v>
      </c>
      <c r="M92" s="116">
        <v>0</v>
      </c>
      <c r="N92" s="116">
        <v>0</v>
      </c>
      <c r="O92" s="101">
        <f t="shared" si="106"/>
        <v>0</v>
      </c>
      <c r="P92" s="110"/>
      <c r="Q92" s="110"/>
      <c r="R92" s="110"/>
      <c r="S92" s="110"/>
      <c r="T92" s="110"/>
      <c r="U92" s="110"/>
      <c r="V92" s="110"/>
      <c r="W92" s="110"/>
      <c r="X92" s="110"/>
      <c r="Y92" s="110"/>
      <c r="Z92" s="110"/>
      <c r="AA92" s="110"/>
      <c r="AB92" s="110"/>
      <c r="AC92" s="140"/>
    </row>
    <row r="93" spans="1:29" s="92" customFormat="1" x14ac:dyDescent="0.2">
      <c r="A93" s="7"/>
      <c r="B93" s="485" t="s">
        <v>649</v>
      </c>
      <c r="C93" s="116">
        <v>0</v>
      </c>
      <c r="D93" s="116">
        <v>0</v>
      </c>
      <c r="E93" s="116">
        <v>0</v>
      </c>
      <c r="F93" s="116">
        <v>0</v>
      </c>
      <c r="G93" s="116">
        <v>0</v>
      </c>
      <c r="H93" s="116">
        <v>0</v>
      </c>
      <c r="I93" s="116">
        <v>0</v>
      </c>
      <c r="J93" s="116">
        <v>0</v>
      </c>
      <c r="K93" s="116">
        <v>0</v>
      </c>
      <c r="L93" s="116">
        <v>0</v>
      </c>
      <c r="M93" s="116">
        <v>0</v>
      </c>
      <c r="N93" s="116">
        <v>0</v>
      </c>
      <c r="O93" s="101">
        <f t="shared" si="106"/>
        <v>0</v>
      </c>
      <c r="P93" s="110"/>
      <c r="Q93" s="110"/>
      <c r="R93" s="110"/>
      <c r="S93" s="110"/>
      <c r="T93" s="110"/>
      <c r="U93" s="110"/>
      <c r="V93" s="110"/>
      <c r="W93" s="110"/>
      <c r="X93" s="110"/>
      <c r="Y93" s="110"/>
      <c r="Z93" s="110"/>
      <c r="AA93" s="110"/>
      <c r="AB93" s="110"/>
      <c r="AC93" s="140"/>
    </row>
    <row r="94" spans="1:29" s="92" customFormat="1" x14ac:dyDescent="0.2">
      <c r="A94" s="7"/>
      <c r="B94" s="460" t="s">
        <v>865</v>
      </c>
      <c r="C94" s="116">
        <v>0</v>
      </c>
      <c r="D94" s="116">
        <v>0</v>
      </c>
      <c r="E94" s="116">
        <v>0</v>
      </c>
      <c r="F94" s="116">
        <v>0</v>
      </c>
      <c r="G94" s="116">
        <v>0</v>
      </c>
      <c r="H94" s="116">
        <v>0</v>
      </c>
      <c r="I94" s="116">
        <v>0</v>
      </c>
      <c r="J94" s="116">
        <v>0</v>
      </c>
      <c r="K94" s="116">
        <v>0</v>
      </c>
      <c r="L94" s="116">
        <v>0</v>
      </c>
      <c r="M94" s="116">
        <v>0</v>
      </c>
      <c r="N94" s="116">
        <v>0</v>
      </c>
      <c r="O94" s="101">
        <f t="shared" si="106"/>
        <v>0</v>
      </c>
      <c r="P94" s="110"/>
      <c r="Q94" s="110"/>
      <c r="R94" s="110"/>
      <c r="S94" s="110"/>
      <c r="T94" s="110"/>
      <c r="U94" s="110"/>
      <c r="V94" s="110"/>
      <c r="W94" s="110"/>
      <c r="X94" s="110"/>
      <c r="Y94" s="110"/>
      <c r="Z94" s="110"/>
      <c r="AA94" s="110"/>
      <c r="AB94" s="110"/>
      <c r="AC94" s="140"/>
    </row>
    <row r="95" spans="1:29" s="92" customFormat="1" x14ac:dyDescent="0.2">
      <c r="A95" s="7"/>
      <c r="B95" s="485" t="s">
        <v>866</v>
      </c>
      <c r="C95" s="116">
        <v>0</v>
      </c>
      <c r="D95" s="116">
        <v>0</v>
      </c>
      <c r="E95" s="116">
        <v>0</v>
      </c>
      <c r="F95" s="116">
        <v>0</v>
      </c>
      <c r="G95" s="116">
        <v>0</v>
      </c>
      <c r="H95" s="116">
        <v>0</v>
      </c>
      <c r="I95" s="116">
        <v>0</v>
      </c>
      <c r="J95" s="116">
        <v>0</v>
      </c>
      <c r="K95" s="116">
        <v>0</v>
      </c>
      <c r="L95" s="116">
        <v>0</v>
      </c>
      <c r="M95" s="116">
        <v>0</v>
      </c>
      <c r="N95" s="116">
        <v>0</v>
      </c>
      <c r="O95" s="101">
        <f t="shared" si="106"/>
        <v>0</v>
      </c>
      <c r="P95" s="110"/>
      <c r="Q95" s="110"/>
      <c r="R95" s="110"/>
      <c r="S95" s="110"/>
      <c r="T95" s="110"/>
      <c r="U95" s="110"/>
      <c r="V95" s="110"/>
      <c r="W95" s="110"/>
      <c r="X95" s="110"/>
      <c r="Y95" s="110"/>
      <c r="Z95" s="110"/>
      <c r="AA95" s="110"/>
      <c r="AB95" s="110"/>
      <c r="AC95" s="140"/>
    </row>
    <row r="96" spans="1:29" s="144" customFormat="1" x14ac:dyDescent="0.2">
      <c r="A96" s="7"/>
      <c r="B96" s="460" t="s">
        <v>719</v>
      </c>
      <c r="C96" s="116">
        <v>0</v>
      </c>
      <c r="D96" s="116">
        <v>0</v>
      </c>
      <c r="E96" s="116">
        <v>0</v>
      </c>
      <c r="F96" s="116">
        <v>0</v>
      </c>
      <c r="G96" s="116">
        <v>0</v>
      </c>
      <c r="H96" s="116">
        <v>0</v>
      </c>
      <c r="I96" s="116">
        <v>0</v>
      </c>
      <c r="J96" s="116">
        <v>0</v>
      </c>
      <c r="K96" s="116">
        <v>0</v>
      </c>
      <c r="L96" s="116">
        <v>0</v>
      </c>
      <c r="M96" s="116">
        <v>0</v>
      </c>
      <c r="N96" s="116">
        <v>0</v>
      </c>
      <c r="O96" s="101">
        <f t="shared" si="106"/>
        <v>0</v>
      </c>
      <c r="P96" s="110"/>
      <c r="Q96" s="110"/>
      <c r="R96" s="110"/>
      <c r="S96" s="110"/>
      <c r="T96" s="110"/>
      <c r="U96" s="110"/>
      <c r="V96" s="110"/>
      <c r="W96" s="110"/>
      <c r="X96" s="110"/>
      <c r="Y96" s="110"/>
      <c r="Z96" s="110"/>
      <c r="AA96" s="110"/>
      <c r="AB96" s="110"/>
      <c r="AC96" s="140"/>
    </row>
    <row r="97" spans="1:29" s="144" customFormat="1" x14ac:dyDescent="0.2">
      <c r="A97" s="7"/>
      <c r="B97" s="485" t="s">
        <v>669</v>
      </c>
      <c r="C97" s="116">
        <v>0</v>
      </c>
      <c r="D97" s="116">
        <v>0</v>
      </c>
      <c r="E97" s="116">
        <v>0</v>
      </c>
      <c r="F97" s="116">
        <v>0</v>
      </c>
      <c r="G97" s="116">
        <v>0</v>
      </c>
      <c r="H97" s="116">
        <v>0</v>
      </c>
      <c r="I97" s="116">
        <v>0</v>
      </c>
      <c r="J97" s="116">
        <v>0</v>
      </c>
      <c r="K97" s="116">
        <v>0</v>
      </c>
      <c r="L97" s="116">
        <v>0</v>
      </c>
      <c r="M97" s="116">
        <v>0</v>
      </c>
      <c r="N97" s="116">
        <v>0</v>
      </c>
      <c r="O97" s="101">
        <f t="shared" si="106"/>
        <v>0</v>
      </c>
      <c r="P97" s="110"/>
      <c r="Q97" s="110"/>
      <c r="R97" s="110"/>
      <c r="S97" s="110"/>
      <c r="T97" s="110"/>
      <c r="U97" s="110"/>
      <c r="V97" s="110"/>
      <c r="W97" s="110"/>
      <c r="X97" s="110"/>
      <c r="Y97" s="110"/>
      <c r="Z97" s="110"/>
      <c r="AA97" s="110"/>
      <c r="AB97" s="110"/>
      <c r="AC97" s="140"/>
    </row>
    <row r="98" spans="1:29" s="92" customFormat="1" x14ac:dyDescent="0.2">
      <c r="A98" s="7"/>
      <c r="B98" s="460" t="s">
        <v>670</v>
      </c>
      <c r="C98" s="116">
        <v>0</v>
      </c>
      <c r="D98" s="116">
        <v>0</v>
      </c>
      <c r="E98" s="116">
        <v>0</v>
      </c>
      <c r="F98" s="116">
        <v>0</v>
      </c>
      <c r="G98" s="116">
        <v>0</v>
      </c>
      <c r="H98" s="116">
        <v>0</v>
      </c>
      <c r="I98" s="116">
        <v>0</v>
      </c>
      <c r="J98" s="116">
        <v>0</v>
      </c>
      <c r="K98" s="116">
        <v>0</v>
      </c>
      <c r="L98" s="116">
        <v>0</v>
      </c>
      <c r="M98" s="116">
        <v>0</v>
      </c>
      <c r="N98" s="116">
        <v>0</v>
      </c>
      <c r="O98" s="101">
        <f t="shared" si="106"/>
        <v>0</v>
      </c>
      <c r="P98" s="110"/>
      <c r="Q98" s="110"/>
      <c r="R98" s="110"/>
      <c r="S98" s="110"/>
      <c r="T98" s="110"/>
      <c r="U98" s="110"/>
      <c r="V98" s="110"/>
      <c r="W98" s="110"/>
      <c r="X98" s="110"/>
      <c r="Y98" s="110"/>
      <c r="Z98" s="110"/>
      <c r="AA98" s="110"/>
      <c r="AB98" s="110"/>
      <c r="AC98" s="140"/>
    </row>
    <row r="99" spans="1:29" s="92" customFormat="1" x14ac:dyDescent="0.2">
      <c r="A99" s="7"/>
      <c r="B99" s="485" t="s">
        <v>708</v>
      </c>
      <c r="C99" s="116">
        <v>0</v>
      </c>
      <c r="D99" s="116">
        <v>0</v>
      </c>
      <c r="E99" s="116">
        <v>0</v>
      </c>
      <c r="F99" s="116">
        <v>0</v>
      </c>
      <c r="G99" s="116">
        <v>0</v>
      </c>
      <c r="H99" s="116">
        <v>0</v>
      </c>
      <c r="I99" s="116">
        <v>0</v>
      </c>
      <c r="J99" s="116">
        <v>0</v>
      </c>
      <c r="K99" s="116">
        <v>0</v>
      </c>
      <c r="L99" s="116">
        <v>0</v>
      </c>
      <c r="M99" s="116">
        <v>0</v>
      </c>
      <c r="N99" s="116">
        <v>0</v>
      </c>
      <c r="O99" s="101">
        <f t="shared" si="106"/>
        <v>0</v>
      </c>
      <c r="P99" s="110"/>
      <c r="Q99" s="110"/>
      <c r="R99" s="110"/>
      <c r="S99" s="110"/>
      <c r="T99" s="110"/>
      <c r="U99" s="110"/>
      <c r="V99" s="110"/>
      <c r="W99" s="110"/>
      <c r="X99" s="110"/>
      <c r="Y99" s="110"/>
      <c r="Z99" s="110"/>
      <c r="AA99" s="110"/>
      <c r="AB99" s="110"/>
      <c r="AC99" s="140"/>
    </row>
    <row r="100" spans="1:29" s="92" customFormat="1" x14ac:dyDescent="0.2">
      <c r="A100" s="7"/>
      <c r="B100" s="485" t="s">
        <v>462</v>
      </c>
      <c r="C100" s="116">
        <v>0</v>
      </c>
      <c r="D100" s="116">
        <v>0</v>
      </c>
      <c r="E100" s="116">
        <v>2091.3104671836882</v>
      </c>
      <c r="F100" s="116">
        <v>0</v>
      </c>
      <c r="G100" s="116">
        <v>0</v>
      </c>
      <c r="H100" s="116">
        <v>0</v>
      </c>
      <c r="I100" s="116">
        <v>0</v>
      </c>
      <c r="J100" s="116">
        <v>0</v>
      </c>
      <c r="K100" s="116">
        <v>0</v>
      </c>
      <c r="L100" s="116">
        <v>0</v>
      </c>
      <c r="M100" s="116">
        <v>0</v>
      </c>
      <c r="N100" s="116">
        <v>0</v>
      </c>
      <c r="O100" s="101">
        <f t="shared" si="106"/>
        <v>2091.3104671836882</v>
      </c>
      <c r="P100" s="110"/>
      <c r="Q100" s="110"/>
      <c r="R100" s="110"/>
      <c r="S100" s="110"/>
      <c r="T100" s="110"/>
      <c r="U100" s="110"/>
      <c r="V100" s="110"/>
      <c r="W100" s="110"/>
      <c r="X100" s="110"/>
      <c r="Y100" s="110"/>
      <c r="Z100" s="110"/>
      <c r="AA100" s="110"/>
      <c r="AB100" s="110"/>
      <c r="AC100" s="140"/>
    </row>
    <row r="101" spans="1:29" s="92" customFormat="1" x14ac:dyDescent="0.2">
      <c r="A101" s="7"/>
      <c r="B101" s="460" t="s">
        <v>476</v>
      </c>
      <c r="C101" s="116">
        <v>0</v>
      </c>
      <c r="D101" s="116">
        <v>0</v>
      </c>
      <c r="E101" s="116">
        <v>0</v>
      </c>
      <c r="F101" s="116">
        <v>0</v>
      </c>
      <c r="G101" s="116">
        <v>0</v>
      </c>
      <c r="H101" s="116">
        <v>0</v>
      </c>
      <c r="I101" s="116">
        <v>0</v>
      </c>
      <c r="J101" s="116">
        <v>0</v>
      </c>
      <c r="K101" s="116">
        <v>0</v>
      </c>
      <c r="L101" s="116">
        <v>0</v>
      </c>
      <c r="M101" s="116">
        <v>0</v>
      </c>
      <c r="N101" s="116">
        <v>0</v>
      </c>
      <c r="O101" s="101">
        <f t="shared" ref="O101:O130" si="112">SUM(C101:N101)</f>
        <v>0</v>
      </c>
      <c r="P101" s="110"/>
      <c r="Q101" s="110"/>
      <c r="R101" s="110"/>
      <c r="S101" s="110"/>
      <c r="T101" s="110"/>
      <c r="U101" s="110"/>
      <c r="V101" s="110"/>
      <c r="W101" s="110"/>
      <c r="X101" s="110"/>
      <c r="Y101" s="110"/>
      <c r="Z101" s="110"/>
      <c r="AA101" s="110"/>
      <c r="AB101" s="110"/>
      <c r="AC101" s="140"/>
    </row>
    <row r="102" spans="1:29" s="92" customFormat="1" x14ac:dyDescent="0.2">
      <c r="A102" s="7"/>
      <c r="B102" s="485" t="s">
        <v>535</v>
      </c>
      <c r="C102" s="116">
        <v>0</v>
      </c>
      <c r="D102" s="116">
        <v>0</v>
      </c>
      <c r="E102" s="116">
        <v>0</v>
      </c>
      <c r="F102" s="116">
        <v>0</v>
      </c>
      <c r="G102" s="116">
        <v>0</v>
      </c>
      <c r="H102" s="116">
        <v>0</v>
      </c>
      <c r="I102" s="116">
        <v>0</v>
      </c>
      <c r="J102" s="116">
        <v>0</v>
      </c>
      <c r="K102" s="116">
        <v>0</v>
      </c>
      <c r="L102" s="116">
        <v>0</v>
      </c>
      <c r="M102" s="116">
        <v>0</v>
      </c>
      <c r="N102" s="116">
        <v>0</v>
      </c>
      <c r="O102" s="101">
        <f t="shared" si="112"/>
        <v>0</v>
      </c>
      <c r="P102" s="110"/>
      <c r="Q102" s="110"/>
      <c r="R102" s="110"/>
      <c r="S102" s="110"/>
      <c r="T102" s="110"/>
      <c r="U102" s="110"/>
      <c r="V102" s="110"/>
      <c r="W102" s="110"/>
      <c r="X102" s="110"/>
      <c r="Y102" s="110"/>
      <c r="Z102" s="110"/>
      <c r="AA102" s="110"/>
      <c r="AB102" s="110"/>
      <c r="AC102" s="140"/>
    </row>
    <row r="103" spans="1:29" s="92" customFormat="1" x14ac:dyDescent="0.2">
      <c r="A103" s="7"/>
      <c r="B103" s="460" t="s">
        <v>463</v>
      </c>
      <c r="C103" s="461">
        <v>0</v>
      </c>
      <c r="D103" s="461">
        <v>0</v>
      </c>
      <c r="E103" s="461">
        <v>0</v>
      </c>
      <c r="F103" s="461">
        <v>0</v>
      </c>
      <c r="G103" s="461">
        <v>0</v>
      </c>
      <c r="H103" s="461">
        <v>798.5868927570815</v>
      </c>
      <c r="I103" s="461">
        <v>0</v>
      </c>
      <c r="J103" s="461">
        <v>0</v>
      </c>
      <c r="K103" s="461">
        <v>0</v>
      </c>
      <c r="L103" s="461">
        <v>0</v>
      </c>
      <c r="M103" s="461">
        <v>0</v>
      </c>
      <c r="N103" s="461">
        <v>0</v>
      </c>
      <c r="O103" s="101">
        <f t="shared" si="112"/>
        <v>798.5868927570815</v>
      </c>
      <c r="P103" s="110"/>
      <c r="Q103" s="110"/>
      <c r="R103" s="110"/>
      <c r="S103" s="110"/>
      <c r="T103" s="110"/>
      <c r="U103" s="110"/>
      <c r="V103" s="110"/>
      <c r="W103" s="110"/>
      <c r="X103" s="110"/>
      <c r="Y103" s="110"/>
      <c r="Z103" s="110"/>
      <c r="AA103" s="110"/>
      <c r="AB103" s="110"/>
      <c r="AC103" s="140"/>
    </row>
    <row r="104" spans="1:29" s="92" customFormat="1" x14ac:dyDescent="0.2">
      <c r="A104" s="7"/>
      <c r="B104" s="485" t="s">
        <v>464</v>
      </c>
      <c r="C104" s="461">
        <v>0</v>
      </c>
      <c r="D104" s="461">
        <v>0</v>
      </c>
      <c r="E104" s="461">
        <v>0</v>
      </c>
      <c r="F104" s="461">
        <v>0</v>
      </c>
      <c r="G104" s="461">
        <v>0</v>
      </c>
      <c r="H104" s="461">
        <v>0</v>
      </c>
      <c r="I104" s="461">
        <v>0</v>
      </c>
      <c r="J104" s="461">
        <v>0</v>
      </c>
      <c r="K104" s="461">
        <v>0</v>
      </c>
      <c r="L104" s="461">
        <v>0</v>
      </c>
      <c r="M104" s="461">
        <v>0</v>
      </c>
      <c r="N104" s="461">
        <v>0</v>
      </c>
      <c r="O104" s="101">
        <f t="shared" si="112"/>
        <v>0</v>
      </c>
      <c r="P104" s="110"/>
      <c r="Q104" s="110"/>
      <c r="R104" s="110"/>
      <c r="S104" s="110"/>
      <c r="T104" s="110"/>
      <c r="U104" s="110"/>
      <c r="V104" s="110"/>
      <c r="W104" s="110"/>
      <c r="X104" s="110"/>
      <c r="Y104" s="110"/>
      <c r="Z104" s="110"/>
      <c r="AA104" s="110"/>
      <c r="AB104" s="110"/>
      <c r="AC104" s="140"/>
    </row>
    <row r="105" spans="1:29" s="92" customFormat="1" x14ac:dyDescent="0.2">
      <c r="A105" s="7"/>
      <c r="B105" s="460" t="s">
        <v>418</v>
      </c>
      <c r="C105" s="461">
        <v>0</v>
      </c>
      <c r="D105" s="461">
        <v>0</v>
      </c>
      <c r="E105" s="461">
        <v>0</v>
      </c>
      <c r="F105" s="461">
        <v>0</v>
      </c>
      <c r="G105" s="461">
        <v>0</v>
      </c>
      <c r="H105" s="461">
        <v>0</v>
      </c>
      <c r="I105" s="461">
        <v>0</v>
      </c>
      <c r="J105" s="461">
        <v>0</v>
      </c>
      <c r="K105" s="461">
        <v>0</v>
      </c>
      <c r="L105" s="461">
        <v>0</v>
      </c>
      <c r="M105" s="461">
        <v>0</v>
      </c>
      <c r="N105" s="461">
        <v>0</v>
      </c>
      <c r="O105" s="101">
        <f t="shared" si="112"/>
        <v>0</v>
      </c>
      <c r="P105" s="110"/>
      <c r="Q105" s="110"/>
      <c r="R105" s="110"/>
      <c r="S105" s="110"/>
      <c r="T105" s="110"/>
      <c r="U105" s="110"/>
      <c r="V105" s="110"/>
      <c r="W105" s="110"/>
      <c r="X105" s="110"/>
      <c r="Y105" s="110"/>
      <c r="Z105" s="110"/>
      <c r="AA105" s="110"/>
      <c r="AB105" s="110"/>
      <c r="AC105" s="140"/>
    </row>
    <row r="106" spans="1:29" s="92" customFormat="1" x14ac:dyDescent="0.2">
      <c r="A106" s="7"/>
      <c r="B106" s="485" t="s">
        <v>477</v>
      </c>
      <c r="C106" s="461">
        <v>0</v>
      </c>
      <c r="D106" s="461">
        <v>0</v>
      </c>
      <c r="E106" s="461">
        <v>0</v>
      </c>
      <c r="F106" s="461">
        <v>0</v>
      </c>
      <c r="G106" s="461">
        <v>0</v>
      </c>
      <c r="H106" s="461">
        <v>0</v>
      </c>
      <c r="I106" s="461">
        <v>0</v>
      </c>
      <c r="J106" s="461">
        <v>0</v>
      </c>
      <c r="K106" s="461">
        <v>0</v>
      </c>
      <c r="L106" s="461">
        <v>0</v>
      </c>
      <c r="M106" s="461">
        <v>0</v>
      </c>
      <c r="N106" s="461">
        <v>0</v>
      </c>
      <c r="O106" s="101">
        <f t="shared" si="112"/>
        <v>0</v>
      </c>
      <c r="P106" s="110"/>
      <c r="Q106" s="110"/>
      <c r="R106" s="110"/>
      <c r="S106" s="110"/>
      <c r="T106" s="110"/>
      <c r="U106" s="110"/>
      <c r="V106" s="110"/>
      <c r="W106" s="110"/>
      <c r="X106" s="110"/>
      <c r="Y106" s="110"/>
      <c r="Z106" s="110"/>
      <c r="AA106" s="110"/>
      <c r="AB106" s="110"/>
      <c r="AC106" s="140"/>
    </row>
    <row r="107" spans="1:29" s="92" customFormat="1" x14ac:dyDescent="0.2">
      <c r="A107" s="7"/>
      <c r="B107" s="460" t="s">
        <v>542</v>
      </c>
      <c r="C107" s="461">
        <v>0</v>
      </c>
      <c r="D107" s="461">
        <v>0</v>
      </c>
      <c r="E107" s="461">
        <v>0</v>
      </c>
      <c r="F107" s="461">
        <v>0</v>
      </c>
      <c r="G107" s="461">
        <v>0</v>
      </c>
      <c r="H107" s="461">
        <v>0</v>
      </c>
      <c r="I107" s="461">
        <v>0</v>
      </c>
      <c r="J107" s="461">
        <v>22.028931</v>
      </c>
      <c r="K107" s="461">
        <v>0</v>
      </c>
      <c r="L107" s="461">
        <v>0</v>
      </c>
      <c r="M107" s="461">
        <v>0</v>
      </c>
      <c r="N107" s="461">
        <v>0</v>
      </c>
      <c r="O107" s="101">
        <f t="shared" si="112"/>
        <v>22.028931</v>
      </c>
      <c r="P107" s="110"/>
      <c r="Q107" s="110"/>
      <c r="R107" s="110"/>
      <c r="S107" s="110"/>
      <c r="T107" s="110"/>
      <c r="U107" s="110"/>
      <c r="V107" s="110"/>
      <c r="W107" s="110"/>
      <c r="X107" s="110"/>
      <c r="Y107" s="110"/>
      <c r="Z107" s="110"/>
      <c r="AA107" s="110"/>
      <c r="AB107" s="110"/>
      <c r="AC107" s="140"/>
    </row>
    <row r="108" spans="1:29" s="92" customFormat="1" x14ac:dyDescent="0.2">
      <c r="A108" s="7"/>
      <c r="B108" s="485" t="s">
        <v>540</v>
      </c>
      <c r="C108" s="461">
        <v>0</v>
      </c>
      <c r="D108" s="461">
        <v>0</v>
      </c>
      <c r="E108" s="461">
        <v>0</v>
      </c>
      <c r="F108" s="461">
        <v>0</v>
      </c>
      <c r="G108" s="461">
        <v>0</v>
      </c>
      <c r="H108" s="461">
        <v>0</v>
      </c>
      <c r="I108" s="461">
        <v>0</v>
      </c>
      <c r="J108" s="461">
        <v>0</v>
      </c>
      <c r="K108" s="461">
        <v>0</v>
      </c>
      <c r="L108" s="461">
        <v>0</v>
      </c>
      <c r="M108" s="461">
        <v>0</v>
      </c>
      <c r="N108" s="461">
        <v>0</v>
      </c>
      <c r="O108" s="101">
        <f t="shared" si="112"/>
        <v>0</v>
      </c>
      <c r="P108" s="110"/>
      <c r="Q108" s="110"/>
      <c r="R108" s="110"/>
      <c r="S108" s="110"/>
      <c r="T108" s="110"/>
      <c r="U108" s="110"/>
      <c r="V108" s="110"/>
      <c r="W108" s="110"/>
      <c r="X108" s="110"/>
      <c r="Y108" s="110"/>
      <c r="Z108" s="110"/>
      <c r="AA108" s="110"/>
      <c r="AB108" s="110"/>
      <c r="AC108" s="140"/>
    </row>
    <row r="109" spans="1:29" s="92" customFormat="1" x14ac:dyDescent="0.2">
      <c r="A109" s="7"/>
      <c r="B109" s="460" t="s">
        <v>720</v>
      </c>
      <c r="C109" s="461">
        <v>0</v>
      </c>
      <c r="D109" s="461">
        <v>0</v>
      </c>
      <c r="E109" s="461">
        <v>0</v>
      </c>
      <c r="F109" s="461">
        <v>0</v>
      </c>
      <c r="G109" s="461">
        <v>0</v>
      </c>
      <c r="H109" s="461">
        <v>0</v>
      </c>
      <c r="I109" s="461">
        <v>0</v>
      </c>
      <c r="J109" s="461">
        <v>0</v>
      </c>
      <c r="K109" s="461">
        <v>0</v>
      </c>
      <c r="L109" s="461">
        <v>0</v>
      </c>
      <c r="M109" s="461">
        <v>0</v>
      </c>
      <c r="N109" s="461">
        <v>0</v>
      </c>
      <c r="O109" s="101">
        <f t="shared" si="112"/>
        <v>0</v>
      </c>
      <c r="P109" s="110"/>
      <c r="Q109" s="110"/>
      <c r="R109" s="110"/>
      <c r="S109" s="110"/>
      <c r="T109" s="110"/>
      <c r="U109" s="110"/>
      <c r="V109" s="110"/>
      <c r="W109" s="110"/>
      <c r="X109" s="110"/>
      <c r="Y109" s="110"/>
      <c r="Z109" s="110"/>
      <c r="AA109" s="110"/>
      <c r="AB109" s="110"/>
      <c r="AC109" s="140"/>
    </row>
    <row r="110" spans="1:29" s="92" customFormat="1" x14ac:dyDescent="0.2">
      <c r="A110" s="7"/>
      <c r="B110" s="485" t="s">
        <v>721</v>
      </c>
      <c r="C110" s="461">
        <v>0</v>
      </c>
      <c r="D110" s="461">
        <v>0</v>
      </c>
      <c r="E110" s="461">
        <v>0</v>
      </c>
      <c r="F110" s="461">
        <v>0</v>
      </c>
      <c r="G110" s="461">
        <v>0</v>
      </c>
      <c r="H110" s="461">
        <v>0</v>
      </c>
      <c r="I110" s="461">
        <v>0</v>
      </c>
      <c r="J110" s="461">
        <v>0</v>
      </c>
      <c r="K110" s="461">
        <v>0</v>
      </c>
      <c r="L110" s="461">
        <v>0</v>
      </c>
      <c r="M110" s="461">
        <v>0</v>
      </c>
      <c r="N110" s="461">
        <v>0</v>
      </c>
      <c r="O110" s="101">
        <f t="shared" si="112"/>
        <v>0</v>
      </c>
      <c r="P110" s="110"/>
      <c r="Q110" s="110"/>
      <c r="R110" s="110"/>
      <c r="S110" s="110"/>
      <c r="T110" s="110"/>
      <c r="U110" s="110"/>
      <c r="V110" s="110"/>
      <c r="W110" s="110"/>
      <c r="X110" s="110"/>
      <c r="Y110" s="110"/>
      <c r="Z110" s="110"/>
      <c r="AA110" s="110"/>
      <c r="AB110" s="110"/>
      <c r="AC110" s="140"/>
    </row>
    <row r="111" spans="1:29" s="92" customFormat="1" x14ac:dyDescent="0.2">
      <c r="A111" s="7"/>
      <c r="B111" s="460" t="s">
        <v>619</v>
      </c>
      <c r="C111" s="461">
        <v>0</v>
      </c>
      <c r="D111" s="461">
        <v>0</v>
      </c>
      <c r="E111" s="461">
        <v>0</v>
      </c>
      <c r="F111" s="461">
        <v>0</v>
      </c>
      <c r="G111" s="461">
        <v>0</v>
      </c>
      <c r="H111" s="461">
        <v>0</v>
      </c>
      <c r="I111" s="461">
        <v>0</v>
      </c>
      <c r="J111" s="461">
        <v>0</v>
      </c>
      <c r="K111" s="461">
        <v>0</v>
      </c>
      <c r="L111" s="461">
        <v>0</v>
      </c>
      <c r="M111" s="461">
        <v>0</v>
      </c>
      <c r="N111" s="461">
        <v>0</v>
      </c>
      <c r="O111" s="101">
        <f t="shared" si="112"/>
        <v>0</v>
      </c>
      <c r="P111" s="110"/>
      <c r="Q111" s="110"/>
      <c r="R111" s="110"/>
      <c r="S111" s="110"/>
      <c r="T111" s="110"/>
      <c r="U111" s="110"/>
      <c r="V111" s="110"/>
      <c r="W111" s="110"/>
      <c r="X111" s="110"/>
      <c r="Y111" s="110"/>
      <c r="Z111" s="110"/>
      <c r="AA111" s="110"/>
      <c r="AB111" s="110"/>
      <c r="AC111" s="140"/>
    </row>
    <row r="112" spans="1:29" s="92" customFormat="1" x14ac:dyDescent="0.2">
      <c r="A112" s="7"/>
      <c r="B112" s="485" t="s">
        <v>620</v>
      </c>
      <c r="C112" s="461">
        <v>0</v>
      </c>
      <c r="D112" s="461">
        <v>0</v>
      </c>
      <c r="E112" s="461">
        <v>0</v>
      </c>
      <c r="F112" s="461">
        <v>0</v>
      </c>
      <c r="G112" s="461">
        <v>0</v>
      </c>
      <c r="H112" s="461">
        <v>0</v>
      </c>
      <c r="I112" s="461">
        <v>0</v>
      </c>
      <c r="J112" s="461">
        <v>0</v>
      </c>
      <c r="K112" s="461">
        <v>0</v>
      </c>
      <c r="L112" s="461">
        <v>0</v>
      </c>
      <c r="M112" s="461">
        <v>0</v>
      </c>
      <c r="N112" s="461">
        <v>0</v>
      </c>
      <c r="O112" s="101">
        <f t="shared" si="112"/>
        <v>0</v>
      </c>
      <c r="P112" s="110"/>
      <c r="Q112" s="110"/>
      <c r="R112" s="110"/>
      <c r="S112" s="110"/>
      <c r="T112" s="110"/>
      <c r="U112" s="110"/>
      <c r="V112" s="110"/>
      <c r="W112" s="110"/>
      <c r="X112" s="110"/>
      <c r="Y112" s="110"/>
      <c r="Z112" s="110"/>
      <c r="AA112" s="110"/>
      <c r="AB112" s="110"/>
      <c r="AC112" s="140"/>
    </row>
    <row r="113" spans="1:29" s="92" customFormat="1" x14ac:dyDescent="0.2">
      <c r="A113" s="7"/>
      <c r="B113" s="460" t="s">
        <v>621</v>
      </c>
      <c r="C113" s="461">
        <v>0</v>
      </c>
      <c r="D113" s="461">
        <v>0</v>
      </c>
      <c r="E113" s="461">
        <v>0</v>
      </c>
      <c r="F113" s="461">
        <v>0</v>
      </c>
      <c r="G113" s="461">
        <v>0</v>
      </c>
      <c r="H113" s="461">
        <v>0</v>
      </c>
      <c r="I113" s="461">
        <v>0</v>
      </c>
      <c r="J113" s="461">
        <v>0</v>
      </c>
      <c r="K113" s="461">
        <v>0</v>
      </c>
      <c r="L113" s="461">
        <v>0</v>
      </c>
      <c r="M113" s="461">
        <v>0</v>
      </c>
      <c r="N113" s="461">
        <v>0</v>
      </c>
      <c r="O113" s="101">
        <f t="shared" si="112"/>
        <v>0</v>
      </c>
      <c r="P113" s="110"/>
      <c r="Q113" s="110"/>
      <c r="R113" s="110"/>
      <c r="S113" s="110"/>
      <c r="T113" s="110"/>
      <c r="U113" s="110"/>
      <c r="V113" s="110"/>
      <c r="W113" s="110"/>
      <c r="X113" s="110"/>
      <c r="Y113" s="110"/>
      <c r="Z113" s="110"/>
      <c r="AA113" s="110"/>
      <c r="AB113" s="110"/>
      <c r="AC113" s="140"/>
    </row>
    <row r="114" spans="1:29" s="92" customFormat="1" x14ac:dyDescent="0.2">
      <c r="A114" s="7"/>
      <c r="B114" s="485" t="s">
        <v>465</v>
      </c>
      <c r="C114" s="461">
        <v>0</v>
      </c>
      <c r="D114" s="461">
        <v>0</v>
      </c>
      <c r="E114" s="461">
        <v>0</v>
      </c>
      <c r="F114" s="461">
        <v>0</v>
      </c>
      <c r="G114" s="461">
        <v>0</v>
      </c>
      <c r="H114" s="461">
        <v>0</v>
      </c>
      <c r="I114" s="461">
        <v>0</v>
      </c>
      <c r="J114" s="461">
        <v>0</v>
      </c>
      <c r="K114" s="461">
        <v>0</v>
      </c>
      <c r="L114" s="461">
        <v>0</v>
      </c>
      <c r="M114" s="461">
        <v>0</v>
      </c>
      <c r="N114" s="461">
        <v>0</v>
      </c>
      <c r="O114" s="101">
        <f t="shared" si="112"/>
        <v>0</v>
      </c>
      <c r="P114" s="110"/>
      <c r="Q114" s="110"/>
      <c r="R114" s="110"/>
      <c r="S114" s="110"/>
      <c r="T114" s="110"/>
      <c r="U114" s="110"/>
      <c r="V114" s="110"/>
      <c r="W114" s="110"/>
      <c r="X114" s="110"/>
      <c r="Y114" s="110"/>
      <c r="Z114" s="110"/>
      <c r="AA114" s="110"/>
      <c r="AB114" s="110"/>
      <c r="AC114" s="140"/>
    </row>
    <row r="115" spans="1:29" s="92" customFormat="1" x14ac:dyDescent="0.2">
      <c r="A115" s="7"/>
      <c r="B115" s="460" t="s">
        <v>437</v>
      </c>
      <c r="C115" s="461">
        <v>0</v>
      </c>
      <c r="D115" s="461">
        <v>0</v>
      </c>
      <c r="E115" s="461">
        <v>0</v>
      </c>
      <c r="F115" s="461">
        <v>0</v>
      </c>
      <c r="G115" s="461">
        <v>3281.1465631810001</v>
      </c>
      <c r="H115" s="461">
        <v>0</v>
      </c>
      <c r="I115" s="461">
        <v>0</v>
      </c>
      <c r="J115" s="461">
        <v>0</v>
      </c>
      <c r="K115" s="461">
        <v>0</v>
      </c>
      <c r="L115" s="461">
        <v>0</v>
      </c>
      <c r="M115" s="461">
        <v>0</v>
      </c>
      <c r="N115" s="461">
        <v>0</v>
      </c>
      <c r="O115" s="101">
        <f t="shared" si="112"/>
        <v>3281.1465631810001</v>
      </c>
      <c r="P115" s="110"/>
      <c r="Q115" s="110"/>
      <c r="R115" s="110"/>
      <c r="S115" s="110"/>
      <c r="T115" s="110"/>
      <c r="U115" s="110"/>
      <c r="V115" s="110"/>
      <c r="W115" s="110"/>
      <c r="X115" s="110"/>
      <c r="Y115" s="110"/>
      <c r="Z115" s="110"/>
      <c r="AA115" s="110"/>
      <c r="AB115" s="110"/>
      <c r="AC115" s="140"/>
    </row>
    <row r="116" spans="1:29" s="92" customFormat="1" x14ac:dyDescent="0.2">
      <c r="A116" s="7"/>
      <c r="B116" s="485" t="s">
        <v>622</v>
      </c>
      <c r="C116" s="461">
        <v>0</v>
      </c>
      <c r="D116" s="461">
        <v>0</v>
      </c>
      <c r="E116" s="461">
        <v>0</v>
      </c>
      <c r="F116" s="461">
        <v>0</v>
      </c>
      <c r="G116" s="461">
        <v>0</v>
      </c>
      <c r="H116" s="461">
        <v>0</v>
      </c>
      <c r="I116" s="461">
        <v>0</v>
      </c>
      <c r="J116" s="461">
        <v>0</v>
      </c>
      <c r="K116" s="461">
        <v>0</v>
      </c>
      <c r="L116" s="461">
        <v>0</v>
      </c>
      <c r="M116" s="461">
        <v>0</v>
      </c>
      <c r="N116" s="461">
        <v>0</v>
      </c>
      <c r="O116" s="101">
        <f t="shared" si="112"/>
        <v>0</v>
      </c>
      <c r="P116" s="110"/>
      <c r="Q116" s="110"/>
      <c r="R116" s="110"/>
      <c r="S116" s="110"/>
      <c r="T116" s="110"/>
      <c r="U116" s="110"/>
      <c r="V116" s="110"/>
      <c r="W116" s="110"/>
      <c r="X116" s="110"/>
      <c r="Y116" s="110"/>
      <c r="Z116" s="110"/>
      <c r="AA116" s="110"/>
      <c r="AB116" s="110"/>
      <c r="AC116" s="140"/>
    </row>
    <row r="117" spans="1:29" s="92" customFormat="1" x14ac:dyDescent="0.2">
      <c r="A117" s="7"/>
      <c r="B117" s="460" t="s">
        <v>623</v>
      </c>
      <c r="C117" s="461">
        <v>0</v>
      </c>
      <c r="D117" s="461">
        <v>0</v>
      </c>
      <c r="E117" s="461">
        <v>1899.9926029999999</v>
      </c>
      <c r="F117" s="461">
        <v>0</v>
      </c>
      <c r="G117" s="461">
        <v>0</v>
      </c>
      <c r="H117" s="461">
        <v>0</v>
      </c>
      <c r="I117" s="461">
        <v>0</v>
      </c>
      <c r="J117" s="461">
        <v>0</v>
      </c>
      <c r="K117" s="461">
        <v>0</v>
      </c>
      <c r="L117" s="461">
        <v>0</v>
      </c>
      <c r="M117" s="461">
        <v>0</v>
      </c>
      <c r="N117" s="461">
        <v>0</v>
      </c>
      <c r="O117" s="101">
        <f t="shared" si="112"/>
        <v>1899.9926029999999</v>
      </c>
      <c r="P117" s="110"/>
      <c r="Q117" s="110"/>
      <c r="R117" s="110"/>
      <c r="S117" s="110"/>
      <c r="T117" s="110"/>
      <c r="U117" s="110"/>
      <c r="V117" s="110"/>
      <c r="W117" s="110"/>
      <c r="X117" s="110"/>
      <c r="Y117" s="110"/>
      <c r="Z117" s="110"/>
      <c r="AA117" s="110"/>
      <c r="AB117" s="110"/>
      <c r="AC117" s="140"/>
    </row>
    <row r="118" spans="1:29" s="92" customFormat="1" x14ac:dyDescent="0.2">
      <c r="A118" s="7"/>
      <c r="B118" s="460" t="s">
        <v>647</v>
      </c>
      <c r="C118" s="461">
        <v>0</v>
      </c>
      <c r="D118" s="461">
        <v>0</v>
      </c>
      <c r="E118" s="461">
        <v>0</v>
      </c>
      <c r="F118" s="461">
        <v>0</v>
      </c>
      <c r="G118" s="461">
        <v>0</v>
      </c>
      <c r="H118" s="461">
        <v>0</v>
      </c>
      <c r="I118" s="461">
        <v>0</v>
      </c>
      <c r="J118" s="461">
        <v>0</v>
      </c>
      <c r="K118" s="461">
        <v>0</v>
      </c>
      <c r="L118" s="461">
        <v>0</v>
      </c>
      <c r="M118" s="461">
        <v>0</v>
      </c>
      <c r="N118" s="461">
        <v>0</v>
      </c>
      <c r="O118" s="101">
        <f t="shared" si="112"/>
        <v>0</v>
      </c>
      <c r="P118" s="110"/>
      <c r="Q118" s="110"/>
      <c r="R118" s="110"/>
      <c r="S118" s="110"/>
      <c r="T118" s="110"/>
      <c r="U118" s="110"/>
      <c r="V118" s="110"/>
      <c r="W118" s="110"/>
      <c r="X118" s="110"/>
      <c r="Y118" s="110"/>
      <c r="Z118" s="110"/>
      <c r="AA118" s="110"/>
      <c r="AB118" s="110"/>
      <c r="AC118" s="140"/>
    </row>
    <row r="119" spans="1:29" s="92" customFormat="1" x14ac:dyDescent="0.2">
      <c r="A119" s="7"/>
      <c r="B119" s="485" t="s">
        <v>548</v>
      </c>
      <c r="C119" s="461">
        <v>0</v>
      </c>
      <c r="D119" s="461">
        <v>0</v>
      </c>
      <c r="E119" s="461">
        <v>0</v>
      </c>
      <c r="F119" s="461">
        <v>0</v>
      </c>
      <c r="G119" s="461">
        <v>0</v>
      </c>
      <c r="H119" s="461">
        <v>0</v>
      </c>
      <c r="I119" s="461">
        <v>0</v>
      </c>
      <c r="J119" s="461">
        <v>0</v>
      </c>
      <c r="K119" s="461">
        <v>0</v>
      </c>
      <c r="L119" s="461">
        <v>0</v>
      </c>
      <c r="M119" s="461">
        <v>0</v>
      </c>
      <c r="N119" s="461">
        <v>0</v>
      </c>
      <c r="O119" s="101">
        <f t="shared" si="112"/>
        <v>0</v>
      </c>
      <c r="P119" s="110"/>
      <c r="Q119" s="110"/>
      <c r="R119" s="110"/>
      <c r="S119" s="110"/>
      <c r="T119" s="110"/>
      <c r="U119" s="110"/>
      <c r="V119" s="110"/>
      <c r="W119" s="110"/>
      <c r="X119" s="110"/>
      <c r="Y119" s="110"/>
      <c r="Z119" s="110"/>
      <c r="AA119" s="110"/>
      <c r="AB119" s="110"/>
      <c r="AC119" s="140"/>
    </row>
    <row r="120" spans="1:29" s="92" customFormat="1" x14ac:dyDescent="0.2">
      <c r="A120" s="7"/>
      <c r="B120" s="460" t="s">
        <v>860</v>
      </c>
      <c r="C120" s="461">
        <v>1185.7927094121185</v>
      </c>
      <c r="D120" s="461">
        <v>0</v>
      </c>
      <c r="E120" s="461">
        <v>0</v>
      </c>
      <c r="F120" s="461">
        <v>0</v>
      </c>
      <c r="G120" s="461">
        <v>0</v>
      </c>
      <c r="H120" s="461">
        <v>0</v>
      </c>
      <c r="I120" s="461">
        <v>0</v>
      </c>
      <c r="J120" s="461">
        <v>0</v>
      </c>
      <c r="K120" s="461">
        <v>0</v>
      </c>
      <c r="L120" s="461">
        <v>0</v>
      </c>
      <c r="M120" s="461">
        <v>0</v>
      </c>
      <c r="N120" s="461">
        <v>0</v>
      </c>
      <c r="O120" s="101">
        <f t="shared" si="112"/>
        <v>1185.7927094121185</v>
      </c>
      <c r="P120" s="110"/>
      <c r="Q120" s="110"/>
      <c r="R120" s="110"/>
      <c r="S120" s="110"/>
      <c r="T120" s="110"/>
      <c r="U120" s="110"/>
      <c r="V120" s="110"/>
      <c r="W120" s="110"/>
      <c r="X120" s="110"/>
      <c r="Y120" s="110"/>
      <c r="Z120" s="110"/>
      <c r="AA120" s="110"/>
      <c r="AB120" s="110"/>
      <c r="AC120" s="140"/>
    </row>
    <row r="121" spans="1:29" s="92" customFormat="1" x14ac:dyDescent="0.2">
      <c r="A121" s="7"/>
      <c r="B121" s="485" t="s">
        <v>861</v>
      </c>
      <c r="C121" s="461">
        <v>0</v>
      </c>
      <c r="D121" s="461">
        <v>0</v>
      </c>
      <c r="E121" s="461">
        <v>0</v>
      </c>
      <c r="F121" s="461">
        <v>1729.2981301343466</v>
      </c>
      <c r="G121" s="461">
        <v>0</v>
      </c>
      <c r="H121" s="461">
        <v>0</v>
      </c>
      <c r="I121" s="461">
        <v>0</v>
      </c>
      <c r="J121" s="461">
        <v>0</v>
      </c>
      <c r="K121" s="461">
        <v>0</v>
      </c>
      <c r="L121" s="461">
        <v>0</v>
      </c>
      <c r="M121" s="461">
        <v>0</v>
      </c>
      <c r="N121" s="461">
        <v>0</v>
      </c>
      <c r="O121" s="101">
        <f t="shared" si="112"/>
        <v>1729.2981301343466</v>
      </c>
      <c r="P121" s="110"/>
      <c r="Q121" s="110"/>
      <c r="R121" s="110"/>
      <c r="S121" s="110"/>
      <c r="T121" s="110"/>
      <c r="U121" s="110"/>
      <c r="V121" s="110"/>
      <c r="W121" s="110"/>
      <c r="X121" s="110"/>
      <c r="Y121" s="110"/>
      <c r="Z121" s="110"/>
      <c r="AA121" s="110"/>
      <c r="AB121" s="110"/>
      <c r="AC121" s="140"/>
    </row>
    <row r="122" spans="1:29" s="92" customFormat="1" x14ac:dyDescent="0.2">
      <c r="A122" s="7"/>
      <c r="B122" s="485" t="s">
        <v>644</v>
      </c>
      <c r="C122" s="461">
        <v>0</v>
      </c>
      <c r="D122" s="461">
        <v>0</v>
      </c>
      <c r="E122" s="461">
        <v>0</v>
      </c>
      <c r="F122" s="461">
        <v>0</v>
      </c>
      <c r="G122" s="461">
        <v>0</v>
      </c>
      <c r="H122" s="461">
        <v>0</v>
      </c>
      <c r="I122" s="461">
        <v>0</v>
      </c>
      <c r="J122" s="461">
        <v>0</v>
      </c>
      <c r="K122" s="461">
        <v>0</v>
      </c>
      <c r="L122" s="461">
        <v>0</v>
      </c>
      <c r="M122" s="461">
        <v>0</v>
      </c>
      <c r="N122" s="461">
        <v>0</v>
      </c>
      <c r="O122" s="101">
        <f t="shared" si="112"/>
        <v>0</v>
      </c>
      <c r="P122" s="110"/>
      <c r="Q122" s="110"/>
      <c r="R122" s="110"/>
      <c r="S122" s="110"/>
      <c r="T122" s="110"/>
      <c r="U122" s="110"/>
      <c r="V122" s="110"/>
      <c r="W122" s="110"/>
      <c r="X122" s="110"/>
      <c r="Y122" s="110"/>
      <c r="Z122" s="110"/>
      <c r="AA122" s="110"/>
      <c r="AB122" s="110"/>
      <c r="AC122" s="140"/>
    </row>
    <row r="123" spans="1:29" s="92" customFormat="1" x14ac:dyDescent="0.2">
      <c r="A123" s="7"/>
      <c r="B123" s="485" t="s">
        <v>645</v>
      </c>
      <c r="C123" s="461">
        <v>0</v>
      </c>
      <c r="D123" s="461">
        <v>0</v>
      </c>
      <c r="E123" s="461">
        <v>0</v>
      </c>
      <c r="F123" s="461">
        <v>0</v>
      </c>
      <c r="G123" s="461">
        <v>0</v>
      </c>
      <c r="H123" s="461">
        <v>0</v>
      </c>
      <c r="I123" s="461">
        <v>0</v>
      </c>
      <c r="J123" s="461">
        <v>0</v>
      </c>
      <c r="K123" s="461">
        <v>0</v>
      </c>
      <c r="L123" s="461">
        <v>0</v>
      </c>
      <c r="M123" s="461">
        <v>0</v>
      </c>
      <c r="N123" s="461">
        <v>0</v>
      </c>
      <c r="O123" s="101">
        <f t="shared" si="112"/>
        <v>0</v>
      </c>
      <c r="P123" s="110"/>
      <c r="Q123" s="110"/>
      <c r="R123" s="110"/>
      <c r="S123" s="110"/>
      <c r="T123" s="110"/>
      <c r="U123" s="110"/>
      <c r="V123" s="110"/>
      <c r="W123" s="110"/>
      <c r="X123" s="110"/>
      <c r="Y123" s="110"/>
      <c r="Z123" s="110"/>
      <c r="AA123" s="110"/>
      <c r="AB123" s="110"/>
      <c r="AC123" s="140"/>
    </row>
    <row r="124" spans="1:29" s="92" customFormat="1" x14ac:dyDescent="0.2">
      <c r="A124" s="7"/>
      <c r="B124" s="485" t="s">
        <v>646</v>
      </c>
      <c r="C124" s="461">
        <v>0</v>
      </c>
      <c r="D124" s="461">
        <v>0</v>
      </c>
      <c r="E124" s="461">
        <v>0</v>
      </c>
      <c r="F124" s="461">
        <v>0</v>
      </c>
      <c r="G124" s="461">
        <v>0</v>
      </c>
      <c r="H124" s="461">
        <v>0</v>
      </c>
      <c r="I124" s="461">
        <v>0</v>
      </c>
      <c r="J124" s="461">
        <v>0</v>
      </c>
      <c r="K124" s="461">
        <v>0</v>
      </c>
      <c r="L124" s="461">
        <v>0</v>
      </c>
      <c r="M124" s="461">
        <v>0</v>
      </c>
      <c r="N124" s="461">
        <v>0</v>
      </c>
      <c r="O124" s="101">
        <f t="shared" si="112"/>
        <v>0</v>
      </c>
      <c r="P124" s="110"/>
      <c r="Q124" s="110"/>
      <c r="R124" s="110"/>
      <c r="S124" s="110"/>
      <c r="T124" s="110"/>
      <c r="U124" s="110"/>
      <c r="V124" s="110"/>
      <c r="W124" s="110"/>
      <c r="X124" s="110"/>
      <c r="Y124" s="110"/>
      <c r="Z124" s="110"/>
      <c r="AA124" s="110"/>
      <c r="AB124" s="110"/>
      <c r="AC124" s="140"/>
    </row>
    <row r="125" spans="1:29" s="92" customFormat="1" x14ac:dyDescent="0.2">
      <c r="A125" s="7"/>
      <c r="B125" s="485" t="s">
        <v>545</v>
      </c>
      <c r="C125" s="461">
        <v>0</v>
      </c>
      <c r="D125" s="461">
        <v>0</v>
      </c>
      <c r="E125" s="461">
        <v>0</v>
      </c>
      <c r="F125" s="461">
        <v>0</v>
      </c>
      <c r="G125" s="461">
        <v>0</v>
      </c>
      <c r="H125" s="461">
        <v>0</v>
      </c>
      <c r="I125" s="461">
        <v>0</v>
      </c>
      <c r="J125" s="461">
        <v>0</v>
      </c>
      <c r="K125" s="461">
        <v>0</v>
      </c>
      <c r="L125" s="461">
        <v>0</v>
      </c>
      <c r="M125" s="461">
        <v>0</v>
      </c>
      <c r="N125" s="461">
        <v>0</v>
      </c>
      <c r="O125" s="101">
        <f t="shared" si="112"/>
        <v>0</v>
      </c>
      <c r="P125" s="110"/>
      <c r="Q125" s="110"/>
      <c r="R125" s="110"/>
      <c r="S125" s="110"/>
      <c r="T125" s="110"/>
      <c r="U125" s="110"/>
      <c r="V125" s="110"/>
      <c r="W125" s="110"/>
      <c r="X125" s="110"/>
      <c r="Y125" s="110"/>
      <c r="Z125" s="110"/>
      <c r="AA125" s="110"/>
      <c r="AB125" s="110"/>
      <c r="AC125" s="140"/>
    </row>
    <row r="126" spans="1:29" s="92" customFormat="1" x14ac:dyDescent="0.2">
      <c r="A126" s="7"/>
      <c r="B126" s="485" t="s">
        <v>546</v>
      </c>
      <c r="C126" s="461">
        <v>0</v>
      </c>
      <c r="D126" s="461">
        <v>0</v>
      </c>
      <c r="E126" s="461">
        <v>0</v>
      </c>
      <c r="F126" s="461">
        <v>0</v>
      </c>
      <c r="G126" s="461">
        <v>0</v>
      </c>
      <c r="H126" s="461">
        <v>0</v>
      </c>
      <c r="I126" s="461">
        <v>0</v>
      </c>
      <c r="J126" s="461">
        <v>0</v>
      </c>
      <c r="K126" s="461">
        <v>0</v>
      </c>
      <c r="L126" s="461">
        <v>0</v>
      </c>
      <c r="M126" s="461">
        <v>0</v>
      </c>
      <c r="N126" s="461">
        <v>0</v>
      </c>
      <c r="O126" s="101">
        <f t="shared" si="112"/>
        <v>0</v>
      </c>
      <c r="P126" s="110"/>
      <c r="Q126" s="110"/>
      <c r="R126" s="110"/>
      <c r="S126" s="110"/>
      <c r="T126" s="110"/>
      <c r="U126" s="110"/>
      <c r="V126" s="110"/>
      <c r="W126" s="110"/>
      <c r="X126" s="110"/>
      <c r="Y126" s="110"/>
      <c r="Z126" s="110"/>
      <c r="AA126" s="110"/>
      <c r="AB126" s="110"/>
      <c r="AC126" s="140"/>
    </row>
    <row r="127" spans="1:29" s="92" customFormat="1" x14ac:dyDescent="0.2">
      <c r="A127" s="7"/>
      <c r="B127" s="485" t="s">
        <v>665</v>
      </c>
      <c r="C127" s="461">
        <v>0</v>
      </c>
      <c r="D127" s="461">
        <v>935.45852069329192</v>
      </c>
      <c r="E127" s="461">
        <v>0</v>
      </c>
      <c r="F127" s="461">
        <v>0</v>
      </c>
      <c r="G127" s="461">
        <v>935.45852069329192</v>
      </c>
      <c r="H127" s="461">
        <v>0</v>
      </c>
      <c r="I127" s="461">
        <v>0</v>
      </c>
      <c r="J127" s="461">
        <v>935.45852069329192</v>
      </c>
      <c r="K127" s="461">
        <v>0</v>
      </c>
      <c r="L127" s="461">
        <v>0</v>
      </c>
      <c r="M127" s="461">
        <v>0</v>
      </c>
      <c r="N127" s="461">
        <v>0</v>
      </c>
      <c r="O127" s="101">
        <f t="shared" si="112"/>
        <v>2806.3755620798756</v>
      </c>
      <c r="P127" s="110"/>
      <c r="Q127" s="110"/>
      <c r="R127" s="110"/>
      <c r="S127" s="110"/>
      <c r="T127" s="110"/>
      <c r="U127" s="110"/>
      <c r="V127" s="110"/>
      <c r="W127" s="110"/>
      <c r="X127" s="110"/>
      <c r="Y127" s="110"/>
      <c r="Z127" s="110"/>
      <c r="AA127" s="110"/>
      <c r="AB127" s="110"/>
      <c r="AC127" s="140"/>
    </row>
    <row r="128" spans="1:29" s="92" customFormat="1" x14ac:dyDescent="0.2">
      <c r="A128" s="7"/>
      <c r="B128" s="485" t="s">
        <v>797</v>
      </c>
      <c r="C128" s="461">
        <v>0</v>
      </c>
      <c r="D128" s="461">
        <v>0</v>
      </c>
      <c r="E128" s="461">
        <v>0</v>
      </c>
      <c r="F128" s="461">
        <v>0</v>
      </c>
      <c r="G128" s="461">
        <v>0</v>
      </c>
      <c r="H128" s="461">
        <v>0</v>
      </c>
      <c r="I128" s="461">
        <v>0</v>
      </c>
      <c r="J128" s="461">
        <v>0</v>
      </c>
      <c r="K128" s="461">
        <v>0</v>
      </c>
      <c r="L128" s="461">
        <v>0</v>
      </c>
      <c r="M128" s="461">
        <v>0</v>
      </c>
      <c r="N128" s="461">
        <v>0</v>
      </c>
      <c r="O128" s="101">
        <f t="shared" si="112"/>
        <v>0</v>
      </c>
      <c r="P128" s="110"/>
      <c r="Q128" s="110"/>
      <c r="R128" s="110"/>
      <c r="S128" s="110"/>
      <c r="T128" s="110"/>
      <c r="U128" s="110"/>
      <c r="V128" s="110"/>
      <c r="W128" s="110"/>
      <c r="X128" s="110"/>
      <c r="Y128" s="110"/>
      <c r="Z128" s="110"/>
      <c r="AA128" s="110"/>
      <c r="AB128" s="110"/>
      <c r="AC128" s="140"/>
    </row>
    <row r="129" spans="1:29" s="92" customFormat="1" x14ac:dyDescent="0.2">
      <c r="A129" s="7"/>
      <c r="B129" s="460" t="s">
        <v>88</v>
      </c>
      <c r="C129" s="461">
        <v>0</v>
      </c>
      <c r="D129" s="461">
        <v>0</v>
      </c>
      <c r="E129" s="461">
        <v>0</v>
      </c>
      <c r="F129" s="461">
        <v>0</v>
      </c>
      <c r="G129" s="461">
        <v>0</v>
      </c>
      <c r="H129" s="461">
        <v>0</v>
      </c>
      <c r="I129" s="461">
        <v>0</v>
      </c>
      <c r="J129" s="461">
        <v>0</v>
      </c>
      <c r="K129" s="461">
        <v>0</v>
      </c>
      <c r="L129" s="461">
        <v>0</v>
      </c>
      <c r="M129" s="461">
        <v>0</v>
      </c>
      <c r="N129" s="461">
        <v>0</v>
      </c>
      <c r="O129" s="101">
        <f t="shared" si="112"/>
        <v>0</v>
      </c>
      <c r="P129" s="110"/>
      <c r="Q129" s="110"/>
      <c r="R129" s="110"/>
      <c r="S129" s="110"/>
      <c r="T129" s="110"/>
      <c r="U129" s="110"/>
      <c r="V129" s="110"/>
      <c r="W129" s="110"/>
      <c r="X129" s="110"/>
      <c r="Y129" s="110"/>
      <c r="Z129" s="110"/>
      <c r="AA129" s="110"/>
      <c r="AB129" s="110"/>
      <c r="AC129" s="140"/>
    </row>
    <row r="130" spans="1:29" s="92" customFormat="1" x14ac:dyDescent="0.2">
      <c r="A130" s="7"/>
      <c r="B130" s="460" t="s">
        <v>791</v>
      </c>
      <c r="C130" s="461">
        <v>0</v>
      </c>
      <c r="D130" s="461">
        <v>0</v>
      </c>
      <c r="E130" s="461">
        <v>0</v>
      </c>
      <c r="F130" s="461">
        <v>0</v>
      </c>
      <c r="G130" s="461">
        <v>0</v>
      </c>
      <c r="H130" s="461">
        <v>0</v>
      </c>
      <c r="I130" s="461">
        <v>0</v>
      </c>
      <c r="J130" s="461">
        <v>0</v>
      </c>
      <c r="K130" s="461">
        <v>0</v>
      </c>
      <c r="L130" s="461">
        <v>0</v>
      </c>
      <c r="M130" s="461">
        <v>0</v>
      </c>
      <c r="N130" s="461">
        <v>46.590249999999997</v>
      </c>
      <c r="O130" s="101">
        <f t="shared" si="112"/>
        <v>46.590249999999997</v>
      </c>
      <c r="P130" s="110"/>
      <c r="Q130" s="110"/>
      <c r="R130" s="110"/>
      <c r="S130" s="110"/>
      <c r="T130" s="110"/>
      <c r="U130" s="110"/>
      <c r="V130" s="110"/>
      <c r="W130" s="110"/>
      <c r="X130" s="110"/>
      <c r="Y130" s="110"/>
      <c r="Z130" s="110"/>
      <c r="AA130" s="110"/>
      <c r="AB130" s="110"/>
      <c r="AC130" s="140"/>
    </row>
    <row r="131" spans="1:29" s="92" customFormat="1" x14ac:dyDescent="0.2">
      <c r="A131" s="7"/>
      <c r="B131" s="460" t="s">
        <v>263</v>
      </c>
      <c r="C131" s="461">
        <f t="shared" ref="C131:O131" si="113">+C132+C133</f>
        <v>0</v>
      </c>
      <c r="D131" s="461">
        <f t="shared" si="113"/>
        <v>0</v>
      </c>
      <c r="E131" s="461">
        <f t="shared" si="113"/>
        <v>0</v>
      </c>
      <c r="F131" s="461">
        <f t="shared" si="113"/>
        <v>0</v>
      </c>
      <c r="G131" s="461">
        <f t="shared" si="113"/>
        <v>0</v>
      </c>
      <c r="H131" s="461">
        <f t="shared" si="113"/>
        <v>0</v>
      </c>
      <c r="I131" s="461">
        <f t="shared" si="113"/>
        <v>0</v>
      </c>
      <c r="J131" s="461">
        <f t="shared" si="113"/>
        <v>0</v>
      </c>
      <c r="K131" s="461">
        <f t="shared" si="113"/>
        <v>0</v>
      </c>
      <c r="L131" s="461">
        <f t="shared" si="113"/>
        <v>0</v>
      </c>
      <c r="M131" s="461">
        <f t="shared" si="113"/>
        <v>0</v>
      </c>
      <c r="N131" s="461">
        <f t="shared" si="113"/>
        <v>0</v>
      </c>
      <c r="O131" s="101">
        <f t="shared" si="113"/>
        <v>0</v>
      </c>
      <c r="P131" s="110"/>
      <c r="Q131" s="110"/>
      <c r="R131" s="110"/>
      <c r="S131" s="110"/>
      <c r="T131" s="110"/>
      <c r="U131" s="110"/>
      <c r="V131" s="110"/>
      <c r="W131" s="110"/>
      <c r="X131" s="110"/>
      <c r="Y131" s="110"/>
      <c r="Z131" s="110"/>
      <c r="AA131" s="110"/>
      <c r="AB131" s="110"/>
      <c r="AC131" s="140"/>
    </row>
    <row r="132" spans="1:29" s="92" customFormat="1" x14ac:dyDescent="0.2">
      <c r="A132" s="7"/>
      <c r="B132" s="624" t="s">
        <v>79</v>
      </c>
      <c r="C132" s="625">
        <v>0</v>
      </c>
      <c r="D132" s="625">
        <v>0</v>
      </c>
      <c r="E132" s="625">
        <v>0</v>
      </c>
      <c r="F132" s="625">
        <v>0</v>
      </c>
      <c r="G132" s="625">
        <v>0</v>
      </c>
      <c r="H132" s="625">
        <v>0</v>
      </c>
      <c r="I132" s="625">
        <v>0</v>
      </c>
      <c r="J132" s="625">
        <v>0</v>
      </c>
      <c r="K132" s="625">
        <v>0</v>
      </c>
      <c r="L132" s="625">
        <v>0</v>
      </c>
      <c r="M132" s="625">
        <v>0</v>
      </c>
      <c r="N132" s="625">
        <v>0</v>
      </c>
      <c r="O132" s="457">
        <f>SUM(C132:N132)</f>
        <v>0</v>
      </c>
      <c r="P132" s="110"/>
      <c r="Q132" s="110"/>
      <c r="R132" s="110"/>
      <c r="S132" s="110"/>
      <c r="T132" s="110"/>
      <c r="U132" s="110"/>
      <c r="V132" s="110"/>
      <c r="W132" s="110"/>
      <c r="X132" s="110"/>
      <c r="Y132" s="110"/>
      <c r="Z132" s="110"/>
      <c r="AA132" s="110"/>
      <c r="AB132" s="110"/>
      <c r="AC132" s="140"/>
    </row>
    <row r="133" spans="1:29" s="92" customFormat="1" x14ac:dyDescent="0.2">
      <c r="A133" s="7"/>
      <c r="B133" s="471" t="s">
        <v>77</v>
      </c>
      <c r="C133" s="490">
        <v>0</v>
      </c>
      <c r="D133" s="490">
        <v>0</v>
      </c>
      <c r="E133" s="490">
        <v>0</v>
      </c>
      <c r="F133" s="490">
        <v>0</v>
      </c>
      <c r="G133" s="490">
        <v>0</v>
      </c>
      <c r="H133" s="490">
        <v>0</v>
      </c>
      <c r="I133" s="490">
        <v>0</v>
      </c>
      <c r="J133" s="490">
        <v>0</v>
      </c>
      <c r="K133" s="490">
        <v>0</v>
      </c>
      <c r="L133" s="490">
        <v>0</v>
      </c>
      <c r="M133" s="490">
        <v>0</v>
      </c>
      <c r="N133" s="490">
        <v>0</v>
      </c>
      <c r="O133" s="102">
        <f>SUM(C133:N133)</f>
        <v>0</v>
      </c>
      <c r="P133" s="110"/>
      <c r="Q133" s="110"/>
      <c r="R133" s="110"/>
      <c r="S133" s="110"/>
      <c r="T133" s="110"/>
      <c r="U133" s="110"/>
      <c r="V133" s="110"/>
      <c r="W133" s="110"/>
      <c r="X133" s="110"/>
      <c r="Y133" s="110"/>
      <c r="Z133" s="110"/>
      <c r="AA133" s="110"/>
      <c r="AB133" s="110"/>
      <c r="AC133" s="140"/>
    </row>
    <row r="134" spans="1:29" s="92" customFormat="1" x14ac:dyDescent="0.2">
      <c r="A134" s="7"/>
      <c r="B134" s="460" t="s">
        <v>411</v>
      </c>
      <c r="C134" s="461">
        <f t="shared" ref="C134:O134" si="114">+C135+C142</f>
        <v>6.4337216222861278</v>
      </c>
      <c r="D134" s="461">
        <f t="shared" si="114"/>
        <v>5.9642136352613813</v>
      </c>
      <c r="E134" s="461">
        <f t="shared" si="114"/>
        <v>5.9642136352613813</v>
      </c>
      <c r="F134" s="461">
        <f t="shared" si="114"/>
        <v>5.9642136352613813</v>
      </c>
      <c r="G134" s="461">
        <f t="shared" si="114"/>
        <v>5.9642136352613813</v>
      </c>
      <c r="H134" s="461">
        <f t="shared" si="114"/>
        <v>5.9642136352613813</v>
      </c>
      <c r="I134" s="461">
        <f t="shared" si="114"/>
        <v>22.534425245148885</v>
      </c>
      <c r="J134" s="461">
        <f t="shared" si="114"/>
        <v>5.9642136352613813</v>
      </c>
      <c r="K134" s="461">
        <f t="shared" si="114"/>
        <v>5.9642136352613813</v>
      </c>
      <c r="L134" s="461">
        <f t="shared" si="114"/>
        <v>22.534425245148885</v>
      </c>
      <c r="M134" s="461">
        <f t="shared" si="114"/>
        <v>5.9642136352613813</v>
      </c>
      <c r="N134" s="461">
        <f t="shared" si="114"/>
        <v>5.9642136352613813</v>
      </c>
      <c r="O134" s="101">
        <f t="shared" si="114"/>
        <v>105.18049482993634</v>
      </c>
      <c r="P134" s="1121"/>
      <c r="Q134" s="110"/>
      <c r="R134" s="110"/>
      <c r="S134" s="110"/>
      <c r="T134" s="110"/>
      <c r="U134" s="110"/>
      <c r="V134" s="110"/>
      <c r="W134" s="110"/>
      <c r="X134" s="110"/>
      <c r="Y134" s="110"/>
      <c r="Z134" s="110"/>
      <c r="AA134" s="110"/>
      <c r="AB134" s="110"/>
      <c r="AC134" s="140"/>
    </row>
    <row r="135" spans="1:29" s="92" customFormat="1" x14ac:dyDescent="0.2">
      <c r="A135" s="7"/>
      <c r="B135" s="492" t="s">
        <v>89</v>
      </c>
      <c r="C135" s="493">
        <f t="shared" ref="C135:O135" si="115">+C136+C139</f>
        <v>6.4337216222861278</v>
      </c>
      <c r="D135" s="493">
        <f t="shared" si="115"/>
        <v>5.9642136352613813</v>
      </c>
      <c r="E135" s="493">
        <f t="shared" si="115"/>
        <v>5.9642136352613813</v>
      </c>
      <c r="F135" s="493">
        <f t="shared" si="115"/>
        <v>5.9642136352613813</v>
      </c>
      <c r="G135" s="493">
        <f t="shared" si="115"/>
        <v>5.9642136352613813</v>
      </c>
      <c r="H135" s="493">
        <f t="shared" si="115"/>
        <v>5.9642136352613813</v>
      </c>
      <c r="I135" s="493">
        <f t="shared" si="115"/>
        <v>22.534425245148885</v>
      </c>
      <c r="J135" s="493">
        <f t="shared" si="115"/>
        <v>5.9642136352613813</v>
      </c>
      <c r="K135" s="493">
        <f t="shared" si="115"/>
        <v>5.9642136352613813</v>
      </c>
      <c r="L135" s="493">
        <f t="shared" si="115"/>
        <v>22.534425245148885</v>
      </c>
      <c r="M135" s="493">
        <f t="shared" si="115"/>
        <v>5.9642136352613813</v>
      </c>
      <c r="N135" s="493">
        <f t="shared" si="115"/>
        <v>5.9642136352613813</v>
      </c>
      <c r="O135" s="152">
        <f t="shared" si="115"/>
        <v>105.18049482993634</v>
      </c>
      <c r="P135" s="110"/>
      <c r="Q135" s="110"/>
      <c r="R135" s="110"/>
      <c r="S135" s="110"/>
      <c r="T135" s="110"/>
      <c r="U135" s="110"/>
      <c r="V135" s="110"/>
      <c r="W135" s="110"/>
      <c r="X135" s="110"/>
      <c r="Y135" s="110"/>
      <c r="Z135" s="110"/>
      <c r="AA135" s="110"/>
      <c r="AB135" s="110"/>
      <c r="AC135" s="140"/>
    </row>
    <row r="136" spans="1:29" s="92" customFormat="1" x14ac:dyDescent="0.2">
      <c r="A136" s="7"/>
      <c r="B136" s="471" t="s">
        <v>91</v>
      </c>
      <c r="C136" s="490">
        <f t="shared" ref="C136:O136" si="116">+C137+C138</f>
        <v>5.9642136352613813</v>
      </c>
      <c r="D136" s="490">
        <f t="shared" si="116"/>
        <v>5.9642136352613813</v>
      </c>
      <c r="E136" s="490">
        <f t="shared" si="116"/>
        <v>5.9642136352613813</v>
      </c>
      <c r="F136" s="490">
        <f t="shared" si="116"/>
        <v>5.9642136352613813</v>
      </c>
      <c r="G136" s="490">
        <f t="shared" si="116"/>
        <v>5.9642136352613813</v>
      </c>
      <c r="H136" s="490">
        <f t="shared" si="116"/>
        <v>5.9642136352613813</v>
      </c>
      <c r="I136" s="490">
        <f t="shared" si="116"/>
        <v>5.9642136352613813</v>
      </c>
      <c r="J136" s="490">
        <f t="shared" si="116"/>
        <v>5.9642136352613813</v>
      </c>
      <c r="K136" s="490">
        <f t="shared" si="116"/>
        <v>5.9642136352613813</v>
      </c>
      <c r="L136" s="490">
        <f t="shared" si="116"/>
        <v>5.9642136352613813</v>
      </c>
      <c r="M136" s="490">
        <f t="shared" si="116"/>
        <v>5.9642136352613813</v>
      </c>
      <c r="N136" s="490">
        <f t="shared" si="116"/>
        <v>5.9642136352613813</v>
      </c>
      <c r="O136" s="102">
        <f t="shared" si="116"/>
        <v>71.570563623136579</v>
      </c>
      <c r="P136" s="110"/>
      <c r="Q136" s="110"/>
      <c r="R136" s="110"/>
      <c r="S136" s="110"/>
      <c r="T136" s="110"/>
      <c r="U136" s="110"/>
      <c r="V136" s="110"/>
      <c r="W136" s="110"/>
      <c r="X136" s="110"/>
      <c r="Y136" s="110"/>
      <c r="Z136" s="110"/>
      <c r="AA136" s="110"/>
      <c r="AB136" s="110"/>
      <c r="AC136" s="140"/>
    </row>
    <row r="137" spans="1:29" s="92" customFormat="1" x14ac:dyDescent="0.2">
      <c r="A137" s="7"/>
      <c r="B137" s="471" t="s">
        <v>170</v>
      </c>
      <c r="C137" s="490">
        <v>5.9642136352613813</v>
      </c>
      <c r="D137" s="490">
        <v>5.9642136352613813</v>
      </c>
      <c r="E137" s="490">
        <v>5.9642136352613813</v>
      </c>
      <c r="F137" s="490">
        <v>5.9642136352613813</v>
      </c>
      <c r="G137" s="490">
        <v>5.9642136352613813</v>
      </c>
      <c r="H137" s="490">
        <v>5.9642136352613813</v>
      </c>
      <c r="I137" s="490">
        <v>5.9642136352613813</v>
      </c>
      <c r="J137" s="490">
        <v>5.9642136352613813</v>
      </c>
      <c r="K137" s="490">
        <v>5.9642136352613813</v>
      </c>
      <c r="L137" s="490">
        <v>5.9642136352613813</v>
      </c>
      <c r="M137" s="490">
        <v>5.9642136352613813</v>
      </c>
      <c r="N137" s="490">
        <v>5.9642136352613813</v>
      </c>
      <c r="O137" s="102">
        <f>SUM(C137:N137)</f>
        <v>71.570563623136579</v>
      </c>
      <c r="P137" s="110"/>
      <c r="Q137" s="110"/>
      <c r="R137" s="110"/>
      <c r="S137" s="110"/>
      <c r="T137" s="110"/>
      <c r="U137" s="110"/>
      <c r="V137" s="110"/>
      <c r="W137" s="110"/>
      <c r="X137" s="110"/>
      <c r="Y137" s="110"/>
      <c r="Z137" s="110"/>
      <c r="AA137" s="110"/>
      <c r="AB137" s="110"/>
      <c r="AC137" s="140"/>
    </row>
    <row r="138" spans="1:29" s="92" customFormat="1" x14ac:dyDescent="0.2">
      <c r="A138" s="7"/>
      <c r="B138" s="471" t="s">
        <v>94</v>
      </c>
      <c r="C138" s="490">
        <v>0</v>
      </c>
      <c r="D138" s="490">
        <v>0</v>
      </c>
      <c r="E138" s="490">
        <v>0</v>
      </c>
      <c r="F138" s="490">
        <v>0</v>
      </c>
      <c r="G138" s="490">
        <v>0</v>
      </c>
      <c r="H138" s="490">
        <v>0</v>
      </c>
      <c r="I138" s="490">
        <v>0</v>
      </c>
      <c r="J138" s="490">
        <v>0</v>
      </c>
      <c r="K138" s="490">
        <v>0</v>
      </c>
      <c r="L138" s="490">
        <v>0</v>
      </c>
      <c r="M138" s="490">
        <v>0</v>
      </c>
      <c r="N138" s="490">
        <v>0</v>
      </c>
      <c r="O138" s="102">
        <f>SUM(C138:N138)</f>
        <v>0</v>
      </c>
      <c r="P138" s="110"/>
      <c r="Q138" s="110"/>
      <c r="R138" s="110"/>
      <c r="S138" s="110"/>
      <c r="T138" s="110"/>
      <c r="U138" s="110"/>
      <c r="V138" s="110"/>
      <c r="W138" s="110"/>
      <c r="X138" s="110"/>
      <c r="Y138" s="110"/>
      <c r="Z138" s="110"/>
      <c r="AA138" s="110"/>
      <c r="AB138" s="110"/>
      <c r="AC138" s="140"/>
    </row>
    <row r="139" spans="1:29" s="92" customFormat="1" x14ac:dyDescent="0.2">
      <c r="A139" s="7"/>
      <c r="B139" s="491" t="s">
        <v>95</v>
      </c>
      <c r="C139" s="490">
        <f t="shared" ref="C139:O139" si="117">+C140+C141</f>
        <v>0.46950798702474678</v>
      </c>
      <c r="D139" s="490">
        <f t="shared" si="117"/>
        <v>0</v>
      </c>
      <c r="E139" s="490">
        <f t="shared" si="117"/>
        <v>0</v>
      </c>
      <c r="F139" s="490">
        <f t="shared" si="117"/>
        <v>0</v>
      </c>
      <c r="G139" s="490">
        <f t="shared" si="117"/>
        <v>0</v>
      </c>
      <c r="H139" s="490">
        <f t="shared" si="117"/>
        <v>0</v>
      </c>
      <c r="I139" s="490">
        <f t="shared" si="117"/>
        <v>16.570211609887505</v>
      </c>
      <c r="J139" s="490">
        <f t="shared" si="117"/>
        <v>0</v>
      </c>
      <c r="K139" s="490">
        <f t="shared" si="117"/>
        <v>0</v>
      </c>
      <c r="L139" s="490">
        <f t="shared" si="117"/>
        <v>16.570211609887505</v>
      </c>
      <c r="M139" s="490">
        <f t="shared" si="117"/>
        <v>0</v>
      </c>
      <c r="N139" s="490">
        <f t="shared" si="117"/>
        <v>0</v>
      </c>
      <c r="O139" s="102">
        <f t="shared" si="117"/>
        <v>33.609931206799757</v>
      </c>
      <c r="P139" s="110"/>
      <c r="Q139" s="110"/>
      <c r="R139" s="110"/>
      <c r="S139" s="110"/>
      <c r="T139" s="110"/>
      <c r="U139" s="110"/>
      <c r="V139" s="110"/>
      <c r="W139" s="110"/>
      <c r="X139" s="110"/>
      <c r="Y139" s="110"/>
      <c r="Z139" s="110"/>
      <c r="AA139" s="110"/>
      <c r="AB139" s="110"/>
      <c r="AC139" s="140"/>
    </row>
    <row r="140" spans="1:29" s="92" customFormat="1" x14ac:dyDescent="0.2">
      <c r="A140" s="7"/>
      <c r="B140" s="471" t="s">
        <v>170</v>
      </c>
      <c r="C140" s="490">
        <v>0</v>
      </c>
      <c r="D140" s="490">
        <v>0</v>
      </c>
      <c r="E140" s="490">
        <v>0</v>
      </c>
      <c r="F140" s="490">
        <v>0</v>
      </c>
      <c r="G140" s="490">
        <v>0</v>
      </c>
      <c r="H140" s="490">
        <v>0</v>
      </c>
      <c r="I140" s="490">
        <v>16.570211609887505</v>
      </c>
      <c r="J140" s="490">
        <v>0</v>
      </c>
      <c r="K140" s="490">
        <v>0</v>
      </c>
      <c r="L140" s="490">
        <v>16.570211609887505</v>
      </c>
      <c r="M140" s="490">
        <v>0</v>
      </c>
      <c r="N140" s="490">
        <v>0</v>
      </c>
      <c r="O140" s="102">
        <f>SUM(C140:N140)</f>
        <v>33.140423219775009</v>
      </c>
      <c r="P140" s="110"/>
      <c r="Q140" s="110"/>
      <c r="R140" s="110"/>
      <c r="S140" s="110"/>
      <c r="T140" s="110"/>
      <c r="U140" s="110"/>
      <c r="V140" s="110"/>
      <c r="W140" s="110"/>
      <c r="X140" s="110"/>
      <c r="Y140" s="110"/>
      <c r="Z140" s="110"/>
      <c r="AA140" s="110"/>
      <c r="AB140" s="110"/>
      <c r="AC140" s="140"/>
    </row>
    <row r="141" spans="1:29" x14ac:dyDescent="0.2">
      <c r="B141" s="492" t="s">
        <v>94</v>
      </c>
      <c r="C141" s="493">
        <v>0.46950798702474678</v>
      </c>
      <c r="D141" s="493">
        <v>0</v>
      </c>
      <c r="E141" s="493">
        <v>0</v>
      </c>
      <c r="F141" s="493">
        <v>0</v>
      </c>
      <c r="G141" s="493">
        <v>0</v>
      </c>
      <c r="H141" s="493">
        <v>0</v>
      </c>
      <c r="I141" s="493">
        <v>0</v>
      </c>
      <c r="J141" s="493">
        <v>0</v>
      </c>
      <c r="K141" s="493">
        <v>0</v>
      </c>
      <c r="L141" s="493">
        <v>0</v>
      </c>
      <c r="M141" s="493">
        <v>0</v>
      </c>
      <c r="N141" s="493">
        <v>0</v>
      </c>
      <c r="O141" s="152">
        <f>SUM(C141:N141)</f>
        <v>0.46950798702474678</v>
      </c>
      <c r="P141" s="110"/>
      <c r="Q141" s="110"/>
      <c r="R141" s="110"/>
      <c r="S141" s="110"/>
      <c r="T141" s="110"/>
      <c r="U141" s="110"/>
      <c r="V141" s="110"/>
      <c r="W141" s="110"/>
      <c r="X141" s="110"/>
      <c r="Y141" s="110"/>
      <c r="Z141" s="110"/>
      <c r="AA141" s="110"/>
      <c r="AB141" s="110"/>
    </row>
    <row r="142" spans="1:29" x14ac:dyDescent="0.2">
      <c r="B142" s="627" t="s">
        <v>117</v>
      </c>
      <c r="C142" s="493">
        <f t="shared" ref="C142:O142" si="118">+C143+C144</f>
        <v>0</v>
      </c>
      <c r="D142" s="493">
        <f t="shared" si="118"/>
        <v>0</v>
      </c>
      <c r="E142" s="493">
        <f t="shared" si="118"/>
        <v>0</v>
      </c>
      <c r="F142" s="493">
        <f t="shared" si="118"/>
        <v>0</v>
      </c>
      <c r="G142" s="493">
        <f t="shared" si="118"/>
        <v>0</v>
      </c>
      <c r="H142" s="493">
        <f t="shared" si="118"/>
        <v>0</v>
      </c>
      <c r="I142" s="493">
        <f t="shared" si="118"/>
        <v>0</v>
      </c>
      <c r="J142" s="493">
        <f t="shared" si="118"/>
        <v>0</v>
      </c>
      <c r="K142" s="493">
        <f t="shared" si="118"/>
        <v>0</v>
      </c>
      <c r="L142" s="493">
        <f t="shared" si="118"/>
        <v>0</v>
      </c>
      <c r="M142" s="493">
        <f t="shared" si="118"/>
        <v>0</v>
      </c>
      <c r="N142" s="493">
        <f t="shared" si="118"/>
        <v>0</v>
      </c>
      <c r="O142" s="152">
        <f t="shared" si="118"/>
        <v>0</v>
      </c>
      <c r="P142" s="110"/>
      <c r="Q142" s="110"/>
      <c r="R142" s="110"/>
      <c r="S142" s="110"/>
      <c r="T142" s="110"/>
      <c r="U142" s="110"/>
      <c r="V142" s="110"/>
      <c r="W142" s="110"/>
      <c r="X142" s="110"/>
      <c r="Y142" s="110"/>
      <c r="Z142" s="110"/>
      <c r="AA142" s="110"/>
      <c r="AB142" s="110"/>
    </row>
    <row r="143" spans="1:29" s="92" customFormat="1" x14ac:dyDescent="0.2">
      <c r="A143" s="7"/>
      <c r="B143" s="471" t="s">
        <v>170</v>
      </c>
      <c r="C143" s="490">
        <v>0</v>
      </c>
      <c r="D143" s="490">
        <v>0</v>
      </c>
      <c r="E143" s="490">
        <v>0</v>
      </c>
      <c r="F143" s="490">
        <v>0</v>
      </c>
      <c r="G143" s="490">
        <v>0</v>
      </c>
      <c r="H143" s="490">
        <v>0</v>
      </c>
      <c r="I143" s="490">
        <v>0</v>
      </c>
      <c r="J143" s="490">
        <v>0</v>
      </c>
      <c r="K143" s="490">
        <v>0</v>
      </c>
      <c r="L143" s="490">
        <v>0</v>
      </c>
      <c r="M143" s="490">
        <v>0</v>
      </c>
      <c r="N143" s="490">
        <v>0</v>
      </c>
      <c r="O143" s="102">
        <f>SUM(C143:N143)</f>
        <v>0</v>
      </c>
      <c r="P143" s="110"/>
      <c r="Q143" s="110"/>
      <c r="R143" s="110"/>
      <c r="S143" s="110"/>
      <c r="T143" s="110"/>
      <c r="U143" s="110"/>
      <c r="V143" s="110"/>
      <c r="W143" s="110"/>
      <c r="X143" s="110"/>
      <c r="Y143" s="110"/>
      <c r="Z143" s="110"/>
      <c r="AA143" s="110"/>
      <c r="AB143" s="110"/>
      <c r="AC143" s="140"/>
    </row>
    <row r="144" spans="1:29" s="92" customFormat="1" x14ac:dyDescent="0.2">
      <c r="A144" s="7"/>
      <c r="B144" s="497" t="s">
        <v>94</v>
      </c>
      <c r="C144" s="488">
        <v>0</v>
      </c>
      <c r="D144" s="488">
        <v>0</v>
      </c>
      <c r="E144" s="488">
        <v>0</v>
      </c>
      <c r="F144" s="488">
        <v>0</v>
      </c>
      <c r="G144" s="488">
        <v>0</v>
      </c>
      <c r="H144" s="488">
        <v>0</v>
      </c>
      <c r="I144" s="488">
        <v>0</v>
      </c>
      <c r="J144" s="488">
        <v>0</v>
      </c>
      <c r="K144" s="488">
        <v>0</v>
      </c>
      <c r="L144" s="488">
        <v>0</v>
      </c>
      <c r="M144" s="488">
        <v>0</v>
      </c>
      <c r="N144" s="488">
        <v>0</v>
      </c>
      <c r="O144" s="106">
        <f>SUM(C144:N144)</f>
        <v>0</v>
      </c>
      <c r="P144" s="110"/>
      <c r="Q144" s="110"/>
      <c r="R144" s="110"/>
      <c r="S144" s="110"/>
      <c r="T144" s="110"/>
      <c r="U144" s="110"/>
      <c r="V144" s="110"/>
      <c r="W144" s="110"/>
      <c r="X144" s="110"/>
      <c r="Y144" s="110"/>
      <c r="Z144" s="110"/>
      <c r="AA144" s="110"/>
      <c r="AB144" s="110"/>
      <c r="AC144" s="140"/>
    </row>
    <row r="145" spans="1:29" s="92" customFormat="1" x14ac:dyDescent="0.2">
      <c r="A145" s="7"/>
      <c r="B145" s="495"/>
      <c r="C145" s="495"/>
      <c r="D145" s="495"/>
      <c r="E145" s="495"/>
      <c r="F145" s="107"/>
      <c r="G145" s="107"/>
      <c r="H145" s="107"/>
      <c r="I145" s="107"/>
      <c r="J145" s="107"/>
      <c r="K145" s="107"/>
      <c r="L145" s="107"/>
      <c r="M145" s="107"/>
      <c r="N145" s="107"/>
      <c r="O145" s="107"/>
      <c r="P145" s="110"/>
      <c r="Q145" s="110"/>
      <c r="R145" s="110"/>
      <c r="S145" s="110"/>
      <c r="T145" s="110"/>
      <c r="U145" s="110"/>
      <c r="V145" s="110"/>
      <c r="W145" s="110"/>
      <c r="X145" s="110"/>
      <c r="Y145" s="110"/>
      <c r="Z145" s="110"/>
      <c r="AA145" s="110"/>
      <c r="AB145" s="110"/>
      <c r="AC145" s="140"/>
    </row>
    <row r="146" spans="1:29" s="92" customFormat="1" x14ac:dyDescent="0.2">
      <c r="A146" s="7"/>
      <c r="B146" s="458" t="s">
        <v>118</v>
      </c>
      <c r="C146" s="459">
        <f>+C147+C148</f>
        <v>1298.7571159486322</v>
      </c>
      <c r="D146" s="459">
        <f t="shared" ref="D146:N146" si="119">+D147+D148</f>
        <v>1148.1639920521204</v>
      </c>
      <c r="E146" s="459">
        <f t="shared" si="119"/>
        <v>2808.11396648758</v>
      </c>
      <c r="F146" s="459">
        <f t="shared" si="119"/>
        <v>2017.564652256787</v>
      </c>
      <c r="G146" s="459">
        <f t="shared" ref="G146" si="120">+G147+G148</f>
        <v>1261.8198728026293</v>
      </c>
      <c r="H146" s="459">
        <f t="shared" ref="H146" si="121">+H147+H148</f>
        <v>1992.3513854987787</v>
      </c>
      <c r="I146" s="459">
        <f t="shared" ref="I146" si="122">+I147+I148</f>
        <v>22.534425245148885</v>
      </c>
      <c r="J146" s="459">
        <f t="shared" ref="J146" si="123">+J147+J148</f>
        <v>942.2323537605397</v>
      </c>
      <c r="K146" s="459">
        <f t="shared" ref="K146" si="124">+K147+K148</f>
        <v>5.9642136352613813</v>
      </c>
      <c r="L146" s="459">
        <f t="shared" ref="L146" si="125">+L147+L148</f>
        <v>22.534425245148885</v>
      </c>
      <c r="M146" s="459">
        <f t="shared" ref="M146" si="126">+M147+M148</f>
        <v>6.7738330672478302</v>
      </c>
      <c r="N146" s="459">
        <f t="shared" si="119"/>
        <v>5.9642136352613813</v>
      </c>
      <c r="O146" s="147">
        <f>SUM(C146:N146)</f>
        <v>11532.774449635135</v>
      </c>
      <c r="P146" s="110"/>
      <c r="Q146" s="110"/>
      <c r="R146" s="110"/>
      <c r="S146" s="110"/>
      <c r="T146" s="110"/>
      <c r="U146" s="110"/>
      <c r="V146" s="110"/>
      <c r="W146" s="110"/>
      <c r="X146" s="110"/>
      <c r="Y146" s="110"/>
      <c r="Z146" s="110"/>
      <c r="AA146" s="110"/>
      <c r="AB146" s="110"/>
      <c r="AC146" s="140"/>
    </row>
    <row r="147" spans="1:29" s="92" customFormat="1" x14ac:dyDescent="0.2">
      <c r="A147" s="7"/>
      <c r="B147" s="460" t="s">
        <v>119</v>
      </c>
      <c r="C147" s="461">
        <v>1191.7583768044876</v>
      </c>
      <c r="D147" s="461">
        <v>25.469799152289941</v>
      </c>
      <c r="E147" s="461">
        <v>5.9642136352613813</v>
      </c>
      <c r="F147" s="461">
        <v>1735.2623437696077</v>
      </c>
      <c r="G147" s="461">
        <v>5.9642136352613813</v>
      </c>
      <c r="H147" s="461">
        <v>5.9642136352613813</v>
      </c>
      <c r="I147" s="461">
        <v>5.9642136352613813</v>
      </c>
      <c r="J147" s="461">
        <v>5.9642136352613813</v>
      </c>
      <c r="K147" s="461">
        <v>5.9642136352613813</v>
      </c>
      <c r="L147" s="461">
        <v>5.9642136352613813</v>
      </c>
      <c r="M147" s="461">
        <v>5.9642136352613813</v>
      </c>
      <c r="N147" s="461">
        <v>5.9642136352613813</v>
      </c>
      <c r="O147" s="101">
        <f t="shared" ref="O147:O149" si="127">SUM(C147:N147)</f>
        <v>3006.1684424437371</v>
      </c>
      <c r="P147" s="110"/>
      <c r="Q147" s="110"/>
      <c r="R147" s="110"/>
      <c r="S147" s="110"/>
      <c r="T147" s="110"/>
      <c r="U147" s="110"/>
      <c r="V147" s="110"/>
      <c r="W147" s="110"/>
      <c r="X147" s="110"/>
      <c r="Y147" s="110"/>
      <c r="Z147" s="110"/>
      <c r="AA147" s="110"/>
      <c r="AB147" s="110"/>
      <c r="AC147" s="140"/>
    </row>
    <row r="148" spans="1:29" s="92" customFormat="1" x14ac:dyDescent="0.2">
      <c r="A148" s="7"/>
      <c r="B148" s="460" t="s">
        <v>740</v>
      </c>
      <c r="C148" s="461">
        <v>106.99873914414462</v>
      </c>
      <c r="D148" s="461">
        <v>1122.6941928998306</v>
      </c>
      <c r="E148" s="461">
        <v>2802.1497528523187</v>
      </c>
      <c r="F148" s="461">
        <v>282.30230848717923</v>
      </c>
      <c r="G148" s="461">
        <v>1255.855659167368</v>
      </c>
      <c r="H148" s="461">
        <v>1986.3871718635173</v>
      </c>
      <c r="I148" s="461">
        <v>16.570211609887505</v>
      </c>
      <c r="J148" s="461">
        <v>936.26814012527836</v>
      </c>
      <c r="K148" s="461">
        <v>0</v>
      </c>
      <c r="L148" s="461">
        <v>16.570211609887505</v>
      </c>
      <c r="M148" s="461">
        <v>0.80961943198644937</v>
      </c>
      <c r="N148" s="461">
        <v>0</v>
      </c>
      <c r="O148" s="101">
        <f t="shared" si="127"/>
        <v>8526.6060071913962</v>
      </c>
      <c r="P148" s="110"/>
      <c r="Q148" s="110"/>
      <c r="R148" s="110"/>
      <c r="S148" s="110"/>
      <c r="T148" s="110"/>
      <c r="U148" s="110"/>
      <c r="V148" s="110"/>
      <c r="W148" s="110"/>
      <c r="X148" s="110"/>
      <c r="Y148" s="110"/>
      <c r="Z148" s="110"/>
      <c r="AA148" s="110"/>
      <c r="AB148" s="110"/>
      <c r="AC148" s="140"/>
    </row>
    <row r="149" spans="1:29" s="92" customFormat="1" x14ac:dyDescent="0.2">
      <c r="A149" s="7"/>
      <c r="B149" s="458" t="s">
        <v>120</v>
      </c>
      <c r="C149" s="459">
        <v>184.63479196974245</v>
      </c>
      <c r="D149" s="459">
        <v>115.42065499521517</v>
      </c>
      <c r="E149" s="459">
        <v>2183.9296272142974</v>
      </c>
      <c r="F149" s="459">
        <v>2892.537056954227</v>
      </c>
      <c r="G149" s="459">
        <v>6704.5558305726536</v>
      </c>
      <c r="H149" s="459">
        <v>185.18704333379651</v>
      </c>
      <c r="I149" s="459">
        <v>185.0829071029074</v>
      </c>
      <c r="J149" s="459">
        <v>131.53535134523176</v>
      </c>
      <c r="K149" s="459">
        <v>283.79014902933244</v>
      </c>
      <c r="L149" s="459">
        <v>143.63695506483893</v>
      </c>
      <c r="M149" s="459">
        <v>169.25169355085734</v>
      </c>
      <c r="N149" s="459">
        <v>233.15514057241884</v>
      </c>
      <c r="O149" s="147">
        <f t="shared" si="127"/>
        <v>13412.71720170552</v>
      </c>
      <c r="P149" s="110"/>
      <c r="Q149" s="110"/>
      <c r="R149" s="110"/>
      <c r="S149" s="110"/>
      <c r="T149" s="110"/>
      <c r="U149" s="110"/>
      <c r="V149" s="110"/>
      <c r="W149" s="110"/>
      <c r="X149" s="110"/>
      <c r="Y149" s="110"/>
      <c r="Z149" s="110"/>
      <c r="AA149" s="110"/>
      <c r="AB149" s="110"/>
      <c r="AC149" s="140"/>
    </row>
    <row r="150" spans="1:29" x14ac:dyDescent="0.2">
      <c r="B150" s="603"/>
      <c r="C150" s="144"/>
      <c r="D150" s="144"/>
      <c r="E150" s="144"/>
      <c r="F150" s="144"/>
      <c r="G150" s="144"/>
      <c r="H150" s="144"/>
      <c r="I150" s="144"/>
      <c r="J150" s="144"/>
      <c r="K150" s="144"/>
      <c r="L150" s="144"/>
      <c r="M150" s="144"/>
      <c r="N150" s="144"/>
      <c r="O150" s="144"/>
    </row>
    <row r="151" spans="1:29" x14ac:dyDescent="0.2">
      <c r="A151" s="140"/>
      <c r="B151" s="119" t="s">
        <v>412</v>
      </c>
      <c r="C151" s="603"/>
      <c r="D151" s="603"/>
      <c r="E151" s="603"/>
      <c r="F151" s="603"/>
      <c r="G151" s="603"/>
      <c r="H151" s="603"/>
      <c r="I151" s="603"/>
      <c r="J151" s="603"/>
      <c r="K151" s="603"/>
      <c r="L151" s="603"/>
      <c r="M151" s="603"/>
      <c r="N151" s="603"/>
      <c r="O151" s="603"/>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4" orientation="portrait" r:id="rId1"/>
  <headerFooter scaleWithDoc="0">
    <oddFooter>&amp;R&amp;A</oddFooter>
  </headerFooter>
  <ignoredErrors>
    <ignoredError sqref="O22 O25 O35 O38 O40 O131 O139 O142"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2"/>
  <sheetViews>
    <sheetView showGridLines="0" zoomScale="85" zoomScaleNormal="85" zoomScaleSheetLayoutView="86" workbookViewId="0"/>
  </sheetViews>
  <sheetFormatPr baseColWidth="10" defaultColWidth="11.42578125" defaultRowHeight="12.75" x14ac:dyDescent="0.2"/>
  <cols>
    <col min="1" max="1" width="6.42578125" style="3" bestFit="1" customWidth="1"/>
    <col min="2" max="2" width="55.7109375" style="140" customWidth="1"/>
    <col min="3" max="14" width="11.42578125" style="92"/>
    <col min="15" max="15" width="10.140625" style="92" bestFit="1" customWidth="1"/>
    <col min="16" max="16" width="10.28515625" style="140" bestFit="1" customWidth="1"/>
    <col min="17" max="28" width="11.42578125" style="140" customWidth="1"/>
    <col min="29" max="16384" width="11.42578125" style="140"/>
  </cols>
  <sheetData>
    <row r="1" spans="1:29" ht="15" x14ac:dyDescent="0.25">
      <c r="A1" s="1128" t="s">
        <v>262</v>
      </c>
      <c r="B1" s="1131"/>
    </row>
    <row r="2" spans="1:29" ht="15" customHeight="1" x14ac:dyDescent="0.25">
      <c r="A2" s="62"/>
      <c r="B2" s="509" t="s">
        <v>642</v>
      </c>
      <c r="C2" s="5"/>
      <c r="D2" s="5"/>
      <c r="E2" s="5"/>
      <c r="F2" s="5"/>
      <c r="G2" s="5"/>
      <c r="H2" s="5"/>
      <c r="I2" s="5"/>
      <c r="J2" s="5"/>
      <c r="K2" s="5"/>
      <c r="L2" s="5"/>
      <c r="M2" s="5"/>
      <c r="N2" s="5"/>
      <c r="O2" s="108"/>
    </row>
    <row r="3" spans="1:29" ht="15" customHeight="1" x14ac:dyDescent="0.25">
      <c r="A3" s="62"/>
      <c r="B3" s="381" t="s">
        <v>362</v>
      </c>
      <c r="C3" s="5"/>
      <c r="D3" s="5"/>
      <c r="E3" s="5"/>
      <c r="F3" s="5"/>
      <c r="G3" s="5"/>
      <c r="H3" s="5"/>
      <c r="I3" s="5"/>
      <c r="J3" s="5"/>
      <c r="K3" s="5"/>
      <c r="L3" s="5"/>
      <c r="M3" s="5"/>
      <c r="N3" s="5"/>
      <c r="O3" s="108"/>
    </row>
    <row r="4" spans="1:29" s="109" customFormat="1" x14ac:dyDescent="0.2">
      <c r="A4" s="7"/>
      <c r="B4" s="108"/>
      <c r="C4" s="108"/>
      <c r="D4" s="108"/>
      <c r="E4" s="108"/>
      <c r="F4" s="108"/>
      <c r="G4" s="108"/>
      <c r="H4" s="108"/>
      <c r="I4" s="108"/>
      <c r="J4" s="108"/>
      <c r="K4" s="108"/>
      <c r="L4" s="108"/>
      <c r="M4" s="108"/>
      <c r="N4" s="108"/>
      <c r="O4" s="108"/>
      <c r="P4" s="140"/>
      <c r="Q4" s="140"/>
      <c r="R4" s="140"/>
      <c r="S4" s="140"/>
      <c r="T4" s="140"/>
      <c r="U4" s="140"/>
      <c r="V4" s="140"/>
      <c r="W4" s="140"/>
      <c r="X4" s="140"/>
      <c r="Y4" s="140"/>
      <c r="Z4" s="140"/>
      <c r="AA4" s="140"/>
      <c r="AB4" s="140"/>
      <c r="AC4" s="140"/>
    </row>
    <row r="5" spans="1:29" s="109" customFormat="1" ht="13.5" thickBot="1" x14ac:dyDescent="0.25">
      <c r="A5" s="7"/>
      <c r="B5" s="108"/>
      <c r="C5" s="108"/>
      <c r="D5" s="108"/>
      <c r="E5" s="108"/>
      <c r="F5" s="108"/>
      <c r="G5" s="108"/>
      <c r="H5" s="108"/>
      <c r="I5" s="108"/>
      <c r="J5" s="108"/>
      <c r="K5" s="108"/>
      <c r="L5" s="108"/>
      <c r="M5" s="108"/>
      <c r="N5" s="108"/>
      <c r="O5" s="108"/>
      <c r="P5" s="140"/>
      <c r="Q5" s="140"/>
      <c r="R5" s="140"/>
      <c r="S5" s="140"/>
      <c r="T5" s="140"/>
      <c r="U5" s="140"/>
      <c r="V5" s="140"/>
      <c r="W5" s="140"/>
      <c r="X5" s="140"/>
      <c r="Y5" s="140"/>
      <c r="Z5" s="140"/>
      <c r="AA5" s="140"/>
      <c r="AB5" s="140"/>
      <c r="AC5" s="140"/>
    </row>
    <row r="6" spans="1:29" s="109" customFormat="1" ht="22.5" customHeight="1" thickBot="1" x14ac:dyDescent="0.25">
      <c r="A6" s="7"/>
      <c r="B6" s="1329" t="s">
        <v>677</v>
      </c>
      <c r="C6" s="1330"/>
      <c r="D6" s="1330"/>
      <c r="E6" s="1330"/>
      <c r="F6" s="1330"/>
      <c r="G6" s="1330"/>
      <c r="H6" s="1330"/>
      <c r="I6" s="1330"/>
      <c r="J6" s="1330"/>
      <c r="K6" s="1330"/>
      <c r="L6" s="1330"/>
      <c r="M6" s="1330"/>
      <c r="N6" s="1330"/>
      <c r="O6" s="1331"/>
      <c r="P6" s="140"/>
      <c r="Q6" s="140"/>
      <c r="R6" s="140"/>
      <c r="S6" s="140"/>
      <c r="T6" s="140"/>
      <c r="U6" s="140"/>
      <c r="V6" s="140"/>
      <c r="W6" s="140"/>
      <c r="X6" s="140"/>
      <c r="Y6" s="140"/>
      <c r="Z6" s="140"/>
      <c r="AA6" s="140"/>
      <c r="AB6" s="140"/>
      <c r="AC6" s="140"/>
    </row>
    <row r="7" spans="1:29" s="109" customFormat="1" x14ac:dyDescent="0.2">
      <c r="A7" s="7"/>
      <c r="B7" s="628"/>
      <c r="C7" s="628"/>
      <c r="D7" s="628"/>
      <c r="E7" s="628"/>
      <c r="F7" s="628"/>
      <c r="G7" s="628"/>
      <c r="H7" s="628"/>
      <c r="I7" s="628"/>
      <c r="J7" s="628"/>
      <c r="K7" s="628"/>
      <c r="L7" s="628"/>
      <c r="M7" s="628"/>
      <c r="N7" s="628"/>
      <c r="O7" s="628"/>
      <c r="P7" s="140"/>
      <c r="Q7" s="140"/>
      <c r="R7" s="140"/>
      <c r="S7" s="140"/>
      <c r="T7" s="140"/>
      <c r="U7" s="140"/>
      <c r="V7" s="140"/>
      <c r="W7" s="140"/>
      <c r="X7" s="140"/>
      <c r="Y7" s="140"/>
      <c r="Z7" s="140"/>
      <c r="AA7" s="140"/>
      <c r="AB7" s="140"/>
      <c r="AC7" s="140"/>
    </row>
    <row r="8" spans="1:29" s="109" customFormat="1" ht="13.5" thickBot="1" x14ac:dyDescent="0.25">
      <c r="A8" s="7"/>
      <c r="B8" s="607" t="s">
        <v>807</v>
      </c>
      <c r="C8" s="7"/>
      <c r="D8" s="7"/>
      <c r="E8" s="7"/>
      <c r="F8" s="7"/>
      <c r="G8" s="7"/>
      <c r="H8" s="7"/>
      <c r="I8" s="7"/>
      <c r="J8" s="7"/>
      <c r="K8" s="7"/>
      <c r="L8" s="7"/>
      <c r="M8" s="7"/>
      <c r="N8" s="7"/>
      <c r="O8" s="96"/>
      <c r="P8" s="140"/>
      <c r="Q8" s="140"/>
      <c r="R8" s="140"/>
      <c r="S8" s="140"/>
      <c r="T8" s="140"/>
      <c r="U8" s="140"/>
      <c r="V8" s="140"/>
      <c r="W8" s="140"/>
      <c r="X8" s="140"/>
      <c r="Y8" s="140"/>
      <c r="Z8" s="140"/>
      <c r="AA8" s="140"/>
      <c r="AB8" s="140"/>
      <c r="AC8" s="140"/>
    </row>
    <row r="9" spans="1:29" s="109" customFormat="1" ht="14.25" thickTop="1" thickBot="1" x14ac:dyDescent="0.25">
      <c r="A9" s="7"/>
      <c r="B9" s="141"/>
      <c r="C9" s="609">
        <v>43466</v>
      </c>
      <c r="D9" s="609">
        <v>43497</v>
      </c>
      <c r="E9" s="609">
        <v>43525</v>
      </c>
      <c r="F9" s="609">
        <v>43556</v>
      </c>
      <c r="G9" s="609">
        <v>43586</v>
      </c>
      <c r="H9" s="609">
        <v>43617</v>
      </c>
      <c r="I9" s="609">
        <v>43647</v>
      </c>
      <c r="J9" s="609">
        <v>43678</v>
      </c>
      <c r="K9" s="609">
        <v>43709</v>
      </c>
      <c r="L9" s="609">
        <v>43739</v>
      </c>
      <c r="M9" s="609">
        <v>43770</v>
      </c>
      <c r="N9" s="609">
        <v>43800</v>
      </c>
      <c r="O9" s="610">
        <v>2019</v>
      </c>
      <c r="P9" s="140"/>
      <c r="Q9" s="140"/>
      <c r="R9" s="140"/>
      <c r="S9" s="140"/>
      <c r="T9" s="140"/>
      <c r="U9" s="140"/>
      <c r="V9" s="140"/>
      <c r="W9" s="140"/>
      <c r="X9" s="140"/>
      <c r="Y9" s="140"/>
      <c r="Z9" s="140"/>
      <c r="AA9" s="140"/>
      <c r="AB9" s="140"/>
      <c r="AC9" s="140"/>
    </row>
    <row r="10" spans="1:29" s="109" customFormat="1" ht="14.25" thickTop="1" thickBot="1" x14ac:dyDescent="0.25">
      <c r="A10" s="7"/>
      <c r="B10" s="7"/>
      <c r="C10" s="7"/>
      <c r="D10" s="7"/>
      <c r="E10" s="7"/>
      <c r="F10" s="114"/>
      <c r="G10" s="114"/>
      <c r="H10" s="114"/>
      <c r="I10" s="114"/>
      <c r="J10" s="114"/>
      <c r="K10" s="114"/>
      <c r="L10" s="114"/>
      <c r="M10" s="114"/>
      <c r="N10" s="114"/>
      <c r="O10" s="114"/>
      <c r="P10" s="140"/>
      <c r="Q10" s="140"/>
      <c r="R10" s="140"/>
      <c r="S10" s="140"/>
      <c r="T10" s="140"/>
      <c r="U10" s="140"/>
      <c r="V10" s="140"/>
      <c r="W10" s="140"/>
      <c r="X10" s="140"/>
      <c r="Y10" s="140"/>
      <c r="Z10" s="140"/>
      <c r="AA10" s="140"/>
      <c r="AB10" s="140"/>
      <c r="AC10" s="140"/>
    </row>
    <row r="11" spans="1:29" s="109" customFormat="1" ht="13.5" thickBot="1" x14ac:dyDescent="0.25">
      <c r="A11" s="7"/>
      <c r="B11" s="1326" t="s">
        <v>530</v>
      </c>
      <c r="C11" s="1327"/>
      <c r="D11" s="1327"/>
      <c r="E11" s="1327"/>
      <c r="F11" s="1327"/>
      <c r="G11" s="1327"/>
      <c r="H11" s="1327"/>
      <c r="I11" s="1327"/>
      <c r="J11" s="1327"/>
      <c r="K11" s="1327"/>
      <c r="L11" s="1327"/>
      <c r="M11" s="1327"/>
      <c r="N11" s="1327"/>
      <c r="O11" s="1327"/>
      <c r="P11" s="140"/>
      <c r="Q11" s="140"/>
      <c r="R11" s="140"/>
      <c r="S11" s="140"/>
      <c r="T11" s="140"/>
      <c r="U11" s="140"/>
      <c r="V11" s="140"/>
      <c r="W11" s="140"/>
      <c r="X11" s="140"/>
      <c r="Y11" s="140"/>
      <c r="Z11" s="140"/>
      <c r="AA11" s="140"/>
      <c r="AB11" s="140"/>
      <c r="AC11" s="140"/>
    </row>
    <row r="12" spans="1:29" s="144" customFormat="1" ht="13.5" thickBot="1" x14ac:dyDescent="0.25">
      <c r="A12" s="142"/>
      <c r="B12" s="143"/>
      <c r="C12" s="114"/>
      <c r="D12" s="114"/>
      <c r="E12" s="114"/>
      <c r="F12" s="114"/>
      <c r="G12" s="114"/>
      <c r="H12" s="114"/>
      <c r="I12" s="114"/>
      <c r="J12" s="114"/>
      <c r="K12" s="114"/>
      <c r="L12" s="114"/>
      <c r="M12" s="114"/>
      <c r="N12" s="114"/>
      <c r="O12" s="114"/>
      <c r="P12" s="140"/>
      <c r="Q12" s="140"/>
      <c r="R12" s="140"/>
      <c r="S12" s="140"/>
      <c r="T12" s="140"/>
      <c r="U12" s="140"/>
      <c r="V12" s="140"/>
      <c r="W12" s="140"/>
      <c r="X12" s="140"/>
      <c r="Y12" s="140"/>
      <c r="Z12" s="140"/>
      <c r="AA12" s="140"/>
      <c r="AB12" s="140"/>
      <c r="AC12" s="140"/>
    </row>
    <row r="13" spans="1:29" ht="15.75" thickBot="1" x14ac:dyDescent="0.25">
      <c r="B13" s="451" t="s">
        <v>66</v>
      </c>
      <c r="C13" s="452">
        <f>+C14+C15</f>
        <v>919.37171380272252</v>
      </c>
      <c r="D13" s="452">
        <f t="shared" ref="D13:O13" si="0">+D14+D15</f>
        <v>214.78004244805598</v>
      </c>
      <c r="E13" s="452">
        <f t="shared" si="0"/>
        <v>1134.4372853795551</v>
      </c>
      <c r="F13" s="452">
        <f t="shared" si="0"/>
        <v>1855.2667517068724</v>
      </c>
      <c r="G13" s="452">
        <f t="shared" si="0"/>
        <v>1258.6263197771491</v>
      </c>
      <c r="H13" s="452">
        <f t="shared" si="0"/>
        <v>2438.6158084134622</v>
      </c>
      <c r="I13" s="452">
        <f t="shared" si="0"/>
        <v>651.34593145563736</v>
      </c>
      <c r="J13" s="452">
        <f t="shared" si="0"/>
        <v>98.143460932606217</v>
      </c>
      <c r="K13" s="452">
        <f t="shared" si="0"/>
        <v>946.72550368253644</v>
      </c>
      <c r="L13" s="452">
        <f t="shared" si="0"/>
        <v>1747.900835445907</v>
      </c>
      <c r="M13" s="452">
        <f t="shared" si="0"/>
        <v>843.19101323731309</v>
      </c>
      <c r="N13" s="452">
        <f t="shared" si="0"/>
        <v>2375.1845617408185</v>
      </c>
      <c r="O13" s="452">
        <f t="shared" si="0"/>
        <v>14483.589228022634</v>
      </c>
      <c r="P13" s="110"/>
      <c r="Q13" s="110"/>
      <c r="R13" s="110"/>
      <c r="S13" s="110"/>
      <c r="T13" s="110"/>
      <c r="U13" s="110"/>
      <c r="V13" s="110"/>
      <c r="W13" s="110"/>
      <c r="X13" s="110"/>
      <c r="Y13" s="110"/>
      <c r="Z13" s="110"/>
      <c r="AA13" s="110"/>
      <c r="AB13" s="110"/>
    </row>
    <row r="14" spans="1:29" x14ac:dyDescent="0.2">
      <c r="A14" s="7"/>
      <c r="B14" s="615" t="s">
        <v>67</v>
      </c>
      <c r="C14" s="149">
        <v>0</v>
      </c>
      <c r="D14" s="149">
        <v>0</v>
      </c>
      <c r="E14" s="149">
        <v>0</v>
      </c>
      <c r="F14" s="149">
        <v>0</v>
      </c>
      <c r="G14" s="149">
        <v>0</v>
      </c>
      <c r="H14" s="149">
        <v>0</v>
      </c>
      <c r="I14" s="149">
        <v>0</v>
      </c>
      <c r="J14" s="149">
        <v>0</v>
      </c>
      <c r="K14" s="149">
        <v>0</v>
      </c>
      <c r="L14" s="149">
        <v>0</v>
      </c>
      <c r="M14" s="149">
        <v>0</v>
      </c>
      <c r="N14" s="149">
        <v>0</v>
      </c>
      <c r="O14" s="149">
        <f>SUM(C14:N14)</f>
        <v>0</v>
      </c>
      <c r="P14" s="110"/>
      <c r="Q14" s="110"/>
      <c r="R14" s="110"/>
      <c r="S14" s="110"/>
      <c r="T14" s="110"/>
      <c r="U14" s="110"/>
      <c r="V14" s="110"/>
      <c r="W14" s="110"/>
      <c r="X14" s="110"/>
      <c r="Y14" s="110"/>
      <c r="Z14" s="110"/>
      <c r="AA14" s="110"/>
      <c r="AB14" s="110"/>
    </row>
    <row r="15" spans="1:29" x14ac:dyDescent="0.2">
      <c r="A15" s="7"/>
      <c r="B15" s="615" t="s">
        <v>68</v>
      </c>
      <c r="C15" s="149">
        <v>919.37171380272252</v>
      </c>
      <c r="D15" s="149">
        <v>214.78004244805598</v>
      </c>
      <c r="E15" s="149">
        <v>1134.4372853795551</v>
      </c>
      <c r="F15" s="149">
        <v>1855.2667517068724</v>
      </c>
      <c r="G15" s="149">
        <v>1258.6263197771491</v>
      </c>
      <c r="H15" s="149">
        <v>2438.6158084134622</v>
      </c>
      <c r="I15" s="149">
        <v>651.34593145563736</v>
      </c>
      <c r="J15" s="149">
        <v>98.143460932606217</v>
      </c>
      <c r="K15" s="149">
        <v>946.72550368253644</v>
      </c>
      <c r="L15" s="149">
        <v>1747.900835445907</v>
      </c>
      <c r="M15" s="149">
        <v>843.19101323731309</v>
      </c>
      <c r="N15" s="149">
        <v>2375.1845617408185</v>
      </c>
      <c r="O15" s="149">
        <f>SUM(C15:N15)</f>
        <v>14483.589228022634</v>
      </c>
      <c r="P15" s="110"/>
      <c r="Q15" s="110"/>
      <c r="R15" s="110"/>
      <c r="S15" s="110"/>
      <c r="T15" s="110"/>
      <c r="U15" s="110"/>
      <c r="V15" s="110"/>
      <c r="W15" s="110"/>
      <c r="X15" s="110"/>
      <c r="Y15" s="110"/>
      <c r="Z15" s="110"/>
      <c r="AA15" s="110"/>
      <c r="AB15" s="110"/>
    </row>
    <row r="16" spans="1:29" s="144" customFormat="1" ht="13.5" thickBot="1" x14ac:dyDescent="0.25">
      <c r="A16" s="7"/>
      <c r="B16" s="7"/>
      <c r="C16" s="114"/>
      <c r="D16" s="114"/>
      <c r="E16" s="114"/>
      <c r="F16" s="114"/>
      <c r="G16" s="114"/>
      <c r="H16" s="114"/>
      <c r="I16" s="114"/>
      <c r="J16" s="114"/>
      <c r="K16" s="114"/>
      <c r="L16" s="114"/>
      <c r="M16" s="114"/>
      <c r="N16" s="114"/>
      <c r="O16" s="114"/>
      <c r="P16" s="110"/>
      <c r="Q16" s="110"/>
      <c r="R16" s="110"/>
      <c r="S16" s="110"/>
      <c r="T16" s="110"/>
      <c r="U16" s="110"/>
      <c r="V16" s="110"/>
      <c r="W16" s="110"/>
      <c r="X16" s="110"/>
      <c r="Y16" s="110"/>
      <c r="Z16" s="110"/>
      <c r="AA16" s="110"/>
      <c r="AB16" s="110"/>
      <c r="AC16" s="140"/>
    </row>
    <row r="17" spans="1:29" s="92" customFormat="1" ht="13.5" thickBot="1" x14ac:dyDescent="0.25">
      <c r="A17" s="7"/>
      <c r="B17" s="150" t="s">
        <v>56</v>
      </c>
      <c r="C17" s="99">
        <f t="shared" ref="C17:O17" si="1">+C18+C22+C25+C31+C32+C38</f>
        <v>82.897476604247316</v>
      </c>
      <c r="D17" s="99">
        <f t="shared" si="1"/>
        <v>31.07775037846989</v>
      </c>
      <c r="E17" s="99">
        <f t="shared" si="1"/>
        <v>130.65177398822976</v>
      </c>
      <c r="F17" s="99">
        <f t="shared" si="1"/>
        <v>48.936714074196956</v>
      </c>
      <c r="G17" s="99">
        <f t="shared" si="1"/>
        <v>286.27505223992279</v>
      </c>
      <c r="H17" s="99">
        <f t="shared" si="1"/>
        <v>82.202931749198541</v>
      </c>
      <c r="I17" s="99">
        <f t="shared" si="1"/>
        <v>79.433195737061098</v>
      </c>
      <c r="J17" s="99">
        <f t="shared" si="1"/>
        <v>28.471488597991101</v>
      </c>
      <c r="K17" s="99">
        <f t="shared" si="1"/>
        <v>111.73977073338531</v>
      </c>
      <c r="L17" s="99">
        <f t="shared" si="1"/>
        <v>47.095180199463776</v>
      </c>
      <c r="M17" s="99">
        <f t="shared" si="1"/>
        <v>68.33190442979307</v>
      </c>
      <c r="N17" s="99">
        <f t="shared" si="1"/>
        <v>77.488469196628131</v>
      </c>
      <c r="O17" s="151">
        <f t="shared" si="1"/>
        <v>1074.6017079285878</v>
      </c>
      <c r="P17" s="110"/>
      <c r="Q17" s="110"/>
      <c r="R17" s="110"/>
      <c r="S17" s="110"/>
      <c r="T17" s="110"/>
      <c r="U17" s="110"/>
      <c r="V17" s="110"/>
      <c r="W17" s="110"/>
      <c r="X17" s="110"/>
      <c r="Y17" s="110"/>
      <c r="Z17" s="110"/>
      <c r="AA17" s="110"/>
      <c r="AB17" s="110"/>
      <c r="AC17" s="140"/>
    </row>
    <row r="18" spans="1:29" s="92" customFormat="1" x14ac:dyDescent="0.2">
      <c r="A18" s="7"/>
      <c r="B18" s="616" t="s">
        <v>69</v>
      </c>
      <c r="C18" s="100">
        <f>+C19+C20+C21</f>
        <v>37.536724648503281</v>
      </c>
      <c r="D18" s="100">
        <f t="shared" ref="D18:N18" si="2">+D19+D20+D21</f>
        <v>21.565675320137455</v>
      </c>
      <c r="E18" s="100">
        <f t="shared" si="2"/>
        <v>98.611100453454895</v>
      </c>
      <c r="F18" s="100">
        <f t="shared" si="2"/>
        <v>40.892834086253728</v>
      </c>
      <c r="G18" s="100">
        <f t="shared" si="2"/>
        <v>62.493901105620161</v>
      </c>
      <c r="H18" s="100">
        <f t="shared" si="2"/>
        <v>41.148027226957858</v>
      </c>
      <c r="I18" s="100">
        <f t="shared" si="2"/>
        <v>35.431903794411497</v>
      </c>
      <c r="J18" s="100">
        <f t="shared" si="2"/>
        <v>19.680693141404454</v>
      </c>
      <c r="K18" s="100">
        <f t="shared" si="2"/>
        <v>95.83453740314782</v>
      </c>
      <c r="L18" s="100">
        <f t="shared" si="2"/>
        <v>39.650967168546671</v>
      </c>
      <c r="M18" s="100">
        <f t="shared" si="2"/>
        <v>60.863580513161516</v>
      </c>
      <c r="N18" s="100">
        <f t="shared" si="2"/>
        <v>38.558116273616783</v>
      </c>
      <c r="O18" s="100">
        <f>+O19+O20+O21</f>
        <v>592.26806113521616</v>
      </c>
      <c r="P18" s="110"/>
      <c r="Q18" s="110"/>
      <c r="R18" s="110"/>
      <c r="S18" s="110"/>
      <c r="T18" s="110"/>
      <c r="U18" s="110"/>
      <c r="V18" s="110"/>
      <c r="W18" s="110"/>
      <c r="X18" s="110"/>
      <c r="Y18" s="110"/>
      <c r="Z18" s="110"/>
      <c r="AA18" s="110"/>
      <c r="AB18" s="110"/>
      <c r="AC18" s="140"/>
    </row>
    <row r="19" spans="1:29" s="92" customFormat="1" x14ac:dyDescent="0.2">
      <c r="A19" s="7"/>
      <c r="B19" s="617" t="s">
        <v>70</v>
      </c>
      <c r="C19" s="115">
        <v>2.0251339100000001</v>
      </c>
      <c r="D19" s="115">
        <v>1.7836517699999999</v>
      </c>
      <c r="E19" s="115">
        <v>28.023064793454896</v>
      </c>
      <c r="F19" s="115">
        <v>14.86181214</v>
      </c>
      <c r="G19" s="115">
        <v>12.8520068</v>
      </c>
      <c r="H19" s="115">
        <v>14.333250159999999</v>
      </c>
      <c r="I19" s="115">
        <v>1.71237645</v>
      </c>
      <c r="J19" s="115">
        <v>1.6080606000000002</v>
      </c>
      <c r="K19" s="115">
        <v>26.917798663147799</v>
      </c>
      <c r="L19" s="115">
        <v>14.368746389999998</v>
      </c>
      <c r="M19" s="115">
        <v>12.809428509999998</v>
      </c>
      <c r="N19" s="115">
        <v>13.964460129999999</v>
      </c>
      <c r="O19" s="115">
        <f>SUM(C19:N19)</f>
        <v>145.25979031660268</v>
      </c>
      <c r="P19" s="110"/>
      <c r="Q19" s="110"/>
      <c r="R19" s="110"/>
      <c r="S19" s="110"/>
      <c r="T19" s="110"/>
      <c r="U19" s="110"/>
      <c r="V19" s="110"/>
      <c r="W19" s="110"/>
      <c r="X19" s="110"/>
      <c r="Y19" s="110"/>
      <c r="Z19" s="110"/>
      <c r="AA19" s="110"/>
      <c r="AB19" s="110"/>
      <c r="AC19" s="140"/>
    </row>
    <row r="20" spans="1:29" s="92" customFormat="1" x14ac:dyDescent="0.2">
      <c r="A20" s="7"/>
      <c r="B20" s="618" t="s">
        <v>71</v>
      </c>
      <c r="C20" s="464">
        <v>25.663613778503283</v>
      </c>
      <c r="D20" s="464">
        <v>11.877784613550821</v>
      </c>
      <c r="E20" s="464">
        <v>63.978450289999991</v>
      </c>
      <c r="F20" s="464">
        <v>22.944851969999998</v>
      </c>
      <c r="G20" s="464">
        <v>42.818865745620165</v>
      </c>
      <c r="H20" s="464">
        <v>9.5753850131191847</v>
      </c>
      <c r="I20" s="464">
        <v>24.369267974411496</v>
      </c>
      <c r="J20" s="464">
        <v>10.742896522536906</v>
      </c>
      <c r="K20" s="464">
        <v>62.624539090000013</v>
      </c>
      <c r="L20" s="464">
        <v>22.357359680000002</v>
      </c>
      <c r="M20" s="464">
        <v>41.585284813161522</v>
      </c>
      <c r="N20" s="464">
        <v>8.6385411096868303</v>
      </c>
      <c r="O20" s="104">
        <f>SUM(C20:N20)</f>
        <v>347.17684060059025</v>
      </c>
      <c r="P20" s="110"/>
      <c r="Q20" s="110"/>
      <c r="R20" s="110"/>
      <c r="S20" s="110"/>
      <c r="T20" s="110"/>
      <c r="U20" s="110"/>
      <c r="V20" s="110"/>
      <c r="W20" s="110"/>
      <c r="X20" s="110"/>
      <c r="Y20" s="110"/>
      <c r="Z20" s="110"/>
      <c r="AA20" s="110"/>
      <c r="AB20" s="110"/>
      <c r="AC20" s="140"/>
    </row>
    <row r="21" spans="1:29" s="92" customFormat="1" x14ac:dyDescent="0.2">
      <c r="A21" s="7"/>
      <c r="B21" s="619" t="s">
        <v>72</v>
      </c>
      <c r="C21" s="465">
        <v>9.8479769600000004</v>
      </c>
      <c r="D21" s="465">
        <v>7.9042389365866343</v>
      </c>
      <c r="E21" s="465">
        <v>6.6095853699999996</v>
      </c>
      <c r="F21" s="465">
        <v>3.0861699762537289</v>
      </c>
      <c r="G21" s="465">
        <v>6.8230285599999991</v>
      </c>
      <c r="H21" s="465">
        <v>17.239392053838674</v>
      </c>
      <c r="I21" s="465">
        <v>9.3502593699999981</v>
      </c>
      <c r="J21" s="465">
        <v>7.329736018867548</v>
      </c>
      <c r="K21" s="465">
        <v>6.2921996500000006</v>
      </c>
      <c r="L21" s="465">
        <v>2.924861098546669</v>
      </c>
      <c r="M21" s="465">
        <v>6.4688671899999992</v>
      </c>
      <c r="N21" s="465">
        <v>15.955115033929951</v>
      </c>
      <c r="O21" s="103">
        <f>SUM(C21:N21)</f>
        <v>99.8314302180232</v>
      </c>
      <c r="P21" s="110"/>
      <c r="Q21" s="110"/>
      <c r="R21" s="110"/>
      <c r="S21" s="110"/>
      <c r="T21" s="110"/>
      <c r="U21" s="110"/>
      <c r="V21" s="110"/>
      <c r="W21" s="110"/>
      <c r="X21" s="110"/>
      <c r="Y21" s="110"/>
      <c r="Z21" s="110"/>
      <c r="AA21" s="110"/>
      <c r="AB21" s="110"/>
      <c r="AC21" s="140"/>
    </row>
    <row r="22" spans="1:29" s="145" customFormat="1" x14ac:dyDescent="0.2">
      <c r="A22" s="7"/>
      <c r="B22" s="482" t="s">
        <v>73</v>
      </c>
      <c r="C22" s="483">
        <f t="shared" ref="C22:O22" si="3">+C23+C24</f>
        <v>3.9891964400423467</v>
      </c>
      <c r="D22" s="483">
        <f t="shared" si="3"/>
        <v>3.9891900666708642</v>
      </c>
      <c r="E22" s="483">
        <f t="shared" si="3"/>
        <v>3.6325435812378393</v>
      </c>
      <c r="F22" s="483">
        <f t="shared" si="3"/>
        <v>3.9079167956184531</v>
      </c>
      <c r="G22" s="483">
        <f t="shared" si="3"/>
        <v>3.8161257301127312</v>
      </c>
      <c r="H22" s="483">
        <f t="shared" si="3"/>
        <v>3.9079167956184531</v>
      </c>
      <c r="I22" s="483">
        <f t="shared" si="3"/>
        <v>3.8161257301127312</v>
      </c>
      <c r="J22" s="483">
        <f t="shared" si="3"/>
        <v>3.9079167956184531</v>
      </c>
      <c r="K22" s="483">
        <f t="shared" si="3"/>
        <v>3.9079167956184531</v>
      </c>
      <c r="L22" s="483">
        <f t="shared" si="3"/>
        <v>3.8161257301127312</v>
      </c>
      <c r="M22" s="483">
        <f t="shared" si="3"/>
        <v>3.9079167956184531</v>
      </c>
      <c r="N22" s="483">
        <f t="shared" si="3"/>
        <v>3.8161257301127312</v>
      </c>
      <c r="O22" s="483">
        <f t="shared" si="3"/>
        <v>46.415016986494244</v>
      </c>
      <c r="P22" s="110"/>
      <c r="Q22" s="110"/>
      <c r="R22" s="110"/>
      <c r="S22" s="110"/>
      <c r="T22" s="110"/>
      <c r="U22" s="110"/>
      <c r="V22" s="110"/>
      <c r="W22" s="110"/>
      <c r="X22" s="110"/>
      <c r="Y22" s="110"/>
      <c r="Z22" s="110"/>
      <c r="AA22" s="110"/>
      <c r="AB22" s="110"/>
      <c r="AC22" s="140"/>
    </row>
    <row r="23" spans="1:29" s="145" customFormat="1" x14ac:dyDescent="0.2">
      <c r="A23" s="7"/>
      <c r="B23" s="617" t="s">
        <v>74</v>
      </c>
      <c r="C23" s="466">
        <v>3.9891961268465779</v>
      </c>
      <c r="D23" s="466">
        <v>3.9891900666708642</v>
      </c>
      <c r="E23" s="466">
        <v>3.6325435812378393</v>
      </c>
      <c r="F23" s="466">
        <v>3.9079167956184531</v>
      </c>
      <c r="G23" s="466">
        <v>3.8161257301127312</v>
      </c>
      <c r="H23" s="466">
        <v>3.9079167956184531</v>
      </c>
      <c r="I23" s="466">
        <v>3.8161257301127312</v>
      </c>
      <c r="J23" s="466">
        <v>3.9079167956184531</v>
      </c>
      <c r="K23" s="466">
        <v>3.9079167956184531</v>
      </c>
      <c r="L23" s="466">
        <v>3.8161257301127312</v>
      </c>
      <c r="M23" s="466">
        <v>3.9079167956184531</v>
      </c>
      <c r="N23" s="466">
        <v>3.8161257301127312</v>
      </c>
      <c r="O23" s="115">
        <f>SUM(C23:N23)</f>
        <v>46.415016673298474</v>
      </c>
      <c r="P23" s="110"/>
      <c r="Q23" s="110"/>
      <c r="R23" s="110"/>
      <c r="S23" s="110"/>
      <c r="T23" s="110"/>
      <c r="U23" s="110"/>
      <c r="V23" s="110"/>
      <c r="W23" s="110"/>
      <c r="X23" s="110"/>
      <c r="Y23" s="110"/>
      <c r="Z23" s="110"/>
      <c r="AA23" s="110"/>
      <c r="AB23" s="110"/>
      <c r="AC23" s="140"/>
    </row>
    <row r="24" spans="1:29" s="92" customFormat="1" x14ac:dyDescent="0.2">
      <c r="A24" s="7"/>
      <c r="B24" s="619" t="s">
        <v>75</v>
      </c>
      <c r="C24" s="465">
        <v>3.1319576866124789E-7</v>
      </c>
      <c r="D24" s="465">
        <v>0</v>
      </c>
      <c r="E24" s="465">
        <v>0</v>
      </c>
      <c r="F24" s="465">
        <v>0</v>
      </c>
      <c r="G24" s="465">
        <v>0</v>
      </c>
      <c r="H24" s="465">
        <v>0</v>
      </c>
      <c r="I24" s="465">
        <v>0</v>
      </c>
      <c r="J24" s="465">
        <v>0</v>
      </c>
      <c r="K24" s="465">
        <v>0</v>
      </c>
      <c r="L24" s="465">
        <v>0</v>
      </c>
      <c r="M24" s="465">
        <v>0</v>
      </c>
      <c r="N24" s="465">
        <v>0</v>
      </c>
      <c r="O24" s="103">
        <f>SUM(C24:N24)</f>
        <v>3.1319576866124789E-7</v>
      </c>
      <c r="P24" s="110"/>
      <c r="Q24" s="110"/>
      <c r="R24" s="110"/>
      <c r="S24" s="110"/>
      <c r="T24" s="110"/>
      <c r="U24" s="110"/>
      <c r="V24" s="110"/>
      <c r="W24" s="110"/>
      <c r="X24" s="110"/>
      <c r="Y24" s="110"/>
      <c r="Z24" s="110"/>
      <c r="AA24" s="110"/>
      <c r="AB24" s="110"/>
      <c r="AC24" s="140"/>
    </row>
    <row r="25" spans="1:29" s="92" customFormat="1" x14ac:dyDescent="0.2">
      <c r="A25" s="7"/>
      <c r="B25" s="482" t="s">
        <v>76</v>
      </c>
      <c r="C25" s="483">
        <f>+C26+C29</f>
        <v>4.5080857016927996E-3</v>
      </c>
      <c r="D25" s="483">
        <f t="shared" ref="D25:O25" si="4">+D26+D29</f>
        <v>0.36156378693685065</v>
      </c>
      <c r="E25" s="483">
        <f t="shared" si="4"/>
        <v>4.0812925477806379E-3</v>
      </c>
      <c r="F25" s="483">
        <f t="shared" si="4"/>
        <v>4.3129306583976909E-3</v>
      </c>
      <c r="G25" s="483">
        <f t="shared" si="4"/>
        <v>0.30644198825456315</v>
      </c>
      <c r="H25" s="483">
        <f t="shared" si="4"/>
        <v>4.1815106529370458E-3</v>
      </c>
      <c r="I25" s="483">
        <f t="shared" si="4"/>
        <v>4.02297253685935E-3</v>
      </c>
      <c r="J25" s="483">
        <f t="shared" si="4"/>
        <v>0.27188842624347576</v>
      </c>
      <c r="K25" s="483">
        <f t="shared" si="4"/>
        <v>3.9817956798502228E-3</v>
      </c>
      <c r="L25" s="483">
        <f t="shared" si="4"/>
        <v>3.8273191379982834E-3</v>
      </c>
      <c r="M25" s="483">
        <f t="shared" si="4"/>
        <v>0.22704644101310059</v>
      </c>
      <c r="N25" s="483">
        <f t="shared" si="4"/>
        <v>3.6948298275996565E-3</v>
      </c>
      <c r="O25" s="483">
        <f t="shared" si="4"/>
        <v>1.1995513791911059</v>
      </c>
      <c r="P25" s="110"/>
      <c r="Q25" s="110"/>
      <c r="R25" s="110"/>
      <c r="S25" s="110"/>
      <c r="T25" s="110"/>
      <c r="U25" s="110"/>
      <c r="V25" s="110"/>
      <c r="W25" s="110"/>
      <c r="X25" s="110"/>
      <c r="Y25" s="110"/>
      <c r="Z25" s="110"/>
      <c r="AA25" s="110"/>
      <c r="AB25" s="110"/>
      <c r="AC25" s="140"/>
    </row>
    <row r="26" spans="1:29" s="145" customFormat="1" x14ac:dyDescent="0.2">
      <c r="A26" s="7"/>
      <c r="B26" s="617" t="s">
        <v>79</v>
      </c>
      <c r="C26" s="466">
        <f>+C27+C28</f>
        <v>0</v>
      </c>
      <c r="D26" s="466">
        <f t="shared" ref="D26:N26" si="5">+D27+D28</f>
        <v>0.35711980270797167</v>
      </c>
      <c r="E26" s="466">
        <f t="shared" si="5"/>
        <v>0</v>
      </c>
      <c r="F26" s="466">
        <f t="shared" si="5"/>
        <v>0</v>
      </c>
      <c r="G26" s="466">
        <f t="shared" si="5"/>
        <v>0.30229026749475346</v>
      </c>
      <c r="H26" s="466">
        <f t="shared" si="5"/>
        <v>0</v>
      </c>
      <c r="I26" s="466">
        <f t="shared" si="5"/>
        <v>0</v>
      </c>
      <c r="J26" s="466">
        <f t="shared" si="5"/>
        <v>0.26783985203097871</v>
      </c>
      <c r="K26" s="466">
        <f t="shared" si="5"/>
        <v>0</v>
      </c>
      <c r="L26" s="466">
        <f t="shared" si="5"/>
        <v>0</v>
      </c>
      <c r="M26" s="466">
        <f t="shared" si="5"/>
        <v>0.22319987642615932</v>
      </c>
      <c r="N26" s="466">
        <f t="shared" si="5"/>
        <v>0</v>
      </c>
      <c r="O26" s="466">
        <f t="shared" ref="O26:O31" si="6">SUM(C26:N26)</f>
        <v>1.1504497986598632</v>
      </c>
      <c r="P26" s="110"/>
      <c r="Q26" s="110"/>
      <c r="R26" s="110"/>
      <c r="S26" s="110"/>
      <c r="T26" s="110"/>
      <c r="U26" s="110"/>
      <c r="V26" s="110"/>
      <c r="W26" s="110"/>
      <c r="X26" s="110"/>
      <c r="Y26" s="110"/>
      <c r="Z26" s="110"/>
      <c r="AA26" s="110"/>
      <c r="AB26" s="110"/>
      <c r="AC26" s="140"/>
    </row>
    <row r="27" spans="1:29" s="145" customFormat="1" x14ac:dyDescent="0.2">
      <c r="A27" s="7"/>
      <c r="B27" s="619" t="s">
        <v>110</v>
      </c>
      <c r="C27" s="465">
        <v>0</v>
      </c>
      <c r="D27" s="465">
        <v>0</v>
      </c>
      <c r="E27" s="465">
        <v>0</v>
      </c>
      <c r="F27" s="465">
        <v>0</v>
      </c>
      <c r="G27" s="465">
        <v>0</v>
      </c>
      <c r="H27" s="465">
        <v>0</v>
      </c>
      <c r="I27" s="465">
        <v>0</v>
      </c>
      <c r="J27" s="465">
        <v>0</v>
      </c>
      <c r="K27" s="465">
        <v>0</v>
      </c>
      <c r="L27" s="465">
        <v>0</v>
      </c>
      <c r="M27" s="465">
        <v>0</v>
      </c>
      <c r="N27" s="465">
        <v>0</v>
      </c>
      <c r="O27" s="103">
        <f t="shared" si="6"/>
        <v>0</v>
      </c>
      <c r="P27" s="110"/>
      <c r="Q27" s="110"/>
      <c r="R27" s="110"/>
      <c r="S27" s="110"/>
      <c r="T27" s="110"/>
      <c r="U27" s="110"/>
      <c r="V27" s="110"/>
      <c r="W27" s="110"/>
      <c r="X27" s="110"/>
      <c r="Y27" s="110"/>
      <c r="Z27" s="110"/>
      <c r="AA27" s="110"/>
      <c r="AB27" s="110"/>
      <c r="AC27" s="140"/>
    </row>
    <row r="28" spans="1:29" s="92" customFormat="1" x14ac:dyDescent="0.2">
      <c r="A28" s="7"/>
      <c r="B28" s="621" t="s">
        <v>111</v>
      </c>
      <c r="C28" s="503">
        <v>0</v>
      </c>
      <c r="D28" s="503">
        <v>0.35711980270797167</v>
      </c>
      <c r="E28" s="503">
        <v>0</v>
      </c>
      <c r="F28" s="503">
        <v>0</v>
      </c>
      <c r="G28" s="503">
        <v>0.30229026749475346</v>
      </c>
      <c r="H28" s="503">
        <v>0</v>
      </c>
      <c r="I28" s="503">
        <v>0</v>
      </c>
      <c r="J28" s="503">
        <v>0.26783985203097871</v>
      </c>
      <c r="K28" s="503">
        <v>0</v>
      </c>
      <c r="L28" s="503">
        <v>0</v>
      </c>
      <c r="M28" s="503">
        <v>0.22319987642615932</v>
      </c>
      <c r="N28" s="503">
        <v>0</v>
      </c>
      <c r="O28" s="152">
        <f t="shared" si="6"/>
        <v>1.1504497986598632</v>
      </c>
      <c r="P28" s="110"/>
      <c r="Q28" s="110"/>
      <c r="R28" s="110"/>
      <c r="S28" s="110"/>
      <c r="T28" s="110"/>
      <c r="U28" s="110"/>
      <c r="V28" s="110"/>
      <c r="W28" s="110"/>
      <c r="X28" s="110"/>
      <c r="Y28" s="110"/>
      <c r="Z28" s="110"/>
      <c r="AA28" s="110"/>
      <c r="AB28" s="110"/>
      <c r="AC28" s="140"/>
    </row>
    <row r="29" spans="1:29" s="92" customFormat="1" x14ac:dyDescent="0.2">
      <c r="A29" s="7"/>
      <c r="B29" s="618" t="s">
        <v>77</v>
      </c>
      <c r="C29" s="464">
        <f>+C30</f>
        <v>4.5080857016927996E-3</v>
      </c>
      <c r="D29" s="464">
        <f t="shared" ref="D29:N29" si="7">+D30</f>
        <v>4.4439842288790075E-3</v>
      </c>
      <c r="E29" s="464">
        <f t="shared" si="7"/>
        <v>4.0812925477806379E-3</v>
      </c>
      <c r="F29" s="464">
        <f t="shared" si="7"/>
        <v>4.3129306583976909E-3</v>
      </c>
      <c r="G29" s="464">
        <f t="shared" si="7"/>
        <v>4.1517207598096573E-3</v>
      </c>
      <c r="H29" s="464">
        <f t="shared" si="7"/>
        <v>4.1815106529370458E-3</v>
      </c>
      <c r="I29" s="464">
        <f t="shared" si="7"/>
        <v>4.02297253685935E-3</v>
      </c>
      <c r="J29" s="464">
        <f t="shared" si="7"/>
        <v>4.0485742124970747E-3</v>
      </c>
      <c r="K29" s="464">
        <f t="shared" si="7"/>
        <v>3.9817956798502228E-3</v>
      </c>
      <c r="L29" s="464">
        <f t="shared" si="7"/>
        <v>3.8273191379982834E-3</v>
      </c>
      <c r="M29" s="464">
        <f t="shared" si="7"/>
        <v>3.8465645869412597E-3</v>
      </c>
      <c r="N29" s="464">
        <f t="shared" si="7"/>
        <v>3.6948298275996565E-3</v>
      </c>
      <c r="O29" s="104">
        <f t="shared" si="6"/>
        <v>4.9101580531242688E-2</v>
      </c>
      <c r="P29" s="110"/>
      <c r="Q29" s="110"/>
      <c r="R29" s="110"/>
      <c r="S29" s="110"/>
      <c r="T29" s="110"/>
      <c r="U29" s="110"/>
      <c r="V29" s="110"/>
      <c r="W29" s="110"/>
      <c r="X29" s="110"/>
      <c r="Y29" s="110"/>
      <c r="Z29" s="110"/>
      <c r="AA29" s="110"/>
      <c r="AB29" s="110"/>
      <c r="AC29" s="140"/>
    </row>
    <row r="30" spans="1:29" s="145" customFormat="1" x14ac:dyDescent="0.2">
      <c r="A30" s="7"/>
      <c r="B30" s="622" t="s">
        <v>111</v>
      </c>
      <c r="C30" s="465">
        <v>4.5080857016927996E-3</v>
      </c>
      <c r="D30" s="465">
        <v>4.4439842288790075E-3</v>
      </c>
      <c r="E30" s="465">
        <v>4.0812925477806379E-3</v>
      </c>
      <c r="F30" s="465">
        <v>4.3129306583976909E-3</v>
      </c>
      <c r="G30" s="465">
        <v>4.1517207598096573E-3</v>
      </c>
      <c r="H30" s="465">
        <v>4.1815106529370458E-3</v>
      </c>
      <c r="I30" s="465">
        <v>4.02297253685935E-3</v>
      </c>
      <c r="J30" s="465">
        <v>4.0485742124970747E-3</v>
      </c>
      <c r="K30" s="465">
        <v>3.9817956798502228E-3</v>
      </c>
      <c r="L30" s="465">
        <v>3.8273191379982834E-3</v>
      </c>
      <c r="M30" s="465">
        <v>3.8465645869412597E-3</v>
      </c>
      <c r="N30" s="465">
        <v>3.6948298275996565E-3</v>
      </c>
      <c r="O30" s="103">
        <f t="shared" si="6"/>
        <v>4.9101580531242688E-2</v>
      </c>
      <c r="P30" s="110"/>
      <c r="Q30" s="110"/>
      <c r="R30" s="110"/>
      <c r="S30" s="110"/>
      <c r="T30" s="110"/>
      <c r="U30" s="110"/>
      <c r="V30" s="110"/>
      <c r="W30" s="110"/>
      <c r="X30" s="110"/>
      <c r="Y30" s="110"/>
      <c r="Z30" s="110"/>
      <c r="AA30" s="110"/>
      <c r="AB30" s="110"/>
      <c r="AC30" s="140"/>
    </row>
    <row r="31" spans="1:29" s="7" customFormat="1" x14ac:dyDescent="0.2">
      <c r="B31" s="482" t="s">
        <v>78</v>
      </c>
      <c r="C31" s="483">
        <v>38.490450959999997</v>
      </c>
      <c r="D31" s="483">
        <v>2.3734847247181834E-3</v>
      </c>
      <c r="E31" s="483">
        <v>2.633749079596166</v>
      </c>
      <c r="F31" s="483">
        <v>0.30381186166637353</v>
      </c>
      <c r="G31" s="483">
        <v>216.07253002593529</v>
      </c>
      <c r="H31" s="483">
        <v>31.991011615969292</v>
      </c>
      <c r="I31" s="483">
        <v>37.697008439999998</v>
      </c>
      <c r="J31" s="483">
        <v>2.3734847247181834E-3</v>
      </c>
      <c r="K31" s="483">
        <v>2.0825990503186298</v>
      </c>
      <c r="L31" s="483">
        <v>0.30061728166637353</v>
      </c>
      <c r="M31" s="483">
        <v>0.14793233</v>
      </c>
      <c r="N31" s="483">
        <v>30.631310113071017</v>
      </c>
      <c r="O31" s="101">
        <f t="shared" si="6"/>
        <v>360.35576772767257</v>
      </c>
      <c r="P31" s="110"/>
      <c r="Q31" s="110"/>
      <c r="R31" s="110"/>
      <c r="S31" s="110"/>
      <c r="T31" s="110"/>
      <c r="U31" s="110"/>
      <c r="V31" s="110"/>
      <c r="W31" s="110"/>
      <c r="X31" s="110"/>
      <c r="Y31" s="110"/>
      <c r="Z31" s="110"/>
      <c r="AA31" s="110"/>
      <c r="AB31" s="110"/>
      <c r="AC31" s="140"/>
    </row>
    <row r="32" spans="1:29" s="7" customFormat="1" x14ac:dyDescent="0.2">
      <c r="B32" s="460" t="s">
        <v>451</v>
      </c>
      <c r="C32" s="483">
        <f>+C33+C35</f>
        <v>0</v>
      </c>
      <c r="D32" s="483">
        <f t="shared" ref="D32:N32" si="8">+D33+D35</f>
        <v>0</v>
      </c>
      <c r="E32" s="483">
        <f t="shared" si="8"/>
        <v>19.302766981393063</v>
      </c>
      <c r="F32" s="483">
        <f t="shared" si="8"/>
        <v>0</v>
      </c>
      <c r="G32" s="483">
        <f t="shared" si="8"/>
        <v>0</v>
      </c>
      <c r="H32" s="483">
        <f t="shared" si="8"/>
        <v>0</v>
      </c>
      <c r="I32" s="483">
        <f t="shared" si="8"/>
        <v>0</v>
      </c>
      <c r="J32" s="483">
        <f t="shared" si="8"/>
        <v>0</v>
      </c>
      <c r="K32" s="483">
        <f t="shared" si="8"/>
        <v>3.9788107586205661</v>
      </c>
      <c r="L32" s="483">
        <f t="shared" si="8"/>
        <v>0</v>
      </c>
      <c r="M32" s="483">
        <f t="shared" si="8"/>
        <v>0</v>
      </c>
      <c r="N32" s="483">
        <f t="shared" si="8"/>
        <v>0</v>
      </c>
      <c r="O32" s="101">
        <f>+O33+O35</f>
        <v>23.281577740013631</v>
      </c>
      <c r="P32" s="110"/>
      <c r="Q32" s="110"/>
      <c r="R32" s="110"/>
      <c r="S32" s="110"/>
      <c r="T32" s="110"/>
      <c r="U32" s="110"/>
      <c r="V32" s="110"/>
      <c r="W32" s="110"/>
      <c r="X32" s="110"/>
      <c r="Y32" s="110"/>
      <c r="Z32" s="110"/>
      <c r="AA32" s="110"/>
      <c r="AB32" s="110"/>
      <c r="AC32" s="140"/>
    </row>
    <row r="33" spans="1:29" s="7" customFormat="1" x14ac:dyDescent="0.2">
      <c r="B33" s="492" t="s">
        <v>74</v>
      </c>
      <c r="C33" s="503">
        <f>+C34</f>
        <v>0</v>
      </c>
      <c r="D33" s="503">
        <f t="shared" ref="D33:O33" si="9">+D34</f>
        <v>0</v>
      </c>
      <c r="E33" s="503">
        <f t="shared" si="9"/>
        <v>2.6525405087242864</v>
      </c>
      <c r="F33" s="503">
        <f t="shared" si="9"/>
        <v>0</v>
      </c>
      <c r="G33" s="503">
        <f t="shared" si="9"/>
        <v>0</v>
      </c>
      <c r="H33" s="503">
        <f t="shared" si="9"/>
        <v>0</v>
      </c>
      <c r="I33" s="503">
        <f t="shared" si="9"/>
        <v>0</v>
      </c>
      <c r="J33" s="503">
        <f t="shared" si="9"/>
        <v>0</v>
      </c>
      <c r="K33" s="503">
        <f t="shared" si="9"/>
        <v>3.9788107586205661</v>
      </c>
      <c r="L33" s="503">
        <f t="shared" si="9"/>
        <v>0</v>
      </c>
      <c r="M33" s="503">
        <f t="shared" si="9"/>
        <v>0</v>
      </c>
      <c r="N33" s="503">
        <f t="shared" si="9"/>
        <v>0</v>
      </c>
      <c r="O33" s="152">
        <f t="shared" si="9"/>
        <v>6.6313512673448525</v>
      </c>
      <c r="P33" s="110"/>
      <c r="Q33" s="110"/>
      <c r="R33" s="110"/>
      <c r="S33" s="110"/>
      <c r="T33" s="110"/>
      <c r="U33" s="110"/>
      <c r="V33" s="110"/>
      <c r="W33" s="110"/>
      <c r="X33" s="110"/>
      <c r="Y33" s="110"/>
      <c r="Z33" s="110"/>
      <c r="AA33" s="110"/>
      <c r="AB33" s="110"/>
      <c r="AC33" s="140"/>
    </row>
    <row r="34" spans="1:29" s="7" customFormat="1" x14ac:dyDescent="0.2">
      <c r="B34" s="468" t="s">
        <v>459</v>
      </c>
      <c r="C34" s="464">
        <v>0</v>
      </c>
      <c r="D34" s="464">
        <v>0</v>
      </c>
      <c r="E34" s="464">
        <v>2.6525405087242864</v>
      </c>
      <c r="F34" s="464">
        <v>0</v>
      </c>
      <c r="G34" s="464">
        <v>0</v>
      </c>
      <c r="H34" s="464">
        <v>0</v>
      </c>
      <c r="I34" s="464">
        <v>0</v>
      </c>
      <c r="J34" s="464">
        <v>0</v>
      </c>
      <c r="K34" s="464">
        <v>3.9788107586205661</v>
      </c>
      <c r="L34" s="464">
        <v>0</v>
      </c>
      <c r="M34" s="464">
        <v>0</v>
      </c>
      <c r="N34" s="464">
        <v>0</v>
      </c>
      <c r="O34" s="104">
        <f>SUM(C34:N34)</f>
        <v>6.6313512673448525</v>
      </c>
      <c r="P34" s="110"/>
      <c r="Q34" s="110"/>
      <c r="R34" s="110"/>
      <c r="S34" s="110"/>
      <c r="T34" s="110"/>
      <c r="U34" s="110"/>
      <c r="V34" s="110"/>
      <c r="W34" s="110"/>
      <c r="X34" s="110"/>
      <c r="Y34" s="110"/>
      <c r="Z34" s="110"/>
      <c r="AA34" s="110"/>
      <c r="AB34" s="110"/>
      <c r="AC34" s="140"/>
    </row>
    <row r="35" spans="1:29" s="7" customFormat="1" x14ac:dyDescent="0.2">
      <c r="B35" s="468" t="s">
        <v>75</v>
      </c>
      <c r="C35" s="464">
        <f>+C36+C37</f>
        <v>0</v>
      </c>
      <c r="D35" s="464">
        <f t="shared" ref="D35:O35" si="10">+D36+D37</f>
        <v>0</v>
      </c>
      <c r="E35" s="464">
        <f t="shared" si="10"/>
        <v>16.650226472668777</v>
      </c>
      <c r="F35" s="464">
        <f t="shared" si="10"/>
        <v>0</v>
      </c>
      <c r="G35" s="464">
        <f t="shared" si="10"/>
        <v>0</v>
      </c>
      <c r="H35" s="464">
        <f t="shared" si="10"/>
        <v>0</v>
      </c>
      <c r="I35" s="464">
        <f t="shared" si="10"/>
        <v>0</v>
      </c>
      <c r="J35" s="464">
        <f t="shared" si="10"/>
        <v>0</v>
      </c>
      <c r="K35" s="464">
        <f t="shared" si="10"/>
        <v>0</v>
      </c>
      <c r="L35" s="464">
        <f t="shared" si="10"/>
        <v>0</v>
      </c>
      <c r="M35" s="464">
        <f t="shared" si="10"/>
        <v>0</v>
      </c>
      <c r="N35" s="464">
        <f t="shared" si="10"/>
        <v>0</v>
      </c>
      <c r="O35" s="104">
        <f t="shared" si="10"/>
        <v>16.650226472668777</v>
      </c>
      <c r="P35" s="110"/>
      <c r="Q35" s="110"/>
      <c r="R35" s="110"/>
      <c r="S35" s="110"/>
      <c r="T35" s="110"/>
      <c r="U35" s="110"/>
      <c r="V35" s="110"/>
      <c r="W35" s="110"/>
      <c r="X35" s="110"/>
      <c r="Y35" s="110"/>
      <c r="Z35" s="110"/>
      <c r="AA35" s="110"/>
      <c r="AB35" s="110"/>
      <c r="AC35" s="140"/>
    </row>
    <row r="36" spans="1:29" s="7" customFormat="1" x14ac:dyDescent="0.2">
      <c r="B36" s="499" t="s">
        <v>82</v>
      </c>
      <c r="C36" s="465">
        <v>0</v>
      </c>
      <c r="D36" s="465">
        <v>0</v>
      </c>
      <c r="E36" s="465">
        <v>16.650226472668777</v>
      </c>
      <c r="F36" s="465">
        <v>0</v>
      </c>
      <c r="G36" s="465">
        <v>0</v>
      </c>
      <c r="H36" s="465">
        <v>0</v>
      </c>
      <c r="I36" s="465">
        <v>0</v>
      </c>
      <c r="J36" s="465">
        <v>0</v>
      </c>
      <c r="K36" s="465">
        <v>0</v>
      </c>
      <c r="L36" s="465">
        <v>0</v>
      </c>
      <c r="M36" s="465">
        <v>0</v>
      </c>
      <c r="N36" s="465">
        <v>0</v>
      </c>
      <c r="O36" s="103">
        <f>SUM(C36:N36)</f>
        <v>16.650226472668777</v>
      </c>
      <c r="P36" s="110"/>
      <c r="Q36" s="110"/>
      <c r="R36" s="110"/>
      <c r="S36" s="110"/>
      <c r="T36" s="110"/>
      <c r="U36" s="110"/>
      <c r="V36" s="110"/>
      <c r="W36" s="110"/>
      <c r="X36" s="110"/>
      <c r="Y36" s="110"/>
      <c r="Z36" s="110"/>
      <c r="AA36" s="110"/>
      <c r="AB36" s="110"/>
      <c r="AC36" s="140"/>
    </row>
    <row r="37" spans="1:29" s="7" customFormat="1" x14ac:dyDescent="0.2">
      <c r="B37" s="492" t="s">
        <v>111</v>
      </c>
      <c r="C37" s="503">
        <v>0</v>
      </c>
      <c r="D37" s="503">
        <v>0</v>
      </c>
      <c r="E37" s="503">
        <v>0</v>
      </c>
      <c r="F37" s="503">
        <v>0</v>
      </c>
      <c r="G37" s="503">
        <v>0</v>
      </c>
      <c r="H37" s="503">
        <v>0</v>
      </c>
      <c r="I37" s="503">
        <v>0</v>
      </c>
      <c r="J37" s="503">
        <v>0</v>
      </c>
      <c r="K37" s="503">
        <v>0</v>
      </c>
      <c r="L37" s="503">
        <v>0</v>
      </c>
      <c r="M37" s="503">
        <v>0</v>
      </c>
      <c r="N37" s="503">
        <v>0</v>
      </c>
      <c r="O37" s="152">
        <f>SUM(C37:N37)</f>
        <v>0</v>
      </c>
      <c r="P37" s="110"/>
      <c r="Q37" s="110"/>
      <c r="R37" s="110"/>
      <c r="S37" s="110"/>
      <c r="T37" s="110"/>
      <c r="U37" s="110"/>
      <c r="V37" s="110"/>
      <c r="W37" s="110"/>
      <c r="X37" s="110"/>
      <c r="Y37" s="110"/>
      <c r="Z37" s="110"/>
      <c r="AA37" s="110"/>
      <c r="AB37" s="110"/>
      <c r="AC37" s="140"/>
    </row>
    <row r="38" spans="1:29" s="145" customFormat="1" x14ac:dyDescent="0.2">
      <c r="A38" s="7"/>
      <c r="B38" s="467" t="s">
        <v>467</v>
      </c>
      <c r="C38" s="466">
        <f>+C39+C40</f>
        <v>2.87659647</v>
      </c>
      <c r="D38" s="466">
        <f t="shared" ref="D38:N38" si="11">+D39+D40</f>
        <v>5.1589477199999996</v>
      </c>
      <c r="E38" s="466">
        <f t="shared" si="11"/>
        <v>6.4675326000000002</v>
      </c>
      <c r="F38" s="466">
        <f t="shared" si="11"/>
        <v>3.8278384000000001</v>
      </c>
      <c r="G38" s="466">
        <f t="shared" si="11"/>
        <v>3.58605339</v>
      </c>
      <c r="H38" s="466">
        <f t="shared" si="11"/>
        <v>5.1517945999999997</v>
      </c>
      <c r="I38" s="466">
        <f t="shared" si="11"/>
        <v>2.4841348000000001</v>
      </c>
      <c r="J38" s="466">
        <f t="shared" si="11"/>
        <v>4.6086167499999995</v>
      </c>
      <c r="K38" s="466">
        <f t="shared" si="11"/>
        <v>5.9319249300000001</v>
      </c>
      <c r="L38" s="466">
        <f t="shared" si="11"/>
        <v>3.3236426999999997</v>
      </c>
      <c r="M38" s="466">
        <f t="shared" si="11"/>
        <v>3.1854283499999996</v>
      </c>
      <c r="N38" s="466">
        <f t="shared" si="11"/>
        <v>4.4792222499999994</v>
      </c>
      <c r="O38" s="115">
        <f>+O39+O40</f>
        <v>51.081732959999997</v>
      </c>
      <c r="P38" s="110"/>
      <c r="Q38" s="110"/>
      <c r="R38" s="110"/>
      <c r="S38" s="110"/>
      <c r="T38" s="110"/>
      <c r="U38" s="110"/>
      <c r="V38" s="110"/>
      <c r="W38" s="110"/>
      <c r="X38" s="110"/>
      <c r="Y38" s="110"/>
      <c r="Z38" s="110"/>
      <c r="AA38" s="110"/>
      <c r="AB38" s="110"/>
      <c r="AC38" s="140"/>
    </row>
    <row r="39" spans="1:29" s="92" customFormat="1" x14ac:dyDescent="0.2">
      <c r="A39" s="7"/>
      <c r="B39" s="467" t="s">
        <v>79</v>
      </c>
      <c r="C39" s="466">
        <v>0</v>
      </c>
      <c r="D39" s="466">
        <v>0</v>
      </c>
      <c r="E39" s="466">
        <v>0</v>
      </c>
      <c r="F39" s="466">
        <v>0</v>
      </c>
      <c r="G39" s="466">
        <v>0</v>
      </c>
      <c r="H39" s="466">
        <v>0</v>
      </c>
      <c r="I39" s="466">
        <v>0</v>
      </c>
      <c r="J39" s="466">
        <v>0</v>
      </c>
      <c r="K39" s="466">
        <v>0</v>
      </c>
      <c r="L39" s="466">
        <v>0</v>
      </c>
      <c r="M39" s="466">
        <v>0</v>
      </c>
      <c r="N39" s="466">
        <v>0</v>
      </c>
      <c r="O39" s="115">
        <f t="shared" ref="O39:O45" si="12">SUM(C39:N39)</f>
        <v>0</v>
      </c>
      <c r="P39" s="110"/>
      <c r="Q39" s="110"/>
      <c r="R39" s="110"/>
      <c r="S39" s="110"/>
      <c r="T39" s="110"/>
      <c r="U39" s="110"/>
      <c r="V39" s="110"/>
      <c r="W39" s="110"/>
      <c r="X39" s="110"/>
      <c r="Y39" s="110"/>
      <c r="Z39" s="110"/>
      <c r="AA39" s="110"/>
      <c r="AB39" s="110"/>
      <c r="AC39" s="140"/>
    </row>
    <row r="40" spans="1:29" s="92" customFormat="1" x14ac:dyDescent="0.2">
      <c r="A40" s="7"/>
      <c r="B40" s="469" t="s">
        <v>77</v>
      </c>
      <c r="C40" s="470">
        <v>2.87659647</v>
      </c>
      <c r="D40" s="470">
        <v>5.1589477199999996</v>
      </c>
      <c r="E40" s="470">
        <v>6.4675326000000002</v>
      </c>
      <c r="F40" s="470">
        <v>3.8278384000000001</v>
      </c>
      <c r="G40" s="470">
        <v>3.58605339</v>
      </c>
      <c r="H40" s="470">
        <v>5.1517945999999997</v>
      </c>
      <c r="I40" s="470">
        <v>2.4841348000000001</v>
      </c>
      <c r="J40" s="470">
        <v>4.6086167499999995</v>
      </c>
      <c r="K40" s="470">
        <v>5.9319249300000001</v>
      </c>
      <c r="L40" s="470">
        <v>3.3236426999999997</v>
      </c>
      <c r="M40" s="470">
        <v>3.1854283499999996</v>
      </c>
      <c r="N40" s="470">
        <v>4.4792222499999994</v>
      </c>
      <c r="O40" s="105">
        <f t="shared" si="12"/>
        <v>51.081732959999997</v>
      </c>
      <c r="P40" s="110"/>
      <c r="Q40" s="110"/>
      <c r="R40" s="110"/>
      <c r="S40" s="110"/>
      <c r="T40" s="110"/>
      <c r="U40" s="110"/>
      <c r="V40" s="110"/>
      <c r="W40" s="110"/>
      <c r="X40" s="110"/>
      <c r="Y40" s="110"/>
      <c r="Z40" s="110"/>
      <c r="AA40" s="110"/>
      <c r="AB40" s="110"/>
      <c r="AC40" s="140"/>
    </row>
    <row r="41" spans="1:29" s="92" customFormat="1" ht="13.5" thickBot="1" x14ac:dyDescent="0.25">
      <c r="A41" s="7"/>
      <c r="B41" s="471"/>
      <c r="C41" s="471"/>
      <c r="D41" s="471"/>
      <c r="E41" s="471"/>
      <c r="F41" s="102"/>
      <c r="G41" s="102"/>
      <c r="H41" s="102"/>
      <c r="I41" s="102"/>
      <c r="J41" s="102"/>
      <c r="K41" s="102"/>
      <c r="L41" s="102"/>
      <c r="M41" s="102"/>
      <c r="N41" s="102"/>
      <c r="O41" s="102"/>
      <c r="P41" s="110"/>
      <c r="Q41" s="110"/>
      <c r="R41" s="110"/>
      <c r="S41" s="110"/>
      <c r="T41" s="110"/>
      <c r="U41" s="110"/>
      <c r="V41" s="110"/>
      <c r="W41" s="110"/>
      <c r="X41" s="110"/>
      <c r="Y41" s="110"/>
      <c r="Z41" s="110"/>
      <c r="AA41" s="110"/>
      <c r="AB41" s="110"/>
      <c r="AC41" s="140"/>
    </row>
    <row r="42" spans="1:29" s="92" customFormat="1" ht="13.5" thickBot="1" x14ac:dyDescent="0.25">
      <c r="A42" s="7"/>
      <c r="B42" s="150" t="s">
        <v>365</v>
      </c>
      <c r="C42" s="99">
        <f t="shared" ref="C42:N42" si="13">+C43+C60+SUM(C77:C125)+C128</f>
        <v>836.47423719847586</v>
      </c>
      <c r="D42" s="99">
        <f t="shared" si="13"/>
        <v>183.70229206958615</v>
      </c>
      <c r="E42" s="99">
        <f t="shared" si="13"/>
        <v>1003.7855113913262</v>
      </c>
      <c r="F42" s="99">
        <f t="shared" si="13"/>
        <v>1806.3300376326754</v>
      </c>
      <c r="G42" s="99">
        <f t="shared" si="13"/>
        <v>972.35126753722682</v>
      </c>
      <c r="H42" s="99">
        <f t="shared" si="13"/>
        <v>2356.4128766642639</v>
      </c>
      <c r="I42" s="99">
        <f t="shared" si="13"/>
        <v>571.9127357185763</v>
      </c>
      <c r="J42" s="99">
        <f t="shared" si="13"/>
        <v>69.671972334615091</v>
      </c>
      <c r="K42" s="99">
        <f t="shared" si="13"/>
        <v>834.98573294915116</v>
      </c>
      <c r="L42" s="99">
        <f t="shared" si="13"/>
        <v>1700.8056552464425</v>
      </c>
      <c r="M42" s="99">
        <f t="shared" si="13"/>
        <v>774.85910880752022</v>
      </c>
      <c r="N42" s="99">
        <f t="shared" si="13"/>
        <v>2297.6960925441913</v>
      </c>
      <c r="O42" s="151">
        <f t="shared" si="12"/>
        <v>13408.987520094051</v>
      </c>
      <c r="P42" s="110"/>
      <c r="Q42" s="110"/>
      <c r="R42" s="110"/>
      <c r="S42" s="110"/>
      <c r="T42" s="110"/>
      <c r="U42" s="110"/>
      <c r="V42" s="110"/>
      <c r="W42" s="110"/>
      <c r="X42" s="110"/>
      <c r="Y42" s="110"/>
      <c r="Z42" s="110"/>
      <c r="AA42" s="110"/>
      <c r="AB42" s="110"/>
      <c r="AC42" s="140"/>
    </row>
    <row r="43" spans="1:29" s="92" customFormat="1" x14ac:dyDescent="0.2">
      <c r="A43" s="7"/>
      <c r="B43" s="476" t="s">
        <v>83</v>
      </c>
      <c r="C43" s="106">
        <f>+C44+C47+C54+C57</f>
        <v>0</v>
      </c>
      <c r="D43" s="106">
        <f t="shared" ref="D43:N43" si="14">+D44+D47+D54+D57</f>
        <v>0</v>
      </c>
      <c r="E43" s="106">
        <f t="shared" si="14"/>
        <v>176.92811490977792</v>
      </c>
      <c r="F43" s="106">
        <f t="shared" si="14"/>
        <v>0</v>
      </c>
      <c r="G43" s="106">
        <f t="shared" si="14"/>
        <v>0</v>
      </c>
      <c r="H43" s="106">
        <f t="shared" si="14"/>
        <v>0</v>
      </c>
      <c r="I43" s="106">
        <f t="shared" si="14"/>
        <v>0</v>
      </c>
      <c r="J43" s="106">
        <f t="shared" si="14"/>
        <v>0</v>
      </c>
      <c r="K43" s="106">
        <f t="shared" si="14"/>
        <v>264.99988294574621</v>
      </c>
      <c r="L43" s="106">
        <f t="shared" si="14"/>
        <v>0</v>
      </c>
      <c r="M43" s="106">
        <f t="shared" si="14"/>
        <v>0</v>
      </c>
      <c r="N43" s="106">
        <f t="shared" si="14"/>
        <v>0</v>
      </c>
      <c r="O43" s="106">
        <f t="shared" si="12"/>
        <v>441.92799785552415</v>
      </c>
      <c r="P43" s="110"/>
      <c r="Q43" s="110"/>
      <c r="R43" s="110"/>
      <c r="S43" s="110"/>
      <c r="T43" s="110"/>
      <c r="U43" s="110"/>
      <c r="V43" s="110"/>
      <c r="W43" s="110"/>
      <c r="X43" s="110"/>
      <c r="Y43" s="110"/>
      <c r="Z43" s="110"/>
      <c r="AA43" s="110"/>
      <c r="AB43" s="110"/>
      <c r="AC43" s="140"/>
    </row>
    <row r="44" spans="1:29" s="92" customFormat="1" x14ac:dyDescent="0.2">
      <c r="A44" s="7"/>
      <c r="B44" s="380" t="s">
        <v>20</v>
      </c>
      <c r="C44" s="765">
        <f>+C45+C46</f>
        <v>0</v>
      </c>
      <c r="D44" s="765">
        <f t="shared" ref="D44:N44" si="15">+D45+D46</f>
        <v>0</v>
      </c>
      <c r="E44" s="765">
        <f t="shared" si="15"/>
        <v>5.1345790678762011</v>
      </c>
      <c r="F44" s="765">
        <f t="shared" si="15"/>
        <v>0</v>
      </c>
      <c r="G44" s="765">
        <f t="shared" si="15"/>
        <v>0</v>
      </c>
      <c r="H44" s="765">
        <f t="shared" si="15"/>
        <v>0</v>
      </c>
      <c r="I44" s="765">
        <f t="shared" si="15"/>
        <v>0</v>
      </c>
      <c r="J44" s="765">
        <f t="shared" si="15"/>
        <v>0</v>
      </c>
      <c r="K44" s="765">
        <f t="shared" si="15"/>
        <v>7.7018686018143008</v>
      </c>
      <c r="L44" s="765">
        <f t="shared" si="15"/>
        <v>0</v>
      </c>
      <c r="M44" s="765">
        <f t="shared" si="15"/>
        <v>0</v>
      </c>
      <c r="N44" s="765">
        <f t="shared" si="15"/>
        <v>0</v>
      </c>
      <c r="O44" s="116">
        <f t="shared" si="12"/>
        <v>12.836447669690502</v>
      </c>
      <c r="P44" s="110"/>
      <c r="Q44" s="110"/>
      <c r="R44" s="110"/>
      <c r="S44" s="110"/>
      <c r="T44" s="110"/>
      <c r="U44" s="110"/>
      <c r="V44" s="110"/>
      <c r="W44" s="110"/>
      <c r="X44" s="110"/>
      <c r="Y44" s="110"/>
      <c r="Z44" s="110"/>
      <c r="AA44" s="110"/>
      <c r="AB44" s="110"/>
      <c r="AC44" s="140"/>
    </row>
    <row r="45" spans="1:29" s="92" customFormat="1" x14ac:dyDescent="0.2">
      <c r="A45" s="7"/>
      <c r="B45" s="479" t="s">
        <v>285</v>
      </c>
      <c r="C45" s="765">
        <v>0</v>
      </c>
      <c r="D45" s="765">
        <v>0</v>
      </c>
      <c r="E45" s="765">
        <v>5.1142397248314024</v>
      </c>
      <c r="F45" s="765">
        <v>0</v>
      </c>
      <c r="G45" s="765">
        <v>0</v>
      </c>
      <c r="H45" s="765">
        <v>0</v>
      </c>
      <c r="I45" s="765">
        <v>0</v>
      </c>
      <c r="J45" s="765">
        <v>0</v>
      </c>
      <c r="K45" s="765">
        <v>7.6713595872471032</v>
      </c>
      <c r="L45" s="765">
        <v>0</v>
      </c>
      <c r="M45" s="765">
        <v>0</v>
      </c>
      <c r="N45" s="765">
        <v>0</v>
      </c>
      <c r="O45" s="102">
        <f t="shared" si="12"/>
        <v>12.785599312078507</v>
      </c>
      <c r="P45" s="110"/>
      <c r="Q45" s="110"/>
      <c r="R45" s="110"/>
      <c r="S45" s="110"/>
      <c r="T45" s="110"/>
      <c r="U45" s="110"/>
      <c r="V45" s="110"/>
      <c r="W45" s="110"/>
      <c r="X45" s="110"/>
      <c r="Y45" s="110"/>
      <c r="Z45" s="110"/>
      <c r="AA45" s="110"/>
      <c r="AB45" s="110"/>
      <c r="AC45" s="140"/>
    </row>
    <row r="46" spans="1:29" s="92" customFormat="1" x14ac:dyDescent="0.2">
      <c r="A46" s="7"/>
      <c r="B46" s="479" t="s">
        <v>286</v>
      </c>
      <c r="C46" s="765">
        <v>0</v>
      </c>
      <c r="D46" s="765">
        <v>0</v>
      </c>
      <c r="E46" s="765">
        <v>2.0339343044798411E-2</v>
      </c>
      <c r="F46" s="765">
        <v>0</v>
      </c>
      <c r="G46" s="765">
        <v>0</v>
      </c>
      <c r="H46" s="765">
        <v>0</v>
      </c>
      <c r="I46" s="765">
        <v>0</v>
      </c>
      <c r="J46" s="765">
        <v>0</v>
      </c>
      <c r="K46" s="765">
        <v>3.0509014567197613E-2</v>
      </c>
      <c r="L46" s="765">
        <v>0</v>
      </c>
      <c r="M46" s="765">
        <v>0</v>
      </c>
      <c r="N46" s="765">
        <v>0</v>
      </c>
      <c r="O46" s="102">
        <f t="shared" ref="O46:O59" si="16">SUM(C46:N46)</f>
        <v>5.084835761199602E-2</v>
      </c>
      <c r="P46" s="110"/>
      <c r="Q46" s="110"/>
      <c r="R46" s="110"/>
      <c r="S46" s="110"/>
      <c r="T46" s="110"/>
      <c r="U46" s="110"/>
      <c r="V46" s="110"/>
      <c r="W46" s="110"/>
      <c r="X46" s="110"/>
      <c r="Y46" s="110"/>
      <c r="Z46" s="110"/>
      <c r="AA46" s="110"/>
      <c r="AB46" s="110"/>
      <c r="AC46" s="140"/>
    </row>
    <row r="47" spans="1:29" s="92" customFormat="1" x14ac:dyDescent="0.2">
      <c r="A47" s="7"/>
      <c r="B47" s="380" t="s">
        <v>21</v>
      </c>
      <c r="C47" s="765">
        <f t="shared" ref="C47:J47" si="17">+C48+C51</f>
        <v>0</v>
      </c>
      <c r="D47" s="765">
        <f t="shared" si="17"/>
        <v>0</v>
      </c>
      <c r="E47" s="765">
        <f t="shared" si="17"/>
        <v>83.682886490000001</v>
      </c>
      <c r="F47" s="765">
        <f t="shared" si="17"/>
        <v>0</v>
      </c>
      <c r="G47" s="765">
        <f t="shared" si="17"/>
        <v>0</v>
      </c>
      <c r="H47" s="765">
        <f t="shared" si="17"/>
        <v>0</v>
      </c>
      <c r="I47" s="765">
        <f t="shared" si="17"/>
        <v>0</v>
      </c>
      <c r="J47" s="765">
        <f t="shared" si="17"/>
        <v>0</v>
      </c>
      <c r="K47" s="765">
        <f>+K48+K51</f>
        <v>125.52432972000001</v>
      </c>
      <c r="L47" s="765">
        <f t="shared" ref="L47:N47" si="18">+L48+L51</f>
        <v>0</v>
      </c>
      <c r="M47" s="765">
        <f t="shared" si="18"/>
        <v>0</v>
      </c>
      <c r="N47" s="765">
        <f t="shared" si="18"/>
        <v>0</v>
      </c>
      <c r="O47" s="765">
        <f t="shared" si="16"/>
        <v>209.20721621000001</v>
      </c>
      <c r="P47" s="110"/>
      <c r="Q47" s="110"/>
      <c r="R47" s="110"/>
      <c r="S47" s="110"/>
      <c r="T47" s="110"/>
      <c r="U47" s="110"/>
      <c r="V47" s="110"/>
      <c r="W47" s="110"/>
      <c r="X47" s="110"/>
      <c r="Y47" s="110"/>
      <c r="Z47" s="110"/>
      <c r="AA47" s="110"/>
      <c r="AB47" s="110"/>
      <c r="AC47" s="140"/>
    </row>
    <row r="48" spans="1:29" s="92" customFormat="1" x14ac:dyDescent="0.2">
      <c r="A48" s="7"/>
      <c r="B48" s="479" t="s">
        <v>285</v>
      </c>
      <c r="C48" s="765">
        <f>+C49+C50</f>
        <v>0</v>
      </c>
      <c r="D48" s="765">
        <f t="shared" ref="D48:N48" si="19">+D49+D50</f>
        <v>0</v>
      </c>
      <c r="E48" s="765">
        <f t="shared" si="19"/>
        <v>81.578150469999997</v>
      </c>
      <c r="F48" s="765">
        <f t="shared" si="19"/>
        <v>0</v>
      </c>
      <c r="G48" s="765">
        <f t="shared" si="19"/>
        <v>0</v>
      </c>
      <c r="H48" s="765">
        <f t="shared" si="19"/>
        <v>0</v>
      </c>
      <c r="I48" s="765">
        <f t="shared" si="19"/>
        <v>0</v>
      </c>
      <c r="J48" s="765">
        <f t="shared" si="19"/>
        <v>0</v>
      </c>
      <c r="K48" s="765">
        <f t="shared" si="19"/>
        <v>122.36722570000001</v>
      </c>
      <c r="L48" s="765">
        <f t="shared" si="19"/>
        <v>0</v>
      </c>
      <c r="M48" s="765">
        <f t="shared" si="19"/>
        <v>0</v>
      </c>
      <c r="N48" s="765">
        <f t="shared" si="19"/>
        <v>0</v>
      </c>
      <c r="O48" s="765">
        <f t="shared" si="16"/>
        <v>203.94537617</v>
      </c>
      <c r="P48" s="110"/>
      <c r="Q48" s="110"/>
      <c r="R48" s="110"/>
      <c r="S48" s="110"/>
      <c r="T48" s="110"/>
      <c r="U48" s="110"/>
      <c r="V48" s="110"/>
      <c r="W48" s="110"/>
      <c r="X48" s="110"/>
      <c r="Y48" s="110"/>
      <c r="Z48" s="110"/>
      <c r="AA48" s="110"/>
      <c r="AB48" s="110"/>
      <c r="AC48" s="140"/>
    </row>
    <row r="49" spans="1:29" s="92" customFormat="1" x14ac:dyDescent="0.2">
      <c r="A49" s="7"/>
      <c r="B49" s="480" t="s">
        <v>287</v>
      </c>
      <c r="C49" s="765">
        <v>0</v>
      </c>
      <c r="D49" s="765">
        <v>0</v>
      </c>
      <c r="E49" s="765">
        <v>66.208614940000004</v>
      </c>
      <c r="F49" s="765">
        <v>0</v>
      </c>
      <c r="G49" s="765">
        <v>0</v>
      </c>
      <c r="H49" s="765">
        <v>0</v>
      </c>
      <c r="I49" s="765">
        <v>0</v>
      </c>
      <c r="J49" s="765">
        <v>0</v>
      </c>
      <c r="K49" s="765">
        <v>99.312922409999999</v>
      </c>
      <c r="L49" s="765">
        <v>0</v>
      </c>
      <c r="M49" s="765">
        <v>0</v>
      </c>
      <c r="N49" s="765">
        <v>0</v>
      </c>
      <c r="O49" s="102">
        <f t="shared" si="16"/>
        <v>165.52153735000002</v>
      </c>
      <c r="P49" s="110"/>
      <c r="Q49" s="110"/>
      <c r="R49" s="110"/>
      <c r="S49" s="110"/>
      <c r="T49" s="110"/>
      <c r="U49" s="110"/>
      <c r="V49" s="110"/>
      <c r="W49" s="110"/>
      <c r="X49" s="110"/>
      <c r="Y49" s="110"/>
      <c r="Z49" s="110"/>
      <c r="AA49" s="110"/>
      <c r="AB49" s="110"/>
      <c r="AC49" s="140"/>
    </row>
    <row r="50" spans="1:29" s="92" customFormat="1" x14ac:dyDescent="0.2">
      <c r="A50" s="7"/>
      <c r="B50" s="481" t="s">
        <v>288</v>
      </c>
      <c r="C50" s="765">
        <v>0</v>
      </c>
      <c r="D50" s="765">
        <v>0</v>
      </c>
      <c r="E50" s="765">
        <v>15.369535529999999</v>
      </c>
      <c r="F50" s="765">
        <v>0</v>
      </c>
      <c r="G50" s="765">
        <v>0</v>
      </c>
      <c r="H50" s="765">
        <v>0</v>
      </c>
      <c r="I50" s="765">
        <v>0</v>
      </c>
      <c r="J50" s="765">
        <v>0</v>
      </c>
      <c r="K50" s="765">
        <v>23.05430329</v>
      </c>
      <c r="L50" s="765">
        <v>0</v>
      </c>
      <c r="M50" s="765">
        <v>0</v>
      </c>
      <c r="N50" s="765">
        <v>0</v>
      </c>
      <c r="O50" s="102">
        <f t="shared" si="16"/>
        <v>38.42383882</v>
      </c>
      <c r="P50" s="110"/>
      <c r="Q50" s="110"/>
      <c r="R50" s="110"/>
      <c r="S50" s="110"/>
      <c r="T50" s="110"/>
      <c r="U50" s="110"/>
      <c r="V50" s="110"/>
      <c r="W50" s="110"/>
      <c r="X50" s="110"/>
      <c r="Y50" s="110"/>
      <c r="Z50" s="110"/>
      <c r="AA50" s="110"/>
      <c r="AB50" s="110"/>
      <c r="AC50" s="140"/>
    </row>
    <row r="51" spans="1:29" s="92" customFormat="1" x14ac:dyDescent="0.2">
      <c r="A51" s="7"/>
      <c r="B51" s="479" t="s">
        <v>286</v>
      </c>
      <c r="C51" s="765">
        <f>+C52+C53</f>
        <v>0</v>
      </c>
      <c r="D51" s="765">
        <f t="shared" ref="D51:N51" si="20">+D52+D53</f>
        <v>0</v>
      </c>
      <c r="E51" s="765">
        <f t="shared" si="20"/>
        <v>2.1047360199999998</v>
      </c>
      <c r="F51" s="765">
        <f t="shared" si="20"/>
        <v>0</v>
      </c>
      <c r="G51" s="765">
        <f t="shared" si="20"/>
        <v>0</v>
      </c>
      <c r="H51" s="765">
        <f t="shared" si="20"/>
        <v>0</v>
      </c>
      <c r="I51" s="765">
        <f t="shared" si="20"/>
        <v>0</v>
      </c>
      <c r="J51" s="765">
        <f t="shared" si="20"/>
        <v>0</v>
      </c>
      <c r="K51" s="765">
        <f t="shared" si="20"/>
        <v>3.1571040199999998</v>
      </c>
      <c r="L51" s="765">
        <f t="shared" si="20"/>
        <v>0</v>
      </c>
      <c r="M51" s="765">
        <f t="shared" si="20"/>
        <v>0</v>
      </c>
      <c r="N51" s="765">
        <f t="shared" si="20"/>
        <v>0</v>
      </c>
      <c r="O51" s="102">
        <f t="shared" si="16"/>
        <v>5.2618400399999992</v>
      </c>
      <c r="P51" s="110"/>
      <c r="Q51" s="110"/>
      <c r="R51" s="110"/>
      <c r="S51" s="110"/>
      <c r="T51" s="110"/>
      <c r="U51" s="110"/>
      <c r="V51" s="110"/>
      <c r="W51" s="110"/>
      <c r="X51" s="110"/>
      <c r="Y51" s="110"/>
      <c r="Z51" s="110"/>
      <c r="AA51" s="110"/>
      <c r="AB51" s="110"/>
      <c r="AC51" s="140"/>
    </row>
    <row r="52" spans="1:29" s="92" customFormat="1" x14ac:dyDescent="0.2">
      <c r="A52" s="7"/>
      <c r="B52" s="480" t="s">
        <v>287</v>
      </c>
      <c r="C52" s="765">
        <v>0</v>
      </c>
      <c r="D52" s="765">
        <v>0</v>
      </c>
      <c r="E52" s="765">
        <v>1.2117397399999998</v>
      </c>
      <c r="F52" s="765">
        <v>0</v>
      </c>
      <c r="G52" s="765">
        <v>0</v>
      </c>
      <c r="H52" s="765">
        <v>0</v>
      </c>
      <c r="I52" s="765">
        <v>0</v>
      </c>
      <c r="J52" s="765">
        <v>0</v>
      </c>
      <c r="K52" s="765">
        <v>1.8176096099999999</v>
      </c>
      <c r="L52" s="765">
        <v>0</v>
      </c>
      <c r="M52" s="765">
        <v>0</v>
      </c>
      <c r="N52" s="765">
        <v>0</v>
      </c>
      <c r="O52" s="102">
        <f t="shared" si="16"/>
        <v>3.0293493499999995</v>
      </c>
      <c r="P52" s="110"/>
      <c r="Q52" s="110"/>
      <c r="R52" s="110"/>
      <c r="S52" s="110"/>
      <c r="T52" s="110"/>
      <c r="U52" s="110"/>
      <c r="V52" s="110"/>
      <c r="W52" s="110"/>
      <c r="X52" s="110"/>
      <c r="Y52" s="110"/>
      <c r="Z52" s="110"/>
      <c r="AA52" s="110"/>
      <c r="AB52" s="110"/>
      <c r="AC52" s="140"/>
    </row>
    <row r="53" spans="1:29" s="92" customFormat="1" x14ac:dyDescent="0.2">
      <c r="A53" s="7"/>
      <c r="B53" s="481" t="s">
        <v>288</v>
      </c>
      <c r="C53" s="765">
        <v>0</v>
      </c>
      <c r="D53" s="765">
        <v>0</v>
      </c>
      <c r="E53" s="765">
        <v>0.89299627999999998</v>
      </c>
      <c r="F53" s="765">
        <v>0</v>
      </c>
      <c r="G53" s="765">
        <v>0</v>
      </c>
      <c r="H53" s="765">
        <v>0</v>
      </c>
      <c r="I53" s="765">
        <v>0</v>
      </c>
      <c r="J53" s="765">
        <v>0</v>
      </c>
      <c r="K53" s="765">
        <v>1.3394944099999999</v>
      </c>
      <c r="L53" s="765">
        <v>0</v>
      </c>
      <c r="M53" s="765">
        <v>0</v>
      </c>
      <c r="N53" s="765">
        <v>0</v>
      </c>
      <c r="O53" s="102">
        <f t="shared" si="16"/>
        <v>2.2324906899999997</v>
      </c>
      <c r="P53" s="110"/>
      <c r="Q53" s="110"/>
      <c r="R53" s="110"/>
      <c r="S53" s="110"/>
      <c r="T53" s="110"/>
      <c r="U53" s="110"/>
      <c r="V53" s="110"/>
      <c r="W53" s="110"/>
      <c r="X53" s="110"/>
      <c r="Y53" s="110"/>
      <c r="Z53" s="110"/>
      <c r="AA53" s="110"/>
      <c r="AB53" s="110"/>
      <c r="AC53" s="140"/>
    </row>
    <row r="54" spans="1:29" s="92" customFormat="1" x14ac:dyDescent="0.2">
      <c r="A54" s="7"/>
      <c r="B54" s="380" t="s">
        <v>22</v>
      </c>
      <c r="C54" s="765">
        <f>+C55+C56</f>
        <v>0</v>
      </c>
      <c r="D54" s="765">
        <f t="shared" ref="D54:N54" si="21">+D55+D56</f>
        <v>0</v>
      </c>
      <c r="E54" s="765">
        <f t="shared" si="21"/>
        <v>87.748825587811893</v>
      </c>
      <c r="F54" s="765">
        <f t="shared" si="21"/>
        <v>0</v>
      </c>
      <c r="G54" s="765">
        <f t="shared" si="21"/>
        <v>0</v>
      </c>
      <c r="H54" s="765">
        <f t="shared" si="21"/>
        <v>0</v>
      </c>
      <c r="I54" s="765">
        <f t="shared" si="21"/>
        <v>0</v>
      </c>
      <c r="J54" s="765">
        <f t="shared" si="21"/>
        <v>0</v>
      </c>
      <c r="K54" s="765">
        <f t="shared" si="21"/>
        <v>131.23496924184263</v>
      </c>
      <c r="L54" s="765">
        <f t="shared" si="21"/>
        <v>0</v>
      </c>
      <c r="M54" s="765">
        <f t="shared" si="21"/>
        <v>0</v>
      </c>
      <c r="N54" s="765">
        <f t="shared" si="21"/>
        <v>0</v>
      </c>
      <c r="O54" s="102">
        <f t="shared" si="16"/>
        <v>218.98379482965453</v>
      </c>
      <c r="P54" s="110"/>
      <c r="Q54" s="110"/>
      <c r="R54" s="110"/>
      <c r="S54" s="110"/>
      <c r="T54" s="110"/>
      <c r="U54" s="110"/>
      <c r="V54" s="110"/>
      <c r="W54" s="110"/>
      <c r="X54" s="110"/>
      <c r="Y54" s="110"/>
      <c r="Z54" s="110"/>
      <c r="AA54" s="110"/>
      <c r="AB54" s="110"/>
      <c r="AC54" s="140"/>
    </row>
    <row r="55" spans="1:29" s="92" customFormat="1" x14ac:dyDescent="0.2">
      <c r="A55" s="7"/>
      <c r="B55" s="479" t="s">
        <v>285</v>
      </c>
      <c r="C55" s="765">
        <v>0</v>
      </c>
      <c r="D55" s="765">
        <v>0</v>
      </c>
      <c r="E55" s="765">
        <v>68.251568498080616</v>
      </c>
      <c r="F55" s="765">
        <v>0</v>
      </c>
      <c r="G55" s="765">
        <v>0</v>
      </c>
      <c r="H55" s="765">
        <v>0</v>
      </c>
      <c r="I55" s="765">
        <v>0</v>
      </c>
      <c r="J55" s="765">
        <v>0</v>
      </c>
      <c r="K55" s="765">
        <v>102.07535465451056</v>
      </c>
      <c r="L55" s="765">
        <v>0</v>
      </c>
      <c r="M55" s="765">
        <v>0</v>
      </c>
      <c r="N55" s="765">
        <v>0</v>
      </c>
      <c r="O55" s="102">
        <f t="shared" si="16"/>
        <v>170.32692315259118</v>
      </c>
      <c r="P55" s="110"/>
      <c r="Q55" s="110"/>
      <c r="R55" s="110"/>
      <c r="S55" s="110"/>
      <c r="T55" s="110"/>
      <c r="U55" s="110"/>
      <c r="V55" s="110"/>
      <c r="W55" s="110"/>
      <c r="X55" s="110"/>
      <c r="Y55" s="110"/>
      <c r="Z55" s="110"/>
      <c r="AA55" s="110"/>
      <c r="AB55" s="110"/>
      <c r="AC55" s="140"/>
    </row>
    <row r="56" spans="1:29" s="92" customFormat="1" x14ac:dyDescent="0.2">
      <c r="A56" s="7"/>
      <c r="B56" s="479" t="s">
        <v>286</v>
      </c>
      <c r="C56" s="765">
        <v>0</v>
      </c>
      <c r="D56" s="765">
        <v>0</v>
      </c>
      <c r="E56" s="765">
        <v>19.497257089731285</v>
      </c>
      <c r="F56" s="765">
        <v>0</v>
      </c>
      <c r="G56" s="765">
        <v>0</v>
      </c>
      <c r="H56" s="765">
        <v>0</v>
      </c>
      <c r="I56" s="765">
        <v>0</v>
      </c>
      <c r="J56" s="765">
        <v>0</v>
      </c>
      <c r="K56" s="765">
        <v>29.159614587332058</v>
      </c>
      <c r="L56" s="765">
        <v>0</v>
      </c>
      <c r="M56" s="765">
        <v>0</v>
      </c>
      <c r="N56" s="765">
        <v>0</v>
      </c>
      <c r="O56" s="102">
        <f t="shared" si="16"/>
        <v>48.656871677063343</v>
      </c>
      <c r="P56" s="110"/>
      <c r="Q56" s="110"/>
      <c r="R56" s="110"/>
      <c r="S56" s="110"/>
      <c r="T56" s="110"/>
      <c r="U56" s="110"/>
      <c r="V56" s="110"/>
      <c r="W56" s="110"/>
      <c r="X56" s="110"/>
      <c r="Y56" s="110"/>
      <c r="Z56" s="110"/>
      <c r="AA56" s="110"/>
      <c r="AB56" s="110"/>
      <c r="AC56" s="140"/>
    </row>
    <row r="57" spans="1:29" s="92" customFormat="1" x14ac:dyDescent="0.2">
      <c r="A57" s="7"/>
      <c r="B57" s="380" t="s">
        <v>23</v>
      </c>
      <c r="C57" s="765">
        <f>+C58+C59</f>
        <v>0</v>
      </c>
      <c r="D57" s="765">
        <f t="shared" ref="D57:N57" si="22">+D58+D59</f>
        <v>0</v>
      </c>
      <c r="E57" s="765">
        <f t="shared" si="22"/>
        <v>0.36182376408981992</v>
      </c>
      <c r="F57" s="765">
        <f t="shared" si="22"/>
        <v>0</v>
      </c>
      <c r="G57" s="765">
        <f t="shared" si="22"/>
        <v>0</v>
      </c>
      <c r="H57" s="765">
        <f t="shared" si="22"/>
        <v>0</v>
      </c>
      <c r="I57" s="765">
        <f t="shared" si="22"/>
        <v>0</v>
      </c>
      <c r="J57" s="765">
        <f t="shared" si="22"/>
        <v>0</v>
      </c>
      <c r="K57" s="765">
        <f t="shared" si="22"/>
        <v>0.53871538208928726</v>
      </c>
      <c r="L57" s="765">
        <f t="shared" si="22"/>
        <v>0</v>
      </c>
      <c r="M57" s="765">
        <f t="shared" si="22"/>
        <v>0</v>
      </c>
      <c r="N57" s="765">
        <f t="shared" si="22"/>
        <v>0</v>
      </c>
      <c r="O57" s="102">
        <f t="shared" si="16"/>
        <v>0.90053914617910724</v>
      </c>
      <c r="P57" s="110"/>
      <c r="Q57" s="110"/>
      <c r="R57" s="110"/>
      <c r="S57" s="110"/>
      <c r="T57" s="110"/>
      <c r="U57" s="110"/>
      <c r="V57" s="110"/>
      <c r="W57" s="110"/>
      <c r="X57" s="110"/>
      <c r="Y57" s="110"/>
      <c r="Z57" s="110"/>
      <c r="AA57" s="110"/>
      <c r="AB57" s="110"/>
      <c r="AC57" s="140"/>
    </row>
    <row r="58" spans="1:29" s="92" customFormat="1" x14ac:dyDescent="0.2">
      <c r="A58" s="7"/>
      <c r="B58" s="479" t="s">
        <v>285</v>
      </c>
      <c r="C58" s="765">
        <v>0</v>
      </c>
      <c r="D58" s="765">
        <v>0</v>
      </c>
      <c r="E58" s="765">
        <v>0.34477187139433751</v>
      </c>
      <c r="F58" s="765">
        <v>0</v>
      </c>
      <c r="G58" s="765">
        <v>0</v>
      </c>
      <c r="H58" s="765">
        <v>0</v>
      </c>
      <c r="I58" s="765">
        <v>0</v>
      </c>
      <c r="J58" s="765">
        <v>0</v>
      </c>
      <c r="K58" s="765">
        <v>0.51332700852045798</v>
      </c>
      <c r="L58" s="765">
        <v>0</v>
      </c>
      <c r="M58" s="765">
        <v>0</v>
      </c>
      <c r="N58" s="765">
        <v>0</v>
      </c>
      <c r="O58" s="102">
        <f t="shared" si="16"/>
        <v>0.8580988799147955</v>
      </c>
      <c r="P58" s="110"/>
      <c r="Q58" s="110"/>
      <c r="R58" s="110"/>
      <c r="S58" s="110"/>
      <c r="T58" s="110"/>
      <c r="U58" s="110"/>
      <c r="V58" s="110"/>
      <c r="W58" s="110"/>
      <c r="X58" s="110"/>
      <c r="Y58" s="110"/>
      <c r="Z58" s="110"/>
      <c r="AA58" s="110"/>
      <c r="AB58" s="110"/>
      <c r="AC58" s="140"/>
    </row>
    <row r="59" spans="1:29" s="92" customFormat="1" x14ac:dyDescent="0.2">
      <c r="A59" s="7"/>
      <c r="B59" s="479" t="s">
        <v>286</v>
      </c>
      <c r="C59" s="765">
        <v>0</v>
      </c>
      <c r="D59" s="765">
        <v>0</v>
      </c>
      <c r="E59" s="765">
        <v>1.7051892695482383E-2</v>
      </c>
      <c r="F59" s="765">
        <v>0</v>
      </c>
      <c r="G59" s="765">
        <v>0</v>
      </c>
      <c r="H59" s="765">
        <v>0</v>
      </c>
      <c r="I59" s="765">
        <v>0</v>
      </c>
      <c r="J59" s="765">
        <v>0</v>
      </c>
      <c r="K59" s="765">
        <v>2.5388373568829326E-2</v>
      </c>
      <c r="L59" s="765">
        <v>0</v>
      </c>
      <c r="M59" s="765">
        <v>0</v>
      </c>
      <c r="N59" s="765">
        <v>0</v>
      </c>
      <c r="O59" s="106">
        <f t="shared" si="16"/>
        <v>4.2440266264311709E-2</v>
      </c>
      <c r="P59" s="110"/>
      <c r="Q59" s="110"/>
      <c r="R59" s="110"/>
      <c r="S59" s="110"/>
      <c r="T59" s="110"/>
      <c r="U59" s="110"/>
      <c r="V59" s="110"/>
      <c r="W59" s="110"/>
      <c r="X59" s="110"/>
      <c r="Y59" s="110"/>
      <c r="Z59" s="110"/>
      <c r="AA59" s="110"/>
      <c r="AB59" s="110"/>
      <c r="AC59" s="140"/>
    </row>
    <row r="60" spans="1:29" s="92" customFormat="1" x14ac:dyDescent="0.2">
      <c r="A60" s="7"/>
      <c r="B60" s="482" t="s">
        <v>84</v>
      </c>
      <c r="C60" s="766">
        <f>+C61+C64+C71+C74</f>
        <v>0</v>
      </c>
      <c r="D60" s="766">
        <f t="shared" ref="D60:N60" si="23">+D61+D64+D71+D74</f>
        <v>0</v>
      </c>
      <c r="E60" s="766">
        <f t="shared" si="23"/>
        <v>0</v>
      </c>
      <c r="F60" s="766">
        <f t="shared" si="23"/>
        <v>0</v>
      </c>
      <c r="G60" s="766">
        <f t="shared" si="23"/>
        <v>0</v>
      </c>
      <c r="H60" s="766">
        <f t="shared" si="23"/>
        <v>918.48818093464558</v>
      </c>
      <c r="I60" s="766">
        <f t="shared" si="23"/>
        <v>0</v>
      </c>
      <c r="J60" s="766">
        <f t="shared" si="23"/>
        <v>0</v>
      </c>
      <c r="K60" s="766">
        <f t="shared" si="23"/>
        <v>0</v>
      </c>
      <c r="L60" s="766">
        <f t="shared" si="23"/>
        <v>0</v>
      </c>
      <c r="M60" s="766">
        <f t="shared" si="23"/>
        <v>0</v>
      </c>
      <c r="N60" s="766">
        <f t="shared" si="23"/>
        <v>918.48818093464558</v>
      </c>
      <c r="O60" s="101">
        <f t="shared" ref="O60:O64" si="24">SUM(C60:N60)</f>
        <v>1836.9763618692912</v>
      </c>
      <c r="P60" s="110"/>
      <c r="Q60" s="110"/>
      <c r="R60" s="110"/>
      <c r="S60" s="110"/>
      <c r="T60" s="110"/>
      <c r="U60" s="110"/>
      <c r="V60" s="110"/>
      <c r="W60" s="110"/>
      <c r="X60" s="110"/>
      <c r="Y60" s="110"/>
      <c r="Z60" s="110"/>
      <c r="AA60" s="110"/>
      <c r="AB60" s="110"/>
      <c r="AC60" s="140"/>
    </row>
    <row r="61" spans="1:29" s="92" customFormat="1" x14ac:dyDescent="0.2">
      <c r="A61" s="7"/>
      <c r="B61" s="380" t="s">
        <v>24</v>
      </c>
      <c r="C61" s="765">
        <f>+C62+C63</f>
        <v>0</v>
      </c>
      <c r="D61" s="765">
        <f t="shared" ref="D61:N61" si="25">+D62+D63</f>
        <v>0</v>
      </c>
      <c r="E61" s="765">
        <f t="shared" si="25"/>
        <v>0</v>
      </c>
      <c r="F61" s="765">
        <f t="shared" si="25"/>
        <v>0</v>
      </c>
      <c r="G61" s="765">
        <f t="shared" si="25"/>
        <v>0</v>
      </c>
      <c r="H61" s="765">
        <f t="shared" si="25"/>
        <v>119.91237735736146</v>
      </c>
      <c r="I61" s="765">
        <f t="shared" si="25"/>
        <v>0</v>
      </c>
      <c r="J61" s="765">
        <f t="shared" si="25"/>
        <v>0</v>
      </c>
      <c r="K61" s="765">
        <f t="shared" si="25"/>
        <v>0</v>
      </c>
      <c r="L61" s="765">
        <f t="shared" si="25"/>
        <v>0</v>
      </c>
      <c r="M61" s="765">
        <f t="shared" si="25"/>
        <v>0</v>
      </c>
      <c r="N61" s="765">
        <f t="shared" si="25"/>
        <v>119.91237735736146</v>
      </c>
      <c r="O61" s="765">
        <f t="shared" si="24"/>
        <v>239.82475471472293</v>
      </c>
      <c r="P61" s="110"/>
      <c r="Q61" s="110"/>
      <c r="R61" s="110"/>
      <c r="S61" s="110"/>
      <c r="T61" s="110"/>
      <c r="U61" s="110"/>
      <c r="V61" s="110"/>
      <c r="W61" s="110"/>
      <c r="X61" s="110"/>
      <c r="Y61" s="110"/>
      <c r="Z61" s="110"/>
      <c r="AA61" s="110"/>
      <c r="AB61" s="110"/>
      <c r="AC61" s="140"/>
    </row>
    <row r="62" spans="1:29" s="92" customFormat="1" x14ac:dyDescent="0.2">
      <c r="A62" s="7"/>
      <c r="B62" s="479" t="s">
        <v>285</v>
      </c>
      <c r="C62" s="607">
        <v>0</v>
      </c>
      <c r="D62" s="607">
        <v>0</v>
      </c>
      <c r="E62" s="607">
        <v>0</v>
      </c>
      <c r="F62" s="607">
        <v>0</v>
      </c>
      <c r="G62" s="607">
        <v>0</v>
      </c>
      <c r="H62" s="765">
        <v>118.48806306602019</v>
      </c>
      <c r="I62" s="607">
        <v>0</v>
      </c>
      <c r="J62" s="607">
        <v>0</v>
      </c>
      <c r="K62" s="607">
        <v>0</v>
      </c>
      <c r="L62" s="607">
        <v>0</v>
      </c>
      <c r="M62" s="607">
        <v>0</v>
      </c>
      <c r="N62" s="765">
        <v>118.48806306602019</v>
      </c>
      <c r="O62" s="102">
        <f t="shared" si="24"/>
        <v>236.97612613204038</v>
      </c>
      <c r="P62" s="110"/>
      <c r="Q62" s="110"/>
      <c r="R62" s="110"/>
      <c r="S62" s="110"/>
      <c r="T62" s="110"/>
      <c r="U62" s="110"/>
      <c r="V62" s="110"/>
      <c r="W62" s="110"/>
      <c r="X62" s="110"/>
      <c r="Y62" s="110"/>
      <c r="Z62" s="110"/>
      <c r="AA62" s="110"/>
      <c r="AB62" s="110"/>
      <c r="AC62" s="140"/>
    </row>
    <row r="63" spans="1:29" s="92" customFormat="1" x14ac:dyDescent="0.2">
      <c r="A63" s="7"/>
      <c r="B63" s="479" t="s">
        <v>286</v>
      </c>
      <c r="C63" s="607">
        <v>0</v>
      </c>
      <c r="D63" s="607">
        <v>0</v>
      </c>
      <c r="E63" s="607">
        <v>0</v>
      </c>
      <c r="F63" s="607">
        <v>0</v>
      </c>
      <c r="G63" s="607">
        <v>0</v>
      </c>
      <c r="H63" s="765">
        <v>1.4243142913412727</v>
      </c>
      <c r="I63" s="607">
        <v>0</v>
      </c>
      <c r="J63" s="607">
        <v>0</v>
      </c>
      <c r="K63" s="607">
        <v>0</v>
      </c>
      <c r="L63" s="607">
        <v>0</v>
      </c>
      <c r="M63" s="607">
        <v>0</v>
      </c>
      <c r="N63" s="765">
        <v>1.4243142913412727</v>
      </c>
      <c r="O63" s="102">
        <f t="shared" si="24"/>
        <v>2.8486285826825455</v>
      </c>
      <c r="P63" s="110"/>
      <c r="Q63" s="110"/>
      <c r="R63" s="110"/>
      <c r="S63" s="110"/>
      <c r="T63" s="110"/>
      <c r="U63" s="110"/>
      <c r="V63" s="110"/>
      <c r="W63" s="110"/>
      <c r="X63" s="110"/>
      <c r="Y63" s="110"/>
      <c r="Z63" s="110"/>
      <c r="AA63" s="110"/>
      <c r="AB63" s="110"/>
      <c r="AC63" s="140"/>
    </row>
    <row r="64" spans="1:29" s="92" customFormat="1" x14ac:dyDescent="0.2">
      <c r="A64" s="7"/>
      <c r="B64" s="380" t="s">
        <v>25</v>
      </c>
      <c r="C64" s="765">
        <f>+C65+C68</f>
        <v>0</v>
      </c>
      <c r="D64" s="765">
        <f t="shared" ref="D64:N64" si="26">+D65+D68</f>
        <v>0</v>
      </c>
      <c r="E64" s="765">
        <f t="shared" si="26"/>
        <v>0</v>
      </c>
      <c r="F64" s="765">
        <f t="shared" si="26"/>
        <v>0</v>
      </c>
      <c r="G64" s="765">
        <f t="shared" si="26"/>
        <v>0</v>
      </c>
      <c r="H64" s="765">
        <f t="shared" si="26"/>
        <v>525.75141403999999</v>
      </c>
      <c r="I64" s="765">
        <f t="shared" si="26"/>
        <v>0</v>
      </c>
      <c r="J64" s="765">
        <f t="shared" si="26"/>
        <v>0</v>
      </c>
      <c r="K64" s="765">
        <f t="shared" si="26"/>
        <v>0</v>
      </c>
      <c r="L64" s="765">
        <f t="shared" si="26"/>
        <v>0</v>
      </c>
      <c r="M64" s="765">
        <f t="shared" si="26"/>
        <v>0</v>
      </c>
      <c r="N64" s="765">
        <f t="shared" si="26"/>
        <v>525.75141403999999</v>
      </c>
      <c r="O64" s="102">
        <f t="shared" si="24"/>
        <v>1051.50282808</v>
      </c>
      <c r="P64" s="110"/>
      <c r="Q64" s="110"/>
      <c r="R64" s="110"/>
      <c r="S64" s="110"/>
      <c r="T64" s="110"/>
      <c r="U64" s="110"/>
      <c r="V64" s="110"/>
      <c r="W64" s="110"/>
      <c r="X64" s="110"/>
      <c r="Y64" s="110"/>
      <c r="Z64" s="110"/>
      <c r="AA64" s="110"/>
      <c r="AB64" s="110"/>
      <c r="AC64" s="140"/>
    </row>
    <row r="65" spans="1:29" s="92" customFormat="1" x14ac:dyDescent="0.2">
      <c r="A65" s="7"/>
      <c r="B65" s="479" t="s">
        <v>285</v>
      </c>
      <c r="C65" s="765">
        <f>+C66+C67</f>
        <v>0</v>
      </c>
      <c r="D65" s="765">
        <f t="shared" ref="D65:N65" si="27">+D66+D67</f>
        <v>0</v>
      </c>
      <c r="E65" s="765">
        <f t="shared" si="27"/>
        <v>0</v>
      </c>
      <c r="F65" s="765">
        <f t="shared" si="27"/>
        <v>0</v>
      </c>
      <c r="G65" s="765">
        <f t="shared" si="27"/>
        <v>0</v>
      </c>
      <c r="H65" s="765">
        <f t="shared" si="27"/>
        <v>464.14475555999996</v>
      </c>
      <c r="I65" s="765">
        <f t="shared" si="27"/>
        <v>0</v>
      </c>
      <c r="J65" s="765">
        <f t="shared" si="27"/>
        <v>0</v>
      </c>
      <c r="K65" s="765">
        <f t="shared" si="27"/>
        <v>0</v>
      </c>
      <c r="L65" s="765">
        <f t="shared" si="27"/>
        <v>0</v>
      </c>
      <c r="M65" s="765">
        <f t="shared" si="27"/>
        <v>0</v>
      </c>
      <c r="N65" s="765">
        <f t="shared" si="27"/>
        <v>464.14475555999996</v>
      </c>
      <c r="O65" s="102">
        <f t="shared" ref="O65:O96" si="28">SUM(C65:N65)</f>
        <v>928.28951111999993</v>
      </c>
      <c r="P65" s="110"/>
      <c r="Q65" s="110"/>
      <c r="R65" s="110"/>
      <c r="S65" s="110"/>
      <c r="T65" s="110"/>
      <c r="U65" s="110"/>
      <c r="V65" s="110"/>
      <c r="W65" s="110"/>
      <c r="X65" s="110"/>
      <c r="Y65" s="110"/>
      <c r="Z65" s="110"/>
      <c r="AA65" s="110"/>
      <c r="AB65" s="110"/>
      <c r="AC65" s="140"/>
    </row>
    <row r="66" spans="1:29" s="92" customFormat="1" x14ac:dyDescent="0.2">
      <c r="A66" s="7"/>
      <c r="B66" s="480" t="s">
        <v>287</v>
      </c>
      <c r="C66" s="607">
        <v>0</v>
      </c>
      <c r="D66" s="607">
        <v>0</v>
      </c>
      <c r="E66" s="607">
        <v>0</v>
      </c>
      <c r="F66" s="607">
        <v>0</v>
      </c>
      <c r="G66" s="607">
        <v>0</v>
      </c>
      <c r="H66" s="765">
        <v>176.81122730999999</v>
      </c>
      <c r="I66" s="607">
        <v>0</v>
      </c>
      <c r="J66" s="607">
        <v>0</v>
      </c>
      <c r="K66" s="607">
        <v>0</v>
      </c>
      <c r="L66" s="607">
        <v>0</v>
      </c>
      <c r="M66" s="607">
        <v>0</v>
      </c>
      <c r="N66" s="765">
        <v>176.81122730999999</v>
      </c>
      <c r="O66" s="102">
        <f t="shared" si="28"/>
        <v>353.62245461999998</v>
      </c>
      <c r="P66" s="110"/>
      <c r="Q66" s="110"/>
      <c r="R66" s="110"/>
      <c r="S66" s="110"/>
      <c r="T66" s="110"/>
      <c r="U66" s="110"/>
      <c r="V66" s="110"/>
      <c r="W66" s="110"/>
      <c r="X66" s="110"/>
      <c r="Y66" s="110"/>
      <c r="Z66" s="110"/>
      <c r="AA66" s="110"/>
      <c r="AB66" s="110"/>
      <c r="AC66" s="140"/>
    </row>
    <row r="67" spans="1:29" s="92" customFormat="1" x14ac:dyDescent="0.2">
      <c r="A67" s="7"/>
      <c r="B67" s="481" t="s">
        <v>288</v>
      </c>
      <c r="C67" s="607">
        <v>0</v>
      </c>
      <c r="D67" s="607">
        <v>0</v>
      </c>
      <c r="E67" s="607">
        <v>0</v>
      </c>
      <c r="F67" s="607">
        <v>0</v>
      </c>
      <c r="G67" s="607">
        <v>0</v>
      </c>
      <c r="H67" s="765">
        <v>287.33352824999997</v>
      </c>
      <c r="I67" s="607">
        <v>0</v>
      </c>
      <c r="J67" s="607">
        <v>0</v>
      </c>
      <c r="K67" s="607">
        <v>0</v>
      </c>
      <c r="L67" s="607">
        <v>0</v>
      </c>
      <c r="M67" s="607">
        <v>0</v>
      </c>
      <c r="N67" s="765">
        <v>287.33352824999997</v>
      </c>
      <c r="O67" s="102">
        <f t="shared" si="28"/>
        <v>574.66705649999994</v>
      </c>
      <c r="P67" s="110"/>
      <c r="Q67" s="110"/>
      <c r="R67" s="110"/>
      <c r="S67" s="110"/>
      <c r="T67" s="110"/>
      <c r="U67" s="110"/>
      <c r="V67" s="110"/>
      <c r="W67" s="110"/>
      <c r="X67" s="110"/>
      <c r="Y67" s="110"/>
      <c r="Z67" s="110"/>
      <c r="AA67" s="110"/>
      <c r="AB67" s="110"/>
      <c r="AC67" s="140"/>
    </row>
    <row r="68" spans="1:29" s="92" customFormat="1" x14ac:dyDescent="0.2">
      <c r="A68" s="7"/>
      <c r="B68" s="479" t="s">
        <v>286</v>
      </c>
      <c r="C68" s="765">
        <f>+C69+C70</f>
        <v>0</v>
      </c>
      <c r="D68" s="765">
        <f t="shared" ref="D68:N68" si="29">+D69+D70</f>
        <v>0</v>
      </c>
      <c r="E68" s="765">
        <f t="shared" si="29"/>
        <v>0</v>
      </c>
      <c r="F68" s="765">
        <f t="shared" si="29"/>
        <v>0</v>
      </c>
      <c r="G68" s="765">
        <f t="shared" si="29"/>
        <v>0</v>
      </c>
      <c r="H68" s="765">
        <f t="shared" si="29"/>
        <v>61.60665848</v>
      </c>
      <c r="I68" s="765">
        <f t="shared" si="29"/>
        <v>0</v>
      </c>
      <c r="J68" s="765">
        <f t="shared" si="29"/>
        <v>0</v>
      </c>
      <c r="K68" s="765">
        <f t="shared" si="29"/>
        <v>0</v>
      </c>
      <c r="L68" s="765">
        <f t="shared" si="29"/>
        <v>0</v>
      </c>
      <c r="M68" s="765">
        <f t="shared" si="29"/>
        <v>0</v>
      </c>
      <c r="N68" s="765">
        <f t="shared" si="29"/>
        <v>61.60665848</v>
      </c>
      <c r="O68" s="102">
        <f t="shared" si="28"/>
        <v>123.21331696</v>
      </c>
      <c r="P68" s="110"/>
      <c r="Q68" s="110"/>
      <c r="R68" s="110"/>
      <c r="S68" s="110"/>
      <c r="T68" s="110"/>
      <c r="U68" s="110"/>
      <c r="V68" s="110"/>
      <c r="W68" s="110"/>
      <c r="X68" s="110"/>
      <c r="Y68" s="110"/>
      <c r="Z68" s="110"/>
      <c r="AA68" s="110"/>
      <c r="AB68" s="110"/>
      <c r="AC68" s="140"/>
    </row>
    <row r="69" spans="1:29" s="92" customFormat="1" x14ac:dyDescent="0.2">
      <c r="A69" s="7"/>
      <c r="B69" s="480" t="s">
        <v>287</v>
      </c>
      <c r="C69" s="607">
        <v>0</v>
      </c>
      <c r="D69" s="607">
        <v>0</v>
      </c>
      <c r="E69" s="607">
        <v>0</v>
      </c>
      <c r="F69" s="607">
        <v>0</v>
      </c>
      <c r="G69" s="607">
        <v>0</v>
      </c>
      <c r="H69" s="765">
        <v>53.975224019999999</v>
      </c>
      <c r="I69" s="607">
        <v>0</v>
      </c>
      <c r="J69" s="607">
        <v>0</v>
      </c>
      <c r="K69" s="607">
        <v>0</v>
      </c>
      <c r="L69" s="607">
        <v>0</v>
      </c>
      <c r="M69" s="607">
        <v>0</v>
      </c>
      <c r="N69" s="765">
        <v>53.975224019999999</v>
      </c>
      <c r="O69" s="102">
        <f t="shared" si="28"/>
        <v>107.95044804</v>
      </c>
      <c r="P69" s="110"/>
      <c r="Q69" s="110"/>
      <c r="R69" s="110"/>
      <c r="S69" s="110"/>
      <c r="T69" s="110"/>
      <c r="U69" s="110"/>
      <c r="V69" s="110"/>
      <c r="W69" s="110"/>
      <c r="X69" s="110"/>
      <c r="Y69" s="110"/>
      <c r="Z69" s="110"/>
      <c r="AA69" s="110"/>
      <c r="AB69" s="110"/>
      <c r="AC69" s="140"/>
    </row>
    <row r="70" spans="1:29" s="92" customFormat="1" x14ac:dyDescent="0.2">
      <c r="A70" s="7"/>
      <c r="B70" s="481" t="s">
        <v>288</v>
      </c>
      <c r="C70" s="607">
        <v>0</v>
      </c>
      <c r="D70" s="607">
        <v>0</v>
      </c>
      <c r="E70" s="607">
        <v>0</v>
      </c>
      <c r="F70" s="607">
        <v>0</v>
      </c>
      <c r="G70" s="607">
        <v>0</v>
      </c>
      <c r="H70" s="765">
        <v>7.6314344600000004</v>
      </c>
      <c r="I70" s="607">
        <v>0</v>
      </c>
      <c r="J70" s="607">
        <v>0</v>
      </c>
      <c r="K70" s="607">
        <v>0</v>
      </c>
      <c r="L70" s="607">
        <v>0</v>
      </c>
      <c r="M70" s="607">
        <v>0</v>
      </c>
      <c r="N70" s="765">
        <v>7.6314344600000004</v>
      </c>
      <c r="O70" s="102">
        <f t="shared" si="28"/>
        <v>15.262868920000001</v>
      </c>
      <c r="P70" s="110"/>
      <c r="Q70" s="110"/>
      <c r="R70" s="110"/>
      <c r="S70" s="110"/>
      <c r="T70" s="110"/>
      <c r="U70" s="110"/>
      <c r="V70" s="110"/>
      <c r="W70" s="110"/>
      <c r="X70" s="110"/>
      <c r="Y70" s="110"/>
      <c r="Z70" s="110"/>
      <c r="AA70" s="110"/>
      <c r="AB70" s="110"/>
      <c r="AC70" s="140"/>
    </row>
    <row r="71" spans="1:29" s="92" customFormat="1" x14ac:dyDescent="0.2">
      <c r="A71" s="7"/>
      <c r="B71" s="380" t="s">
        <v>26</v>
      </c>
      <c r="C71" s="765">
        <f>+C72+C73</f>
        <v>0</v>
      </c>
      <c r="D71" s="765">
        <f t="shared" ref="D71:N71" si="30">+D72+D73</f>
        <v>0</v>
      </c>
      <c r="E71" s="765">
        <f t="shared" si="30"/>
        <v>0</v>
      </c>
      <c r="F71" s="765">
        <f t="shared" si="30"/>
        <v>0</v>
      </c>
      <c r="G71" s="765">
        <f t="shared" si="30"/>
        <v>0</v>
      </c>
      <c r="H71" s="765">
        <f t="shared" si="30"/>
        <v>270.93654646113248</v>
      </c>
      <c r="I71" s="765">
        <f t="shared" si="30"/>
        <v>0</v>
      </c>
      <c r="J71" s="765">
        <f t="shared" si="30"/>
        <v>0</v>
      </c>
      <c r="K71" s="765">
        <f t="shared" si="30"/>
        <v>0</v>
      </c>
      <c r="L71" s="765">
        <f t="shared" si="30"/>
        <v>0</v>
      </c>
      <c r="M71" s="765">
        <f t="shared" si="30"/>
        <v>0</v>
      </c>
      <c r="N71" s="765">
        <f t="shared" si="30"/>
        <v>270.93654646113248</v>
      </c>
      <c r="O71" s="102">
        <f t="shared" si="28"/>
        <v>541.87309292226496</v>
      </c>
      <c r="P71" s="110"/>
      <c r="Q71" s="110"/>
      <c r="R71" s="110"/>
      <c r="S71" s="110"/>
      <c r="T71" s="110"/>
      <c r="U71" s="110"/>
      <c r="V71" s="110"/>
      <c r="W71" s="110"/>
      <c r="X71" s="110"/>
      <c r="Y71" s="110"/>
      <c r="Z71" s="110"/>
      <c r="AA71" s="110"/>
      <c r="AB71" s="110"/>
      <c r="AC71" s="140"/>
    </row>
    <row r="72" spans="1:29" s="92" customFormat="1" x14ac:dyDescent="0.2">
      <c r="A72" s="7"/>
      <c r="B72" s="479" t="s">
        <v>285</v>
      </c>
      <c r="C72" s="607">
        <v>0</v>
      </c>
      <c r="D72" s="607">
        <v>0</v>
      </c>
      <c r="E72" s="607">
        <v>0</v>
      </c>
      <c r="F72" s="607">
        <v>0</v>
      </c>
      <c r="G72" s="607">
        <v>0</v>
      </c>
      <c r="H72" s="765">
        <v>146.1002073056622</v>
      </c>
      <c r="I72" s="607">
        <v>0</v>
      </c>
      <c r="J72" s="607">
        <v>0</v>
      </c>
      <c r="K72" s="607">
        <v>0</v>
      </c>
      <c r="L72" s="607">
        <v>0</v>
      </c>
      <c r="M72" s="607">
        <v>0</v>
      </c>
      <c r="N72" s="765">
        <v>146.1002073056622</v>
      </c>
      <c r="O72" s="102">
        <f t="shared" si="28"/>
        <v>292.20041461132439</v>
      </c>
      <c r="P72" s="110"/>
      <c r="Q72" s="110"/>
      <c r="R72" s="110"/>
      <c r="S72" s="110"/>
      <c r="T72" s="110"/>
      <c r="U72" s="110"/>
      <c r="V72" s="110"/>
      <c r="W72" s="110"/>
      <c r="X72" s="110"/>
      <c r="Y72" s="110"/>
      <c r="Z72" s="110"/>
      <c r="AA72" s="110"/>
      <c r="AB72" s="110"/>
      <c r="AC72" s="140"/>
    </row>
    <row r="73" spans="1:29" s="92" customFormat="1" x14ac:dyDescent="0.2">
      <c r="A73" s="7"/>
      <c r="B73" s="479" t="s">
        <v>286</v>
      </c>
      <c r="C73" s="607">
        <v>0</v>
      </c>
      <c r="D73" s="607">
        <v>0</v>
      </c>
      <c r="E73" s="607">
        <v>0</v>
      </c>
      <c r="F73" s="607">
        <v>0</v>
      </c>
      <c r="G73" s="607">
        <v>0</v>
      </c>
      <c r="H73" s="765">
        <v>124.83633915547026</v>
      </c>
      <c r="I73" s="607">
        <v>0</v>
      </c>
      <c r="J73" s="607">
        <v>0</v>
      </c>
      <c r="K73" s="607">
        <v>0</v>
      </c>
      <c r="L73" s="607">
        <v>0</v>
      </c>
      <c r="M73" s="607">
        <v>0</v>
      </c>
      <c r="N73" s="765">
        <v>124.83633915547026</v>
      </c>
      <c r="O73" s="102">
        <f t="shared" si="28"/>
        <v>249.67267831094051</v>
      </c>
      <c r="P73" s="110"/>
      <c r="Q73" s="110"/>
      <c r="R73" s="110"/>
      <c r="S73" s="110"/>
      <c r="T73" s="110"/>
      <c r="U73" s="110"/>
      <c r="V73" s="110"/>
      <c r="W73" s="110"/>
      <c r="X73" s="110"/>
      <c r="Y73" s="110"/>
      <c r="Z73" s="110"/>
      <c r="AA73" s="110"/>
      <c r="AB73" s="110"/>
      <c r="AC73" s="140"/>
    </row>
    <row r="74" spans="1:29" s="92" customFormat="1" x14ac:dyDescent="0.2">
      <c r="A74" s="7"/>
      <c r="B74" s="380" t="s">
        <v>27</v>
      </c>
      <c r="C74" s="765">
        <f>+C75+C76</f>
        <v>0</v>
      </c>
      <c r="D74" s="765">
        <f t="shared" ref="D74:N74" si="31">+D75+D76</f>
        <v>0</v>
      </c>
      <c r="E74" s="765">
        <f t="shared" si="31"/>
        <v>0</v>
      </c>
      <c r="F74" s="765">
        <f t="shared" si="31"/>
        <v>0</v>
      </c>
      <c r="G74" s="765">
        <f t="shared" si="31"/>
        <v>0</v>
      </c>
      <c r="H74" s="765">
        <f t="shared" si="31"/>
        <v>1.8878430761515932</v>
      </c>
      <c r="I74" s="765">
        <f t="shared" si="31"/>
        <v>0</v>
      </c>
      <c r="J74" s="765">
        <f t="shared" si="31"/>
        <v>0</v>
      </c>
      <c r="K74" s="765">
        <f t="shared" si="31"/>
        <v>0</v>
      </c>
      <c r="L74" s="765">
        <f t="shared" si="31"/>
        <v>0</v>
      </c>
      <c r="M74" s="765">
        <f t="shared" si="31"/>
        <v>0</v>
      </c>
      <c r="N74" s="765">
        <f t="shared" si="31"/>
        <v>1.8878430761515932</v>
      </c>
      <c r="O74" s="102">
        <f t="shared" si="28"/>
        <v>3.7756861523031864</v>
      </c>
      <c r="P74" s="110"/>
      <c r="Q74" s="110"/>
      <c r="R74" s="110"/>
      <c r="S74" s="110"/>
      <c r="T74" s="110"/>
      <c r="U74" s="110"/>
      <c r="V74" s="110"/>
      <c r="W74" s="110"/>
      <c r="X74" s="110"/>
      <c r="Y74" s="110"/>
      <c r="Z74" s="110"/>
      <c r="AA74" s="110"/>
      <c r="AB74" s="110"/>
      <c r="AC74" s="140"/>
    </row>
    <row r="75" spans="1:29" s="92" customFormat="1" x14ac:dyDescent="0.2">
      <c r="A75" s="7"/>
      <c r="B75" s="479" t="s">
        <v>285</v>
      </c>
      <c r="C75" s="607">
        <v>0</v>
      </c>
      <c r="D75" s="607">
        <v>0</v>
      </c>
      <c r="E75" s="607">
        <v>0</v>
      </c>
      <c r="F75" s="607">
        <v>0</v>
      </c>
      <c r="G75" s="607">
        <v>0</v>
      </c>
      <c r="H75" s="765">
        <v>1.3025474721753794</v>
      </c>
      <c r="I75" s="607">
        <v>0</v>
      </c>
      <c r="J75" s="607">
        <v>0</v>
      </c>
      <c r="K75" s="607">
        <v>0</v>
      </c>
      <c r="L75" s="607">
        <v>0</v>
      </c>
      <c r="M75" s="607">
        <v>0</v>
      </c>
      <c r="N75" s="765">
        <v>1.3025474721753794</v>
      </c>
      <c r="O75" s="102">
        <f t="shared" si="28"/>
        <v>2.6050949443507587</v>
      </c>
      <c r="P75" s="110"/>
      <c r="Q75" s="110"/>
      <c r="R75" s="110"/>
      <c r="S75" s="110"/>
      <c r="T75" s="110"/>
      <c r="U75" s="110"/>
      <c r="V75" s="110"/>
      <c r="W75" s="110"/>
      <c r="X75" s="110"/>
      <c r="Y75" s="110"/>
      <c r="Z75" s="110"/>
      <c r="AA75" s="110"/>
      <c r="AB75" s="110"/>
      <c r="AC75" s="140"/>
    </row>
    <row r="76" spans="1:29" s="92" customFormat="1" x14ac:dyDescent="0.2">
      <c r="A76" s="7"/>
      <c r="B76" s="479" t="s">
        <v>286</v>
      </c>
      <c r="C76" s="607">
        <v>0</v>
      </c>
      <c r="D76" s="607">
        <v>0</v>
      </c>
      <c r="E76" s="607">
        <v>0</v>
      </c>
      <c r="F76" s="607">
        <v>0</v>
      </c>
      <c r="G76" s="607">
        <v>0</v>
      </c>
      <c r="H76" s="765">
        <v>0.58529560397621372</v>
      </c>
      <c r="I76" s="607">
        <v>0</v>
      </c>
      <c r="J76" s="607">
        <v>0</v>
      </c>
      <c r="K76" s="607">
        <v>0</v>
      </c>
      <c r="L76" s="607">
        <v>0</v>
      </c>
      <c r="M76" s="607">
        <v>0</v>
      </c>
      <c r="N76" s="765">
        <v>0.58529560397621372</v>
      </c>
      <c r="O76" s="102">
        <f t="shared" si="28"/>
        <v>1.1705912079524274</v>
      </c>
      <c r="P76" s="110"/>
      <c r="Q76" s="110"/>
      <c r="R76" s="110"/>
      <c r="S76" s="110"/>
      <c r="T76" s="110"/>
      <c r="U76" s="110"/>
      <c r="V76" s="110"/>
      <c r="W76" s="110"/>
      <c r="X76" s="110"/>
      <c r="Y76" s="110"/>
      <c r="Z76" s="110"/>
      <c r="AA76" s="110"/>
      <c r="AB76" s="110"/>
      <c r="AC76" s="140"/>
    </row>
    <row r="77" spans="1:29" s="92" customFormat="1" x14ac:dyDescent="0.2">
      <c r="A77" s="7"/>
      <c r="B77" s="485" t="s">
        <v>28</v>
      </c>
      <c r="C77" s="485">
        <v>0</v>
      </c>
      <c r="D77" s="485">
        <v>0</v>
      </c>
      <c r="E77" s="485">
        <v>0</v>
      </c>
      <c r="F77" s="485">
        <v>0</v>
      </c>
      <c r="G77" s="485">
        <v>0</v>
      </c>
      <c r="H77" s="767">
        <v>165.09173549231002</v>
      </c>
      <c r="I77" s="485">
        <v>0</v>
      </c>
      <c r="J77" s="485">
        <v>0</v>
      </c>
      <c r="K77" s="485">
        <v>0</v>
      </c>
      <c r="L77" s="485">
        <v>0</v>
      </c>
      <c r="M77" s="485">
        <v>0</v>
      </c>
      <c r="N77" s="767">
        <v>165.09173549231002</v>
      </c>
      <c r="O77" s="101">
        <f t="shared" si="28"/>
        <v>330.18347098462004</v>
      </c>
      <c r="P77" s="110"/>
      <c r="Q77" s="110"/>
      <c r="R77" s="110"/>
      <c r="S77" s="110"/>
      <c r="T77" s="110"/>
      <c r="U77" s="110"/>
      <c r="V77" s="110"/>
      <c r="W77" s="110"/>
      <c r="X77" s="110"/>
      <c r="Y77" s="110"/>
      <c r="Z77" s="110"/>
      <c r="AA77" s="110"/>
      <c r="AB77" s="110"/>
      <c r="AC77" s="140"/>
    </row>
    <row r="78" spans="1:29" s="92" customFormat="1" x14ac:dyDescent="0.2">
      <c r="A78" s="7"/>
      <c r="B78" s="460" t="s">
        <v>418</v>
      </c>
      <c r="C78" s="116">
        <v>0</v>
      </c>
      <c r="D78" s="116">
        <v>0</v>
      </c>
      <c r="E78" s="116">
        <v>121.60707939213123</v>
      </c>
      <c r="F78" s="116">
        <v>0</v>
      </c>
      <c r="G78" s="116">
        <v>0</v>
      </c>
      <c r="H78" s="116">
        <v>124.30945893417829</v>
      </c>
      <c r="I78" s="116">
        <v>0</v>
      </c>
      <c r="J78" s="116">
        <v>0</v>
      </c>
      <c r="K78" s="116">
        <v>124.30945893417829</v>
      </c>
      <c r="L78" s="116">
        <v>0</v>
      </c>
      <c r="M78" s="116">
        <v>0</v>
      </c>
      <c r="N78" s="116">
        <v>122.95826916315477</v>
      </c>
      <c r="O78" s="101">
        <f t="shared" si="28"/>
        <v>493.18426642364261</v>
      </c>
      <c r="P78" s="110"/>
      <c r="Q78" s="110"/>
      <c r="R78" s="110"/>
      <c r="S78" s="110"/>
      <c r="T78" s="110"/>
      <c r="U78" s="110"/>
      <c r="V78" s="110"/>
      <c r="W78" s="110"/>
      <c r="X78" s="110"/>
      <c r="Y78" s="110"/>
      <c r="Z78" s="110"/>
      <c r="AA78" s="110"/>
      <c r="AB78" s="110"/>
      <c r="AC78" s="140"/>
    </row>
    <row r="79" spans="1:29" s="92" customFormat="1" x14ac:dyDescent="0.2">
      <c r="A79" s="7"/>
      <c r="B79" s="485" t="s">
        <v>462</v>
      </c>
      <c r="C79" s="116">
        <v>0</v>
      </c>
      <c r="D79" s="116">
        <v>0</v>
      </c>
      <c r="E79" s="116">
        <v>132.20376682788932</v>
      </c>
      <c r="F79" s="116">
        <v>0</v>
      </c>
      <c r="G79" s="116">
        <v>0</v>
      </c>
      <c r="H79" s="116">
        <v>0</v>
      </c>
      <c r="I79" s="116">
        <v>0</v>
      </c>
      <c r="J79" s="116">
        <v>0</v>
      </c>
      <c r="K79" s="116">
        <v>0</v>
      </c>
      <c r="L79" s="116">
        <v>0</v>
      </c>
      <c r="M79" s="116">
        <v>0</v>
      </c>
      <c r="N79" s="116">
        <v>0</v>
      </c>
      <c r="O79" s="101">
        <f t="shared" si="28"/>
        <v>132.20376682788932</v>
      </c>
      <c r="P79" s="110"/>
      <c r="Q79" s="110"/>
      <c r="R79" s="110"/>
      <c r="S79" s="110"/>
      <c r="T79" s="110"/>
      <c r="U79" s="110"/>
      <c r="V79" s="110"/>
      <c r="W79" s="110"/>
      <c r="X79" s="110"/>
      <c r="Y79" s="110"/>
      <c r="Z79" s="110"/>
      <c r="AA79" s="110"/>
      <c r="AB79" s="110"/>
      <c r="AC79" s="140"/>
    </row>
    <row r="80" spans="1:29" s="92" customFormat="1" x14ac:dyDescent="0.2">
      <c r="A80" s="7"/>
      <c r="B80" s="460" t="s">
        <v>463</v>
      </c>
      <c r="C80" s="116">
        <v>0</v>
      </c>
      <c r="D80" s="116">
        <v>0</v>
      </c>
      <c r="E80" s="116">
        <v>51.467831283546296</v>
      </c>
      <c r="F80" s="116">
        <v>0</v>
      </c>
      <c r="G80" s="116">
        <v>0</v>
      </c>
      <c r="H80" s="116">
        <v>52.611560867625094</v>
      </c>
      <c r="I80" s="116">
        <v>0</v>
      </c>
      <c r="J80" s="116">
        <v>0</v>
      </c>
      <c r="K80" s="116">
        <v>0</v>
      </c>
      <c r="L80" s="116">
        <v>0</v>
      </c>
      <c r="M80" s="116">
        <v>0</v>
      </c>
      <c r="N80" s="116">
        <v>0</v>
      </c>
      <c r="O80" s="101">
        <f t="shared" si="28"/>
        <v>104.07939215117139</v>
      </c>
      <c r="P80" s="110"/>
      <c r="Q80" s="110"/>
      <c r="R80" s="110"/>
      <c r="S80" s="110"/>
      <c r="T80" s="110"/>
      <c r="U80" s="110"/>
      <c r="V80" s="110"/>
      <c r="W80" s="110"/>
      <c r="X80" s="110"/>
      <c r="Y80" s="110"/>
      <c r="Z80" s="110"/>
      <c r="AA80" s="110"/>
      <c r="AB80" s="110"/>
      <c r="AC80" s="140"/>
    </row>
    <row r="81" spans="1:29" s="92" customFormat="1" x14ac:dyDescent="0.2">
      <c r="A81" s="7"/>
      <c r="B81" s="485" t="s">
        <v>464</v>
      </c>
      <c r="C81" s="116">
        <v>0</v>
      </c>
      <c r="D81" s="116">
        <v>0</v>
      </c>
      <c r="E81" s="116">
        <v>0</v>
      </c>
      <c r="F81" s="116">
        <v>0</v>
      </c>
      <c r="G81" s="116">
        <v>0</v>
      </c>
      <c r="H81" s="116">
        <v>0</v>
      </c>
      <c r="I81" s="116">
        <v>0</v>
      </c>
      <c r="J81" s="116">
        <v>0</v>
      </c>
      <c r="K81" s="116">
        <v>0</v>
      </c>
      <c r="L81" s="116">
        <v>0</v>
      </c>
      <c r="M81" s="116">
        <v>0</v>
      </c>
      <c r="N81" s="116">
        <v>0</v>
      </c>
      <c r="O81" s="101">
        <f t="shared" si="28"/>
        <v>0</v>
      </c>
      <c r="P81" s="110"/>
      <c r="Q81" s="110"/>
      <c r="R81" s="110"/>
      <c r="S81" s="110"/>
      <c r="T81" s="110"/>
      <c r="U81" s="110"/>
      <c r="V81" s="110"/>
      <c r="W81" s="110"/>
      <c r="X81" s="110"/>
      <c r="Y81" s="110"/>
      <c r="Z81" s="110"/>
      <c r="AA81" s="110"/>
      <c r="AB81" s="110"/>
      <c r="AC81" s="140"/>
    </row>
    <row r="82" spans="1:29" s="92" customFormat="1" x14ac:dyDescent="0.2">
      <c r="A82" s="7"/>
      <c r="B82" s="460" t="s">
        <v>476</v>
      </c>
      <c r="C82" s="116">
        <v>0</v>
      </c>
      <c r="D82" s="116">
        <v>0</v>
      </c>
      <c r="E82" s="116">
        <v>0</v>
      </c>
      <c r="F82" s="116">
        <v>0</v>
      </c>
      <c r="G82" s="116">
        <v>0</v>
      </c>
      <c r="H82" s="116">
        <v>0</v>
      </c>
      <c r="I82" s="116">
        <v>0</v>
      </c>
      <c r="J82" s="116">
        <v>0</v>
      </c>
      <c r="K82" s="116">
        <v>0</v>
      </c>
      <c r="L82" s="116">
        <v>0</v>
      </c>
      <c r="M82" s="116">
        <v>0</v>
      </c>
      <c r="N82" s="116">
        <v>0</v>
      </c>
      <c r="O82" s="101">
        <f t="shared" si="28"/>
        <v>0</v>
      </c>
      <c r="P82" s="110"/>
      <c r="Q82" s="110"/>
      <c r="R82" s="110"/>
      <c r="S82" s="110"/>
      <c r="T82" s="110"/>
      <c r="U82" s="110"/>
      <c r="V82" s="110"/>
      <c r="W82" s="110"/>
      <c r="X82" s="110"/>
      <c r="Y82" s="110"/>
      <c r="Z82" s="110"/>
      <c r="AA82" s="110"/>
      <c r="AB82" s="110"/>
      <c r="AC82" s="140"/>
    </row>
    <row r="83" spans="1:29" s="92" customFormat="1" x14ac:dyDescent="0.2">
      <c r="A83" s="7"/>
      <c r="B83" s="485" t="s">
        <v>535</v>
      </c>
      <c r="C83" s="116">
        <v>0</v>
      </c>
      <c r="D83" s="116">
        <v>0</v>
      </c>
      <c r="E83" s="116">
        <v>0</v>
      </c>
      <c r="F83" s="116">
        <v>0</v>
      </c>
      <c r="G83" s="116">
        <v>0</v>
      </c>
      <c r="H83" s="116">
        <v>0</v>
      </c>
      <c r="I83" s="116">
        <v>0</v>
      </c>
      <c r="J83" s="116">
        <v>0</v>
      </c>
      <c r="K83" s="116">
        <v>0</v>
      </c>
      <c r="L83" s="116">
        <v>0</v>
      </c>
      <c r="M83" s="116">
        <v>0</v>
      </c>
      <c r="N83" s="116">
        <v>0</v>
      </c>
      <c r="O83" s="101">
        <f t="shared" si="28"/>
        <v>0</v>
      </c>
      <c r="P83" s="110"/>
      <c r="Q83" s="110"/>
      <c r="R83" s="110"/>
      <c r="S83" s="110"/>
      <c r="T83" s="110"/>
      <c r="U83" s="110"/>
      <c r="V83" s="110"/>
      <c r="W83" s="110"/>
      <c r="X83" s="110"/>
      <c r="Y83" s="110"/>
      <c r="Z83" s="110"/>
      <c r="AA83" s="110"/>
      <c r="AB83" s="110"/>
      <c r="AC83" s="140"/>
    </row>
    <row r="84" spans="1:29" s="92" customFormat="1" x14ac:dyDescent="0.2">
      <c r="A84" s="7"/>
      <c r="B84" s="460" t="s">
        <v>618</v>
      </c>
      <c r="C84" s="116">
        <v>0</v>
      </c>
      <c r="D84" s="116">
        <v>0</v>
      </c>
      <c r="E84" s="116">
        <v>0</v>
      </c>
      <c r="F84" s="116">
        <v>0</v>
      </c>
      <c r="G84" s="116">
        <v>0</v>
      </c>
      <c r="H84" s="116">
        <v>0</v>
      </c>
      <c r="I84" s="116">
        <v>0</v>
      </c>
      <c r="J84" s="116">
        <v>0</v>
      </c>
      <c r="K84" s="116">
        <v>0</v>
      </c>
      <c r="L84" s="116">
        <v>0</v>
      </c>
      <c r="M84" s="116">
        <v>0</v>
      </c>
      <c r="N84" s="116">
        <v>0</v>
      </c>
      <c r="O84" s="101">
        <f t="shared" si="28"/>
        <v>0</v>
      </c>
      <c r="P84" s="110"/>
      <c r="Q84" s="110"/>
      <c r="R84" s="110"/>
      <c r="S84" s="110"/>
      <c r="T84" s="110"/>
      <c r="U84" s="110"/>
      <c r="V84" s="110"/>
      <c r="W84" s="110"/>
      <c r="X84" s="110"/>
      <c r="Y84" s="110"/>
      <c r="Z84" s="110"/>
      <c r="AA84" s="110"/>
      <c r="AB84" s="110"/>
      <c r="AC84" s="140"/>
    </row>
    <row r="85" spans="1:29" s="92" customFormat="1" x14ac:dyDescent="0.2">
      <c r="A85" s="7"/>
      <c r="B85" s="485" t="s">
        <v>477</v>
      </c>
      <c r="C85" s="116">
        <v>0</v>
      </c>
      <c r="D85" s="116">
        <v>0</v>
      </c>
      <c r="E85" s="116">
        <v>57.972199940470432</v>
      </c>
      <c r="F85" s="116">
        <v>0</v>
      </c>
      <c r="G85" s="116">
        <v>0</v>
      </c>
      <c r="H85" s="116">
        <v>59.260471050258857</v>
      </c>
      <c r="I85" s="116">
        <v>0</v>
      </c>
      <c r="J85" s="116">
        <v>0</v>
      </c>
      <c r="K85" s="116">
        <v>59.260471050258857</v>
      </c>
      <c r="L85" s="116">
        <v>0</v>
      </c>
      <c r="M85" s="116">
        <v>0</v>
      </c>
      <c r="N85" s="116">
        <v>58.616335495364922</v>
      </c>
      <c r="O85" s="101">
        <f t="shared" si="28"/>
        <v>235.10947753635307</v>
      </c>
      <c r="P85" s="110"/>
      <c r="Q85" s="110"/>
      <c r="R85" s="110"/>
      <c r="S85" s="110"/>
      <c r="T85" s="110"/>
      <c r="U85" s="110"/>
      <c r="V85" s="110"/>
      <c r="W85" s="110"/>
      <c r="X85" s="110"/>
      <c r="Y85" s="110"/>
      <c r="Z85" s="110"/>
      <c r="AA85" s="110"/>
      <c r="AB85" s="110"/>
      <c r="AC85" s="140"/>
    </row>
    <row r="86" spans="1:29" s="92" customFormat="1" x14ac:dyDescent="0.2">
      <c r="A86" s="7"/>
      <c r="B86" s="460" t="s">
        <v>708</v>
      </c>
      <c r="C86" s="116">
        <v>177.31414588329034</v>
      </c>
      <c r="D86" s="116">
        <v>0</v>
      </c>
      <c r="E86" s="116">
        <v>0</v>
      </c>
      <c r="F86" s="116">
        <v>173.45949053800163</v>
      </c>
      <c r="G86" s="116">
        <v>0</v>
      </c>
      <c r="H86" s="116">
        <v>0</v>
      </c>
      <c r="I86" s="116">
        <v>175.386818210646</v>
      </c>
      <c r="J86" s="116">
        <v>0</v>
      </c>
      <c r="K86" s="116">
        <v>0</v>
      </c>
      <c r="L86" s="116">
        <v>177.31414588329034</v>
      </c>
      <c r="M86" s="116">
        <v>0</v>
      </c>
      <c r="N86" s="116">
        <v>0</v>
      </c>
      <c r="O86" s="101">
        <f t="shared" si="28"/>
        <v>703.4746005152283</v>
      </c>
      <c r="P86" s="110"/>
      <c r="Q86" s="110"/>
      <c r="R86" s="110"/>
      <c r="S86" s="110"/>
      <c r="T86" s="110"/>
      <c r="U86" s="110"/>
      <c r="V86" s="110"/>
      <c r="W86" s="110"/>
      <c r="X86" s="110"/>
      <c r="Y86" s="110"/>
      <c r="Z86" s="110"/>
      <c r="AA86" s="110"/>
      <c r="AB86" s="110"/>
      <c r="AC86" s="140"/>
    </row>
    <row r="87" spans="1:29" s="92" customFormat="1" x14ac:dyDescent="0.2">
      <c r="A87" s="7"/>
      <c r="B87" s="485" t="s">
        <v>545</v>
      </c>
      <c r="C87" s="116">
        <v>0</v>
      </c>
      <c r="D87" s="116">
        <v>0</v>
      </c>
      <c r="E87" s="116">
        <v>0</v>
      </c>
      <c r="F87" s="116">
        <v>0</v>
      </c>
      <c r="G87" s="116">
        <v>0</v>
      </c>
      <c r="H87" s="116">
        <v>0</v>
      </c>
      <c r="I87" s="116">
        <v>0</v>
      </c>
      <c r="J87" s="116">
        <v>0</v>
      </c>
      <c r="K87" s="116">
        <v>0</v>
      </c>
      <c r="L87" s="116">
        <v>0</v>
      </c>
      <c r="M87" s="116">
        <v>0</v>
      </c>
      <c r="N87" s="116">
        <v>0</v>
      </c>
      <c r="O87" s="101">
        <f t="shared" si="28"/>
        <v>0</v>
      </c>
      <c r="P87" s="110"/>
      <c r="Q87" s="110"/>
      <c r="R87" s="110"/>
      <c r="S87" s="110"/>
      <c r="T87" s="110"/>
      <c r="U87" s="110"/>
      <c r="V87" s="110"/>
      <c r="W87" s="110"/>
      <c r="X87" s="110"/>
      <c r="Y87" s="110"/>
      <c r="Z87" s="110"/>
      <c r="AA87" s="110"/>
      <c r="AB87" s="110"/>
      <c r="AC87" s="140"/>
    </row>
    <row r="88" spans="1:29" s="92" customFormat="1" x14ac:dyDescent="0.2">
      <c r="A88" s="7"/>
      <c r="B88" s="485" t="s">
        <v>546</v>
      </c>
      <c r="C88" s="116">
        <v>0</v>
      </c>
      <c r="D88" s="116">
        <v>0</v>
      </c>
      <c r="E88" s="116">
        <v>0</v>
      </c>
      <c r="F88" s="116">
        <v>0</v>
      </c>
      <c r="G88" s="116">
        <v>0</v>
      </c>
      <c r="H88" s="116">
        <v>0</v>
      </c>
      <c r="I88" s="116">
        <v>0</v>
      </c>
      <c r="J88" s="116">
        <v>0</v>
      </c>
      <c r="K88" s="116">
        <v>0</v>
      </c>
      <c r="L88" s="116">
        <v>0</v>
      </c>
      <c r="M88" s="116">
        <v>0</v>
      </c>
      <c r="N88" s="116">
        <v>0</v>
      </c>
      <c r="O88" s="101">
        <f t="shared" si="28"/>
        <v>0</v>
      </c>
      <c r="P88" s="110"/>
      <c r="Q88" s="110"/>
      <c r="R88" s="110"/>
      <c r="S88" s="110"/>
      <c r="T88" s="110"/>
      <c r="U88" s="110"/>
      <c r="V88" s="110"/>
      <c r="W88" s="110"/>
      <c r="X88" s="110"/>
      <c r="Y88" s="110"/>
      <c r="Z88" s="110"/>
      <c r="AA88" s="110"/>
      <c r="AB88" s="110"/>
      <c r="AC88" s="140"/>
    </row>
    <row r="89" spans="1:29" s="92" customFormat="1" x14ac:dyDescent="0.2">
      <c r="A89" s="7"/>
      <c r="B89" s="485" t="s">
        <v>644</v>
      </c>
      <c r="C89" s="116">
        <v>0</v>
      </c>
      <c r="D89" s="116">
        <v>0</v>
      </c>
      <c r="E89" s="116">
        <v>0</v>
      </c>
      <c r="F89" s="116">
        <v>248.47263348318438</v>
      </c>
      <c r="G89" s="116">
        <v>0</v>
      </c>
      <c r="H89" s="116">
        <v>0</v>
      </c>
      <c r="I89" s="116">
        <v>0</v>
      </c>
      <c r="J89" s="116">
        <v>0</v>
      </c>
      <c r="K89" s="116">
        <v>0</v>
      </c>
      <c r="L89" s="116">
        <v>248.47263348318438</v>
      </c>
      <c r="M89" s="116">
        <v>0</v>
      </c>
      <c r="N89" s="116">
        <v>0</v>
      </c>
      <c r="O89" s="101">
        <f t="shared" si="28"/>
        <v>496.94526696636876</v>
      </c>
      <c r="P89" s="110"/>
      <c r="Q89" s="110"/>
      <c r="R89" s="110"/>
      <c r="S89" s="110"/>
      <c r="T89" s="110"/>
      <c r="U89" s="110"/>
      <c r="V89" s="110"/>
      <c r="W89" s="110"/>
      <c r="X89" s="110"/>
      <c r="Y89" s="110"/>
      <c r="Z89" s="110"/>
      <c r="AA89" s="110"/>
      <c r="AB89" s="110"/>
      <c r="AC89" s="140"/>
    </row>
    <row r="90" spans="1:29" s="92" customFormat="1" x14ac:dyDescent="0.2">
      <c r="A90" s="7"/>
      <c r="B90" s="485" t="s">
        <v>645</v>
      </c>
      <c r="C90" s="116">
        <v>0</v>
      </c>
      <c r="D90" s="116">
        <v>0</v>
      </c>
      <c r="E90" s="116">
        <v>0</v>
      </c>
      <c r="F90" s="116">
        <v>116.23909431453804</v>
      </c>
      <c r="G90" s="116">
        <v>0</v>
      </c>
      <c r="H90" s="116">
        <v>0</v>
      </c>
      <c r="I90" s="116">
        <v>0</v>
      </c>
      <c r="J90" s="116">
        <v>0</v>
      </c>
      <c r="K90" s="116">
        <v>0</v>
      </c>
      <c r="L90" s="116">
        <v>116.23909431453804</v>
      </c>
      <c r="M90" s="116">
        <v>0</v>
      </c>
      <c r="N90" s="116">
        <v>0</v>
      </c>
      <c r="O90" s="101">
        <f t="shared" si="28"/>
        <v>232.47818862907607</v>
      </c>
      <c r="P90" s="110"/>
      <c r="Q90" s="110"/>
      <c r="R90" s="110"/>
      <c r="S90" s="110"/>
      <c r="T90" s="110"/>
      <c r="U90" s="110"/>
      <c r="V90" s="110"/>
      <c r="W90" s="110"/>
      <c r="X90" s="110"/>
      <c r="Y90" s="110"/>
      <c r="Z90" s="110"/>
      <c r="AA90" s="110"/>
      <c r="AB90" s="110"/>
      <c r="AC90" s="140"/>
    </row>
    <row r="91" spans="1:29" s="92" customFormat="1" x14ac:dyDescent="0.2">
      <c r="A91" s="7"/>
      <c r="B91" s="485" t="s">
        <v>646</v>
      </c>
      <c r="C91" s="116">
        <v>0</v>
      </c>
      <c r="D91" s="116">
        <v>0</v>
      </c>
      <c r="E91" s="116">
        <v>0</v>
      </c>
      <c r="F91" s="116">
        <v>302.94233571497051</v>
      </c>
      <c r="G91" s="116">
        <v>0</v>
      </c>
      <c r="H91" s="116">
        <v>0</v>
      </c>
      <c r="I91" s="116">
        <v>0</v>
      </c>
      <c r="J91" s="116">
        <v>0</v>
      </c>
      <c r="K91" s="116">
        <v>0</v>
      </c>
      <c r="L91" s="116">
        <v>302.94233571497051</v>
      </c>
      <c r="M91" s="116">
        <v>0</v>
      </c>
      <c r="N91" s="116">
        <v>0</v>
      </c>
      <c r="O91" s="101">
        <f t="shared" si="28"/>
        <v>605.88467142994102</v>
      </c>
      <c r="P91" s="110"/>
      <c r="Q91" s="110"/>
      <c r="R91" s="110"/>
      <c r="S91" s="110"/>
      <c r="T91" s="110"/>
      <c r="U91" s="110"/>
      <c r="V91" s="110"/>
      <c r="W91" s="110"/>
      <c r="X91" s="110"/>
      <c r="Y91" s="110"/>
      <c r="Z91" s="110"/>
      <c r="AA91" s="110"/>
      <c r="AB91" s="110"/>
      <c r="AC91" s="140"/>
    </row>
    <row r="92" spans="1:29" s="92" customFormat="1" x14ac:dyDescent="0.2">
      <c r="A92" s="7"/>
      <c r="B92" s="485" t="s">
        <v>665</v>
      </c>
      <c r="C92" s="116">
        <v>0</v>
      </c>
      <c r="D92" s="116">
        <v>170.73912032692257</v>
      </c>
      <c r="E92" s="116">
        <v>0</v>
      </c>
      <c r="F92" s="116">
        <v>0</v>
      </c>
      <c r="G92" s="116">
        <v>110.11436021084148</v>
      </c>
      <c r="H92" s="116">
        <v>0</v>
      </c>
      <c r="I92" s="116">
        <v>0</v>
      </c>
      <c r="J92" s="116">
        <v>56.913040108974016</v>
      </c>
      <c r="K92" s="116">
        <v>0</v>
      </c>
      <c r="L92" s="116">
        <v>0</v>
      </c>
      <c r="M92" s="116">
        <v>0</v>
      </c>
      <c r="N92" s="116">
        <v>0</v>
      </c>
      <c r="O92" s="101">
        <f t="shared" si="28"/>
        <v>337.76652064673812</v>
      </c>
      <c r="P92" s="110"/>
      <c r="Q92" s="110"/>
      <c r="R92" s="110"/>
      <c r="S92" s="110"/>
      <c r="T92" s="110"/>
      <c r="U92" s="110"/>
      <c r="V92" s="110"/>
      <c r="W92" s="110"/>
      <c r="X92" s="110"/>
      <c r="Y92" s="110"/>
      <c r="Z92" s="110"/>
      <c r="AA92" s="110"/>
      <c r="AB92" s="110"/>
      <c r="AC92" s="140"/>
    </row>
    <row r="93" spans="1:29" s="92" customFormat="1" x14ac:dyDescent="0.2">
      <c r="A93" s="7"/>
      <c r="B93" s="485" t="s">
        <v>437</v>
      </c>
      <c r="C93" s="116">
        <v>0</v>
      </c>
      <c r="D93" s="116">
        <v>0</v>
      </c>
      <c r="E93" s="116">
        <v>0</v>
      </c>
      <c r="F93" s="116">
        <v>0</v>
      </c>
      <c r="G93" s="116">
        <v>861.64563109000005</v>
      </c>
      <c r="H93" s="116">
        <v>0</v>
      </c>
      <c r="I93" s="116">
        <v>0</v>
      </c>
      <c r="J93" s="116">
        <v>0</v>
      </c>
      <c r="K93" s="116">
        <v>0</v>
      </c>
      <c r="L93" s="116">
        <v>0</v>
      </c>
      <c r="M93" s="116">
        <v>718.09546895000005</v>
      </c>
      <c r="N93" s="116">
        <v>0</v>
      </c>
      <c r="O93" s="101">
        <f t="shared" si="28"/>
        <v>1579.7411000400002</v>
      </c>
      <c r="P93" s="110"/>
      <c r="Q93" s="110"/>
      <c r="R93" s="110"/>
      <c r="S93" s="110"/>
      <c r="T93" s="110"/>
      <c r="U93" s="110"/>
      <c r="V93" s="110"/>
      <c r="W93" s="110"/>
      <c r="X93" s="110"/>
      <c r="Y93" s="110"/>
      <c r="Z93" s="110"/>
      <c r="AA93" s="110"/>
      <c r="AB93" s="110"/>
      <c r="AC93" s="140"/>
    </row>
    <row r="94" spans="1:29" s="92" customFormat="1" x14ac:dyDescent="0.2">
      <c r="A94" s="7"/>
      <c r="B94" s="485" t="s">
        <v>465</v>
      </c>
      <c r="C94" s="116">
        <v>0</v>
      </c>
      <c r="D94" s="116">
        <v>0</v>
      </c>
      <c r="E94" s="116">
        <v>0</v>
      </c>
      <c r="F94" s="116">
        <v>117.90242668</v>
      </c>
      <c r="G94" s="116">
        <v>0</v>
      </c>
      <c r="H94" s="116">
        <v>0</v>
      </c>
      <c r="I94" s="116">
        <v>0</v>
      </c>
      <c r="J94" s="116">
        <v>0</v>
      </c>
      <c r="K94" s="116">
        <v>0</v>
      </c>
      <c r="L94" s="116">
        <v>117.90242668</v>
      </c>
      <c r="M94" s="116">
        <v>0</v>
      </c>
      <c r="N94" s="116">
        <v>0</v>
      </c>
      <c r="O94" s="101">
        <f t="shared" si="28"/>
        <v>235.80485336000001</v>
      </c>
      <c r="P94" s="110"/>
      <c r="Q94" s="110"/>
      <c r="R94" s="110"/>
      <c r="S94" s="110"/>
      <c r="T94" s="110"/>
      <c r="U94" s="110"/>
      <c r="V94" s="110"/>
      <c r="W94" s="110"/>
      <c r="X94" s="110"/>
      <c r="Y94" s="110"/>
      <c r="Z94" s="110"/>
      <c r="AA94" s="110"/>
      <c r="AB94" s="110"/>
      <c r="AC94" s="140"/>
    </row>
    <row r="95" spans="1:29" s="92" customFormat="1" x14ac:dyDescent="0.2">
      <c r="A95" s="7"/>
      <c r="B95" s="485" t="s">
        <v>619</v>
      </c>
      <c r="C95" s="116">
        <v>0</v>
      </c>
      <c r="D95" s="116">
        <v>0</v>
      </c>
      <c r="E95" s="116">
        <v>0</v>
      </c>
      <c r="F95" s="116">
        <v>0</v>
      </c>
      <c r="G95" s="116">
        <v>0</v>
      </c>
      <c r="H95" s="116">
        <v>174.28794468000001</v>
      </c>
      <c r="I95" s="116">
        <v>0</v>
      </c>
      <c r="J95" s="116">
        <v>0</v>
      </c>
      <c r="K95" s="116">
        <v>0</v>
      </c>
      <c r="L95" s="116">
        <v>0</v>
      </c>
      <c r="M95" s="116">
        <v>0</v>
      </c>
      <c r="N95" s="116">
        <v>174.28794468000001</v>
      </c>
      <c r="O95" s="101">
        <f t="shared" si="28"/>
        <v>348.57588936000002</v>
      </c>
      <c r="P95" s="110"/>
      <c r="Q95" s="110"/>
      <c r="R95" s="110"/>
      <c r="S95" s="110"/>
      <c r="T95" s="110"/>
      <c r="U95" s="110"/>
      <c r="V95" s="110"/>
      <c r="W95" s="110"/>
      <c r="X95" s="110"/>
      <c r="Y95" s="110"/>
      <c r="Z95" s="110"/>
      <c r="AA95" s="110"/>
      <c r="AB95" s="110"/>
      <c r="AC95" s="140"/>
    </row>
    <row r="96" spans="1:29" s="92" customFormat="1" x14ac:dyDescent="0.2">
      <c r="A96" s="7"/>
      <c r="B96" s="485" t="s">
        <v>620</v>
      </c>
      <c r="C96" s="116">
        <v>0</v>
      </c>
      <c r="D96" s="116">
        <v>0</v>
      </c>
      <c r="E96" s="116">
        <v>0</v>
      </c>
      <c r="F96" s="116">
        <v>0</v>
      </c>
      <c r="G96" s="116">
        <v>0</v>
      </c>
      <c r="H96" s="116">
        <v>177.59946388999998</v>
      </c>
      <c r="I96" s="116">
        <v>0</v>
      </c>
      <c r="J96" s="116">
        <v>0</v>
      </c>
      <c r="K96" s="116">
        <v>0</v>
      </c>
      <c r="L96" s="116">
        <v>0</v>
      </c>
      <c r="M96" s="116">
        <v>0</v>
      </c>
      <c r="N96" s="116">
        <v>177.59946388999998</v>
      </c>
      <c r="O96" s="101">
        <f t="shared" si="28"/>
        <v>355.19892777999996</v>
      </c>
      <c r="P96" s="110"/>
      <c r="Q96" s="110"/>
      <c r="R96" s="110"/>
      <c r="S96" s="110"/>
      <c r="T96" s="110"/>
      <c r="U96" s="110"/>
      <c r="V96" s="110"/>
      <c r="W96" s="110"/>
      <c r="X96" s="110"/>
      <c r="Y96" s="110"/>
      <c r="Z96" s="110"/>
      <c r="AA96" s="110"/>
      <c r="AB96" s="110"/>
      <c r="AC96" s="140"/>
    </row>
    <row r="97" spans="1:29" s="92" customFormat="1" x14ac:dyDescent="0.2">
      <c r="A97" s="7"/>
      <c r="B97" s="485" t="s">
        <v>621</v>
      </c>
      <c r="C97" s="116">
        <v>0</v>
      </c>
      <c r="D97" s="116">
        <v>0</v>
      </c>
      <c r="E97" s="116">
        <v>0</v>
      </c>
      <c r="F97" s="116">
        <v>0</v>
      </c>
      <c r="G97" s="116">
        <v>0</v>
      </c>
      <c r="H97" s="116">
        <v>184.68842028999998</v>
      </c>
      <c r="I97" s="116">
        <v>0</v>
      </c>
      <c r="J97" s="116">
        <v>0</v>
      </c>
      <c r="K97" s="116">
        <v>0</v>
      </c>
      <c r="L97" s="116">
        <v>0</v>
      </c>
      <c r="M97" s="116">
        <v>0</v>
      </c>
      <c r="N97" s="116">
        <v>184.68842028999998</v>
      </c>
      <c r="O97" s="101">
        <f t="shared" ref="O97:O128" si="32">SUM(C97:N97)</f>
        <v>369.37684057999996</v>
      </c>
      <c r="P97" s="110"/>
      <c r="Q97" s="110"/>
      <c r="R97" s="110"/>
      <c r="S97" s="110"/>
      <c r="T97" s="110"/>
      <c r="U97" s="110"/>
      <c r="V97" s="110"/>
      <c r="W97" s="110"/>
      <c r="X97" s="110"/>
      <c r="Y97" s="110"/>
      <c r="Z97" s="110"/>
      <c r="AA97" s="110"/>
      <c r="AB97" s="110"/>
      <c r="AC97" s="140"/>
    </row>
    <row r="98" spans="1:29" s="92" customFormat="1" x14ac:dyDescent="0.2">
      <c r="A98" s="7"/>
      <c r="B98" s="485" t="s">
        <v>720</v>
      </c>
      <c r="C98" s="116">
        <v>0</v>
      </c>
      <c r="D98" s="116">
        <v>0</v>
      </c>
      <c r="E98" s="116">
        <v>0</v>
      </c>
      <c r="F98" s="116">
        <v>44.154652329999998</v>
      </c>
      <c r="G98" s="116">
        <v>0</v>
      </c>
      <c r="H98" s="116">
        <v>0</v>
      </c>
      <c r="I98" s="116">
        <v>0</v>
      </c>
      <c r="J98" s="116">
        <v>0</v>
      </c>
      <c r="K98" s="116">
        <v>0</v>
      </c>
      <c r="L98" s="116">
        <v>44.154652329999998</v>
      </c>
      <c r="M98" s="116">
        <v>0</v>
      </c>
      <c r="N98" s="116">
        <v>0</v>
      </c>
      <c r="O98" s="101">
        <f t="shared" si="32"/>
        <v>88.309304659999995</v>
      </c>
      <c r="P98" s="110"/>
      <c r="Q98" s="110"/>
      <c r="R98" s="110"/>
      <c r="S98" s="110"/>
      <c r="T98" s="110"/>
      <c r="U98" s="110"/>
      <c r="V98" s="110"/>
      <c r="W98" s="110"/>
      <c r="X98" s="110"/>
      <c r="Y98" s="110"/>
      <c r="Z98" s="110"/>
      <c r="AA98" s="110"/>
      <c r="AB98" s="110"/>
      <c r="AC98" s="140"/>
    </row>
    <row r="99" spans="1:29" s="92" customFormat="1" x14ac:dyDescent="0.2">
      <c r="A99" s="7"/>
      <c r="B99" s="485" t="s">
        <v>721</v>
      </c>
      <c r="C99" s="116">
        <v>0</v>
      </c>
      <c r="D99" s="116">
        <v>0</v>
      </c>
      <c r="E99" s="116">
        <v>0</v>
      </c>
      <c r="F99" s="116">
        <v>103.72979526</v>
      </c>
      <c r="G99" s="116">
        <v>0</v>
      </c>
      <c r="H99" s="116">
        <v>0</v>
      </c>
      <c r="I99" s="116">
        <v>0</v>
      </c>
      <c r="J99" s="116">
        <v>0</v>
      </c>
      <c r="K99" s="116">
        <v>0</v>
      </c>
      <c r="L99" s="116">
        <v>103.72979526</v>
      </c>
      <c r="M99" s="116">
        <v>0</v>
      </c>
      <c r="N99" s="116">
        <v>0</v>
      </c>
      <c r="O99" s="101">
        <f t="shared" si="32"/>
        <v>207.45959052000001</v>
      </c>
      <c r="P99" s="110"/>
      <c r="Q99" s="110"/>
      <c r="R99" s="110"/>
      <c r="S99" s="110"/>
      <c r="T99" s="110"/>
      <c r="U99" s="110"/>
      <c r="V99" s="110"/>
      <c r="W99" s="110"/>
      <c r="X99" s="110"/>
      <c r="Y99" s="110"/>
      <c r="Z99" s="110"/>
      <c r="AA99" s="110"/>
      <c r="AB99" s="110"/>
      <c r="AC99" s="140"/>
    </row>
    <row r="100" spans="1:29" s="92" customFormat="1" x14ac:dyDescent="0.2">
      <c r="A100" s="7"/>
      <c r="B100" s="485" t="s">
        <v>531</v>
      </c>
      <c r="C100" s="116">
        <v>0</v>
      </c>
      <c r="D100" s="116">
        <v>0</v>
      </c>
      <c r="E100" s="116">
        <v>0</v>
      </c>
      <c r="F100" s="116">
        <v>85.9375</v>
      </c>
      <c r="G100" s="116">
        <v>0</v>
      </c>
      <c r="H100" s="116">
        <v>0</v>
      </c>
      <c r="I100" s="116">
        <v>0</v>
      </c>
      <c r="J100" s="116">
        <v>0</v>
      </c>
      <c r="K100" s="116">
        <v>0</v>
      </c>
      <c r="L100" s="116">
        <v>0</v>
      </c>
      <c r="M100" s="116">
        <v>0</v>
      </c>
      <c r="N100" s="116">
        <v>0</v>
      </c>
      <c r="O100" s="101">
        <f t="shared" si="32"/>
        <v>85.9375</v>
      </c>
      <c r="P100" s="110"/>
      <c r="Q100" s="110"/>
      <c r="R100" s="110"/>
      <c r="S100" s="110"/>
      <c r="T100" s="110"/>
      <c r="U100" s="110"/>
      <c r="V100" s="110"/>
      <c r="W100" s="110"/>
      <c r="X100" s="110"/>
      <c r="Y100" s="110"/>
      <c r="Z100" s="110"/>
      <c r="AA100" s="110"/>
      <c r="AB100" s="110"/>
      <c r="AC100" s="140"/>
    </row>
    <row r="101" spans="1:29" s="144" customFormat="1" x14ac:dyDescent="0.2">
      <c r="A101" s="7"/>
      <c r="B101" s="460" t="s">
        <v>532</v>
      </c>
      <c r="C101" s="116">
        <v>0</v>
      </c>
      <c r="D101" s="116">
        <v>0</v>
      </c>
      <c r="E101" s="116">
        <v>0</v>
      </c>
      <c r="F101" s="116">
        <v>154.6875</v>
      </c>
      <c r="G101" s="116">
        <v>0</v>
      </c>
      <c r="H101" s="116">
        <v>0</v>
      </c>
      <c r="I101" s="116">
        <v>0</v>
      </c>
      <c r="J101" s="116">
        <v>0</v>
      </c>
      <c r="K101" s="116">
        <v>0</v>
      </c>
      <c r="L101" s="116">
        <v>154.6875</v>
      </c>
      <c r="M101" s="116">
        <v>0</v>
      </c>
      <c r="N101" s="116">
        <v>0</v>
      </c>
      <c r="O101" s="101">
        <f t="shared" si="32"/>
        <v>309.375</v>
      </c>
      <c r="P101" s="110"/>
      <c r="Q101" s="110"/>
      <c r="R101" s="110"/>
      <c r="S101" s="110"/>
      <c r="T101" s="110"/>
      <c r="U101" s="110"/>
      <c r="V101" s="110"/>
      <c r="W101" s="110"/>
      <c r="X101" s="110"/>
      <c r="Y101" s="110"/>
      <c r="Z101" s="110"/>
      <c r="AA101" s="110"/>
      <c r="AB101" s="110"/>
      <c r="AC101" s="140"/>
    </row>
    <row r="102" spans="1:29" s="144" customFormat="1" x14ac:dyDescent="0.2">
      <c r="A102" s="7"/>
      <c r="B102" s="485" t="s">
        <v>533</v>
      </c>
      <c r="C102" s="116">
        <v>0</v>
      </c>
      <c r="D102" s="116">
        <v>0</v>
      </c>
      <c r="E102" s="116">
        <v>0</v>
      </c>
      <c r="F102" s="116">
        <v>243.75</v>
      </c>
      <c r="G102" s="116">
        <v>0</v>
      </c>
      <c r="H102" s="116">
        <v>0</v>
      </c>
      <c r="I102" s="116">
        <v>0</v>
      </c>
      <c r="J102" s="116">
        <v>0</v>
      </c>
      <c r="K102" s="116">
        <v>0</v>
      </c>
      <c r="L102" s="116">
        <v>243.75</v>
      </c>
      <c r="M102" s="116">
        <v>0</v>
      </c>
      <c r="N102" s="116">
        <v>0</v>
      </c>
      <c r="O102" s="101">
        <f t="shared" si="32"/>
        <v>487.5</v>
      </c>
      <c r="P102" s="110"/>
      <c r="Q102" s="110"/>
      <c r="R102" s="110"/>
      <c r="S102" s="110"/>
      <c r="T102" s="110"/>
      <c r="U102" s="110"/>
      <c r="V102" s="110"/>
      <c r="W102" s="110"/>
      <c r="X102" s="110"/>
      <c r="Y102" s="110"/>
      <c r="Z102" s="110"/>
      <c r="AA102" s="110"/>
      <c r="AB102" s="110"/>
      <c r="AC102" s="140"/>
    </row>
    <row r="103" spans="1:29" s="92" customFormat="1" x14ac:dyDescent="0.2">
      <c r="A103" s="7"/>
      <c r="B103" s="460" t="s">
        <v>534</v>
      </c>
      <c r="C103" s="116">
        <v>0</v>
      </c>
      <c r="D103" s="116">
        <v>0</v>
      </c>
      <c r="E103" s="116">
        <v>0</v>
      </c>
      <c r="F103" s="116">
        <v>104.84375</v>
      </c>
      <c r="G103" s="116">
        <v>0</v>
      </c>
      <c r="H103" s="116">
        <v>0</v>
      </c>
      <c r="I103" s="116">
        <v>0</v>
      </c>
      <c r="J103" s="116">
        <v>0</v>
      </c>
      <c r="K103" s="116">
        <v>0</v>
      </c>
      <c r="L103" s="116">
        <v>104.84375</v>
      </c>
      <c r="M103" s="116">
        <v>0</v>
      </c>
      <c r="N103" s="116">
        <v>0</v>
      </c>
      <c r="O103" s="101">
        <f t="shared" si="32"/>
        <v>209.6875</v>
      </c>
      <c r="P103" s="110"/>
      <c r="Q103" s="110"/>
      <c r="R103" s="110"/>
      <c r="S103" s="110"/>
      <c r="T103" s="110"/>
      <c r="U103" s="110"/>
      <c r="V103" s="110"/>
      <c r="W103" s="110"/>
      <c r="X103" s="110"/>
      <c r="Y103" s="110"/>
      <c r="Z103" s="110"/>
      <c r="AA103" s="110"/>
      <c r="AB103" s="110"/>
      <c r="AC103" s="140"/>
    </row>
    <row r="104" spans="1:29" s="92" customFormat="1" x14ac:dyDescent="0.2">
      <c r="A104" s="7"/>
      <c r="B104" s="485" t="s">
        <v>541</v>
      </c>
      <c r="C104" s="116">
        <v>33.125</v>
      </c>
      <c r="D104" s="116">
        <v>0</v>
      </c>
      <c r="E104" s="116">
        <v>0</v>
      </c>
      <c r="F104" s="116">
        <v>0</v>
      </c>
      <c r="G104" s="116">
        <v>0</v>
      </c>
      <c r="H104" s="116">
        <v>0</v>
      </c>
      <c r="I104" s="116">
        <v>33.125</v>
      </c>
      <c r="J104" s="116">
        <v>0</v>
      </c>
      <c r="K104" s="116">
        <v>0</v>
      </c>
      <c r="L104" s="116">
        <v>0</v>
      </c>
      <c r="M104" s="116">
        <v>0</v>
      </c>
      <c r="N104" s="116">
        <v>0</v>
      </c>
      <c r="O104" s="101">
        <f t="shared" si="32"/>
        <v>66.25</v>
      </c>
      <c r="P104" s="110"/>
      <c r="Q104" s="110"/>
      <c r="R104" s="110"/>
      <c r="S104" s="110"/>
      <c r="T104" s="110"/>
      <c r="U104" s="110"/>
      <c r="V104" s="110"/>
      <c r="W104" s="110"/>
      <c r="X104" s="110"/>
      <c r="Y104" s="110"/>
      <c r="Z104" s="110"/>
      <c r="AA104" s="110"/>
      <c r="AB104" s="110"/>
      <c r="AC104" s="140"/>
    </row>
    <row r="105" spans="1:29" s="92" customFormat="1" x14ac:dyDescent="0.2">
      <c r="A105" s="7"/>
      <c r="B105" s="485" t="s">
        <v>543</v>
      </c>
      <c r="C105" s="116">
        <v>62.34375</v>
      </c>
      <c r="D105" s="116">
        <v>0</v>
      </c>
      <c r="E105" s="116">
        <v>0</v>
      </c>
      <c r="F105" s="116">
        <v>0</v>
      </c>
      <c r="G105" s="116">
        <v>0</v>
      </c>
      <c r="H105" s="116">
        <v>0</v>
      </c>
      <c r="I105" s="116">
        <v>62.34375</v>
      </c>
      <c r="J105" s="116">
        <v>0</v>
      </c>
      <c r="K105" s="116">
        <v>0</v>
      </c>
      <c r="L105" s="116">
        <v>0</v>
      </c>
      <c r="M105" s="116">
        <v>0</v>
      </c>
      <c r="N105" s="116">
        <v>0</v>
      </c>
      <c r="O105" s="101">
        <f t="shared" si="32"/>
        <v>124.6875</v>
      </c>
      <c r="P105" s="110"/>
      <c r="Q105" s="110"/>
      <c r="R105" s="110"/>
      <c r="S105" s="110"/>
      <c r="T105" s="110"/>
      <c r="U105" s="110"/>
      <c r="V105" s="110"/>
      <c r="W105" s="110"/>
      <c r="X105" s="110"/>
      <c r="Y105" s="110"/>
      <c r="Z105" s="110"/>
      <c r="AA105" s="110"/>
      <c r="AB105" s="110"/>
      <c r="AC105" s="140"/>
    </row>
    <row r="106" spans="1:29" s="92" customFormat="1" x14ac:dyDescent="0.2">
      <c r="A106" s="7"/>
      <c r="B106" s="485" t="s">
        <v>718</v>
      </c>
      <c r="C106" s="116">
        <v>0</v>
      </c>
      <c r="D106" s="116">
        <v>0</v>
      </c>
      <c r="E106" s="116">
        <v>0</v>
      </c>
      <c r="F106" s="116">
        <v>0</v>
      </c>
      <c r="G106" s="116">
        <v>0</v>
      </c>
      <c r="H106" s="116">
        <v>97.96875</v>
      </c>
      <c r="I106" s="116">
        <v>0</v>
      </c>
      <c r="J106" s="116">
        <v>0</v>
      </c>
      <c r="K106" s="116">
        <v>0</v>
      </c>
      <c r="L106" s="116">
        <v>0</v>
      </c>
      <c r="M106" s="116">
        <v>0</v>
      </c>
      <c r="N106" s="116">
        <v>97.96875</v>
      </c>
      <c r="O106" s="101">
        <f t="shared" si="32"/>
        <v>195.9375</v>
      </c>
      <c r="P106" s="110"/>
      <c r="Q106" s="110"/>
      <c r="R106" s="110"/>
      <c r="S106" s="110"/>
      <c r="T106" s="110"/>
      <c r="U106" s="110"/>
      <c r="V106" s="110"/>
      <c r="W106" s="110"/>
      <c r="X106" s="110"/>
      <c r="Y106" s="110"/>
      <c r="Z106" s="110"/>
      <c r="AA106" s="110"/>
      <c r="AB106" s="110"/>
      <c r="AC106" s="140"/>
    </row>
    <row r="107" spans="1:29" s="92" customFormat="1" x14ac:dyDescent="0.2">
      <c r="A107" s="7"/>
      <c r="B107" s="485" t="s">
        <v>719</v>
      </c>
      <c r="C107" s="116">
        <v>0</v>
      </c>
      <c r="D107" s="116">
        <v>0</v>
      </c>
      <c r="E107" s="116">
        <v>0</v>
      </c>
      <c r="F107" s="116">
        <v>0</v>
      </c>
      <c r="G107" s="116">
        <v>0</v>
      </c>
      <c r="H107" s="116">
        <v>0</v>
      </c>
      <c r="I107" s="116">
        <v>0</v>
      </c>
      <c r="J107" s="116">
        <v>0</v>
      </c>
      <c r="K107" s="116">
        <v>0</v>
      </c>
      <c r="L107" s="116">
        <v>13.856101816688904</v>
      </c>
      <c r="M107" s="116">
        <v>0</v>
      </c>
      <c r="N107" s="116">
        <v>0</v>
      </c>
      <c r="O107" s="101">
        <f t="shared" si="32"/>
        <v>13.856101816688904</v>
      </c>
      <c r="P107" s="110"/>
      <c r="Q107" s="110"/>
      <c r="R107" s="110"/>
      <c r="S107" s="110"/>
      <c r="T107" s="110"/>
      <c r="U107" s="110"/>
      <c r="V107" s="110"/>
      <c r="W107" s="110"/>
      <c r="X107" s="110"/>
      <c r="Y107" s="110"/>
      <c r="Z107" s="110"/>
      <c r="AA107" s="110"/>
      <c r="AB107" s="110"/>
      <c r="AC107" s="140"/>
    </row>
    <row r="108" spans="1:29" s="92" customFormat="1" x14ac:dyDescent="0.2">
      <c r="A108" s="7"/>
      <c r="B108" s="485" t="s">
        <v>540</v>
      </c>
      <c r="C108" s="116">
        <v>0</v>
      </c>
      <c r="D108" s="116">
        <v>3.4734359700000002</v>
      </c>
      <c r="E108" s="116">
        <v>0</v>
      </c>
      <c r="F108" s="116">
        <v>0</v>
      </c>
      <c r="G108" s="116">
        <v>0</v>
      </c>
      <c r="H108" s="116">
        <v>0</v>
      </c>
      <c r="I108" s="116">
        <v>0</v>
      </c>
      <c r="J108" s="116">
        <v>3.4734359700000002</v>
      </c>
      <c r="K108" s="116">
        <v>0</v>
      </c>
      <c r="L108" s="116">
        <v>0</v>
      </c>
      <c r="M108" s="116">
        <v>0</v>
      </c>
      <c r="N108" s="116">
        <v>0</v>
      </c>
      <c r="O108" s="101">
        <f t="shared" si="32"/>
        <v>6.9468719400000003</v>
      </c>
      <c r="P108" s="110"/>
      <c r="Q108" s="110"/>
      <c r="R108" s="110"/>
      <c r="S108" s="110"/>
      <c r="T108" s="110"/>
      <c r="U108" s="110"/>
      <c r="V108" s="110"/>
      <c r="W108" s="110"/>
      <c r="X108" s="110"/>
      <c r="Y108" s="110"/>
      <c r="Z108" s="110"/>
      <c r="AA108" s="110"/>
      <c r="AB108" s="110"/>
      <c r="AC108" s="140"/>
    </row>
    <row r="109" spans="1:29" s="92" customFormat="1" x14ac:dyDescent="0.2">
      <c r="A109" s="7"/>
      <c r="B109" s="485" t="s">
        <v>622</v>
      </c>
      <c r="C109" s="116">
        <v>0</v>
      </c>
      <c r="D109" s="116">
        <v>0</v>
      </c>
      <c r="E109" s="116">
        <v>0</v>
      </c>
      <c r="F109" s="116">
        <v>0</v>
      </c>
      <c r="G109" s="116">
        <v>0</v>
      </c>
      <c r="H109" s="116">
        <v>0</v>
      </c>
      <c r="I109" s="116">
        <v>0</v>
      </c>
      <c r="J109" s="116">
        <v>0</v>
      </c>
      <c r="K109" s="116">
        <v>0</v>
      </c>
      <c r="L109" s="116">
        <v>0</v>
      </c>
      <c r="M109" s="116">
        <v>0</v>
      </c>
      <c r="N109" s="116">
        <v>0</v>
      </c>
      <c r="O109" s="101">
        <f t="shared" si="32"/>
        <v>0</v>
      </c>
      <c r="P109" s="110"/>
      <c r="Q109" s="110"/>
      <c r="R109" s="110"/>
      <c r="S109" s="110"/>
      <c r="T109" s="110"/>
      <c r="U109" s="110"/>
      <c r="V109" s="110"/>
      <c r="W109" s="110"/>
      <c r="X109" s="110"/>
      <c r="Y109" s="110"/>
      <c r="Z109" s="110"/>
      <c r="AA109" s="110"/>
      <c r="AB109" s="110"/>
      <c r="AC109" s="140"/>
    </row>
    <row r="110" spans="1:29" s="92" customFormat="1" x14ac:dyDescent="0.2">
      <c r="A110" s="7"/>
      <c r="B110" s="460" t="s">
        <v>623</v>
      </c>
      <c r="C110" s="116">
        <v>0</v>
      </c>
      <c r="D110" s="116">
        <v>0</v>
      </c>
      <c r="E110" s="116">
        <v>85.49966714</v>
      </c>
      <c r="F110" s="116">
        <v>0</v>
      </c>
      <c r="G110" s="116">
        <v>0</v>
      </c>
      <c r="H110" s="116">
        <v>0</v>
      </c>
      <c r="I110" s="116">
        <v>0</v>
      </c>
      <c r="J110" s="116">
        <v>0</v>
      </c>
      <c r="K110" s="116">
        <v>0</v>
      </c>
      <c r="L110" s="116">
        <v>0</v>
      </c>
      <c r="M110" s="116">
        <v>0</v>
      </c>
      <c r="N110" s="116">
        <v>0</v>
      </c>
      <c r="O110" s="101">
        <f t="shared" si="32"/>
        <v>85.49966714</v>
      </c>
      <c r="P110" s="110"/>
      <c r="Q110" s="110"/>
      <c r="R110" s="110"/>
      <c r="S110" s="110"/>
      <c r="T110" s="110"/>
      <c r="U110" s="110"/>
      <c r="V110" s="110"/>
      <c r="W110" s="110"/>
      <c r="X110" s="110"/>
      <c r="Y110" s="110"/>
      <c r="Z110" s="110"/>
      <c r="AA110" s="110"/>
      <c r="AB110" s="110"/>
      <c r="AC110" s="140"/>
    </row>
    <row r="111" spans="1:29" s="92" customFormat="1" x14ac:dyDescent="0.2">
      <c r="A111" s="7"/>
      <c r="B111" s="485" t="s">
        <v>797</v>
      </c>
      <c r="C111" s="116">
        <v>0</v>
      </c>
      <c r="D111" s="116">
        <v>0</v>
      </c>
      <c r="E111" s="116">
        <v>374.01638616878483</v>
      </c>
      <c r="F111" s="116">
        <v>0</v>
      </c>
      <c r="G111" s="116">
        <v>0</v>
      </c>
      <c r="H111" s="116">
        <v>382.32786141726416</v>
      </c>
      <c r="I111" s="116">
        <v>0</v>
      </c>
      <c r="J111" s="116">
        <v>0</v>
      </c>
      <c r="K111" s="116">
        <v>382.32786141726416</v>
      </c>
      <c r="L111" s="116">
        <v>0</v>
      </c>
      <c r="M111" s="116">
        <v>0</v>
      </c>
      <c r="N111" s="116">
        <v>378.17212379329078</v>
      </c>
      <c r="O111" s="101">
        <f t="shared" si="32"/>
        <v>1516.844232796604</v>
      </c>
      <c r="P111" s="110"/>
      <c r="Q111" s="110"/>
      <c r="R111" s="110"/>
      <c r="S111" s="110"/>
      <c r="T111" s="110"/>
      <c r="U111" s="110"/>
      <c r="V111" s="110"/>
      <c r="W111" s="110"/>
      <c r="X111" s="110"/>
      <c r="Y111" s="110"/>
      <c r="Z111" s="110"/>
      <c r="AA111" s="110"/>
      <c r="AB111" s="110"/>
      <c r="AC111" s="140"/>
    </row>
    <row r="112" spans="1:29" s="92" customFormat="1" x14ac:dyDescent="0.2">
      <c r="A112" s="7"/>
      <c r="B112" s="460" t="s">
        <v>666</v>
      </c>
      <c r="C112" s="461">
        <v>91.40625</v>
      </c>
      <c r="D112" s="461">
        <v>0</v>
      </c>
      <c r="E112" s="461">
        <v>0</v>
      </c>
      <c r="F112" s="461">
        <v>0</v>
      </c>
      <c r="G112" s="461">
        <v>0</v>
      </c>
      <c r="H112" s="461">
        <v>0</v>
      </c>
      <c r="I112" s="461">
        <v>91.40625</v>
      </c>
      <c r="J112" s="461">
        <v>0</v>
      </c>
      <c r="K112" s="461">
        <v>0</v>
      </c>
      <c r="L112" s="461">
        <v>0</v>
      </c>
      <c r="M112" s="461">
        <v>0</v>
      </c>
      <c r="N112" s="461">
        <v>0</v>
      </c>
      <c r="O112" s="101">
        <f t="shared" si="32"/>
        <v>182.8125</v>
      </c>
      <c r="P112" s="110"/>
      <c r="Q112" s="110"/>
      <c r="R112" s="110"/>
      <c r="S112" s="110"/>
      <c r="T112" s="110"/>
      <c r="U112" s="110"/>
      <c r="V112" s="110"/>
      <c r="W112" s="110"/>
      <c r="X112" s="110"/>
      <c r="Y112" s="110"/>
      <c r="Z112" s="110"/>
      <c r="AA112" s="110"/>
      <c r="AB112" s="110"/>
      <c r="AC112" s="140"/>
    </row>
    <row r="113" spans="1:29" s="92" customFormat="1" x14ac:dyDescent="0.2">
      <c r="A113" s="7"/>
      <c r="B113" s="485" t="s">
        <v>667</v>
      </c>
      <c r="C113" s="461">
        <v>128.90625</v>
      </c>
      <c r="D113" s="461">
        <v>0</v>
      </c>
      <c r="E113" s="461">
        <v>0</v>
      </c>
      <c r="F113" s="461">
        <v>0</v>
      </c>
      <c r="G113" s="461">
        <v>0</v>
      </c>
      <c r="H113" s="461">
        <v>0</v>
      </c>
      <c r="I113" s="461">
        <v>128.90625</v>
      </c>
      <c r="J113" s="461">
        <v>0</v>
      </c>
      <c r="K113" s="461">
        <v>0</v>
      </c>
      <c r="L113" s="461">
        <v>0</v>
      </c>
      <c r="M113" s="461">
        <v>0</v>
      </c>
      <c r="N113" s="461">
        <v>0</v>
      </c>
      <c r="O113" s="101">
        <f t="shared" si="32"/>
        <v>257.8125</v>
      </c>
      <c r="P113" s="110"/>
      <c r="Q113" s="110"/>
      <c r="R113" s="110"/>
      <c r="S113" s="110"/>
      <c r="T113" s="110"/>
      <c r="U113" s="110"/>
      <c r="V113" s="110"/>
      <c r="W113" s="110"/>
      <c r="X113" s="110"/>
      <c r="Y113" s="110"/>
      <c r="Z113" s="110"/>
      <c r="AA113" s="110"/>
      <c r="AB113" s="110"/>
      <c r="AC113" s="140"/>
    </row>
    <row r="114" spans="1:29" s="92" customFormat="1" x14ac:dyDescent="0.2">
      <c r="A114" s="7"/>
      <c r="B114" s="460" t="s">
        <v>669</v>
      </c>
      <c r="C114" s="461">
        <v>0</v>
      </c>
      <c r="D114" s="461">
        <v>0</v>
      </c>
      <c r="E114" s="461">
        <v>0</v>
      </c>
      <c r="F114" s="461">
        <v>0</v>
      </c>
      <c r="G114" s="461">
        <v>0</v>
      </c>
      <c r="H114" s="461">
        <v>0</v>
      </c>
      <c r="I114" s="461">
        <v>0</v>
      </c>
      <c r="J114" s="461">
        <v>0</v>
      </c>
      <c r="K114" s="461">
        <v>0</v>
      </c>
      <c r="L114" s="461">
        <v>0</v>
      </c>
      <c r="M114" s="461">
        <v>0</v>
      </c>
      <c r="N114" s="461">
        <v>0</v>
      </c>
      <c r="O114" s="101">
        <f t="shared" si="32"/>
        <v>0</v>
      </c>
      <c r="P114" s="110"/>
      <c r="Q114" s="110"/>
      <c r="R114" s="110"/>
      <c r="S114" s="110"/>
      <c r="T114" s="110"/>
      <c r="U114" s="110"/>
      <c r="V114" s="110"/>
      <c r="W114" s="110"/>
      <c r="X114" s="110"/>
      <c r="Y114" s="110"/>
      <c r="Z114" s="110"/>
      <c r="AA114" s="110"/>
      <c r="AB114" s="110"/>
      <c r="AC114" s="140"/>
    </row>
    <row r="115" spans="1:29" s="92" customFormat="1" x14ac:dyDescent="0.2">
      <c r="A115" s="7"/>
      <c r="B115" s="485" t="s">
        <v>670</v>
      </c>
      <c r="C115" s="461">
        <v>0</v>
      </c>
      <c r="D115" s="461">
        <v>0</v>
      </c>
      <c r="E115" s="461">
        <v>0</v>
      </c>
      <c r="F115" s="461">
        <v>0</v>
      </c>
      <c r="G115" s="461">
        <v>0</v>
      </c>
      <c r="H115" s="461">
        <v>0</v>
      </c>
      <c r="I115" s="461">
        <v>0</v>
      </c>
      <c r="J115" s="461">
        <v>0</v>
      </c>
      <c r="K115" s="461">
        <v>0</v>
      </c>
      <c r="L115" s="461">
        <v>0</v>
      </c>
      <c r="M115" s="461">
        <v>0</v>
      </c>
      <c r="N115" s="461">
        <v>0</v>
      </c>
      <c r="O115" s="101">
        <f t="shared" si="32"/>
        <v>0</v>
      </c>
      <c r="P115" s="110"/>
      <c r="Q115" s="110"/>
      <c r="R115" s="110"/>
      <c r="S115" s="110"/>
      <c r="T115" s="110"/>
      <c r="U115" s="110"/>
      <c r="V115" s="110"/>
      <c r="W115" s="110"/>
      <c r="X115" s="110"/>
      <c r="Y115" s="110"/>
      <c r="Z115" s="110"/>
      <c r="AA115" s="110"/>
      <c r="AB115" s="110"/>
      <c r="AC115" s="140"/>
    </row>
    <row r="116" spans="1:29" s="92" customFormat="1" x14ac:dyDescent="0.2">
      <c r="A116" s="7"/>
      <c r="B116" s="460" t="s">
        <v>548</v>
      </c>
      <c r="C116" s="461">
        <v>23.827210983878683</v>
      </c>
      <c r="D116" s="461">
        <v>0</v>
      </c>
      <c r="E116" s="461">
        <v>0</v>
      </c>
      <c r="F116" s="461">
        <v>0</v>
      </c>
      <c r="G116" s="461">
        <v>0</v>
      </c>
      <c r="H116" s="461">
        <v>0</v>
      </c>
      <c r="I116" s="461">
        <v>23.827210983878683</v>
      </c>
      <c r="J116" s="461">
        <v>0</v>
      </c>
      <c r="K116" s="461">
        <v>0</v>
      </c>
      <c r="L116" s="461">
        <v>0</v>
      </c>
      <c r="M116" s="461">
        <v>0</v>
      </c>
      <c r="N116" s="461">
        <v>0</v>
      </c>
      <c r="O116" s="101">
        <f t="shared" si="32"/>
        <v>47.654421967757365</v>
      </c>
      <c r="P116" s="110"/>
      <c r="Q116" s="110"/>
      <c r="R116" s="110"/>
      <c r="S116" s="110"/>
      <c r="T116" s="110"/>
      <c r="U116" s="110"/>
      <c r="V116" s="110"/>
      <c r="W116" s="110"/>
      <c r="X116" s="110"/>
      <c r="Y116" s="110"/>
      <c r="Z116" s="110"/>
      <c r="AA116" s="110"/>
      <c r="AB116" s="110"/>
      <c r="AC116" s="140"/>
    </row>
    <row r="117" spans="1:29" s="92" customFormat="1" x14ac:dyDescent="0.2">
      <c r="A117" s="7"/>
      <c r="B117" s="485" t="s">
        <v>647</v>
      </c>
      <c r="C117" s="461">
        <v>0</v>
      </c>
      <c r="D117" s="461">
        <v>0</v>
      </c>
      <c r="E117" s="461">
        <v>0</v>
      </c>
      <c r="F117" s="461">
        <v>43.800855043008482</v>
      </c>
      <c r="G117" s="461">
        <v>0</v>
      </c>
      <c r="H117" s="461">
        <v>0</v>
      </c>
      <c r="I117" s="461">
        <v>0</v>
      </c>
      <c r="J117" s="461">
        <v>0</v>
      </c>
      <c r="K117" s="461">
        <v>0</v>
      </c>
      <c r="L117" s="461">
        <v>43.800855043008482</v>
      </c>
      <c r="M117" s="461">
        <v>0</v>
      </c>
      <c r="N117" s="461">
        <v>0</v>
      </c>
      <c r="O117" s="101">
        <f t="shared" si="32"/>
        <v>87.601710086016965</v>
      </c>
      <c r="P117" s="110"/>
      <c r="Q117" s="110"/>
      <c r="R117" s="110"/>
      <c r="S117" s="110"/>
      <c r="T117" s="110"/>
      <c r="U117" s="110"/>
      <c r="V117" s="110"/>
      <c r="W117" s="110"/>
      <c r="X117" s="110"/>
      <c r="Y117" s="110"/>
      <c r="Z117" s="110"/>
      <c r="AA117" s="110"/>
      <c r="AB117" s="110"/>
      <c r="AC117" s="140"/>
    </row>
    <row r="118" spans="1:29" s="92" customFormat="1" x14ac:dyDescent="0.2">
      <c r="A118" s="7"/>
      <c r="B118" s="460" t="s">
        <v>860</v>
      </c>
      <c r="C118" s="461">
        <v>25.198095072858319</v>
      </c>
      <c r="D118" s="461">
        <v>0</v>
      </c>
      <c r="E118" s="461">
        <v>0</v>
      </c>
      <c r="F118" s="461">
        <v>36.747585263367554</v>
      </c>
      <c r="G118" s="461">
        <v>0</v>
      </c>
      <c r="H118" s="461">
        <v>0</v>
      </c>
      <c r="I118" s="461">
        <v>0</v>
      </c>
      <c r="J118" s="461">
        <v>0</v>
      </c>
      <c r="K118" s="461">
        <v>0</v>
      </c>
      <c r="L118" s="461">
        <v>0</v>
      </c>
      <c r="M118" s="461">
        <v>0</v>
      </c>
      <c r="N118" s="461">
        <v>0</v>
      </c>
      <c r="O118" s="101">
        <f t="shared" si="32"/>
        <v>61.945680336225877</v>
      </c>
      <c r="P118" s="110"/>
      <c r="Q118" s="110"/>
      <c r="R118" s="110"/>
      <c r="S118" s="110"/>
      <c r="T118" s="110"/>
      <c r="U118" s="110"/>
      <c r="V118" s="110"/>
      <c r="W118" s="110"/>
      <c r="X118" s="110"/>
      <c r="Y118" s="110"/>
      <c r="Z118" s="110"/>
      <c r="AA118" s="110"/>
      <c r="AB118" s="110"/>
      <c r="AC118" s="140"/>
    </row>
    <row r="119" spans="1:29" s="92" customFormat="1" x14ac:dyDescent="0.2">
      <c r="A119" s="7"/>
      <c r="B119" s="485" t="s">
        <v>864</v>
      </c>
      <c r="C119" s="461">
        <v>40.487044145873313</v>
      </c>
      <c r="D119" s="461">
        <v>0</v>
      </c>
      <c r="E119" s="461">
        <v>0</v>
      </c>
      <c r="F119" s="461">
        <v>0</v>
      </c>
      <c r="G119" s="461">
        <v>0</v>
      </c>
      <c r="H119" s="461">
        <v>0</v>
      </c>
      <c r="I119" s="461">
        <v>0</v>
      </c>
      <c r="J119" s="461">
        <v>0</v>
      </c>
      <c r="K119" s="461">
        <v>0</v>
      </c>
      <c r="L119" s="461">
        <v>0</v>
      </c>
      <c r="M119" s="461">
        <v>0</v>
      </c>
      <c r="N119" s="461">
        <v>0</v>
      </c>
      <c r="O119" s="101">
        <f t="shared" si="32"/>
        <v>40.487044145873313</v>
      </c>
      <c r="P119" s="110"/>
      <c r="Q119" s="110"/>
      <c r="R119" s="110"/>
      <c r="S119" s="110"/>
      <c r="T119" s="110"/>
      <c r="U119" s="110"/>
      <c r="V119" s="110"/>
      <c r="W119" s="110"/>
      <c r="X119" s="110"/>
      <c r="Y119" s="110"/>
      <c r="Z119" s="110"/>
      <c r="AA119" s="110"/>
      <c r="AB119" s="110"/>
      <c r="AC119" s="140"/>
    </row>
    <row r="120" spans="1:29" s="92" customFormat="1" x14ac:dyDescent="0.2">
      <c r="A120" s="7"/>
      <c r="B120" s="485" t="s">
        <v>648</v>
      </c>
      <c r="C120" s="461">
        <v>58.106405950095976</v>
      </c>
      <c r="D120" s="461">
        <v>0</v>
      </c>
      <c r="E120" s="461">
        <v>0</v>
      </c>
      <c r="F120" s="461">
        <v>0</v>
      </c>
      <c r="G120" s="461">
        <v>0</v>
      </c>
      <c r="H120" s="461">
        <v>0</v>
      </c>
      <c r="I120" s="461">
        <v>0</v>
      </c>
      <c r="J120" s="461">
        <v>0</v>
      </c>
      <c r="K120" s="461">
        <v>0</v>
      </c>
      <c r="L120" s="461">
        <v>0</v>
      </c>
      <c r="M120" s="461">
        <v>0</v>
      </c>
      <c r="N120" s="461">
        <v>0</v>
      </c>
      <c r="O120" s="101">
        <f t="shared" si="32"/>
        <v>58.106405950095976</v>
      </c>
      <c r="P120" s="110"/>
      <c r="Q120" s="110"/>
      <c r="R120" s="110"/>
      <c r="S120" s="110"/>
      <c r="T120" s="110"/>
      <c r="U120" s="110"/>
      <c r="V120" s="110"/>
      <c r="W120" s="110"/>
      <c r="X120" s="110"/>
      <c r="Y120" s="110"/>
      <c r="Z120" s="110"/>
      <c r="AA120" s="110"/>
      <c r="AB120" s="110"/>
      <c r="AC120" s="140"/>
    </row>
    <row r="121" spans="1:29" s="92" customFormat="1" x14ac:dyDescent="0.2">
      <c r="A121" s="7"/>
      <c r="B121" s="460" t="s">
        <v>649</v>
      </c>
      <c r="C121" s="461">
        <v>74.976007677543194</v>
      </c>
      <c r="D121" s="461">
        <v>0</v>
      </c>
      <c r="E121" s="461">
        <v>0</v>
      </c>
      <c r="F121" s="461">
        <v>0</v>
      </c>
      <c r="G121" s="461">
        <v>0</v>
      </c>
      <c r="H121" s="461">
        <v>0</v>
      </c>
      <c r="I121" s="461">
        <v>0</v>
      </c>
      <c r="J121" s="461">
        <v>0</v>
      </c>
      <c r="K121" s="461">
        <v>0</v>
      </c>
      <c r="L121" s="461">
        <v>0</v>
      </c>
      <c r="M121" s="461">
        <v>0</v>
      </c>
      <c r="N121" s="461">
        <v>0</v>
      </c>
      <c r="O121" s="101">
        <f t="shared" si="32"/>
        <v>74.976007677543194</v>
      </c>
      <c r="P121" s="110"/>
      <c r="Q121" s="110"/>
      <c r="R121" s="110"/>
      <c r="S121" s="110"/>
      <c r="T121" s="110"/>
      <c r="U121" s="110"/>
      <c r="V121" s="110"/>
      <c r="W121" s="110"/>
      <c r="X121" s="110"/>
      <c r="Y121" s="110"/>
      <c r="Z121" s="110"/>
      <c r="AA121" s="110"/>
      <c r="AB121" s="110"/>
      <c r="AC121" s="140"/>
    </row>
    <row r="122" spans="1:29" s="92" customFormat="1" x14ac:dyDescent="0.2">
      <c r="A122" s="7"/>
      <c r="B122" s="485" t="s">
        <v>865</v>
      </c>
      <c r="C122" s="461">
        <v>62.979846449136275</v>
      </c>
      <c r="D122" s="461">
        <v>0</v>
      </c>
      <c r="E122" s="461">
        <v>0</v>
      </c>
      <c r="F122" s="461">
        <v>0</v>
      </c>
      <c r="G122" s="461">
        <v>0</v>
      </c>
      <c r="H122" s="461">
        <v>0</v>
      </c>
      <c r="I122" s="461">
        <v>0</v>
      </c>
      <c r="J122" s="461">
        <v>0</v>
      </c>
      <c r="K122" s="461">
        <v>0</v>
      </c>
      <c r="L122" s="461">
        <v>0</v>
      </c>
      <c r="M122" s="461">
        <v>0</v>
      </c>
      <c r="N122" s="461">
        <v>0</v>
      </c>
      <c r="O122" s="101">
        <f t="shared" si="32"/>
        <v>62.979846449136275</v>
      </c>
      <c r="P122" s="110"/>
      <c r="Q122" s="110"/>
      <c r="R122" s="110"/>
      <c r="S122" s="110"/>
      <c r="T122" s="110"/>
      <c r="U122" s="110"/>
      <c r="V122" s="110"/>
      <c r="W122" s="110"/>
      <c r="X122" s="110"/>
      <c r="Y122" s="110"/>
      <c r="Z122" s="110"/>
      <c r="AA122" s="110"/>
      <c r="AB122" s="110"/>
      <c r="AC122" s="140"/>
    </row>
    <row r="123" spans="1:29" s="92" customFormat="1" x14ac:dyDescent="0.2">
      <c r="A123" s="7"/>
      <c r="B123" s="460" t="s">
        <v>866</v>
      </c>
      <c r="C123" s="461">
        <v>0</v>
      </c>
      <c r="D123" s="461">
        <v>0</v>
      </c>
      <c r="E123" s="461">
        <v>0</v>
      </c>
      <c r="F123" s="461">
        <v>0</v>
      </c>
      <c r="G123" s="461">
        <v>0</v>
      </c>
      <c r="H123" s="461">
        <v>0</v>
      </c>
      <c r="I123" s="461">
        <v>0</v>
      </c>
      <c r="J123" s="461">
        <v>0</v>
      </c>
      <c r="K123" s="461">
        <v>0</v>
      </c>
      <c r="L123" s="461">
        <v>0</v>
      </c>
      <c r="M123" s="461">
        <v>56.232005758157385</v>
      </c>
      <c r="N123" s="461">
        <v>0</v>
      </c>
      <c r="O123" s="101">
        <f t="shared" si="32"/>
        <v>56.232005758157385</v>
      </c>
      <c r="P123" s="110"/>
      <c r="Q123" s="110"/>
      <c r="R123" s="110"/>
      <c r="S123" s="110"/>
      <c r="T123" s="110"/>
      <c r="U123" s="110"/>
      <c r="V123" s="110"/>
      <c r="W123" s="110"/>
      <c r="X123" s="110"/>
      <c r="Y123" s="110"/>
      <c r="Z123" s="110"/>
      <c r="AA123" s="110"/>
      <c r="AB123" s="110"/>
      <c r="AC123" s="140"/>
    </row>
    <row r="124" spans="1:29" s="92" customFormat="1" x14ac:dyDescent="0.2">
      <c r="A124" s="7"/>
      <c r="B124" s="485" t="s">
        <v>88</v>
      </c>
      <c r="C124" s="461">
        <v>37.845970940000001</v>
      </c>
      <c r="D124" s="461">
        <v>8.8686384700000005</v>
      </c>
      <c r="E124" s="461">
        <v>3.45317878</v>
      </c>
      <c r="F124" s="461">
        <v>10.154136990000001</v>
      </c>
      <c r="G124" s="461">
        <v>0</v>
      </c>
      <c r="H124" s="461">
        <v>19.197693229999999</v>
      </c>
      <c r="I124" s="461">
        <v>37.228917070000001</v>
      </c>
      <c r="J124" s="461">
        <v>8.7240410900000001</v>
      </c>
      <c r="K124" s="461">
        <v>3.5104137899999999</v>
      </c>
      <c r="L124" s="461">
        <v>10.209928949999998</v>
      </c>
      <c r="M124" s="461">
        <v>0</v>
      </c>
      <c r="N124" s="461">
        <v>19.303175060000001</v>
      </c>
      <c r="O124" s="101">
        <f t="shared" si="32"/>
        <v>158.49609437000001</v>
      </c>
      <c r="P124" s="110"/>
      <c r="Q124" s="110"/>
      <c r="R124" s="110"/>
      <c r="S124" s="110"/>
      <c r="T124" s="110"/>
      <c r="U124" s="110"/>
      <c r="V124" s="110"/>
      <c r="W124" s="110"/>
      <c r="X124" s="110"/>
      <c r="Y124" s="110"/>
      <c r="Z124" s="110"/>
      <c r="AA124" s="110"/>
      <c r="AB124" s="110"/>
      <c r="AC124" s="140"/>
    </row>
    <row r="125" spans="1:29" s="92" customFormat="1" x14ac:dyDescent="0.2">
      <c r="A125" s="7"/>
      <c r="B125" s="460" t="s">
        <v>263</v>
      </c>
      <c r="C125" s="461">
        <f>+C126+C127</f>
        <v>0</v>
      </c>
      <c r="D125" s="461">
        <f t="shared" ref="D125:N125" si="33">+D126+D127</f>
        <v>0</v>
      </c>
      <c r="E125" s="461">
        <f t="shared" si="33"/>
        <v>0</v>
      </c>
      <c r="F125" s="461">
        <f t="shared" si="33"/>
        <v>0</v>
      </c>
      <c r="G125" s="461">
        <f t="shared" si="33"/>
        <v>0</v>
      </c>
      <c r="H125" s="461">
        <f t="shared" si="33"/>
        <v>0</v>
      </c>
      <c r="I125" s="461">
        <f t="shared" si="33"/>
        <v>0</v>
      </c>
      <c r="J125" s="461">
        <f t="shared" si="33"/>
        <v>0</v>
      </c>
      <c r="K125" s="461">
        <f t="shared" si="33"/>
        <v>0</v>
      </c>
      <c r="L125" s="461">
        <f t="shared" si="33"/>
        <v>0</v>
      </c>
      <c r="M125" s="461">
        <f t="shared" si="33"/>
        <v>0</v>
      </c>
      <c r="N125" s="461">
        <f t="shared" si="33"/>
        <v>0</v>
      </c>
      <c r="O125" s="101">
        <f t="shared" si="32"/>
        <v>0</v>
      </c>
      <c r="P125" s="110"/>
      <c r="Q125" s="110"/>
      <c r="R125" s="110"/>
      <c r="S125" s="110"/>
      <c r="T125" s="110"/>
      <c r="U125" s="110"/>
      <c r="V125" s="110"/>
      <c r="W125" s="110"/>
      <c r="X125" s="110"/>
      <c r="Y125" s="110"/>
      <c r="Z125" s="110"/>
      <c r="AA125" s="110"/>
      <c r="AB125" s="110"/>
      <c r="AC125" s="140"/>
    </row>
    <row r="126" spans="1:29" s="92" customFormat="1" x14ac:dyDescent="0.2">
      <c r="A126" s="7"/>
      <c r="B126" s="624" t="s">
        <v>79</v>
      </c>
      <c r="C126" s="625">
        <v>0</v>
      </c>
      <c r="D126" s="625">
        <v>0</v>
      </c>
      <c r="E126" s="625">
        <v>0</v>
      </c>
      <c r="F126" s="625">
        <v>0</v>
      </c>
      <c r="G126" s="625">
        <v>0</v>
      </c>
      <c r="H126" s="625">
        <v>0</v>
      </c>
      <c r="I126" s="625">
        <v>0</v>
      </c>
      <c r="J126" s="625">
        <v>0</v>
      </c>
      <c r="K126" s="625">
        <v>0</v>
      </c>
      <c r="L126" s="625">
        <v>0</v>
      </c>
      <c r="M126" s="625">
        <v>0</v>
      </c>
      <c r="N126" s="625">
        <v>0</v>
      </c>
      <c r="O126" s="457">
        <f t="shared" si="32"/>
        <v>0</v>
      </c>
      <c r="P126" s="110"/>
      <c r="Q126" s="110"/>
      <c r="R126" s="110"/>
      <c r="S126" s="110"/>
      <c r="T126" s="110"/>
      <c r="U126" s="110"/>
      <c r="V126" s="110"/>
      <c r="W126" s="110"/>
      <c r="X126" s="110"/>
      <c r="Y126" s="110"/>
      <c r="Z126" s="110"/>
      <c r="AA126" s="110"/>
      <c r="AB126" s="110"/>
      <c r="AC126" s="140"/>
    </row>
    <row r="127" spans="1:29" s="92" customFormat="1" x14ac:dyDescent="0.2">
      <c r="A127" s="7"/>
      <c r="B127" s="471" t="s">
        <v>77</v>
      </c>
      <c r="C127" s="490">
        <v>0</v>
      </c>
      <c r="D127" s="490">
        <v>0</v>
      </c>
      <c r="E127" s="490">
        <v>0</v>
      </c>
      <c r="F127" s="490">
        <v>0</v>
      </c>
      <c r="G127" s="490">
        <v>0</v>
      </c>
      <c r="H127" s="490">
        <v>0</v>
      </c>
      <c r="I127" s="490">
        <v>0</v>
      </c>
      <c r="J127" s="490">
        <v>0</v>
      </c>
      <c r="K127" s="490">
        <v>0</v>
      </c>
      <c r="L127" s="490">
        <v>0</v>
      </c>
      <c r="M127" s="490">
        <v>0</v>
      </c>
      <c r="N127" s="490">
        <v>0</v>
      </c>
      <c r="O127" s="102">
        <f t="shared" si="32"/>
        <v>0</v>
      </c>
      <c r="P127" s="110"/>
      <c r="Q127" s="110"/>
      <c r="R127" s="110"/>
      <c r="S127" s="110"/>
      <c r="T127" s="110"/>
      <c r="U127" s="110"/>
      <c r="V127" s="110"/>
      <c r="W127" s="110"/>
      <c r="X127" s="110"/>
      <c r="Y127" s="110"/>
      <c r="Z127" s="110"/>
      <c r="AA127" s="110"/>
      <c r="AB127" s="110"/>
      <c r="AC127" s="140"/>
    </row>
    <row r="128" spans="1:29" s="92" customFormat="1" x14ac:dyDescent="0.2">
      <c r="A128" s="7"/>
      <c r="B128" s="626" t="s">
        <v>411</v>
      </c>
      <c r="C128" s="461">
        <f>+C129+C134</f>
        <v>19.958260095799535</v>
      </c>
      <c r="D128" s="461">
        <f t="shared" ref="D128:N128" si="34">+D129+D134</f>
        <v>0.62109730266357455</v>
      </c>
      <c r="E128" s="461">
        <f t="shared" si="34"/>
        <v>0.63728694872609026</v>
      </c>
      <c r="F128" s="461">
        <f t="shared" si="34"/>
        <v>19.508282015604674</v>
      </c>
      <c r="G128" s="461">
        <f t="shared" si="34"/>
        <v>0.59127623638525928</v>
      </c>
      <c r="H128" s="461">
        <f t="shared" si="34"/>
        <v>0.58133587798191244</v>
      </c>
      <c r="I128" s="461">
        <f t="shared" si="34"/>
        <v>19.688539454051675</v>
      </c>
      <c r="J128" s="461">
        <f t="shared" si="34"/>
        <v>0.56145516564108144</v>
      </c>
      <c r="K128" s="461">
        <f t="shared" si="34"/>
        <v>0.57764481170359716</v>
      </c>
      <c r="L128" s="461">
        <f t="shared" si="34"/>
        <v>18.902435770762089</v>
      </c>
      <c r="M128" s="461">
        <f t="shared" si="34"/>
        <v>0.53163409936276618</v>
      </c>
      <c r="N128" s="461">
        <f t="shared" si="34"/>
        <v>0.52169374542528191</v>
      </c>
      <c r="O128" s="456">
        <f t="shared" si="32"/>
        <v>82.680941524107538</v>
      </c>
      <c r="P128" s="110"/>
      <c r="Q128" s="110"/>
      <c r="R128" s="110"/>
      <c r="S128" s="110"/>
      <c r="T128" s="110"/>
      <c r="U128" s="110"/>
      <c r="V128" s="110"/>
      <c r="W128" s="110"/>
      <c r="X128" s="110"/>
      <c r="Y128" s="110"/>
      <c r="Z128" s="110"/>
      <c r="AA128" s="110"/>
      <c r="AB128" s="110"/>
      <c r="AC128" s="140"/>
    </row>
    <row r="129" spans="1:29" s="92" customFormat="1" x14ac:dyDescent="0.2">
      <c r="A129" s="7"/>
      <c r="B129" s="492" t="s">
        <v>79</v>
      </c>
      <c r="C129" s="493">
        <f t="shared" ref="C129:N129" si="35">+C130+C132</f>
        <v>19.958260095799535</v>
      </c>
      <c r="D129" s="493">
        <f t="shared" si="35"/>
        <v>0.62109730266357455</v>
      </c>
      <c r="E129" s="493">
        <f t="shared" si="35"/>
        <v>0.61115694872609028</v>
      </c>
      <c r="F129" s="493">
        <f t="shared" si="35"/>
        <v>19.508282015604674</v>
      </c>
      <c r="G129" s="493">
        <f t="shared" si="35"/>
        <v>0.59127623638525928</v>
      </c>
      <c r="H129" s="493">
        <f t="shared" si="35"/>
        <v>0.58133587798191244</v>
      </c>
      <c r="I129" s="493">
        <f t="shared" si="35"/>
        <v>19.688539454051675</v>
      </c>
      <c r="J129" s="493">
        <f t="shared" si="35"/>
        <v>0.56145516564108144</v>
      </c>
      <c r="K129" s="493">
        <f t="shared" si="35"/>
        <v>0.55151481170359717</v>
      </c>
      <c r="L129" s="493">
        <f t="shared" si="35"/>
        <v>18.902435770762089</v>
      </c>
      <c r="M129" s="493">
        <f t="shared" si="35"/>
        <v>0.53163409936276618</v>
      </c>
      <c r="N129" s="493">
        <f t="shared" si="35"/>
        <v>0.52169374542528191</v>
      </c>
      <c r="O129" s="152">
        <f t="shared" ref="O129:O135" si="36">SUM(C129:N129)</f>
        <v>82.62868152410752</v>
      </c>
      <c r="P129" s="110"/>
      <c r="Q129" s="110"/>
      <c r="R129" s="110"/>
      <c r="S129" s="110"/>
      <c r="T129" s="110"/>
      <c r="U129" s="110"/>
      <c r="V129" s="110"/>
      <c r="W129" s="110"/>
      <c r="X129" s="110"/>
      <c r="Y129" s="110"/>
      <c r="Z129" s="110"/>
      <c r="AA129" s="110"/>
      <c r="AB129" s="110"/>
      <c r="AC129" s="140"/>
    </row>
    <row r="130" spans="1:29" s="92" customFormat="1" x14ac:dyDescent="0.2">
      <c r="A130" s="7"/>
      <c r="B130" s="471" t="s">
        <v>91</v>
      </c>
      <c r="C130" s="490">
        <f t="shared" ref="C130:N130" si="37">+C131</f>
        <v>19.958260095799535</v>
      </c>
      <c r="D130" s="490">
        <f t="shared" si="37"/>
        <v>0.62109730266357455</v>
      </c>
      <c r="E130" s="490">
        <f t="shared" si="37"/>
        <v>0.61115694872609028</v>
      </c>
      <c r="F130" s="490">
        <f t="shared" si="37"/>
        <v>19.508282015604674</v>
      </c>
      <c r="G130" s="490">
        <f t="shared" si="37"/>
        <v>0.59127623638525928</v>
      </c>
      <c r="H130" s="490">
        <f t="shared" si="37"/>
        <v>0.58133587798191244</v>
      </c>
      <c r="I130" s="490">
        <f t="shared" si="37"/>
        <v>19.688539454051675</v>
      </c>
      <c r="J130" s="490">
        <f t="shared" si="37"/>
        <v>0.56145516564108144</v>
      </c>
      <c r="K130" s="490">
        <f t="shared" si="37"/>
        <v>0.55151481170359717</v>
      </c>
      <c r="L130" s="490">
        <f t="shared" si="37"/>
        <v>18.902435770762089</v>
      </c>
      <c r="M130" s="490">
        <f t="shared" si="37"/>
        <v>0.53163409936276618</v>
      </c>
      <c r="N130" s="490">
        <f t="shared" si="37"/>
        <v>0.52169374542528191</v>
      </c>
      <c r="O130" s="102">
        <f t="shared" si="36"/>
        <v>82.62868152410752</v>
      </c>
      <c r="P130" s="110"/>
      <c r="Q130" s="110"/>
      <c r="R130" s="110"/>
      <c r="S130" s="110"/>
      <c r="T130" s="110"/>
      <c r="U130" s="110"/>
      <c r="V130" s="110"/>
      <c r="W130" s="110"/>
      <c r="X130" s="110"/>
      <c r="Y130" s="110"/>
      <c r="Z130" s="110"/>
      <c r="AA130" s="110"/>
      <c r="AB130" s="110"/>
      <c r="AC130" s="140"/>
    </row>
    <row r="131" spans="1:29" s="92" customFormat="1" x14ac:dyDescent="0.2">
      <c r="A131" s="7"/>
      <c r="B131" s="471" t="s">
        <v>170</v>
      </c>
      <c r="C131" s="490">
        <v>19.958260095799535</v>
      </c>
      <c r="D131" s="490">
        <v>0.62109730266357455</v>
      </c>
      <c r="E131" s="490">
        <v>0.61115694872609028</v>
      </c>
      <c r="F131" s="490">
        <v>19.508282015604674</v>
      </c>
      <c r="G131" s="490">
        <v>0.59127623638525928</v>
      </c>
      <c r="H131" s="490">
        <v>0.58133587798191244</v>
      </c>
      <c r="I131" s="490">
        <v>19.688539454051675</v>
      </c>
      <c r="J131" s="490">
        <v>0.56145516564108144</v>
      </c>
      <c r="K131" s="490">
        <v>0.55151481170359717</v>
      </c>
      <c r="L131" s="490">
        <v>18.902435770762089</v>
      </c>
      <c r="M131" s="490">
        <v>0.53163409936276618</v>
      </c>
      <c r="N131" s="490">
        <v>0.52169374542528191</v>
      </c>
      <c r="O131" s="102">
        <f t="shared" si="36"/>
        <v>82.62868152410752</v>
      </c>
      <c r="P131" s="110"/>
      <c r="Q131" s="110"/>
      <c r="R131" s="110"/>
      <c r="S131" s="110"/>
      <c r="T131" s="110"/>
      <c r="U131" s="110"/>
      <c r="V131" s="110"/>
      <c r="W131" s="110"/>
      <c r="X131" s="110"/>
      <c r="Y131" s="110"/>
      <c r="Z131" s="110"/>
      <c r="AA131" s="110"/>
      <c r="AB131" s="110"/>
      <c r="AC131" s="140"/>
    </row>
    <row r="132" spans="1:29" s="92" customFormat="1" x14ac:dyDescent="0.2">
      <c r="A132" s="7"/>
      <c r="B132" s="491" t="s">
        <v>95</v>
      </c>
      <c r="C132" s="490">
        <f t="shared" ref="C132:N132" si="38">+C133</f>
        <v>0</v>
      </c>
      <c r="D132" s="490">
        <f t="shared" si="38"/>
        <v>0</v>
      </c>
      <c r="E132" s="490">
        <f t="shared" si="38"/>
        <v>0</v>
      </c>
      <c r="F132" s="490">
        <f t="shared" si="38"/>
        <v>0</v>
      </c>
      <c r="G132" s="490">
        <f t="shared" si="38"/>
        <v>0</v>
      </c>
      <c r="H132" s="490">
        <f t="shared" si="38"/>
        <v>0</v>
      </c>
      <c r="I132" s="490">
        <f t="shared" si="38"/>
        <v>0</v>
      </c>
      <c r="J132" s="490">
        <f t="shared" si="38"/>
        <v>0</v>
      </c>
      <c r="K132" s="490">
        <f t="shared" si="38"/>
        <v>0</v>
      </c>
      <c r="L132" s="490">
        <f t="shared" si="38"/>
        <v>0</v>
      </c>
      <c r="M132" s="490">
        <f t="shared" si="38"/>
        <v>0</v>
      </c>
      <c r="N132" s="490">
        <f t="shared" si="38"/>
        <v>0</v>
      </c>
      <c r="O132" s="102">
        <f t="shared" si="36"/>
        <v>0</v>
      </c>
      <c r="P132" s="110"/>
      <c r="Q132" s="110"/>
      <c r="R132" s="110"/>
      <c r="S132" s="110"/>
      <c r="T132" s="110"/>
      <c r="U132" s="110"/>
      <c r="V132" s="110"/>
      <c r="W132" s="110"/>
      <c r="X132" s="110"/>
      <c r="Y132" s="110"/>
      <c r="Z132" s="110"/>
      <c r="AA132" s="110"/>
      <c r="AB132" s="110"/>
      <c r="AC132" s="140"/>
    </row>
    <row r="133" spans="1:29" s="92" customFormat="1" x14ac:dyDescent="0.2">
      <c r="A133" s="7"/>
      <c r="B133" s="471" t="s">
        <v>170</v>
      </c>
      <c r="C133" s="490">
        <v>0</v>
      </c>
      <c r="D133" s="490">
        <v>0</v>
      </c>
      <c r="E133" s="490">
        <v>0</v>
      </c>
      <c r="F133" s="490">
        <v>0</v>
      </c>
      <c r="G133" s="490">
        <v>0</v>
      </c>
      <c r="H133" s="490">
        <v>0</v>
      </c>
      <c r="I133" s="490">
        <v>0</v>
      </c>
      <c r="J133" s="490">
        <v>0</v>
      </c>
      <c r="K133" s="490">
        <v>0</v>
      </c>
      <c r="L133" s="490">
        <v>0</v>
      </c>
      <c r="M133" s="490">
        <v>0</v>
      </c>
      <c r="N133" s="490">
        <v>0</v>
      </c>
      <c r="O133" s="102">
        <f t="shared" si="36"/>
        <v>0</v>
      </c>
      <c r="P133" s="110"/>
      <c r="Q133" s="110"/>
      <c r="R133" s="110"/>
      <c r="S133" s="110"/>
      <c r="T133" s="110"/>
      <c r="U133" s="110"/>
      <c r="V133" s="110"/>
      <c r="W133" s="110"/>
      <c r="X133" s="110"/>
      <c r="Y133" s="110"/>
      <c r="Z133" s="110"/>
      <c r="AA133" s="110"/>
      <c r="AB133" s="110"/>
      <c r="AC133" s="140"/>
    </row>
    <row r="134" spans="1:29" x14ac:dyDescent="0.2">
      <c r="B134" s="769" t="s">
        <v>77</v>
      </c>
      <c r="C134" s="494">
        <f>+C135</f>
        <v>0</v>
      </c>
      <c r="D134" s="494">
        <f t="shared" ref="D134:N134" si="39">+D135</f>
        <v>0</v>
      </c>
      <c r="E134" s="494">
        <f t="shared" si="39"/>
        <v>2.613E-2</v>
      </c>
      <c r="F134" s="494">
        <f t="shared" si="39"/>
        <v>0</v>
      </c>
      <c r="G134" s="494">
        <f t="shared" si="39"/>
        <v>0</v>
      </c>
      <c r="H134" s="494">
        <f t="shared" si="39"/>
        <v>0</v>
      </c>
      <c r="I134" s="494">
        <f t="shared" si="39"/>
        <v>0</v>
      </c>
      <c r="J134" s="494">
        <f t="shared" si="39"/>
        <v>0</v>
      </c>
      <c r="K134" s="494">
        <f t="shared" si="39"/>
        <v>2.613E-2</v>
      </c>
      <c r="L134" s="494">
        <f t="shared" si="39"/>
        <v>0</v>
      </c>
      <c r="M134" s="494">
        <f t="shared" si="39"/>
        <v>0</v>
      </c>
      <c r="N134" s="494">
        <f t="shared" si="39"/>
        <v>0</v>
      </c>
      <c r="O134" s="104">
        <f t="shared" si="36"/>
        <v>5.2260000000000001E-2</v>
      </c>
      <c r="P134" s="110"/>
      <c r="Q134" s="110"/>
      <c r="R134" s="110"/>
      <c r="S134" s="110"/>
      <c r="T134" s="110"/>
      <c r="U134" s="110"/>
      <c r="V134" s="110"/>
      <c r="W134" s="110"/>
      <c r="X134" s="110"/>
      <c r="Y134" s="110"/>
      <c r="Z134" s="110"/>
      <c r="AA134" s="110"/>
      <c r="AB134" s="110"/>
    </row>
    <row r="135" spans="1:29" s="92" customFormat="1" x14ac:dyDescent="0.2">
      <c r="A135" s="7"/>
      <c r="B135" s="497" t="s">
        <v>94</v>
      </c>
      <c r="C135" s="488">
        <v>0</v>
      </c>
      <c r="D135" s="488">
        <v>0</v>
      </c>
      <c r="E135" s="488">
        <v>2.613E-2</v>
      </c>
      <c r="F135" s="488">
        <v>0</v>
      </c>
      <c r="G135" s="488">
        <v>0</v>
      </c>
      <c r="H135" s="488">
        <v>0</v>
      </c>
      <c r="I135" s="488">
        <v>0</v>
      </c>
      <c r="J135" s="488">
        <v>0</v>
      </c>
      <c r="K135" s="488">
        <v>2.613E-2</v>
      </c>
      <c r="L135" s="488">
        <v>0</v>
      </c>
      <c r="M135" s="488">
        <v>0</v>
      </c>
      <c r="N135" s="488">
        <v>0</v>
      </c>
      <c r="O135" s="106">
        <f t="shared" si="36"/>
        <v>5.2260000000000001E-2</v>
      </c>
      <c r="P135" s="110"/>
      <c r="Q135" s="110"/>
      <c r="R135" s="110"/>
      <c r="S135" s="110"/>
      <c r="T135" s="110"/>
      <c r="U135" s="110"/>
      <c r="V135" s="110"/>
      <c r="W135" s="110"/>
      <c r="X135" s="110"/>
      <c r="Y135" s="110"/>
      <c r="Z135" s="110"/>
      <c r="AA135" s="110"/>
      <c r="AB135" s="110"/>
      <c r="AC135" s="140"/>
    </row>
    <row r="136" spans="1:29" s="92" customFormat="1" x14ac:dyDescent="0.2">
      <c r="A136" s="7"/>
      <c r="B136" s="495"/>
      <c r="C136" s="495"/>
      <c r="D136" s="495"/>
      <c r="E136" s="495"/>
      <c r="F136" s="107"/>
      <c r="G136" s="107"/>
      <c r="H136" s="107"/>
      <c r="I136" s="107"/>
      <c r="J136" s="107"/>
      <c r="K136" s="107"/>
      <c r="L136" s="107"/>
      <c r="M136" s="107"/>
      <c r="N136" s="107"/>
      <c r="O136" s="107"/>
      <c r="P136" s="110"/>
      <c r="Q136" s="110"/>
      <c r="R136" s="110"/>
      <c r="S136" s="110"/>
      <c r="T136" s="110"/>
      <c r="U136" s="110"/>
      <c r="V136" s="110"/>
      <c r="W136" s="110"/>
      <c r="X136" s="110"/>
      <c r="Y136" s="110"/>
      <c r="Z136" s="110"/>
      <c r="AA136" s="110"/>
      <c r="AB136" s="110"/>
      <c r="AC136" s="140"/>
    </row>
    <row r="137" spans="1:29" s="92" customFormat="1" x14ac:dyDescent="0.2">
      <c r="A137" s="7"/>
      <c r="B137" s="458" t="s">
        <v>118</v>
      </c>
      <c r="C137" s="459">
        <f>+C138+C139</f>
        <v>250.28690847586921</v>
      </c>
      <c r="D137" s="459">
        <f t="shared" ref="D137:N137" si="40">+D138+D139</f>
        <v>175.70652749896499</v>
      </c>
      <c r="E137" s="459">
        <f t="shared" si="40"/>
        <v>765.94831019205537</v>
      </c>
      <c r="F137" s="459">
        <f t="shared" si="40"/>
        <v>945.07819316829364</v>
      </c>
      <c r="G137" s="459">
        <f t="shared" si="40"/>
        <v>114.82405244483422</v>
      </c>
      <c r="H137" s="459">
        <f t="shared" si="40"/>
        <v>908.00271779259833</v>
      </c>
      <c r="I137" s="459">
        <f t="shared" si="40"/>
        <v>222.71869437868909</v>
      </c>
      <c r="J137" s="459">
        <f t="shared" si="40"/>
        <v>61.65025192226453</v>
      </c>
      <c r="K137" s="459">
        <f t="shared" si="40"/>
        <v>582.03790236945815</v>
      </c>
      <c r="L137" s="459">
        <f t="shared" si="40"/>
        <v>911.48762593986658</v>
      </c>
      <c r="M137" s="459">
        <f t="shared" si="40"/>
        <v>4.6627507714073779</v>
      </c>
      <c r="N137" s="459">
        <f t="shared" si="40"/>
        <v>849.0886607770201</v>
      </c>
      <c r="O137" s="147">
        <f>SUM(C137:N137)</f>
        <v>5791.4925957313217</v>
      </c>
      <c r="P137" s="110"/>
      <c r="Q137" s="110"/>
      <c r="R137" s="110"/>
      <c r="S137" s="110"/>
      <c r="T137" s="110"/>
      <c r="U137" s="110"/>
      <c r="V137" s="110"/>
      <c r="W137" s="110"/>
      <c r="X137" s="110"/>
      <c r="Y137" s="110"/>
      <c r="Z137" s="110"/>
      <c r="AA137" s="110"/>
      <c r="AB137" s="110"/>
      <c r="AC137" s="140"/>
    </row>
    <row r="138" spans="1:29" s="92" customFormat="1" x14ac:dyDescent="0.2">
      <c r="A138" s="7"/>
      <c r="B138" s="460" t="s">
        <v>119</v>
      </c>
      <c r="C138" s="461">
        <v>53.645539844650493</v>
      </c>
      <c r="D138" s="461">
        <v>4.6102873693344391</v>
      </c>
      <c r="E138" s="461">
        <v>12.030820106564418</v>
      </c>
      <c r="F138" s="461">
        <v>85.057573692317249</v>
      </c>
      <c r="G138" s="461">
        <v>4.4074019664979902</v>
      </c>
      <c r="H138" s="461">
        <v>289.49336552327196</v>
      </c>
      <c r="I138" s="461">
        <v>28.21473223803585</v>
      </c>
      <c r="J138" s="461">
        <v>4.469371961259534</v>
      </c>
      <c r="K138" s="461">
        <v>16.140110967756915</v>
      </c>
      <c r="L138" s="461">
        <v>48.158555230887316</v>
      </c>
      <c r="M138" s="461">
        <v>4.4395508949812186</v>
      </c>
      <c r="N138" s="461">
        <v>289.3419323252096</v>
      </c>
      <c r="O138" s="101">
        <f>SUM(C138:N138)</f>
        <v>840.00924212076711</v>
      </c>
      <c r="P138" s="110"/>
      <c r="Q138" s="110"/>
      <c r="R138" s="110"/>
      <c r="S138" s="110"/>
      <c r="T138" s="110"/>
      <c r="U138" s="110"/>
      <c r="V138" s="110"/>
      <c r="W138" s="110"/>
      <c r="X138" s="110"/>
      <c r="Y138" s="110"/>
      <c r="Z138" s="110"/>
      <c r="AA138" s="110"/>
      <c r="AB138" s="110"/>
      <c r="AC138" s="140"/>
    </row>
    <row r="139" spans="1:29" s="92" customFormat="1" x14ac:dyDescent="0.2">
      <c r="A139" s="7"/>
      <c r="B139" s="460" t="s">
        <v>740</v>
      </c>
      <c r="C139" s="461">
        <v>196.64136863121871</v>
      </c>
      <c r="D139" s="461">
        <v>171.09624012963056</v>
      </c>
      <c r="E139" s="461">
        <v>753.91749008549095</v>
      </c>
      <c r="F139" s="461">
        <v>860.02061947597645</v>
      </c>
      <c r="G139" s="461">
        <v>110.41665047833624</v>
      </c>
      <c r="H139" s="461">
        <v>618.50935226932643</v>
      </c>
      <c r="I139" s="461">
        <v>194.50396214065324</v>
      </c>
      <c r="J139" s="461">
        <v>57.180879961004997</v>
      </c>
      <c r="K139" s="461">
        <v>565.89779140170128</v>
      </c>
      <c r="L139" s="461">
        <v>863.32907070897932</v>
      </c>
      <c r="M139" s="461">
        <v>0.22319987642615932</v>
      </c>
      <c r="N139" s="461">
        <v>559.74672845181044</v>
      </c>
      <c r="O139" s="101">
        <f>SUM(C139:N139)</f>
        <v>4951.4833536105552</v>
      </c>
      <c r="P139" s="110"/>
      <c r="Q139" s="110"/>
      <c r="R139" s="110"/>
      <c r="S139" s="110"/>
      <c r="T139" s="110"/>
      <c r="U139" s="110"/>
      <c r="V139" s="110"/>
      <c r="W139" s="110"/>
      <c r="X139" s="110"/>
      <c r="Y139" s="110"/>
      <c r="Z139" s="110"/>
      <c r="AA139" s="110"/>
      <c r="AB139" s="110"/>
      <c r="AC139" s="140"/>
    </row>
    <row r="140" spans="1:29" s="92" customFormat="1" x14ac:dyDescent="0.2">
      <c r="A140" s="7"/>
      <c r="B140" s="458" t="s">
        <v>120</v>
      </c>
      <c r="C140" s="459">
        <v>669.08480532685383</v>
      </c>
      <c r="D140" s="459">
        <v>39.073514949091077</v>
      </c>
      <c r="E140" s="459">
        <v>368.4889751875005</v>
      </c>
      <c r="F140" s="459">
        <v>910.18855853857838</v>
      </c>
      <c r="G140" s="459">
        <v>1143.8022673323153</v>
      </c>
      <c r="H140" s="459">
        <v>1530.6130906208643</v>
      </c>
      <c r="I140" s="459">
        <v>428.62723707694835</v>
      </c>
      <c r="J140" s="459">
        <v>36.49320901034168</v>
      </c>
      <c r="K140" s="459">
        <v>364.68760131307829</v>
      </c>
      <c r="L140" s="459">
        <v>836.41320950603983</v>
      </c>
      <c r="M140" s="459">
        <v>838.52826246590575</v>
      </c>
      <c r="N140" s="459">
        <v>1526.0959009638</v>
      </c>
      <c r="O140" s="147">
        <f>SUM(C140:N140)</f>
        <v>8692.0966322913191</v>
      </c>
      <c r="P140" s="110"/>
      <c r="Q140" s="110"/>
      <c r="R140" s="110"/>
      <c r="S140" s="110"/>
      <c r="T140" s="110"/>
      <c r="U140" s="110"/>
      <c r="V140" s="110"/>
      <c r="W140" s="110"/>
      <c r="X140" s="110"/>
      <c r="Y140" s="110"/>
      <c r="Z140" s="110"/>
      <c r="AA140" s="110"/>
      <c r="AB140" s="110"/>
      <c r="AC140" s="140"/>
    </row>
    <row r="142" spans="1:29" x14ac:dyDescent="0.2">
      <c r="A142" s="140"/>
      <c r="B142" s="109" t="s">
        <v>412</v>
      </c>
      <c r="C142" s="140"/>
      <c r="D142" s="140"/>
      <c r="E142" s="140"/>
      <c r="F142" s="140"/>
      <c r="G142" s="140"/>
      <c r="H142" s="140"/>
      <c r="I142" s="140"/>
      <c r="J142" s="140"/>
      <c r="K142" s="140"/>
      <c r="L142" s="140"/>
      <c r="M142" s="140"/>
      <c r="N142" s="140"/>
      <c r="O142" s="140"/>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7" orientation="portrait"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showGridLines="0" showRuler="0" zoomScale="85" zoomScaleNormal="85" zoomScaleSheetLayoutView="80" workbookViewId="0"/>
  </sheetViews>
  <sheetFormatPr baseColWidth="10" defaultColWidth="11.42578125" defaultRowHeight="12.75" x14ac:dyDescent="0.2"/>
  <cols>
    <col min="1" max="1" width="6.85546875" style="3" customWidth="1"/>
    <col min="2" max="2" width="40" style="120" customWidth="1"/>
    <col min="3" max="12" width="17.140625" style="120" bestFit="1" customWidth="1"/>
    <col min="13" max="13" width="20.140625" style="120" bestFit="1" customWidth="1"/>
    <col min="14" max="16384" width="11.42578125" style="122"/>
  </cols>
  <sheetData>
    <row r="1" spans="1:24" ht="15" x14ac:dyDescent="0.25">
      <c r="A1" s="1128" t="s">
        <v>262</v>
      </c>
      <c r="B1" s="244"/>
      <c r="C1" s="121"/>
    </row>
    <row r="2" spans="1:24" ht="15" customHeight="1" x14ac:dyDescent="0.25">
      <c r="A2" s="244"/>
      <c r="B2" s="509" t="s">
        <v>642</v>
      </c>
      <c r="C2" s="123"/>
      <c r="D2" s="124"/>
      <c r="E2" s="124"/>
      <c r="F2" s="124"/>
      <c r="G2" s="124"/>
      <c r="H2" s="124"/>
      <c r="I2" s="124"/>
      <c r="J2" s="124"/>
      <c r="K2" s="124"/>
      <c r="L2" s="124"/>
      <c r="M2" s="124"/>
    </row>
    <row r="3" spans="1:24" ht="15" customHeight="1" x14ac:dyDescent="0.25">
      <c r="A3" s="244"/>
      <c r="B3" s="917" t="s">
        <v>792</v>
      </c>
      <c r="C3" s="123"/>
      <c r="D3" s="124"/>
      <c r="E3" s="124"/>
      <c r="F3" s="124"/>
      <c r="G3" s="124"/>
      <c r="H3" s="124"/>
      <c r="I3" s="124"/>
      <c r="J3" s="124"/>
      <c r="K3" s="124"/>
      <c r="L3" s="124"/>
      <c r="M3" s="124"/>
    </row>
    <row r="4" spans="1:24" ht="11.25" x14ac:dyDescent="0.2">
      <c r="A4" s="120"/>
      <c r="B4" s="125"/>
      <c r="C4" s="123"/>
      <c r="D4" s="124"/>
      <c r="E4" s="124"/>
      <c r="F4" s="124"/>
      <c r="G4" s="124"/>
      <c r="H4" s="124"/>
      <c r="I4" s="124"/>
      <c r="J4" s="124"/>
      <c r="K4" s="124"/>
      <c r="L4" s="124"/>
      <c r="M4" s="124"/>
    </row>
    <row r="5" spans="1:24" ht="11.25" x14ac:dyDescent="0.2">
      <c r="A5" s="120"/>
      <c r="B5" s="125"/>
      <c r="C5" s="123"/>
      <c r="D5" s="124"/>
      <c r="E5" s="124"/>
      <c r="F5" s="124"/>
      <c r="G5" s="124"/>
      <c r="H5" s="124"/>
      <c r="I5" s="124"/>
      <c r="J5" s="124"/>
      <c r="K5" s="124"/>
      <c r="L5" s="124"/>
      <c r="M5" s="124"/>
    </row>
    <row r="6" spans="1:24" ht="17.25" x14ac:dyDescent="0.2">
      <c r="A6" s="120"/>
      <c r="B6" s="1332" t="s">
        <v>678</v>
      </c>
      <c r="C6" s="1332"/>
      <c r="D6" s="1332"/>
      <c r="E6" s="1332"/>
      <c r="F6" s="1332"/>
      <c r="G6" s="1332"/>
      <c r="H6" s="1332"/>
      <c r="I6" s="1332"/>
      <c r="J6" s="1332"/>
      <c r="K6" s="1332"/>
      <c r="L6" s="1332"/>
      <c r="M6" s="1332"/>
    </row>
    <row r="7" spans="1:24" ht="17.25" x14ac:dyDescent="0.2">
      <c r="A7" s="120"/>
      <c r="B7" s="1332" t="s">
        <v>410</v>
      </c>
      <c r="C7" s="1332"/>
      <c r="D7" s="1332"/>
      <c r="E7" s="1332"/>
      <c r="F7" s="1332"/>
      <c r="G7" s="1332"/>
      <c r="H7" s="1332"/>
      <c r="I7" s="1332"/>
      <c r="J7" s="1332"/>
      <c r="K7" s="1332"/>
      <c r="L7" s="1332"/>
      <c r="M7" s="1332"/>
    </row>
    <row r="8" spans="1:24" ht="11.25" x14ac:dyDescent="0.2">
      <c r="A8" s="120"/>
      <c r="B8" s="126"/>
      <c r="C8" s="127"/>
      <c r="D8" s="128"/>
      <c r="E8" s="129"/>
      <c r="F8" s="128"/>
      <c r="G8" s="128"/>
      <c r="H8" s="128"/>
      <c r="I8" s="128"/>
      <c r="J8" s="128"/>
      <c r="K8" s="128"/>
      <c r="L8" s="128"/>
      <c r="M8" s="128"/>
    </row>
    <row r="9" spans="1:24" ht="13.5" customHeight="1" thickBot="1" x14ac:dyDescent="0.25">
      <c r="A9" s="120"/>
      <c r="B9" s="991" t="s">
        <v>806</v>
      </c>
      <c r="C9" s="127"/>
      <c r="D9" s="128"/>
      <c r="E9" s="129"/>
      <c r="F9" s="128"/>
      <c r="G9" s="128"/>
      <c r="H9" s="128"/>
      <c r="I9" s="128"/>
      <c r="J9" s="128"/>
      <c r="K9" s="128"/>
      <c r="L9" s="128"/>
      <c r="M9" s="128"/>
    </row>
    <row r="10" spans="1:24" ht="12" customHeight="1" thickTop="1" x14ac:dyDescent="0.2">
      <c r="A10" s="120"/>
      <c r="B10" s="1333" t="s">
        <v>358</v>
      </c>
      <c r="C10" s="1335">
        <v>2018</v>
      </c>
      <c r="D10" s="1335">
        <v>2019</v>
      </c>
      <c r="E10" s="1335">
        <v>2020</v>
      </c>
      <c r="F10" s="1335">
        <v>2021</v>
      </c>
      <c r="G10" s="1335">
        <v>2022</v>
      </c>
      <c r="H10" s="1335">
        <v>2023</v>
      </c>
      <c r="I10" s="1335">
        <v>2024</v>
      </c>
      <c r="J10" s="1335">
        <v>2025</v>
      </c>
      <c r="K10" s="1335">
        <v>2026</v>
      </c>
      <c r="L10" s="1335" t="s">
        <v>766</v>
      </c>
      <c r="M10" s="1335" t="s">
        <v>330</v>
      </c>
    </row>
    <row r="11" spans="1:24" ht="12" customHeight="1" thickBot="1" x14ac:dyDescent="0.25">
      <c r="A11" s="120"/>
      <c r="B11" s="1334"/>
      <c r="C11" s="1336"/>
      <c r="D11" s="1336"/>
      <c r="E11" s="1336"/>
      <c r="F11" s="1336"/>
      <c r="G11" s="1336"/>
      <c r="H11" s="1336"/>
      <c r="I11" s="1336"/>
      <c r="J11" s="1336"/>
      <c r="K11" s="1336"/>
      <c r="L11" s="1336"/>
      <c r="M11" s="1336"/>
    </row>
    <row r="12" spans="1:24" s="134" customFormat="1" ht="9.75" customHeight="1" thickTop="1" thickBot="1" x14ac:dyDescent="0.3">
      <c r="A12" s="130"/>
      <c r="B12" s="131"/>
      <c r="C12" s="133"/>
      <c r="D12" s="133"/>
      <c r="E12" s="133"/>
      <c r="F12" s="133"/>
      <c r="G12" s="133"/>
      <c r="H12" s="133"/>
      <c r="I12" s="133"/>
      <c r="J12" s="133"/>
      <c r="K12" s="133"/>
      <c r="L12" s="133"/>
      <c r="M12" s="132"/>
    </row>
    <row r="13" spans="1:24" s="134" customFormat="1" ht="15.75" thickTop="1" x14ac:dyDescent="0.2">
      <c r="A13" s="130"/>
      <c r="B13" s="770" t="s">
        <v>282</v>
      </c>
      <c r="C13" s="777">
        <f t="shared" ref="C13:M13" si="0">+C15+C16</f>
        <v>26329975.705369357</v>
      </c>
      <c r="D13" s="777">
        <f t="shared" si="0"/>
        <v>30078699.873672459</v>
      </c>
      <c r="E13" s="777">
        <f t="shared" si="0"/>
        <v>30449905.920126066</v>
      </c>
      <c r="F13" s="777">
        <f t="shared" si="0"/>
        <v>32130668.926425889</v>
      </c>
      <c r="G13" s="777">
        <f t="shared" si="0"/>
        <v>31001815.139522526</v>
      </c>
      <c r="H13" s="777">
        <f t="shared" si="0"/>
        <v>23169061.649553929</v>
      </c>
      <c r="I13" s="777">
        <f t="shared" si="0"/>
        <v>23000234.942024313</v>
      </c>
      <c r="J13" s="777">
        <f t="shared" si="0"/>
        <v>23443102.113331109</v>
      </c>
      <c r="K13" s="777">
        <f t="shared" si="0"/>
        <v>17116428.78127604</v>
      </c>
      <c r="L13" s="777">
        <f t="shared" si="0"/>
        <v>106992923.02155498</v>
      </c>
      <c r="M13" s="1118">
        <f t="shared" si="0"/>
        <v>343712816.07285666</v>
      </c>
    </row>
    <row r="14" spans="1:24" s="134" customFormat="1" ht="15" x14ac:dyDescent="0.2">
      <c r="A14" s="130"/>
      <c r="B14" s="753" t="s">
        <v>438</v>
      </c>
      <c r="C14" s="778">
        <f>+C13/$M$70</f>
        <v>5.8584792979686239E-2</v>
      </c>
      <c r="D14" s="778">
        <f t="shared" ref="D14:M14" si="1">+D13/$M$70</f>
        <v>6.6925789256914017E-2</v>
      </c>
      <c r="E14" s="778">
        <f t="shared" si="1"/>
        <v>6.7751731127413256E-2</v>
      </c>
      <c r="F14" s="778">
        <f t="shared" si="1"/>
        <v>7.1491466927925615E-2</v>
      </c>
      <c r="G14" s="778">
        <f t="shared" si="1"/>
        <v>6.8979741655175661E-2</v>
      </c>
      <c r="H14" s="778">
        <f t="shared" si="1"/>
        <v>5.1551687531405703E-2</v>
      </c>
      <c r="I14" s="778">
        <f t="shared" si="1"/>
        <v>5.1176044278987226E-2</v>
      </c>
      <c r="J14" s="778">
        <f t="shared" si="1"/>
        <v>5.2161433777209096E-2</v>
      </c>
      <c r="K14" s="778">
        <f t="shared" si="1"/>
        <v>3.8084442155338225E-2</v>
      </c>
      <c r="L14" s="778">
        <f t="shared" si="1"/>
        <v>0.23806167979984372</v>
      </c>
      <c r="M14" s="778">
        <f t="shared" si="1"/>
        <v>0.76476880948989878</v>
      </c>
    </row>
    <row r="15" spans="1:24" s="134" customFormat="1" ht="15" x14ac:dyDescent="0.2">
      <c r="A15" s="130"/>
      <c r="B15" s="771" t="s">
        <v>326</v>
      </c>
      <c r="C15" s="779">
        <v>10731042.002207</v>
      </c>
      <c r="D15" s="779">
        <v>16669712.3535785</v>
      </c>
      <c r="E15" s="779">
        <v>19036168.076295502</v>
      </c>
      <c r="F15" s="779">
        <v>22806579.8398646</v>
      </c>
      <c r="G15" s="779">
        <v>23269292.279964298</v>
      </c>
      <c r="H15" s="779">
        <v>16632249.028424</v>
      </c>
      <c r="I15" s="779">
        <v>17139793.602822501</v>
      </c>
      <c r="J15" s="779">
        <v>17978594.8987156</v>
      </c>
      <c r="K15" s="779">
        <v>12465814.2713094</v>
      </c>
      <c r="L15" s="780">
        <v>65196682.358225882</v>
      </c>
      <c r="M15" s="779">
        <f>SUM(C15:L15)</f>
        <v>221925928.71140727</v>
      </c>
    </row>
    <row r="16" spans="1:24" ht="15" x14ac:dyDescent="0.2">
      <c r="A16" s="130"/>
      <c r="B16" s="771" t="s">
        <v>364</v>
      </c>
      <c r="C16" s="779">
        <v>15598933.703162357</v>
      </c>
      <c r="D16" s="779">
        <v>13408987.520093959</v>
      </c>
      <c r="E16" s="779">
        <v>11413737.843830565</v>
      </c>
      <c r="F16" s="779">
        <v>9324089.0865612868</v>
      </c>
      <c r="G16" s="779">
        <v>7732522.8595582275</v>
      </c>
      <c r="H16" s="779">
        <v>6536812.6211299272</v>
      </c>
      <c r="I16" s="779">
        <v>5860441.3392018136</v>
      </c>
      <c r="J16" s="779">
        <v>5464507.2146155071</v>
      </c>
      <c r="K16" s="779">
        <v>4650614.5099666379</v>
      </c>
      <c r="L16" s="780">
        <v>41796240.663329095</v>
      </c>
      <c r="M16" s="779">
        <f>SUM(C16:L16)</f>
        <v>121786887.36144938</v>
      </c>
      <c r="N16" s="134"/>
      <c r="O16" s="134"/>
      <c r="P16" s="134"/>
      <c r="Q16" s="134"/>
      <c r="R16" s="134"/>
      <c r="S16" s="134"/>
      <c r="T16" s="134"/>
      <c r="U16" s="134"/>
      <c r="V16" s="134"/>
      <c r="W16" s="134"/>
      <c r="X16" s="134"/>
    </row>
    <row r="17" spans="1:24" ht="9.75" customHeight="1" x14ac:dyDescent="0.2">
      <c r="A17" s="120"/>
      <c r="B17" s="743"/>
      <c r="C17" s="781"/>
      <c r="D17" s="781"/>
      <c r="E17" s="781"/>
      <c r="F17" s="781"/>
      <c r="G17" s="781"/>
      <c r="H17" s="781"/>
      <c r="I17" s="781"/>
      <c r="J17" s="781"/>
      <c r="K17" s="781"/>
      <c r="L17" s="782"/>
      <c r="M17" s="781"/>
      <c r="N17" s="134"/>
      <c r="O17" s="134"/>
      <c r="P17" s="134"/>
      <c r="Q17" s="134"/>
      <c r="R17" s="134"/>
      <c r="S17" s="134"/>
      <c r="T17" s="134"/>
      <c r="U17" s="134"/>
      <c r="V17" s="134"/>
      <c r="W17" s="134"/>
      <c r="X17" s="134"/>
    </row>
    <row r="18" spans="1:24" ht="15" x14ac:dyDescent="0.2">
      <c r="A18" s="120"/>
      <c r="B18" s="753" t="s">
        <v>283</v>
      </c>
      <c r="C18" s="784">
        <f t="shared" ref="C18:I18" si="2">+C20+C21</f>
        <v>31869387.221909076</v>
      </c>
      <c r="D18" s="784">
        <f t="shared" si="2"/>
        <v>0</v>
      </c>
      <c r="E18" s="784">
        <f t="shared" si="2"/>
        <v>0</v>
      </c>
      <c r="F18" s="784">
        <f t="shared" si="2"/>
        <v>0</v>
      </c>
      <c r="G18" s="784">
        <f t="shared" si="2"/>
        <v>0</v>
      </c>
      <c r="H18" s="784">
        <f t="shared" si="2"/>
        <v>0</v>
      </c>
      <c r="I18" s="784">
        <f t="shared" si="2"/>
        <v>0</v>
      </c>
      <c r="J18" s="784">
        <f t="shared" ref="J18:L18" si="3">+J20+J21</f>
        <v>0</v>
      </c>
      <c r="K18" s="784">
        <f t="shared" si="3"/>
        <v>0</v>
      </c>
      <c r="L18" s="785">
        <f t="shared" si="3"/>
        <v>0</v>
      </c>
      <c r="M18" s="784">
        <f>+M20+M21</f>
        <v>31869387.221909076</v>
      </c>
      <c r="N18" s="134"/>
      <c r="O18" s="134"/>
      <c r="P18" s="134"/>
      <c r="Q18" s="134"/>
      <c r="R18" s="134"/>
      <c r="S18" s="134"/>
      <c r="T18" s="134"/>
      <c r="U18" s="134"/>
      <c r="V18" s="134"/>
      <c r="W18" s="134"/>
      <c r="X18" s="134"/>
    </row>
    <row r="19" spans="1:24" ht="15" x14ac:dyDescent="0.2">
      <c r="A19" s="120"/>
      <c r="B19" s="753" t="s">
        <v>438</v>
      </c>
      <c r="C19" s="778">
        <f>+C18/$M$70</f>
        <v>7.0910109210782876E-2</v>
      </c>
      <c r="D19" s="778">
        <f t="shared" ref="D19:M19" si="4">+D18/$M$70</f>
        <v>0</v>
      </c>
      <c r="E19" s="778">
        <f t="shared" si="4"/>
        <v>0</v>
      </c>
      <c r="F19" s="778">
        <f t="shared" si="4"/>
        <v>0</v>
      </c>
      <c r="G19" s="778">
        <f t="shared" si="4"/>
        <v>0</v>
      </c>
      <c r="H19" s="778">
        <f t="shared" si="4"/>
        <v>0</v>
      </c>
      <c r="I19" s="778">
        <f t="shared" si="4"/>
        <v>0</v>
      </c>
      <c r="J19" s="778">
        <f t="shared" si="4"/>
        <v>0</v>
      </c>
      <c r="K19" s="778">
        <f t="shared" si="4"/>
        <v>0</v>
      </c>
      <c r="L19" s="778">
        <f t="shared" si="4"/>
        <v>0</v>
      </c>
      <c r="M19" s="778">
        <f t="shared" si="4"/>
        <v>7.0910109210782876E-2</v>
      </c>
      <c r="N19" s="134"/>
      <c r="O19" s="134"/>
      <c r="P19" s="134"/>
      <c r="Q19" s="134"/>
      <c r="R19" s="134"/>
      <c r="S19" s="134"/>
      <c r="T19" s="134"/>
      <c r="U19" s="134"/>
      <c r="V19" s="134"/>
      <c r="W19" s="134"/>
      <c r="X19" s="134"/>
    </row>
    <row r="20" spans="1:24" ht="15" x14ac:dyDescent="0.2">
      <c r="A20" s="120"/>
      <c r="B20" s="772" t="s">
        <v>326</v>
      </c>
      <c r="C20" s="1122">
        <v>30091038.753810298</v>
      </c>
      <c r="D20" s="1122">
        <v>0</v>
      </c>
      <c r="E20" s="1122">
        <v>0</v>
      </c>
      <c r="F20" s="1122">
        <v>0</v>
      </c>
      <c r="G20" s="1122">
        <v>0</v>
      </c>
      <c r="H20" s="1122">
        <v>0</v>
      </c>
      <c r="I20" s="1122">
        <v>0</v>
      </c>
      <c r="J20" s="1122">
        <v>0</v>
      </c>
      <c r="K20" s="1122">
        <v>0</v>
      </c>
      <c r="L20" s="1123">
        <v>0</v>
      </c>
      <c r="M20" s="789">
        <f>SUM(C20:L20)</f>
        <v>30091038.753810298</v>
      </c>
      <c r="N20" s="134"/>
      <c r="O20" s="134"/>
      <c r="P20" s="134"/>
      <c r="Q20" s="134"/>
      <c r="R20" s="134"/>
      <c r="S20" s="134"/>
      <c r="T20" s="134"/>
      <c r="U20" s="134"/>
      <c r="V20" s="134"/>
      <c r="W20" s="134"/>
      <c r="X20" s="134"/>
    </row>
    <row r="21" spans="1:24" ht="15" x14ac:dyDescent="0.2">
      <c r="A21" s="120"/>
      <c r="B21" s="772" t="s">
        <v>364</v>
      </c>
      <c r="C21" s="1122">
        <v>1778348.4680987799</v>
      </c>
      <c r="D21" s="1122">
        <v>0</v>
      </c>
      <c r="E21" s="1122">
        <v>0</v>
      </c>
      <c r="F21" s="1122">
        <v>0</v>
      </c>
      <c r="G21" s="1122">
        <v>0</v>
      </c>
      <c r="H21" s="1122">
        <v>0</v>
      </c>
      <c r="I21" s="1122">
        <v>0</v>
      </c>
      <c r="J21" s="1122">
        <v>0</v>
      </c>
      <c r="K21" s="1122">
        <v>0</v>
      </c>
      <c r="L21" s="1123">
        <v>0</v>
      </c>
      <c r="M21" s="789">
        <f>SUM(C21:L21)</f>
        <v>1778348.4680987799</v>
      </c>
      <c r="N21" s="134"/>
      <c r="O21" s="134"/>
      <c r="P21" s="134"/>
      <c r="Q21" s="134"/>
      <c r="R21" s="134"/>
      <c r="S21" s="134"/>
      <c r="T21" s="134"/>
      <c r="U21" s="134"/>
      <c r="V21" s="134"/>
      <c r="W21" s="134"/>
      <c r="X21" s="134"/>
    </row>
    <row r="22" spans="1:24" ht="9.75" customHeight="1" x14ac:dyDescent="0.2">
      <c r="A22" s="120"/>
      <c r="B22" s="743"/>
      <c r="C22" s="790"/>
      <c r="D22" s="790"/>
      <c r="E22" s="790"/>
      <c r="F22" s="790"/>
      <c r="G22" s="790"/>
      <c r="H22" s="790"/>
      <c r="I22" s="790"/>
      <c r="J22" s="790"/>
      <c r="K22" s="790"/>
      <c r="L22" s="791"/>
      <c r="M22" s="790"/>
      <c r="N22" s="134"/>
      <c r="O22" s="134"/>
      <c r="P22" s="134"/>
      <c r="Q22" s="134"/>
      <c r="R22" s="134"/>
      <c r="S22" s="134"/>
      <c r="T22" s="134"/>
      <c r="U22" s="134"/>
      <c r="V22" s="134"/>
      <c r="W22" s="134"/>
      <c r="X22" s="134"/>
    </row>
    <row r="23" spans="1:24" ht="15" x14ac:dyDescent="0.2">
      <c r="A23" s="120"/>
      <c r="B23" s="753" t="s">
        <v>798</v>
      </c>
      <c r="C23" s="784">
        <f t="shared" ref="C23:M23" si="5">+C25+C26</f>
        <v>0</v>
      </c>
      <c r="D23" s="784">
        <f t="shared" si="5"/>
        <v>46590.25</v>
      </c>
      <c r="E23" s="784">
        <f t="shared" si="5"/>
        <v>208169.25</v>
      </c>
      <c r="F23" s="784">
        <f t="shared" si="5"/>
        <v>219302.45</v>
      </c>
      <c r="G23" s="784">
        <f t="shared" si="5"/>
        <v>219302.45</v>
      </c>
      <c r="H23" s="784">
        <f t="shared" si="5"/>
        <v>224927.45</v>
      </c>
      <c r="I23" s="784">
        <f t="shared" si="5"/>
        <v>224927.45</v>
      </c>
      <c r="J23" s="784">
        <f t="shared" si="5"/>
        <v>224927.45</v>
      </c>
      <c r="K23" s="784">
        <f t="shared" si="5"/>
        <v>224927.45</v>
      </c>
      <c r="L23" s="785">
        <f t="shared" si="5"/>
        <v>2905474.8000000007</v>
      </c>
      <c r="M23" s="784">
        <f t="shared" si="5"/>
        <v>4498549.0000000009</v>
      </c>
      <c r="N23" s="134"/>
      <c r="O23" s="134"/>
      <c r="P23" s="134"/>
      <c r="Q23" s="134"/>
      <c r="R23" s="134"/>
      <c r="S23" s="134"/>
      <c r="T23" s="134"/>
      <c r="U23" s="134"/>
      <c r="V23" s="134"/>
      <c r="W23" s="134"/>
      <c r="X23" s="134"/>
    </row>
    <row r="24" spans="1:24" ht="15" x14ac:dyDescent="0.2">
      <c r="A24" s="120"/>
      <c r="B24" s="753" t="s">
        <v>438</v>
      </c>
      <c r="C24" s="778">
        <f>+C23/$M$70</f>
        <v>0</v>
      </c>
      <c r="D24" s="778">
        <f t="shared" ref="D24:M24" si="6">+D23/$M$70</f>
        <v>1.0366436268929849E-4</v>
      </c>
      <c r="E24" s="778">
        <f t="shared" si="6"/>
        <v>4.6318130151178088E-4</v>
      </c>
      <c r="F24" s="778">
        <f t="shared" si="6"/>
        <v>4.8795292395837644E-4</v>
      </c>
      <c r="G24" s="778">
        <f t="shared" si="6"/>
        <v>4.8795292395837644E-4</v>
      </c>
      <c r="H24" s="778">
        <f t="shared" si="6"/>
        <v>5.00468676505901E-4</v>
      </c>
      <c r="I24" s="778">
        <f t="shared" si="6"/>
        <v>5.00468676505901E-4</v>
      </c>
      <c r="J24" s="778">
        <f t="shared" si="6"/>
        <v>5.00468676505901E-4</v>
      </c>
      <c r="K24" s="778">
        <f t="shared" si="6"/>
        <v>5.00468676505901E-4</v>
      </c>
      <c r="L24" s="778">
        <f t="shared" si="6"/>
        <v>6.4647473119765842E-3</v>
      </c>
      <c r="M24" s="778">
        <f t="shared" si="6"/>
        <v>1.0009373530118021E-2</v>
      </c>
      <c r="N24" s="134"/>
      <c r="O24" s="134"/>
      <c r="P24" s="134"/>
      <c r="Q24" s="134"/>
      <c r="R24" s="134"/>
      <c r="S24" s="134"/>
      <c r="T24" s="134"/>
      <c r="U24" s="134"/>
      <c r="V24" s="134"/>
      <c r="W24" s="134"/>
      <c r="X24" s="134"/>
    </row>
    <row r="25" spans="1:24" ht="15" x14ac:dyDescent="0.2">
      <c r="A25" s="120"/>
      <c r="B25" s="772" t="s">
        <v>326</v>
      </c>
      <c r="C25" s="787">
        <v>0</v>
      </c>
      <c r="D25" s="787">
        <v>46590.25</v>
      </c>
      <c r="E25" s="787">
        <v>208169.25</v>
      </c>
      <c r="F25" s="787">
        <v>219302.45</v>
      </c>
      <c r="G25" s="787">
        <v>219302.45</v>
      </c>
      <c r="H25" s="787">
        <v>224927.45</v>
      </c>
      <c r="I25" s="787">
        <v>224927.45</v>
      </c>
      <c r="J25" s="787">
        <v>224927.45</v>
      </c>
      <c r="K25" s="787">
        <v>224927.45</v>
      </c>
      <c r="L25" s="788">
        <v>2905474.8000000007</v>
      </c>
      <c r="M25" s="789">
        <f>SUM(C25:L25)</f>
        <v>4498549.0000000009</v>
      </c>
      <c r="N25" s="134"/>
      <c r="O25" s="134"/>
      <c r="P25" s="134"/>
      <c r="Q25" s="134"/>
      <c r="R25" s="134"/>
      <c r="S25" s="134"/>
      <c r="T25" s="134"/>
      <c r="U25" s="134"/>
      <c r="V25" s="134"/>
      <c r="W25" s="134"/>
      <c r="X25" s="134"/>
    </row>
    <row r="26" spans="1:24" ht="15" x14ac:dyDescent="0.2">
      <c r="A26" s="120"/>
      <c r="B26" s="772" t="s">
        <v>364</v>
      </c>
      <c r="C26" s="787">
        <v>0</v>
      </c>
      <c r="D26" s="787">
        <v>0</v>
      </c>
      <c r="E26" s="787">
        <v>0</v>
      </c>
      <c r="F26" s="787">
        <v>0</v>
      </c>
      <c r="G26" s="787">
        <v>0</v>
      </c>
      <c r="H26" s="787">
        <v>0</v>
      </c>
      <c r="I26" s="787">
        <v>0</v>
      </c>
      <c r="J26" s="787">
        <v>0</v>
      </c>
      <c r="K26" s="787">
        <v>0</v>
      </c>
      <c r="L26" s="788">
        <v>0</v>
      </c>
      <c r="M26" s="789">
        <f>SUM(C26:L26)</f>
        <v>0</v>
      </c>
      <c r="N26" s="134"/>
      <c r="O26" s="134"/>
      <c r="P26" s="134"/>
      <c r="Q26" s="134"/>
      <c r="R26" s="134"/>
      <c r="S26" s="134"/>
      <c r="T26" s="134"/>
      <c r="U26" s="134"/>
      <c r="V26" s="134"/>
      <c r="W26" s="134"/>
      <c r="X26" s="134"/>
    </row>
    <row r="27" spans="1:24" ht="9.75" customHeight="1" x14ac:dyDescent="0.2">
      <c r="A27" s="120"/>
      <c r="B27" s="743"/>
      <c r="C27" s="790"/>
      <c r="D27" s="790"/>
      <c r="E27" s="790"/>
      <c r="F27" s="790"/>
      <c r="G27" s="790"/>
      <c r="H27" s="790"/>
      <c r="I27" s="790"/>
      <c r="J27" s="790"/>
      <c r="K27" s="790"/>
      <c r="L27" s="791"/>
      <c r="M27" s="790"/>
      <c r="N27" s="134"/>
      <c r="O27" s="134"/>
      <c r="P27" s="134"/>
      <c r="Q27" s="134"/>
      <c r="R27" s="134"/>
      <c r="S27" s="134"/>
      <c r="T27" s="134"/>
      <c r="U27" s="134"/>
      <c r="V27" s="134"/>
      <c r="W27" s="134"/>
      <c r="X27" s="134"/>
    </row>
    <row r="28" spans="1:24" ht="15" x14ac:dyDescent="0.2">
      <c r="A28" s="120"/>
      <c r="B28" s="753" t="s">
        <v>765</v>
      </c>
      <c r="C28" s="784">
        <f t="shared" ref="C28:M28" si="7">+C30+C31</f>
        <v>9202309.4761507846</v>
      </c>
      <c r="D28" s="784">
        <f t="shared" si="7"/>
        <v>6773722.8966079848</v>
      </c>
      <c r="E28" s="784">
        <f t="shared" si="7"/>
        <v>2927046.5801582402</v>
      </c>
      <c r="F28" s="784">
        <f t="shared" si="7"/>
        <v>2771071.3078645393</v>
      </c>
      <c r="G28" s="784">
        <f t="shared" si="7"/>
        <v>2425525.9841241399</v>
      </c>
      <c r="H28" s="784">
        <f t="shared" si="7"/>
        <v>2326966.1862394894</v>
      </c>
      <c r="I28" s="784">
        <f t="shared" si="7"/>
        <v>1983717.2655012528</v>
      </c>
      <c r="J28" s="784">
        <f t="shared" si="7"/>
        <v>1836995.9471998306</v>
      </c>
      <c r="K28" s="784">
        <f t="shared" si="7"/>
        <v>1683158.7511808444</v>
      </c>
      <c r="L28" s="785">
        <f t="shared" si="7"/>
        <v>12269219.664774613</v>
      </c>
      <c r="M28" s="784">
        <f t="shared" si="7"/>
        <v>44199734.059801705</v>
      </c>
      <c r="N28" s="134"/>
      <c r="O28" s="134"/>
      <c r="P28" s="134"/>
      <c r="Q28" s="134"/>
      <c r="R28" s="134"/>
      <c r="S28" s="134"/>
      <c r="T28" s="134"/>
      <c r="U28" s="134"/>
      <c r="V28" s="134"/>
      <c r="W28" s="134"/>
      <c r="X28" s="134"/>
    </row>
    <row r="29" spans="1:24" ht="15" x14ac:dyDescent="0.2">
      <c r="A29" s="120"/>
      <c r="B29" s="753" t="s">
        <v>438</v>
      </c>
      <c r="C29" s="778">
        <f>+C28/$M$70</f>
        <v>2.0475347247865452E-2</v>
      </c>
      <c r="D29" s="778">
        <f t="shared" ref="D29:M29" si="8">+D28/$M$70</f>
        <v>1.5071687039901603E-2</v>
      </c>
      <c r="E29" s="778">
        <f t="shared" si="8"/>
        <v>6.5127450119712733E-3</v>
      </c>
      <c r="F29" s="778">
        <f t="shared" si="8"/>
        <v>6.1656964943604788E-3</v>
      </c>
      <c r="G29" s="778">
        <f t="shared" si="8"/>
        <v>5.3968503137579744E-3</v>
      </c>
      <c r="H29" s="778">
        <f t="shared" si="8"/>
        <v>5.1775525286098297E-3</v>
      </c>
      <c r="I29" s="778">
        <f t="shared" si="8"/>
        <v>4.4138158967583409E-3</v>
      </c>
      <c r="J29" s="778">
        <f t="shared" si="8"/>
        <v>4.0873576366148422E-3</v>
      </c>
      <c r="K29" s="778">
        <f t="shared" si="8"/>
        <v>3.7450663871964147E-3</v>
      </c>
      <c r="L29" s="778">
        <f t="shared" si="8"/>
        <v>2.7299291960096131E-2</v>
      </c>
      <c r="M29" s="778">
        <f t="shared" si="8"/>
        <v>9.8345410517132303E-2</v>
      </c>
      <c r="N29" s="134"/>
      <c r="O29" s="134"/>
      <c r="P29" s="134"/>
      <c r="Q29" s="134"/>
      <c r="R29" s="134"/>
      <c r="S29" s="134"/>
      <c r="T29" s="134"/>
      <c r="U29" s="134"/>
      <c r="V29" s="134"/>
      <c r="W29" s="134"/>
      <c r="X29" s="134"/>
    </row>
    <row r="30" spans="1:24" ht="15" x14ac:dyDescent="0.2">
      <c r="A30" s="120"/>
      <c r="B30" s="772" t="s">
        <v>326</v>
      </c>
      <c r="C30" s="786">
        <f t="shared" ref="C30:L30" si="9">+C35+C40+C45+C50+C55+C60</f>
        <v>7953377.1305384487</v>
      </c>
      <c r="D30" s="786">
        <f t="shared" si="9"/>
        <v>5699121.188679398</v>
      </c>
      <c r="E30" s="786">
        <f t="shared" si="9"/>
        <v>2161899.492211428</v>
      </c>
      <c r="F30" s="786">
        <f t="shared" si="9"/>
        <v>2087863.809527894</v>
      </c>
      <c r="G30" s="786">
        <f t="shared" si="9"/>
        <v>1819499.5009095648</v>
      </c>
      <c r="H30" s="786">
        <f t="shared" si="9"/>
        <v>1784643.6422386435</v>
      </c>
      <c r="I30" s="786">
        <f t="shared" si="9"/>
        <v>1496403.5130207548</v>
      </c>
      <c r="J30" s="786">
        <f t="shared" si="9"/>
        <v>1404362.1957167205</v>
      </c>
      <c r="K30" s="786">
        <f t="shared" si="9"/>
        <v>1300840.8769682476</v>
      </c>
      <c r="L30" s="786">
        <f t="shared" si="9"/>
        <v>10574177.321680741</v>
      </c>
      <c r="M30" s="787">
        <f>SUM(C30:L30)</f>
        <v>36282188.671491832</v>
      </c>
      <c r="N30" s="134"/>
      <c r="O30" s="134"/>
      <c r="P30" s="134"/>
      <c r="Q30" s="134"/>
      <c r="R30" s="134"/>
      <c r="S30" s="134"/>
      <c r="T30" s="134"/>
      <c r="U30" s="134"/>
      <c r="V30" s="134"/>
      <c r="W30" s="134"/>
      <c r="X30" s="134"/>
    </row>
    <row r="31" spans="1:24" ht="15" x14ac:dyDescent="0.2">
      <c r="A31" s="120"/>
      <c r="B31" s="772" t="s">
        <v>364</v>
      </c>
      <c r="C31" s="786">
        <f t="shared" ref="C31:L31" si="10">+C36+C41+C46+C51+C56+C61</f>
        <v>1248932.3456123355</v>
      </c>
      <c r="D31" s="786">
        <f t="shared" si="10"/>
        <v>1074601.7079285868</v>
      </c>
      <c r="E31" s="786">
        <f t="shared" si="10"/>
        <v>765147.08794681239</v>
      </c>
      <c r="F31" s="786">
        <f t="shared" si="10"/>
        <v>683207.49833664543</v>
      </c>
      <c r="G31" s="786">
        <f t="shared" si="10"/>
        <v>606026.48321457533</v>
      </c>
      <c r="H31" s="786">
        <f t="shared" si="10"/>
        <v>542322.54400084575</v>
      </c>
      <c r="I31" s="786">
        <f t="shared" si="10"/>
        <v>487313.75248049793</v>
      </c>
      <c r="J31" s="786">
        <f t="shared" si="10"/>
        <v>432633.75148311007</v>
      </c>
      <c r="K31" s="786">
        <f t="shared" si="10"/>
        <v>382317.87421259668</v>
      </c>
      <c r="L31" s="786">
        <f t="shared" si="10"/>
        <v>1695042.3430938721</v>
      </c>
      <c r="M31" s="787">
        <f>SUM(C31:L31)</f>
        <v>7917545.3883098764</v>
      </c>
      <c r="N31" s="134"/>
      <c r="O31" s="134"/>
      <c r="P31" s="134"/>
      <c r="Q31" s="134"/>
      <c r="R31" s="134"/>
      <c r="S31" s="134"/>
      <c r="T31" s="134"/>
      <c r="U31" s="134"/>
      <c r="V31" s="134"/>
      <c r="W31" s="134"/>
      <c r="X31" s="134"/>
    </row>
    <row r="32" spans="1:24" ht="9.75" customHeight="1" x14ac:dyDescent="0.2">
      <c r="A32" s="120"/>
      <c r="B32" s="747"/>
      <c r="C32" s="792"/>
      <c r="D32" s="792"/>
      <c r="E32" s="792"/>
      <c r="F32" s="792"/>
      <c r="G32" s="792"/>
      <c r="H32" s="792"/>
      <c r="I32" s="792"/>
      <c r="J32" s="792"/>
      <c r="K32" s="792"/>
      <c r="L32" s="793"/>
      <c r="M32" s="792"/>
      <c r="N32" s="134"/>
      <c r="O32" s="134"/>
      <c r="P32" s="134"/>
      <c r="Q32" s="134"/>
      <c r="R32" s="134"/>
      <c r="S32" s="134"/>
      <c r="T32" s="134"/>
      <c r="U32" s="134"/>
      <c r="V32" s="134"/>
      <c r="W32" s="134"/>
      <c r="X32" s="134"/>
    </row>
    <row r="33" spans="1:24" ht="6.75" customHeight="1" x14ac:dyDescent="0.2">
      <c r="A33" s="120"/>
      <c r="B33" s="773"/>
      <c r="C33" s="794"/>
      <c r="D33" s="794"/>
      <c r="E33" s="794"/>
      <c r="F33" s="794"/>
      <c r="G33" s="794"/>
      <c r="H33" s="794"/>
      <c r="I33" s="794"/>
      <c r="J33" s="794"/>
      <c r="K33" s="794"/>
      <c r="L33" s="795"/>
      <c r="M33" s="794"/>
      <c r="N33" s="134"/>
      <c r="O33" s="134"/>
      <c r="P33" s="134"/>
      <c r="Q33" s="134"/>
      <c r="R33" s="134"/>
      <c r="S33" s="134"/>
      <c r="T33" s="134"/>
      <c r="U33" s="134"/>
      <c r="V33" s="134"/>
      <c r="W33" s="134"/>
      <c r="X33" s="134"/>
    </row>
    <row r="34" spans="1:24" ht="15" x14ac:dyDescent="0.2">
      <c r="A34" s="120"/>
      <c r="B34" s="743" t="s">
        <v>198</v>
      </c>
      <c r="C34" s="796">
        <f t="shared" ref="C34:M34" si="11">+C35+C36</f>
        <v>2548348.5030612596</v>
      </c>
      <c r="D34" s="796">
        <f t="shared" si="11"/>
        <v>2338589.4073956492</v>
      </c>
      <c r="E34" s="796">
        <f t="shared" si="11"/>
        <v>2208434.2102210806</v>
      </c>
      <c r="F34" s="796">
        <f t="shared" si="11"/>
        <v>2060494.3421463824</v>
      </c>
      <c r="G34" s="796">
        <f t="shared" si="11"/>
        <v>1810668.7279312774</v>
      </c>
      <c r="H34" s="796">
        <f t="shared" si="11"/>
        <v>1652318.961600096</v>
      </c>
      <c r="I34" s="796">
        <f t="shared" si="11"/>
        <v>1589716.1152025289</v>
      </c>
      <c r="J34" s="796">
        <f t="shared" si="11"/>
        <v>1458072.8012091254</v>
      </c>
      <c r="K34" s="796">
        <f t="shared" si="11"/>
        <v>1327051.619734355</v>
      </c>
      <c r="L34" s="797">
        <f t="shared" si="11"/>
        <v>9739370.9784659911</v>
      </c>
      <c r="M34" s="796">
        <f t="shared" si="11"/>
        <v>26733065.666967746</v>
      </c>
      <c r="N34" s="134"/>
      <c r="O34" s="134"/>
      <c r="P34" s="134"/>
      <c r="Q34" s="134"/>
      <c r="R34" s="134"/>
      <c r="S34" s="134"/>
      <c r="T34" s="134"/>
      <c r="U34" s="134"/>
      <c r="V34" s="134"/>
      <c r="W34" s="134"/>
      <c r="X34" s="134"/>
    </row>
    <row r="35" spans="1:24" ht="15" x14ac:dyDescent="0.2">
      <c r="A35" s="120"/>
      <c r="B35" s="743" t="s">
        <v>326</v>
      </c>
      <c r="C35" s="796">
        <v>1908928.560231565</v>
      </c>
      <c r="D35" s="796">
        <v>1746321.3462604329</v>
      </c>
      <c r="E35" s="796">
        <v>1670816.982068304</v>
      </c>
      <c r="F35" s="796">
        <v>1575257.789730527</v>
      </c>
      <c r="G35" s="796">
        <v>1373094.1777298932</v>
      </c>
      <c r="H35" s="796">
        <v>1257024.9847494659</v>
      </c>
      <c r="I35" s="796">
        <v>1234658.8040763345</v>
      </c>
      <c r="J35" s="796">
        <v>1143819.7771535788</v>
      </c>
      <c r="K35" s="796">
        <v>1049580.2991311688</v>
      </c>
      <c r="L35" s="797">
        <v>8367450.6338027371</v>
      </c>
      <c r="M35" s="796">
        <f>SUM(C35:L35)</f>
        <v>21326953.354934007</v>
      </c>
      <c r="N35" s="134"/>
      <c r="O35" s="134"/>
      <c r="P35" s="134"/>
      <c r="Q35" s="134"/>
      <c r="R35" s="134"/>
      <c r="S35" s="134"/>
      <c r="T35" s="134"/>
      <c r="U35" s="134"/>
      <c r="V35" s="134"/>
      <c r="W35" s="134"/>
      <c r="X35" s="134"/>
    </row>
    <row r="36" spans="1:24" ht="15" x14ac:dyDescent="0.2">
      <c r="A36" s="120"/>
      <c r="B36" s="743" t="s">
        <v>364</v>
      </c>
      <c r="C36" s="796">
        <v>639419.9428296946</v>
      </c>
      <c r="D36" s="796">
        <v>592268.06113521627</v>
      </c>
      <c r="E36" s="796">
        <v>537617.22815277649</v>
      </c>
      <c r="F36" s="796">
        <v>485236.55241585552</v>
      </c>
      <c r="G36" s="796">
        <v>437574.55020138418</v>
      </c>
      <c r="H36" s="796">
        <v>395293.9768506299</v>
      </c>
      <c r="I36" s="796">
        <v>355057.31112619455</v>
      </c>
      <c r="J36" s="796">
        <v>314253.02405554667</v>
      </c>
      <c r="K36" s="796">
        <v>277471.32060318632</v>
      </c>
      <c r="L36" s="797">
        <v>1371920.3446632542</v>
      </c>
      <c r="M36" s="796">
        <f>SUM(C36:L36)</f>
        <v>5406112.3120337389</v>
      </c>
      <c r="N36" s="134"/>
      <c r="O36" s="134"/>
      <c r="P36" s="134"/>
      <c r="Q36" s="134"/>
      <c r="R36" s="134"/>
      <c r="S36" s="134"/>
      <c r="T36" s="134"/>
      <c r="U36" s="134"/>
      <c r="V36" s="134"/>
      <c r="W36" s="134"/>
      <c r="X36" s="134"/>
    </row>
    <row r="37" spans="1:24" ht="6.75" customHeight="1" x14ac:dyDescent="0.2">
      <c r="A37" s="120"/>
      <c r="B37" s="747"/>
      <c r="C37" s="792"/>
      <c r="D37" s="792"/>
      <c r="E37" s="792"/>
      <c r="F37" s="792"/>
      <c r="G37" s="792"/>
      <c r="H37" s="792"/>
      <c r="I37" s="792"/>
      <c r="J37" s="792"/>
      <c r="K37" s="792"/>
      <c r="L37" s="793"/>
      <c r="M37" s="792"/>
      <c r="N37" s="134"/>
      <c r="O37" s="134"/>
      <c r="P37" s="134"/>
      <c r="Q37" s="134"/>
      <c r="R37" s="134"/>
      <c r="S37" s="134"/>
      <c r="T37" s="134"/>
      <c r="U37" s="134"/>
      <c r="V37" s="134"/>
      <c r="W37" s="134"/>
      <c r="X37" s="134"/>
    </row>
    <row r="38" spans="1:24" ht="6.75" customHeight="1" x14ac:dyDescent="0.2">
      <c r="A38" s="120"/>
      <c r="B38" s="743"/>
      <c r="C38" s="781"/>
      <c r="D38" s="781"/>
      <c r="E38" s="781"/>
      <c r="F38" s="781"/>
      <c r="G38" s="781"/>
      <c r="H38" s="781"/>
      <c r="I38" s="781"/>
      <c r="J38" s="781"/>
      <c r="K38" s="781"/>
      <c r="L38" s="782"/>
      <c r="M38" s="781"/>
      <c r="N38" s="134"/>
      <c r="O38" s="134"/>
      <c r="P38" s="134"/>
      <c r="Q38" s="134"/>
      <c r="R38" s="134"/>
      <c r="S38" s="134"/>
      <c r="T38" s="134"/>
      <c r="U38" s="134"/>
      <c r="V38" s="134"/>
      <c r="W38" s="134"/>
      <c r="X38" s="134"/>
    </row>
    <row r="39" spans="1:24" ht="15" x14ac:dyDescent="0.2">
      <c r="A39" s="120"/>
      <c r="B39" s="743" t="s">
        <v>200</v>
      </c>
      <c r="C39" s="796">
        <f t="shared" ref="C39:M39" si="12">+C40+C41</f>
        <v>2545752.9044092102</v>
      </c>
      <c r="D39" s="796">
        <f t="shared" si="12"/>
        <v>3805989.4645613581</v>
      </c>
      <c r="E39" s="796">
        <f t="shared" si="12"/>
        <v>385659.12148466671</v>
      </c>
      <c r="F39" s="796">
        <f t="shared" si="12"/>
        <v>415012.76578302076</v>
      </c>
      <c r="G39" s="796">
        <f t="shared" si="12"/>
        <v>377728.96808552707</v>
      </c>
      <c r="H39" s="796">
        <f t="shared" si="12"/>
        <v>353382.76682812627</v>
      </c>
      <c r="I39" s="796">
        <f t="shared" si="12"/>
        <v>339711.75654354808</v>
      </c>
      <c r="J39" s="796">
        <f t="shared" si="12"/>
        <v>324729.03694441594</v>
      </c>
      <c r="K39" s="796">
        <f t="shared" si="12"/>
        <v>302621.08670008701</v>
      </c>
      <c r="L39" s="797">
        <f t="shared" si="12"/>
        <v>943519.24945837643</v>
      </c>
      <c r="M39" s="796">
        <f t="shared" si="12"/>
        <v>9794107.1207983363</v>
      </c>
      <c r="N39" s="134"/>
      <c r="O39" s="134"/>
      <c r="P39" s="134"/>
      <c r="Q39" s="134"/>
      <c r="R39" s="134"/>
      <c r="S39" s="134"/>
      <c r="T39" s="134"/>
      <c r="U39" s="134"/>
      <c r="V39" s="134"/>
      <c r="W39" s="134"/>
      <c r="X39" s="134"/>
    </row>
    <row r="40" spans="1:24" ht="15" x14ac:dyDescent="0.2">
      <c r="A40" s="120"/>
      <c r="B40" s="743" t="s">
        <v>326</v>
      </c>
      <c r="C40" s="798">
        <v>2126432.3399970843</v>
      </c>
      <c r="D40" s="798">
        <v>3445633.6968336855</v>
      </c>
      <c r="E40" s="798">
        <v>249990.54285610802</v>
      </c>
      <c r="F40" s="798">
        <v>293868.27482830803</v>
      </c>
      <c r="G40" s="798">
        <v>271329.06781769398</v>
      </c>
      <c r="H40" s="798">
        <v>260869.64476707901</v>
      </c>
      <c r="I40" s="798">
        <v>260558.83506707902</v>
      </c>
      <c r="J40" s="798">
        <v>259357.33687707904</v>
      </c>
      <c r="K40" s="798">
        <v>250782.26702707901</v>
      </c>
      <c r="L40" s="799">
        <v>865320.41000487749</v>
      </c>
      <c r="M40" s="796">
        <f>SUM(C40:L40)</f>
        <v>8284142.4160760734</v>
      </c>
      <c r="N40" s="134"/>
      <c r="O40" s="134"/>
      <c r="P40" s="134"/>
      <c r="Q40" s="134"/>
      <c r="R40" s="134"/>
      <c r="S40" s="134"/>
      <c r="T40" s="134"/>
      <c r="U40" s="134"/>
      <c r="V40" s="134"/>
      <c r="W40" s="134"/>
      <c r="X40" s="134"/>
    </row>
    <row r="41" spans="1:24" ht="15" x14ac:dyDescent="0.2">
      <c r="A41" s="120"/>
      <c r="B41" s="743" t="s">
        <v>364</v>
      </c>
      <c r="C41" s="798">
        <v>419320.56441212585</v>
      </c>
      <c r="D41" s="798">
        <v>360355.76772767236</v>
      </c>
      <c r="E41" s="798">
        <v>135668.57862855872</v>
      </c>
      <c r="F41" s="798">
        <v>121144.49095471272</v>
      </c>
      <c r="G41" s="798">
        <v>106399.90026783312</v>
      </c>
      <c r="H41" s="798">
        <v>92513.122061047281</v>
      </c>
      <c r="I41" s="798">
        <v>79152.921476469084</v>
      </c>
      <c r="J41" s="798">
        <v>65371.700067336926</v>
      </c>
      <c r="K41" s="798">
        <v>51838.819673007987</v>
      </c>
      <c r="L41" s="799">
        <v>78198.839453498964</v>
      </c>
      <c r="M41" s="796">
        <f>SUM(C41:L41)</f>
        <v>1509964.7047222632</v>
      </c>
      <c r="N41" s="134"/>
      <c r="O41" s="134"/>
      <c r="P41" s="134"/>
      <c r="Q41" s="134"/>
      <c r="R41" s="134"/>
      <c r="S41" s="134"/>
      <c r="T41" s="134"/>
      <c r="U41" s="134"/>
      <c r="V41" s="134"/>
      <c r="W41" s="134"/>
      <c r="X41" s="134"/>
    </row>
    <row r="42" spans="1:24" ht="6.75" customHeight="1" x14ac:dyDescent="0.2">
      <c r="A42" s="120"/>
      <c r="B42" s="747"/>
      <c r="C42" s="792"/>
      <c r="D42" s="792"/>
      <c r="E42" s="792"/>
      <c r="F42" s="792"/>
      <c r="G42" s="792"/>
      <c r="H42" s="792"/>
      <c r="I42" s="792"/>
      <c r="J42" s="792"/>
      <c r="K42" s="792"/>
      <c r="L42" s="793"/>
      <c r="M42" s="792"/>
      <c r="N42" s="134"/>
      <c r="O42" s="134"/>
      <c r="P42" s="134"/>
      <c r="Q42" s="134"/>
      <c r="R42" s="134"/>
      <c r="S42" s="134"/>
      <c r="T42" s="134"/>
      <c r="U42" s="134"/>
      <c r="V42" s="134"/>
      <c r="W42" s="134"/>
      <c r="X42" s="134"/>
    </row>
    <row r="43" spans="1:24" ht="6.75" customHeight="1" x14ac:dyDescent="0.2">
      <c r="A43" s="120"/>
      <c r="B43" s="743"/>
      <c r="C43" s="781"/>
      <c r="D43" s="781"/>
      <c r="E43" s="781"/>
      <c r="F43" s="781"/>
      <c r="G43" s="781"/>
      <c r="H43" s="781"/>
      <c r="I43" s="781"/>
      <c r="J43" s="781"/>
      <c r="K43" s="781"/>
      <c r="L43" s="782"/>
      <c r="M43" s="781"/>
      <c r="N43" s="134"/>
      <c r="O43" s="134"/>
      <c r="P43" s="134"/>
      <c r="Q43" s="134"/>
      <c r="R43" s="134"/>
      <c r="S43" s="134"/>
      <c r="T43" s="134"/>
      <c r="U43" s="134"/>
      <c r="V43" s="134"/>
      <c r="W43" s="134"/>
      <c r="X43" s="134"/>
    </row>
    <row r="44" spans="1:24" s="134" customFormat="1" ht="15" x14ac:dyDescent="0.2">
      <c r="A44" s="120"/>
      <c r="B44" s="742" t="s">
        <v>754</v>
      </c>
      <c r="C44" s="796">
        <f t="shared" ref="C44:M44" si="13">+C45+C46</f>
        <v>255598.49420445762</v>
      </c>
      <c r="D44" s="796">
        <f t="shared" si="13"/>
        <v>65922.114403720101</v>
      </c>
      <c r="E44" s="796">
        <f t="shared" si="13"/>
        <v>69389.328253860149</v>
      </c>
      <c r="F44" s="796">
        <f t="shared" si="13"/>
        <v>45050.112419161349</v>
      </c>
      <c r="G44" s="796">
        <f t="shared" si="13"/>
        <v>45050.112419161553</v>
      </c>
      <c r="H44" s="796">
        <f t="shared" si="13"/>
        <v>45050.112419161334</v>
      </c>
      <c r="I44" s="796">
        <f t="shared" si="13"/>
        <v>45141.903493598846</v>
      </c>
      <c r="J44" s="796">
        <f t="shared" si="13"/>
        <v>45050.112419161349</v>
      </c>
      <c r="K44" s="796">
        <f t="shared" si="13"/>
        <v>45050.112419161254</v>
      </c>
      <c r="L44" s="797">
        <f t="shared" si="13"/>
        <v>1058455.8926879968</v>
      </c>
      <c r="M44" s="796">
        <f t="shared" si="13"/>
        <v>1719758.2951394406</v>
      </c>
    </row>
    <row r="45" spans="1:24" s="134" customFormat="1" ht="15" x14ac:dyDescent="0.2">
      <c r="A45" s="130"/>
      <c r="B45" s="743" t="s">
        <v>326</v>
      </c>
      <c r="C45" s="798">
        <v>203935.6197454294</v>
      </c>
      <c r="D45" s="798">
        <v>19507.097417226571</v>
      </c>
      <c r="E45" s="798">
        <v>24047.032818285399</v>
      </c>
      <c r="F45" s="798">
        <v>0</v>
      </c>
      <c r="G45" s="798">
        <v>0</v>
      </c>
      <c r="H45" s="798">
        <v>0</v>
      </c>
      <c r="I45" s="798">
        <v>0</v>
      </c>
      <c r="J45" s="798">
        <v>0</v>
      </c>
      <c r="K45" s="798">
        <v>0</v>
      </c>
      <c r="L45" s="799">
        <v>891823.14113153424</v>
      </c>
      <c r="M45" s="796">
        <f>SUM(C45:L45)</f>
        <v>1139312.8911124757</v>
      </c>
    </row>
    <row r="46" spans="1:24" ht="15" x14ac:dyDescent="0.2">
      <c r="A46" s="130"/>
      <c r="B46" s="743" t="s">
        <v>364</v>
      </c>
      <c r="C46" s="798">
        <v>51662.874459028215</v>
      </c>
      <c r="D46" s="798">
        <v>46415.016986493531</v>
      </c>
      <c r="E46" s="798">
        <v>45342.295435574757</v>
      </c>
      <c r="F46" s="798">
        <v>45050.112419161349</v>
      </c>
      <c r="G46" s="798">
        <v>45050.112419161553</v>
      </c>
      <c r="H46" s="798">
        <v>45050.112419161334</v>
      </c>
      <c r="I46" s="798">
        <v>45141.903493598846</v>
      </c>
      <c r="J46" s="798">
        <v>45050.112419161349</v>
      </c>
      <c r="K46" s="798">
        <v>45050.112419161254</v>
      </c>
      <c r="L46" s="799">
        <v>166632.75155646264</v>
      </c>
      <c r="M46" s="796">
        <f>SUM(C46:L46)</f>
        <v>580445.40402696491</v>
      </c>
      <c r="N46" s="134"/>
      <c r="O46" s="134"/>
      <c r="P46" s="134"/>
      <c r="Q46" s="134"/>
      <c r="R46" s="134"/>
      <c r="S46" s="134"/>
      <c r="T46" s="134"/>
      <c r="U46" s="134"/>
      <c r="V46" s="134"/>
      <c r="W46" s="134"/>
      <c r="X46" s="134"/>
    </row>
    <row r="47" spans="1:24" ht="6.75" customHeight="1" x14ac:dyDescent="0.2">
      <c r="A47" s="120"/>
      <c r="B47" s="747"/>
      <c r="C47" s="792"/>
      <c r="D47" s="792"/>
      <c r="E47" s="792"/>
      <c r="F47" s="792"/>
      <c r="G47" s="792"/>
      <c r="H47" s="792"/>
      <c r="I47" s="792"/>
      <c r="J47" s="792"/>
      <c r="K47" s="792"/>
      <c r="L47" s="793"/>
      <c r="M47" s="792"/>
      <c r="N47" s="134"/>
      <c r="O47" s="134"/>
      <c r="P47" s="134"/>
      <c r="Q47" s="134"/>
      <c r="R47" s="134"/>
      <c r="S47" s="134"/>
      <c r="T47" s="134"/>
      <c r="U47" s="134"/>
      <c r="V47" s="134"/>
      <c r="W47" s="134"/>
      <c r="X47" s="134"/>
    </row>
    <row r="48" spans="1:24" ht="6.75" customHeight="1" x14ac:dyDescent="0.2">
      <c r="A48" s="120"/>
      <c r="B48" s="773"/>
      <c r="C48" s="794"/>
      <c r="D48" s="794"/>
      <c r="E48" s="794"/>
      <c r="F48" s="794"/>
      <c r="G48" s="794"/>
      <c r="H48" s="794"/>
      <c r="I48" s="794"/>
      <c r="J48" s="794"/>
      <c r="K48" s="794"/>
      <c r="L48" s="795"/>
      <c r="M48" s="794"/>
      <c r="N48" s="134"/>
      <c r="O48" s="134"/>
      <c r="P48" s="134"/>
      <c r="Q48" s="134"/>
      <c r="R48" s="134"/>
      <c r="S48" s="134"/>
      <c r="T48" s="134"/>
      <c r="U48" s="134"/>
      <c r="V48" s="134"/>
      <c r="W48" s="134"/>
      <c r="X48" s="134"/>
    </row>
    <row r="49" spans="1:24" s="134" customFormat="1" ht="15" x14ac:dyDescent="0.2">
      <c r="A49" s="120"/>
      <c r="B49" s="749" t="s">
        <v>201</v>
      </c>
      <c r="C49" s="796">
        <f t="shared" ref="C49:K49" si="14">+C50+C51</f>
        <v>2441786.1681215791</v>
      </c>
      <c r="D49" s="796">
        <f t="shared" si="14"/>
        <v>16742.850687539278</v>
      </c>
      <c r="E49" s="796">
        <f t="shared" si="14"/>
        <v>3867.8893513918033</v>
      </c>
      <c r="F49" s="796">
        <f t="shared" si="14"/>
        <v>185.92316873391312</v>
      </c>
      <c r="G49" s="796">
        <f t="shared" si="14"/>
        <v>185.92316093298743</v>
      </c>
      <c r="H49" s="796">
        <f t="shared" si="14"/>
        <v>77.923153132067043</v>
      </c>
      <c r="I49" s="796">
        <f t="shared" si="14"/>
        <v>41.923184335750477</v>
      </c>
      <c r="J49" s="796">
        <f t="shared" si="14"/>
        <v>38.429549886889596</v>
      </c>
      <c r="K49" s="796">
        <f t="shared" si="14"/>
        <v>0</v>
      </c>
      <c r="L49" s="797">
        <f t="shared" ref="L49" si="15">+L50+L51</f>
        <v>4.2518877307884395E-11</v>
      </c>
      <c r="M49" s="796">
        <f>+M50+M51</f>
        <v>2462927.0303775319</v>
      </c>
    </row>
    <row r="50" spans="1:24" s="134" customFormat="1" ht="15" x14ac:dyDescent="0.2">
      <c r="A50" s="130"/>
      <c r="B50" s="749" t="s">
        <v>326</v>
      </c>
      <c r="C50" s="800">
        <v>2439072.8939693798</v>
      </c>
      <c r="D50" s="800">
        <v>15543.299308348214</v>
      </c>
      <c r="E50" s="800">
        <v>3384.9552887305695</v>
      </c>
      <c r="F50" s="800">
        <v>156.985899059209</v>
      </c>
      <c r="G50" s="800">
        <v>168.15966197753298</v>
      </c>
      <c r="H50" s="800">
        <v>70.661820365863193</v>
      </c>
      <c r="I50" s="800">
        <v>37.928317341446302</v>
      </c>
      <c r="J50" s="800">
        <v>37.136126062875498</v>
      </c>
      <c r="K50" s="800">
        <v>0</v>
      </c>
      <c r="L50" s="801">
        <v>5.0931703299283981E-11</v>
      </c>
      <c r="M50" s="796">
        <f>SUM(C50:L50)</f>
        <v>2458472.0203912654</v>
      </c>
    </row>
    <row r="51" spans="1:24" s="134" customFormat="1" ht="15" x14ac:dyDescent="0.2">
      <c r="A51" s="130"/>
      <c r="B51" s="746" t="s">
        <v>364</v>
      </c>
      <c r="C51" s="802">
        <v>2713.2741521993303</v>
      </c>
      <c r="D51" s="802">
        <v>1199.5513791910635</v>
      </c>
      <c r="E51" s="802">
        <v>482.93406266123384</v>
      </c>
      <c r="F51" s="802">
        <v>28.937269674704112</v>
      </c>
      <c r="G51" s="802">
        <v>17.763498955454452</v>
      </c>
      <c r="H51" s="802">
        <v>7.26133276620385</v>
      </c>
      <c r="I51" s="802">
        <v>3.994866994304175</v>
      </c>
      <c r="J51" s="802">
        <v>1.2934238240140985</v>
      </c>
      <c r="K51" s="802">
        <v>0</v>
      </c>
      <c r="L51" s="803">
        <v>-8.4128259913995862E-12</v>
      </c>
      <c r="M51" s="796">
        <f>SUM(C51:L51)</f>
        <v>4455.0099862663001</v>
      </c>
    </row>
    <row r="52" spans="1:24" s="134" customFormat="1" ht="6.75" customHeight="1" x14ac:dyDescent="0.2">
      <c r="A52" s="130"/>
      <c r="B52" s="747"/>
      <c r="C52" s="792"/>
      <c r="D52" s="792"/>
      <c r="E52" s="792"/>
      <c r="F52" s="792"/>
      <c r="G52" s="792"/>
      <c r="H52" s="792"/>
      <c r="I52" s="792"/>
      <c r="J52" s="792"/>
      <c r="K52" s="792"/>
      <c r="L52" s="793"/>
      <c r="M52" s="792"/>
    </row>
    <row r="53" spans="1:24" ht="6.75" customHeight="1" x14ac:dyDescent="0.2">
      <c r="A53" s="130"/>
      <c r="B53" s="743"/>
      <c r="C53" s="790"/>
      <c r="D53" s="790"/>
      <c r="E53" s="790"/>
      <c r="F53" s="790"/>
      <c r="G53" s="790"/>
      <c r="H53" s="790"/>
      <c r="I53" s="790"/>
      <c r="J53" s="790"/>
      <c r="K53" s="790"/>
      <c r="L53" s="791"/>
      <c r="M53" s="790"/>
      <c r="N53" s="134"/>
      <c r="O53" s="134"/>
      <c r="P53" s="134"/>
      <c r="Q53" s="134"/>
      <c r="R53" s="134"/>
      <c r="S53" s="134"/>
      <c r="T53" s="134"/>
      <c r="U53" s="134"/>
      <c r="V53" s="134"/>
      <c r="W53" s="134"/>
      <c r="X53" s="134"/>
    </row>
    <row r="54" spans="1:24" ht="15" x14ac:dyDescent="0.2">
      <c r="A54" s="120"/>
      <c r="B54" s="748" t="s">
        <v>202</v>
      </c>
      <c r="C54" s="796">
        <f t="shared" ref="C54:M54" si="16">+C55+C56</f>
        <v>236300.74860469124</v>
      </c>
      <c r="D54" s="796">
        <f t="shared" si="16"/>
        <v>229663.2102</v>
      </c>
      <c r="E54" s="796">
        <f t="shared" si="16"/>
        <v>235048.95577999999</v>
      </c>
      <c r="F54" s="796">
        <f t="shared" si="16"/>
        <v>241189.34631999998</v>
      </c>
      <c r="G54" s="796">
        <f t="shared" si="16"/>
        <v>183934.63100999998</v>
      </c>
      <c r="H54" s="796">
        <f t="shared" si="16"/>
        <v>268178.80072173255</v>
      </c>
      <c r="I54" s="796">
        <f t="shared" si="16"/>
        <v>1147.9455600000001</v>
      </c>
      <c r="J54" s="796">
        <f t="shared" si="16"/>
        <v>1147.9455600000001</v>
      </c>
      <c r="K54" s="796">
        <f t="shared" si="16"/>
        <v>478.31081</v>
      </c>
      <c r="L54" s="797">
        <f t="shared" si="16"/>
        <v>0</v>
      </c>
      <c r="M54" s="796">
        <f t="shared" si="16"/>
        <v>1397089.8945664233</v>
      </c>
      <c r="N54" s="134"/>
      <c r="O54" s="134"/>
      <c r="P54" s="134"/>
      <c r="Q54" s="134"/>
      <c r="R54" s="134"/>
      <c r="S54" s="134"/>
      <c r="T54" s="134"/>
      <c r="U54" s="134"/>
      <c r="V54" s="134"/>
      <c r="W54" s="134"/>
      <c r="X54" s="134"/>
    </row>
    <row r="55" spans="1:24" ht="15" x14ac:dyDescent="0.2">
      <c r="A55" s="120"/>
      <c r="B55" s="743" t="s">
        <v>326</v>
      </c>
      <c r="C55" s="796">
        <v>173316.05833469122</v>
      </c>
      <c r="D55" s="796">
        <v>178581.47724000001</v>
      </c>
      <c r="E55" s="796">
        <v>196970.52562999999</v>
      </c>
      <c r="F55" s="796">
        <v>217399.56255999999</v>
      </c>
      <c r="G55" s="796">
        <v>174908.09569999998</v>
      </c>
      <c r="H55" s="796">
        <v>266678.35090173257</v>
      </c>
      <c r="I55" s="796">
        <v>1147.9455600000001</v>
      </c>
      <c r="J55" s="796">
        <v>1147.9455600000001</v>
      </c>
      <c r="K55" s="796">
        <v>478.31081</v>
      </c>
      <c r="L55" s="797">
        <v>0</v>
      </c>
      <c r="M55" s="796">
        <f>SUM(C55:L55)</f>
        <v>1210628.2722964233</v>
      </c>
      <c r="N55" s="134"/>
      <c r="O55" s="134"/>
      <c r="P55" s="134"/>
      <c r="Q55" s="134"/>
      <c r="R55" s="134"/>
      <c r="S55" s="134"/>
      <c r="T55" s="134"/>
      <c r="U55" s="134"/>
      <c r="V55" s="134"/>
      <c r="W55" s="134"/>
      <c r="X55" s="134"/>
    </row>
    <row r="56" spans="1:24" ht="15" x14ac:dyDescent="0.2">
      <c r="A56" s="120"/>
      <c r="B56" s="743" t="s">
        <v>364</v>
      </c>
      <c r="C56" s="796">
        <v>62984.690270000006</v>
      </c>
      <c r="D56" s="796">
        <v>51081.732960000001</v>
      </c>
      <c r="E56" s="796">
        <v>38078.43015</v>
      </c>
      <c r="F56" s="796">
        <v>23789.783760000002</v>
      </c>
      <c r="G56" s="796">
        <v>9026.5353100000011</v>
      </c>
      <c r="H56" s="796">
        <v>1500.44982</v>
      </c>
      <c r="I56" s="796">
        <v>0</v>
      </c>
      <c r="J56" s="796">
        <v>0</v>
      </c>
      <c r="K56" s="796">
        <v>0</v>
      </c>
      <c r="L56" s="797">
        <v>0</v>
      </c>
      <c r="M56" s="796">
        <f>SUM(C56:L56)</f>
        <v>186461.62227000002</v>
      </c>
      <c r="N56" s="134"/>
      <c r="O56" s="134"/>
      <c r="P56" s="134"/>
      <c r="Q56" s="134"/>
      <c r="R56" s="134"/>
      <c r="S56" s="134"/>
      <c r="T56" s="134"/>
      <c r="U56" s="134"/>
      <c r="V56" s="134"/>
      <c r="W56" s="134"/>
      <c r="X56" s="134"/>
    </row>
    <row r="57" spans="1:24" ht="6.75" customHeight="1" x14ac:dyDescent="0.2">
      <c r="A57" s="120"/>
      <c r="B57" s="747"/>
      <c r="C57" s="796"/>
      <c r="D57" s="796"/>
      <c r="E57" s="796"/>
      <c r="F57" s="796"/>
      <c r="G57" s="796"/>
      <c r="H57" s="796"/>
      <c r="I57" s="796"/>
      <c r="J57" s="796"/>
      <c r="K57" s="796"/>
      <c r="L57" s="797"/>
      <c r="M57" s="796"/>
      <c r="N57" s="134"/>
      <c r="O57" s="134"/>
      <c r="P57" s="134"/>
      <c r="Q57" s="134"/>
      <c r="R57" s="134"/>
      <c r="S57" s="134"/>
      <c r="T57" s="134"/>
      <c r="U57" s="134"/>
      <c r="V57" s="134"/>
      <c r="W57" s="134"/>
      <c r="X57" s="134"/>
    </row>
    <row r="58" spans="1:24" ht="6.75" customHeight="1" x14ac:dyDescent="0.2">
      <c r="A58" s="120"/>
      <c r="B58" s="745"/>
      <c r="C58" s="804"/>
      <c r="D58" s="804"/>
      <c r="E58" s="804"/>
      <c r="F58" s="804"/>
      <c r="G58" s="804"/>
      <c r="H58" s="804"/>
      <c r="I58" s="804"/>
      <c r="J58" s="804"/>
      <c r="K58" s="804"/>
      <c r="L58" s="805"/>
      <c r="M58" s="804"/>
      <c r="N58" s="134"/>
      <c r="O58" s="134"/>
      <c r="P58" s="134"/>
      <c r="Q58" s="134"/>
      <c r="R58" s="134"/>
      <c r="S58" s="134"/>
      <c r="T58" s="134"/>
      <c r="U58" s="134"/>
      <c r="V58" s="134"/>
      <c r="W58" s="134"/>
      <c r="X58" s="134"/>
    </row>
    <row r="59" spans="1:24" ht="15" x14ac:dyDescent="0.2">
      <c r="A59" s="120"/>
      <c r="B59" s="748" t="s">
        <v>440</v>
      </c>
      <c r="C59" s="796">
        <f t="shared" ref="C59:M59" si="17">+C60+C61</f>
        <v>1174522.6577495865</v>
      </c>
      <c r="D59" s="796">
        <f t="shared" si="17"/>
        <v>316815.84935971844</v>
      </c>
      <c r="E59" s="796">
        <f t="shared" si="17"/>
        <v>24647.075067241138</v>
      </c>
      <c r="F59" s="796">
        <f t="shared" si="17"/>
        <v>9138.8180272411355</v>
      </c>
      <c r="G59" s="796">
        <f t="shared" si="17"/>
        <v>7957.6215172411357</v>
      </c>
      <c r="H59" s="796">
        <f t="shared" si="17"/>
        <v>7957.6215172411357</v>
      </c>
      <c r="I59" s="796">
        <f t="shared" si="17"/>
        <v>7957.6215172411357</v>
      </c>
      <c r="J59" s="796">
        <f t="shared" si="17"/>
        <v>7957.6215172411357</v>
      </c>
      <c r="K59" s="796">
        <f t="shared" si="17"/>
        <v>7957.6215172411357</v>
      </c>
      <c r="L59" s="797">
        <f t="shared" si="17"/>
        <v>527873.54416224686</v>
      </c>
      <c r="M59" s="796">
        <f t="shared" si="17"/>
        <v>2092786.0519522398</v>
      </c>
      <c r="N59" s="134"/>
      <c r="O59" s="134"/>
      <c r="P59" s="134"/>
      <c r="Q59" s="134"/>
      <c r="R59" s="134"/>
      <c r="S59" s="134"/>
      <c r="T59" s="134"/>
      <c r="U59" s="134"/>
      <c r="V59" s="134"/>
      <c r="W59" s="134"/>
      <c r="X59" s="134"/>
    </row>
    <row r="60" spans="1:24" ht="15" x14ac:dyDescent="0.2">
      <c r="A60" s="120"/>
      <c r="B60" s="743" t="s">
        <v>326</v>
      </c>
      <c r="C60" s="796">
        <v>1101691.6582602989</v>
      </c>
      <c r="D60" s="796">
        <v>293534.27161970478</v>
      </c>
      <c r="E60" s="796">
        <v>16689.453550000002</v>
      </c>
      <c r="F60" s="796">
        <v>1181.19651</v>
      </c>
      <c r="G60" s="796">
        <v>0</v>
      </c>
      <c r="H60" s="796">
        <v>0</v>
      </c>
      <c r="I60" s="796">
        <v>0</v>
      </c>
      <c r="J60" s="796">
        <v>0</v>
      </c>
      <c r="K60" s="796">
        <v>0</v>
      </c>
      <c r="L60" s="797">
        <v>449583.1367415908</v>
      </c>
      <c r="M60" s="796">
        <f>SUM(C60:L60)</f>
        <v>1862679.7166815945</v>
      </c>
      <c r="N60" s="134"/>
      <c r="O60" s="134"/>
      <c r="P60" s="134"/>
      <c r="Q60" s="134"/>
      <c r="R60" s="134"/>
      <c r="S60" s="134"/>
      <c r="T60" s="134"/>
      <c r="U60" s="134"/>
      <c r="V60" s="134"/>
      <c r="W60" s="134"/>
      <c r="X60" s="134"/>
    </row>
    <row r="61" spans="1:24" ht="15" x14ac:dyDescent="0.2">
      <c r="A61" s="120"/>
      <c r="B61" s="743" t="s">
        <v>364</v>
      </c>
      <c r="C61" s="796">
        <v>72830.999489287671</v>
      </c>
      <c r="D61" s="796">
        <v>23281.577740013636</v>
      </c>
      <c r="E61" s="796">
        <v>7957.6215172411357</v>
      </c>
      <c r="F61" s="796">
        <v>7957.6215172411357</v>
      </c>
      <c r="G61" s="796">
        <v>7957.6215172411357</v>
      </c>
      <c r="H61" s="796">
        <v>7957.6215172411357</v>
      </c>
      <c r="I61" s="796">
        <v>7957.6215172411357</v>
      </c>
      <c r="J61" s="796">
        <v>7957.6215172411357</v>
      </c>
      <c r="K61" s="796">
        <v>7957.6215172411357</v>
      </c>
      <c r="L61" s="797">
        <v>78290.40742065612</v>
      </c>
      <c r="M61" s="796">
        <f>SUM(C61:L61)</f>
        <v>230106.33527064539</v>
      </c>
      <c r="N61" s="134"/>
      <c r="O61" s="134"/>
      <c r="P61" s="134"/>
      <c r="Q61" s="134"/>
      <c r="R61" s="134"/>
      <c r="S61" s="134"/>
      <c r="T61" s="134"/>
      <c r="U61" s="134"/>
      <c r="V61" s="134"/>
      <c r="W61" s="134"/>
      <c r="X61" s="134"/>
    </row>
    <row r="62" spans="1:24" ht="6.75" customHeight="1" x14ac:dyDescent="0.2">
      <c r="A62" s="120"/>
      <c r="B62" s="742"/>
      <c r="C62" s="798"/>
      <c r="D62" s="798"/>
      <c r="E62" s="798"/>
      <c r="F62" s="798"/>
      <c r="G62" s="798"/>
      <c r="H62" s="798"/>
      <c r="I62" s="798"/>
      <c r="J62" s="798"/>
      <c r="K62" s="798"/>
      <c r="L62" s="799"/>
      <c r="M62" s="798"/>
      <c r="N62" s="134"/>
      <c r="O62" s="134"/>
      <c r="P62" s="134"/>
      <c r="Q62" s="134"/>
      <c r="R62" s="134"/>
      <c r="S62" s="134"/>
      <c r="T62" s="134"/>
      <c r="U62" s="134"/>
      <c r="V62" s="134"/>
      <c r="W62" s="134"/>
      <c r="X62" s="134"/>
    </row>
    <row r="63" spans="1:24" ht="6" customHeight="1" x14ac:dyDescent="0.2">
      <c r="A63" s="120"/>
      <c r="B63" s="742"/>
      <c r="C63" s="798"/>
      <c r="D63" s="798"/>
      <c r="E63" s="798"/>
      <c r="F63" s="798"/>
      <c r="G63" s="798"/>
      <c r="H63" s="798"/>
      <c r="I63" s="798"/>
      <c r="J63" s="798"/>
      <c r="K63" s="798"/>
      <c r="L63" s="799"/>
      <c r="M63" s="798"/>
      <c r="N63" s="134"/>
      <c r="O63" s="134"/>
      <c r="P63" s="134"/>
      <c r="Q63" s="134"/>
      <c r="R63" s="134"/>
      <c r="S63" s="134"/>
      <c r="T63" s="134"/>
      <c r="U63" s="134"/>
      <c r="V63" s="134"/>
      <c r="W63" s="134"/>
      <c r="X63" s="134"/>
    </row>
    <row r="64" spans="1:24" ht="15" x14ac:dyDescent="0.2">
      <c r="B64" s="753" t="s">
        <v>199</v>
      </c>
      <c r="C64" s="784">
        <f>+C66+C67</f>
        <v>22623067.827124353</v>
      </c>
      <c r="D64" s="784">
        <f>+D66+D67</f>
        <v>2530067.8590832101</v>
      </c>
      <c r="E64" s="784">
        <f>+E66+E67</f>
        <v>0</v>
      </c>
      <c r="F64" s="784">
        <f t="shared" ref="F64:L64" si="18">+F66+F67</f>
        <v>0</v>
      </c>
      <c r="G64" s="784">
        <f t="shared" si="18"/>
        <v>0</v>
      </c>
      <c r="H64" s="784">
        <f t="shared" si="18"/>
        <v>0</v>
      </c>
      <c r="I64" s="784">
        <f t="shared" si="18"/>
        <v>0</v>
      </c>
      <c r="J64" s="784">
        <f t="shared" si="18"/>
        <v>0</v>
      </c>
      <c r="K64" s="784">
        <f t="shared" si="18"/>
        <v>0</v>
      </c>
      <c r="L64" s="785">
        <f t="shared" si="18"/>
        <v>0</v>
      </c>
      <c r="M64" s="784">
        <f>+M66+M67</f>
        <v>25153135.686207563</v>
      </c>
      <c r="N64" s="134"/>
      <c r="O64" s="134"/>
      <c r="P64" s="134"/>
      <c r="Q64" s="134"/>
      <c r="R64" s="134"/>
      <c r="S64" s="134"/>
      <c r="T64" s="134"/>
      <c r="U64" s="134"/>
      <c r="V64" s="134"/>
      <c r="W64" s="134"/>
      <c r="X64" s="134"/>
    </row>
    <row r="65" spans="1:24" ht="15" x14ac:dyDescent="0.2">
      <c r="B65" s="753" t="s">
        <v>438</v>
      </c>
      <c r="C65" s="778">
        <f>+C64/$M$70</f>
        <v>5.0336838896026935E-2</v>
      </c>
      <c r="D65" s="778">
        <f t="shared" ref="D65:M65" si="19">+D64/$M$70</f>
        <v>5.6294583560409922E-3</v>
      </c>
      <c r="E65" s="778">
        <f t="shared" si="19"/>
        <v>0</v>
      </c>
      <c r="F65" s="778">
        <f t="shared" si="19"/>
        <v>0</v>
      </c>
      <c r="G65" s="778">
        <f t="shared" si="19"/>
        <v>0</v>
      </c>
      <c r="H65" s="778">
        <f t="shared" si="19"/>
        <v>0</v>
      </c>
      <c r="I65" s="778">
        <f t="shared" si="19"/>
        <v>0</v>
      </c>
      <c r="J65" s="778">
        <f t="shared" si="19"/>
        <v>0</v>
      </c>
      <c r="K65" s="778">
        <f t="shared" si="19"/>
        <v>0</v>
      </c>
      <c r="L65" s="778">
        <f t="shared" si="19"/>
        <v>0</v>
      </c>
      <c r="M65" s="778">
        <f t="shared" si="19"/>
        <v>5.596629725206792E-2</v>
      </c>
      <c r="N65" s="134"/>
      <c r="O65" s="134"/>
      <c r="P65" s="134"/>
      <c r="Q65" s="134"/>
      <c r="R65" s="134"/>
      <c r="S65" s="134"/>
      <c r="T65" s="134"/>
      <c r="U65" s="134"/>
      <c r="V65" s="134"/>
      <c r="W65" s="134"/>
      <c r="X65" s="134"/>
    </row>
    <row r="66" spans="1:24" ht="15" x14ac:dyDescent="0.2">
      <c r="B66" s="772" t="s">
        <v>326</v>
      </c>
      <c r="C66" s="787">
        <v>22623067.827124353</v>
      </c>
      <c r="D66" s="787">
        <v>2530067.8590832101</v>
      </c>
      <c r="E66" s="787">
        <v>0</v>
      </c>
      <c r="F66" s="787">
        <v>0</v>
      </c>
      <c r="G66" s="787">
        <v>0</v>
      </c>
      <c r="H66" s="787">
        <v>0</v>
      </c>
      <c r="I66" s="787">
        <v>0</v>
      </c>
      <c r="J66" s="787">
        <v>0</v>
      </c>
      <c r="K66" s="787">
        <v>0</v>
      </c>
      <c r="L66" s="788">
        <v>0</v>
      </c>
      <c r="M66" s="787">
        <f>SUM(C66:L66)</f>
        <v>25153135.686207563</v>
      </c>
      <c r="N66" s="134"/>
      <c r="O66" s="134"/>
      <c r="P66" s="134"/>
      <c r="Q66" s="134"/>
      <c r="R66" s="134"/>
      <c r="S66" s="134"/>
      <c r="T66" s="134"/>
      <c r="U66" s="134"/>
      <c r="V66" s="134"/>
      <c r="W66" s="134"/>
      <c r="X66" s="134"/>
    </row>
    <row r="67" spans="1:24" ht="15" x14ac:dyDescent="0.2">
      <c r="B67" s="772" t="s">
        <v>364</v>
      </c>
      <c r="C67" s="787">
        <v>0</v>
      </c>
      <c r="D67" s="787">
        <v>0</v>
      </c>
      <c r="E67" s="787">
        <v>0</v>
      </c>
      <c r="F67" s="787">
        <v>0</v>
      </c>
      <c r="G67" s="787">
        <v>0</v>
      </c>
      <c r="H67" s="787">
        <v>0</v>
      </c>
      <c r="I67" s="787">
        <v>0</v>
      </c>
      <c r="J67" s="787">
        <v>0</v>
      </c>
      <c r="K67" s="787">
        <v>0</v>
      </c>
      <c r="L67" s="788">
        <v>0</v>
      </c>
      <c r="M67" s="787">
        <f>SUM(C67:L67)</f>
        <v>0</v>
      </c>
      <c r="N67" s="134"/>
      <c r="O67" s="134"/>
      <c r="P67" s="134"/>
      <c r="Q67" s="134"/>
      <c r="R67" s="134"/>
      <c r="S67" s="134"/>
      <c r="T67" s="134"/>
      <c r="U67" s="134"/>
      <c r="V67" s="134"/>
      <c r="W67" s="134"/>
      <c r="X67" s="134"/>
    </row>
    <row r="68" spans="1:24" ht="9.75" customHeight="1" thickBot="1" x14ac:dyDescent="0.25">
      <c r="B68" s="774"/>
      <c r="C68" s="787"/>
      <c r="D68" s="787"/>
      <c r="E68" s="787"/>
      <c r="F68" s="787"/>
      <c r="G68" s="787"/>
      <c r="H68" s="787"/>
      <c r="I68" s="787"/>
      <c r="J68" s="787"/>
      <c r="K68" s="787"/>
      <c r="L68" s="788"/>
      <c r="M68" s="787"/>
      <c r="N68" s="134"/>
      <c r="O68" s="134"/>
      <c r="P68" s="134"/>
      <c r="Q68" s="134"/>
      <c r="R68" s="134"/>
      <c r="S68" s="134"/>
      <c r="T68" s="134"/>
      <c r="U68" s="134"/>
      <c r="V68" s="134"/>
      <c r="W68" s="134"/>
      <c r="X68" s="134"/>
    </row>
    <row r="69" spans="1:24" ht="9.75" customHeight="1" thickTop="1" x14ac:dyDescent="0.2">
      <c r="B69" s="741"/>
      <c r="C69" s="806"/>
      <c r="D69" s="806"/>
      <c r="E69" s="806"/>
      <c r="F69" s="806"/>
      <c r="G69" s="806"/>
      <c r="H69" s="806"/>
      <c r="I69" s="806"/>
      <c r="J69" s="806"/>
      <c r="K69" s="806"/>
      <c r="L69" s="807"/>
      <c r="M69" s="806"/>
      <c r="N69" s="134"/>
      <c r="O69" s="134"/>
      <c r="P69" s="134"/>
      <c r="Q69" s="134"/>
      <c r="R69" s="134"/>
      <c r="S69" s="134"/>
      <c r="T69" s="134"/>
      <c r="U69" s="134"/>
      <c r="V69" s="134"/>
      <c r="W69" s="134"/>
      <c r="X69" s="134"/>
    </row>
    <row r="70" spans="1:24" ht="15" x14ac:dyDescent="0.2">
      <c r="B70" s="753" t="s">
        <v>755</v>
      </c>
      <c r="C70" s="783">
        <f t="shared" ref="C70:M70" si="20">+C72+C73</f>
        <v>90024740.230553567</v>
      </c>
      <c r="D70" s="783">
        <f t="shared" si="20"/>
        <v>39429080.879363656</v>
      </c>
      <c r="E70" s="783">
        <f t="shared" si="20"/>
        <v>33585121.750284307</v>
      </c>
      <c r="F70" s="783">
        <f t="shared" si="20"/>
        <v>35121042.684290424</v>
      </c>
      <c r="G70" s="783">
        <f t="shared" si="20"/>
        <v>33646643.573646665</v>
      </c>
      <c r="H70" s="783">
        <f t="shared" si="20"/>
        <v>25720955.285793416</v>
      </c>
      <c r="I70" s="783">
        <f t="shared" si="20"/>
        <v>25208879.657525565</v>
      </c>
      <c r="J70" s="783">
        <f t="shared" si="20"/>
        <v>25505025.510530937</v>
      </c>
      <c r="K70" s="783">
        <f t="shared" si="20"/>
        <v>19024514.982456882</v>
      </c>
      <c r="L70" s="783">
        <f t="shared" si="20"/>
        <v>122167617.48632959</v>
      </c>
      <c r="M70" s="783">
        <f t="shared" si="20"/>
        <v>449433622.04077506</v>
      </c>
      <c r="N70" s="134"/>
      <c r="O70" s="134"/>
      <c r="P70" s="134"/>
      <c r="Q70" s="134"/>
      <c r="R70" s="134"/>
      <c r="S70" s="134"/>
      <c r="T70" s="134"/>
      <c r="U70" s="134"/>
      <c r="V70" s="134"/>
      <c r="W70" s="134"/>
      <c r="X70" s="134"/>
    </row>
    <row r="71" spans="1:24" ht="15" x14ac:dyDescent="0.2">
      <c r="B71" s="753" t="s">
        <v>438</v>
      </c>
      <c r="C71" s="778">
        <f>+C70/$M$70</f>
        <v>0.2003070883343615</v>
      </c>
      <c r="D71" s="778">
        <f t="shared" ref="D71:M71" si="21">+D70/$M$70</f>
        <v>8.7730599015545918E-2</v>
      </c>
      <c r="E71" s="778">
        <f t="shared" si="21"/>
        <v>7.4727657440896308E-2</v>
      </c>
      <c r="F71" s="778">
        <f t="shared" si="21"/>
        <v>7.814511634624445E-2</v>
      </c>
      <c r="G71" s="778">
        <f t="shared" si="21"/>
        <v>7.4864544892892015E-2</v>
      </c>
      <c r="H71" s="778">
        <f t="shared" si="21"/>
        <v>5.7229708736521431E-2</v>
      </c>
      <c r="I71" s="778">
        <f t="shared" si="21"/>
        <v>5.6090328852251466E-2</v>
      </c>
      <c r="J71" s="778">
        <f t="shared" si="21"/>
        <v>5.674926009032983E-2</v>
      </c>
      <c r="K71" s="778">
        <f t="shared" si="21"/>
        <v>4.2329977219040534E-2</v>
      </c>
      <c r="L71" s="778">
        <f t="shared" si="21"/>
        <v>0.27182571907191644</v>
      </c>
      <c r="M71" s="778">
        <f t="shared" si="21"/>
        <v>1</v>
      </c>
      <c r="N71" s="134"/>
      <c r="O71" s="134"/>
      <c r="P71" s="134"/>
      <c r="Q71" s="134"/>
      <c r="R71" s="134"/>
      <c r="S71" s="134"/>
      <c r="T71" s="134"/>
      <c r="U71" s="134"/>
      <c r="V71" s="134"/>
      <c r="W71" s="134"/>
      <c r="X71" s="134"/>
    </row>
    <row r="72" spans="1:24" ht="15" x14ac:dyDescent="0.2">
      <c r="A72" s="122"/>
      <c r="B72" s="775" t="s">
        <v>326</v>
      </c>
      <c r="C72" s="786">
        <f t="shared" ref="C72:L72" si="22">+C15+C20+C25+C30+C66</f>
        <v>71398525.713680103</v>
      </c>
      <c r="D72" s="786">
        <f t="shared" si="22"/>
        <v>24945491.651341107</v>
      </c>
      <c r="E72" s="786">
        <f t="shared" si="22"/>
        <v>21406236.81850693</v>
      </c>
      <c r="F72" s="786">
        <f t="shared" si="22"/>
        <v>25113746.099392492</v>
      </c>
      <c r="G72" s="786">
        <f t="shared" si="22"/>
        <v>25308094.23087386</v>
      </c>
      <c r="H72" s="786">
        <f t="shared" si="22"/>
        <v>18641820.120662645</v>
      </c>
      <c r="I72" s="786">
        <f t="shared" si="22"/>
        <v>18861124.565843254</v>
      </c>
      <c r="J72" s="786">
        <f t="shared" si="22"/>
        <v>19607884.54443232</v>
      </c>
      <c r="K72" s="786">
        <f t="shared" si="22"/>
        <v>13991582.598277647</v>
      </c>
      <c r="L72" s="786">
        <f t="shared" si="22"/>
        <v>78676334.479906619</v>
      </c>
      <c r="M72" s="787">
        <f>SUM(C72:L72)</f>
        <v>317950840.82291698</v>
      </c>
      <c r="N72" s="134"/>
      <c r="O72" s="134"/>
      <c r="P72" s="134"/>
      <c r="Q72" s="134"/>
      <c r="R72" s="134"/>
      <c r="S72" s="134"/>
      <c r="T72" s="134"/>
      <c r="U72" s="134"/>
      <c r="V72" s="134"/>
      <c r="W72" s="134"/>
      <c r="X72" s="134"/>
    </row>
    <row r="73" spans="1:24" ht="15" x14ac:dyDescent="0.2">
      <c r="A73" s="122"/>
      <c r="B73" s="775" t="s">
        <v>364</v>
      </c>
      <c r="C73" s="786">
        <f t="shared" ref="C73:L73" si="23">+C16+C21+C26+C31+C67</f>
        <v>18626214.516873471</v>
      </c>
      <c r="D73" s="786">
        <f t="shared" si="23"/>
        <v>14483589.228022546</v>
      </c>
      <c r="E73" s="786">
        <f t="shared" si="23"/>
        <v>12178884.931777377</v>
      </c>
      <c r="F73" s="786">
        <f t="shared" si="23"/>
        <v>10007296.584897932</v>
      </c>
      <c r="G73" s="786">
        <f t="shared" si="23"/>
        <v>8338549.3427728023</v>
      </c>
      <c r="H73" s="786">
        <f t="shared" si="23"/>
        <v>7079135.1651307726</v>
      </c>
      <c r="I73" s="786">
        <f t="shared" si="23"/>
        <v>6347755.0916823111</v>
      </c>
      <c r="J73" s="786">
        <f t="shared" si="23"/>
        <v>5897140.9660986168</v>
      </c>
      <c r="K73" s="786">
        <f t="shared" si="23"/>
        <v>5032932.3841792345</v>
      </c>
      <c r="L73" s="786">
        <f t="shared" si="23"/>
        <v>43491283.006422967</v>
      </c>
      <c r="M73" s="787">
        <f>SUM(C73:L73)</f>
        <v>131482781.21785805</v>
      </c>
      <c r="N73" s="134"/>
      <c r="O73" s="134"/>
      <c r="P73" s="134"/>
      <c r="Q73" s="134"/>
      <c r="R73" s="134"/>
      <c r="S73" s="134"/>
      <c r="T73" s="134"/>
      <c r="U73" s="134"/>
      <c r="V73" s="134"/>
      <c r="W73" s="134"/>
      <c r="X73" s="134"/>
    </row>
    <row r="74" spans="1:24" ht="9.75" customHeight="1" thickBot="1" x14ac:dyDescent="0.25">
      <c r="A74" s="122"/>
      <c r="B74" s="776"/>
      <c r="C74" s="808"/>
      <c r="D74" s="808"/>
      <c r="E74" s="808"/>
      <c r="F74" s="808"/>
      <c r="G74" s="808"/>
      <c r="H74" s="808"/>
      <c r="I74" s="808"/>
      <c r="J74" s="808"/>
      <c r="K74" s="808"/>
      <c r="L74" s="809"/>
      <c r="M74" s="808"/>
    </row>
    <row r="75" spans="1:24" ht="13.5" thickTop="1" x14ac:dyDescent="0.2">
      <c r="A75" s="122"/>
      <c r="B75" s="135"/>
      <c r="C75" s="135"/>
      <c r="D75" s="135"/>
      <c r="E75" s="135"/>
      <c r="F75" s="135"/>
      <c r="G75" s="135"/>
      <c r="H75" s="135"/>
      <c r="I75" s="135"/>
      <c r="J75" s="135"/>
      <c r="K75" s="135"/>
      <c r="L75" s="135"/>
      <c r="M75" s="135"/>
    </row>
    <row r="76" spans="1:24" ht="15" x14ac:dyDescent="0.25">
      <c r="A76" s="122"/>
      <c r="B76" s="607" t="s">
        <v>450</v>
      </c>
      <c r="C76" s="137"/>
      <c r="D76" s="137"/>
      <c r="E76" s="137"/>
      <c r="F76" s="137"/>
      <c r="G76" s="137"/>
      <c r="H76" s="137"/>
      <c r="I76" s="137"/>
      <c r="J76" s="137"/>
      <c r="K76" s="137"/>
      <c r="L76" s="137"/>
      <c r="M76" s="138"/>
    </row>
    <row r="77" spans="1:24" ht="15" x14ac:dyDescent="0.25">
      <c r="A77" s="122"/>
      <c r="B77" s="607" t="s">
        <v>884</v>
      </c>
      <c r="C77" s="137"/>
      <c r="D77" s="137"/>
      <c r="E77" s="137"/>
      <c r="F77" s="137"/>
      <c r="G77" s="137"/>
      <c r="H77" s="137"/>
      <c r="I77" s="137"/>
      <c r="J77" s="137"/>
      <c r="K77" s="137"/>
      <c r="L77" s="137"/>
      <c r="M77" s="138"/>
    </row>
    <row r="78" spans="1:24" ht="15" x14ac:dyDescent="0.25">
      <c r="A78" s="122"/>
      <c r="B78" s="607" t="s">
        <v>739</v>
      </c>
      <c r="C78" s="137"/>
      <c r="D78" s="137"/>
      <c r="E78" s="137"/>
      <c r="F78" s="137"/>
      <c r="G78" s="137"/>
      <c r="H78" s="137"/>
      <c r="I78" s="137"/>
      <c r="J78" s="137"/>
      <c r="K78" s="137"/>
      <c r="L78" s="137"/>
      <c r="M78" s="138"/>
    </row>
    <row r="79" spans="1:24" ht="15" x14ac:dyDescent="0.25">
      <c r="A79" s="122"/>
      <c r="B79" s="42"/>
      <c r="C79" s="137"/>
      <c r="D79" s="137"/>
      <c r="E79" s="137"/>
      <c r="F79" s="137"/>
      <c r="G79" s="137"/>
      <c r="H79" s="137"/>
      <c r="I79" s="137"/>
      <c r="J79" s="137"/>
      <c r="K79" s="137"/>
      <c r="L79" s="137"/>
      <c r="M79" s="137"/>
    </row>
    <row r="81" spans="1:13" ht="11.25" x14ac:dyDescent="0.2">
      <c r="A81" s="122"/>
      <c r="C81" s="139"/>
      <c r="D81" s="139"/>
      <c r="E81" s="139"/>
      <c r="F81" s="139"/>
      <c r="G81" s="139"/>
      <c r="H81" s="139"/>
      <c r="I81" s="139"/>
      <c r="J81" s="139"/>
      <c r="K81" s="139"/>
      <c r="L81" s="139"/>
      <c r="M81" s="139"/>
    </row>
  </sheetData>
  <mergeCells count="14">
    <mergeCell ref="B6:M6"/>
    <mergeCell ref="B7:M7"/>
    <mergeCell ref="B10:B11"/>
    <mergeCell ref="C10:C11"/>
    <mergeCell ref="D10:D11"/>
    <mergeCell ref="E10:E11"/>
    <mergeCell ref="F10:F11"/>
    <mergeCell ref="G10:G11"/>
    <mergeCell ref="H10:H11"/>
    <mergeCell ref="I10:I11"/>
    <mergeCell ref="J10:J11"/>
    <mergeCell ref="K10:K11"/>
    <mergeCell ref="L10:L11"/>
    <mergeCell ref="M10:M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55"/>
  <sheetViews>
    <sheetView showGridLines="0" zoomScale="85" zoomScaleNormal="85" zoomScaleSheetLayoutView="80" workbookViewId="0"/>
  </sheetViews>
  <sheetFormatPr baseColWidth="10" defaultColWidth="11.42578125" defaultRowHeight="12.75" x14ac:dyDescent="0.2"/>
  <cols>
    <col min="1" max="1" width="7.140625" style="7" bestFit="1" customWidth="1"/>
    <col min="2" max="2" width="36" style="92" customWidth="1"/>
    <col min="3" max="34" width="9.7109375" style="92" customWidth="1"/>
    <col min="35" max="36" width="12.7109375" style="92" customWidth="1"/>
    <col min="37" max="37" width="15.7109375" style="92" bestFit="1" customWidth="1"/>
    <col min="38" max="40" width="11.42578125" style="110"/>
    <col min="41" max="43" width="13" style="110" bestFit="1" customWidth="1"/>
    <col min="44" max="45" width="13.5703125" style="110" bestFit="1" customWidth="1"/>
    <col min="46" max="16384" width="11.42578125" style="110"/>
  </cols>
  <sheetData>
    <row r="1" spans="1:37" ht="15" x14ac:dyDescent="0.25">
      <c r="A1" s="1128" t="s">
        <v>262</v>
      </c>
      <c r="B1" s="1131"/>
    </row>
    <row r="2" spans="1:37" ht="15" customHeight="1" x14ac:dyDescent="0.25">
      <c r="A2" s="62"/>
      <c r="B2" s="509" t="s">
        <v>642</v>
      </c>
      <c r="C2" s="93"/>
      <c r="D2" s="94"/>
      <c r="E2" s="94"/>
      <c r="F2" s="94"/>
      <c r="G2" s="94"/>
      <c r="H2" s="93"/>
      <c r="I2" s="94"/>
      <c r="J2" s="94"/>
      <c r="K2" s="94"/>
      <c r="L2" s="94"/>
      <c r="M2" s="94"/>
      <c r="N2" s="94"/>
      <c r="O2" s="93"/>
      <c r="P2" s="94"/>
      <c r="Q2" s="94"/>
      <c r="R2" s="94"/>
      <c r="S2" s="94"/>
      <c r="T2" s="94"/>
      <c r="U2" s="94"/>
      <c r="V2" s="94"/>
      <c r="W2" s="94"/>
      <c r="X2" s="94"/>
      <c r="Y2" s="94"/>
      <c r="Z2" s="94"/>
      <c r="AA2" s="94"/>
      <c r="AB2" s="94"/>
      <c r="AC2" s="94"/>
      <c r="AD2" s="94"/>
      <c r="AE2" s="94"/>
      <c r="AF2" s="94"/>
    </row>
    <row r="3" spans="1:37" ht="15" customHeight="1" x14ac:dyDescent="0.25">
      <c r="A3" s="62"/>
      <c r="B3" s="993" t="s">
        <v>362</v>
      </c>
      <c r="C3" s="94"/>
      <c r="D3" s="93"/>
      <c r="E3" s="94"/>
      <c r="F3" s="94"/>
      <c r="G3" s="93"/>
      <c r="H3" s="94"/>
      <c r="I3" s="94"/>
      <c r="J3" s="94"/>
      <c r="K3" s="94"/>
      <c r="L3" s="94"/>
      <c r="M3" s="94"/>
      <c r="N3" s="94"/>
      <c r="O3" s="94"/>
      <c r="P3" s="94"/>
      <c r="Q3" s="94"/>
      <c r="R3" s="94"/>
      <c r="S3" s="94"/>
      <c r="T3" s="94"/>
      <c r="U3" s="94"/>
      <c r="V3" s="94"/>
      <c r="W3" s="94"/>
      <c r="X3" s="94"/>
      <c r="Y3" s="94"/>
      <c r="Z3" s="94"/>
      <c r="AA3" s="94"/>
      <c r="AB3" s="94"/>
      <c r="AC3" s="94"/>
      <c r="AD3" s="94"/>
      <c r="AE3" s="94"/>
      <c r="AF3" s="94"/>
      <c r="AI3" s="95"/>
      <c r="AJ3" s="95"/>
      <c r="AK3" s="95"/>
    </row>
    <row r="4" spans="1:37" s="111" customFormat="1" x14ac:dyDescent="0.2">
      <c r="A4" s="7"/>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row>
    <row r="5" spans="1:37" s="111" customFormat="1" ht="13.5" thickBot="1" x14ac:dyDescent="0.25">
      <c r="A5" s="7"/>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1:37" s="111" customFormat="1" ht="18" thickBot="1" x14ac:dyDescent="0.25">
      <c r="A6" s="7"/>
      <c r="B6" s="1329" t="s">
        <v>679</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1"/>
    </row>
    <row r="7" spans="1:37" s="111" customForma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s="111" customFormat="1" ht="13.5" thickBot="1" x14ac:dyDescent="0.25">
      <c r="A8" s="7"/>
      <c r="B8" s="380" t="s">
        <v>807</v>
      </c>
      <c r="C8" s="7"/>
      <c r="D8" s="7"/>
      <c r="E8" s="7"/>
      <c r="F8" s="7"/>
      <c r="G8" s="7"/>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row>
    <row r="9" spans="1:37" s="111" customFormat="1" ht="14.25" thickTop="1" thickBot="1" x14ac:dyDescent="0.25">
      <c r="A9" s="7"/>
      <c r="B9" s="610"/>
      <c r="C9" s="610">
        <v>2018</v>
      </c>
      <c r="D9" s="610">
        <v>2019</v>
      </c>
      <c r="E9" s="610">
        <v>2020</v>
      </c>
      <c r="F9" s="610">
        <v>2021</v>
      </c>
      <c r="G9" s="610">
        <v>2022</v>
      </c>
      <c r="H9" s="610">
        <v>2023</v>
      </c>
      <c r="I9" s="610">
        <v>2024</v>
      </c>
      <c r="J9" s="610">
        <v>2025</v>
      </c>
      <c r="K9" s="610">
        <v>2026</v>
      </c>
      <c r="L9" s="610">
        <v>2027</v>
      </c>
      <c r="M9" s="610">
        <v>2028</v>
      </c>
      <c r="N9" s="610">
        <v>2029</v>
      </c>
      <c r="O9" s="610">
        <v>2030</v>
      </c>
      <c r="P9" s="610">
        <v>2031</v>
      </c>
      <c r="Q9" s="610">
        <v>2032</v>
      </c>
      <c r="R9" s="610">
        <v>2033</v>
      </c>
      <c r="S9" s="610">
        <v>2034</v>
      </c>
      <c r="T9" s="610">
        <v>2035</v>
      </c>
      <c r="U9" s="610">
        <v>2036</v>
      </c>
      <c r="V9" s="610">
        <v>2037</v>
      </c>
      <c r="W9" s="610">
        <v>2038</v>
      </c>
      <c r="X9" s="610">
        <v>2039</v>
      </c>
      <c r="Y9" s="610">
        <v>2040</v>
      </c>
      <c r="Z9" s="610">
        <v>2041</v>
      </c>
      <c r="AA9" s="610">
        <v>2042</v>
      </c>
      <c r="AB9" s="610">
        <v>2043</v>
      </c>
      <c r="AC9" s="610">
        <v>2044</v>
      </c>
      <c r="AD9" s="610">
        <v>2045</v>
      </c>
      <c r="AE9" s="610">
        <v>2046</v>
      </c>
      <c r="AF9" s="610">
        <v>2047</v>
      </c>
      <c r="AG9" s="610">
        <v>2048</v>
      </c>
      <c r="AH9" s="610">
        <v>2049</v>
      </c>
      <c r="AI9" s="610" t="s">
        <v>741</v>
      </c>
      <c r="AJ9" s="610">
        <v>2117</v>
      </c>
      <c r="AK9" s="610" t="s">
        <v>347</v>
      </c>
    </row>
    <row r="10" spans="1:37" s="111" customFormat="1" ht="14.25" thickTop="1" thickBot="1" x14ac:dyDescent="0.25">
      <c r="A10" s="7"/>
      <c r="B10" s="380"/>
      <c r="C10" s="810"/>
      <c r="D10" s="810"/>
      <c r="E10" s="810"/>
      <c r="F10" s="810"/>
      <c r="G10" s="810"/>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row>
    <row r="11" spans="1:37" s="111" customFormat="1" ht="13.5" thickBot="1" x14ac:dyDescent="0.25">
      <c r="A11" s="7"/>
      <c r="B11" s="1326" t="s">
        <v>530</v>
      </c>
      <c r="C11" s="1327"/>
      <c r="D11" s="1327"/>
      <c r="E11" s="1327"/>
      <c r="F11" s="1327"/>
      <c r="G11" s="132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7"/>
      <c r="AK11" s="1328"/>
    </row>
    <row r="12" spans="1:37" ht="15" customHeight="1" thickBot="1" x14ac:dyDescent="0.25">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row>
    <row r="13" spans="1:37" ht="21.75" customHeight="1" thickBot="1" x14ac:dyDescent="0.25">
      <c r="B13" s="451" t="s">
        <v>66</v>
      </c>
      <c r="C13" s="452">
        <f t="shared" ref="C13:AJ13" si="0">+C14+C15</f>
        <v>71398.525713679759</v>
      </c>
      <c r="D13" s="452">
        <f t="shared" si="0"/>
        <v>24945.491651340708</v>
      </c>
      <c r="E13" s="452">
        <f t="shared" si="0"/>
        <v>21406.236818506735</v>
      </c>
      <c r="F13" s="452">
        <f t="shared" si="0"/>
        <v>25113.74609939225</v>
      </c>
      <c r="G13" s="452">
        <f t="shared" si="0"/>
        <v>25308.094230873561</v>
      </c>
      <c r="H13" s="452">
        <f t="shared" si="0"/>
        <v>18641.820120662283</v>
      </c>
      <c r="I13" s="452">
        <f t="shared" si="0"/>
        <v>18861.124565843282</v>
      </c>
      <c r="J13" s="452">
        <f t="shared" si="0"/>
        <v>19607.884544432385</v>
      </c>
      <c r="K13" s="452">
        <f t="shared" si="0"/>
        <v>13991.582598277682</v>
      </c>
      <c r="L13" s="452">
        <f t="shared" si="0"/>
        <v>13961.455066793586</v>
      </c>
      <c r="M13" s="452">
        <f t="shared" si="0"/>
        <v>5998.6066232523644</v>
      </c>
      <c r="N13" s="452">
        <f t="shared" si="0"/>
        <v>4552.1223030595929</v>
      </c>
      <c r="O13" s="452">
        <f t="shared" si="0"/>
        <v>5188.1313633807795</v>
      </c>
      <c r="P13" s="452">
        <f t="shared" si="0"/>
        <v>5701.1614186002525</v>
      </c>
      <c r="Q13" s="452">
        <f t="shared" si="0"/>
        <v>4891.0035207035125</v>
      </c>
      <c r="R13" s="452">
        <f t="shared" si="0"/>
        <v>4790.3019146675133</v>
      </c>
      <c r="S13" s="452">
        <f t="shared" si="0"/>
        <v>2364.9911739688941</v>
      </c>
      <c r="T13" s="452">
        <f t="shared" si="0"/>
        <v>3207.8272528034463</v>
      </c>
      <c r="U13" s="452">
        <f t="shared" si="0"/>
        <v>5923.4742380300322</v>
      </c>
      <c r="V13" s="452">
        <f t="shared" si="0"/>
        <v>4123.5764929690295</v>
      </c>
      <c r="W13" s="452">
        <f t="shared" si="0"/>
        <v>3828.3898666368132</v>
      </c>
      <c r="X13" s="452">
        <f t="shared" si="0"/>
        <v>1286.8311533118247</v>
      </c>
      <c r="Y13" s="452">
        <f t="shared" si="0"/>
        <v>1088.8962790156174</v>
      </c>
      <c r="Z13" s="452">
        <f t="shared" si="0"/>
        <v>1061.7530641026833</v>
      </c>
      <c r="AA13" s="452">
        <f t="shared" si="0"/>
        <v>1054.3549724919922</v>
      </c>
      <c r="AB13" s="452">
        <f t="shared" si="0"/>
        <v>1041.931597403719</v>
      </c>
      <c r="AC13" s="452">
        <f t="shared" si="0"/>
        <v>1041.2176706882681</v>
      </c>
      <c r="AD13" s="452">
        <f t="shared" si="0"/>
        <v>1041.2176706882681</v>
      </c>
      <c r="AE13" s="452">
        <f t="shared" si="0"/>
        <v>2793.6031705330238</v>
      </c>
      <c r="AF13" s="452">
        <f t="shared" si="0"/>
        <v>935.26781285154277</v>
      </c>
      <c r="AG13" s="452">
        <f t="shared" si="0"/>
        <v>20.115679461024744</v>
      </c>
      <c r="AH13" s="452">
        <f t="shared" si="0"/>
        <v>1.9336952680247466</v>
      </c>
      <c r="AI13" s="452">
        <f t="shared" si="0"/>
        <v>28.170479224680683</v>
      </c>
      <c r="AJ13" s="452">
        <f t="shared" si="0"/>
        <v>2750</v>
      </c>
      <c r="AK13" s="452">
        <f>SUM(C13:AJ13)</f>
        <v>317950.84082291514</v>
      </c>
    </row>
    <row r="14" spans="1:37" x14ac:dyDescent="0.2">
      <c r="B14" s="462" t="s">
        <v>67</v>
      </c>
      <c r="C14" s="113">
        <v>26962.479239209679</v>
      </c>
      <c r="D14" s="113">
        <v>0</v>
      </c>
      <c r="E14" s="113">
        <v>0</v>
      </c>
      <c r="F14" s="113">
        <v>0</v>
      </c>
      <c r="G14" s="113">
        <v>0</v>
      </c>
      <c r="H14" s="113">
        <v>0</v>
      </c>
      <c r="I14" s="113">
        <v>0</v>
      </c>
      <c r="J14" s="113">
        <v>0</v>
      </c>
      <c r="K14" s="113">
        <v>0</v>
      </c>
      <c r="L14" s="113">
        <v>0</v>
      </c>
      <c r="M14" s="113">
        <v>0</v>
      </c>
      <c r="N14" s="113">
        <v>0</v>
      </c>
      <c r="O14" s="113">
        <v>0</v>
      </c>
      <c r="P14" s="113">
        <v>0</v>
      </c>
      <c r="Q14" s="113">
        <v>0</v>
      </c>
      <c r="R14" s="113">
        <v>0</v>
      </c>
      <c r="S14" s="113">
        <v>0</v>
      </c>
      <c r="T14" s="113">
        <v>0</v>
      </c>
      <c r="U14" s="113">
        <v>0</v>
      </c>
      <c r="V14" s="113">
        <v>0</v>
      </c>
      <c r="W14" s="113">
        <v>0</v>
      </c>
      <c r="X14" s="113">
        <v>0</v>
      </c>
      <c r="Y14" s="113">
        <v>0</v>
      </c>
      <c r="Z14" s="113">
        <v>0</v>
      </c>
      <c r="AA14" s="113">
        <v>0</v>
      </c>
      <c r="AB14" s="113">
        <v>0</v>
      </c>
      <c r="AC14" s="113">
        <v>0</v>
      </c>
      <c r="AD14" s="113">
        <v>0</v>
      </c>
      <c r="AE14" s="113">
        <v>0</v>
      </c>
      <c r="AF14" s="113">
        <v>0</v>
      </c>
      <c r="AG14" s="113">
        <v>0</v>
      </c>
      <c r="AH14" s="113">
        <v>0</v>
      </c>
      <c r="AI14" s="113">
        <v>0</v>
      </c>
      <c r="AJ14" s="113">
        <v>0</v>
      </c>
      <c r="AK14" s="98">
        <f>SUM(C14:AJ14)</f>
        <v>26962.479239209679</v>
      </c>
    </row>
    <row r="15" spans="1:37" x14ac:dyDescent="0.2">
      <c r="B15" s="462" t="s">
        <v>68</v>
      </c>
      <c r="C15" s="113">
        <v>44436.046474470088</v>
      </c>
      <c r="D15" s="113">
        <v>24945.491651340708</v>
      </c>
      <c r="E15" s="113">
        <v>21406.236818506735</v>
      </c>
      <c r="F15" s="113">
        <v>25113.74609939225</v>
      </c>
      <c r="G15" s="113">
        <v>25308.094230873561</v>
      </c>
      <c r="H15" s="113">
        <v>18641.820120662283</v>
      </c>
      <c r="I15" s="113">
        <v>18861.124565843282</v>
      </c>
      <c r="J15" s="113">
        <v>19607.884544432385</v>
      </c>
      <c r="K15" s="113">
        <v>13991.582598277682</v>
      </c>
      <c r="L15" s="113">
        <v>13961.455066793586</v>
      </c>
      <c r="M15" s="113">
        <v>5998.6066232523644</v>
      </c>
      <c r="N15" s="113">
        <v>4552.1223030595929</v>
      </c>
      <c r="O15" s="113">
        <v>5188.1313633807795</v>
      </c>
      <c r="P15" s="113">
        <v>5701.1614186002525</v>
      </c>
      <c r="Q15" s="113">
        <v>4891.0035207035125</v>
      </c>
      <c r="R15" s="113">
        <v>4790.3019146675133</v>
      </c>
      <c r="S15" s="113">
        <v>2364.9911739688941</v>
      </c>
      <c r="T15" s="113">
        <v>3207.8272528034463</v>
      </c>
      <c r="U15" s="113">
        <v>5923.4742380300322</v>
      </c>
      <c r="V15" s="113">
        <v>4123.5764929690295</v>
      </c>
      <c r="W15" s="113">
        <v>3828.3898666368132</v>
      </c>
      <c r="X15" s="113">
        <v>1286.8311533118247</v>
      </c>
      <c r="Y15" s="113">
        <v>1088.8962790156174</v>
      </c>
      <c r="Z15" s="113">
        <v>1061.7530641026833</v>
      </c>
      <c r="AA15" s="113">
        <v>1054.3549724919922</v>
      </c>
      <c r="AB15" s="113">
        <v>1041.931597403719</v>
      </c>
      <c r="AC15" s="113">
        <v>1041.2176706882681</v>
      </c>
      <c r="AD15" s="113">
        <v>1041.2176706882681</v>
      </c>
      <c r="AE15" s="113">
        <v>2793.6031705330238</v>
      </c>
      <c r="AF15" s="113">
        <v>935.26781285154277</v>
      </c>
      <c r="AG15" s="113">
        <v>20.115679461024744</v>
      </c>
      <c r="AH15" s="113">
        <v>1.9336952680247466</v>
      </c>
      <c r="AI15" s="113">
        <v>28.170479224680683</v>
      </c>
      <c r="AJ15" s="113">
        <v>2750</v>
      </c>
      <c r="AK15" s="98">
        <f>SUM(C15:AJ15)</f>
        <v>290988.36158370547</v>
      </c>
    </row>
    <row r="16" spans="1:37" ht="13.5" thickBot="1" x14ac:dyDescent="0.25">
      <c r="B16" s="380"/>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row>
    <row r="17" spans="1:37" ht="13.5" thickBot="1" x14ac:dyDescent="0.25">
      <c r="B17" s="150" t="s">
        <v>56</v>
      </c>
      <c r="C17" s="99">
        <f t="shared" ref="C17:AD17" si="1">+C18+C22+C25+C31+C32+C40</f>
        <v>7953.3771305384671</v>
      </c>
      <c r="D17" s="99">
        <f t="shared" si="1"/>
        <v>5699.1211886793972</v>
      </c>
      <c r="E17" s="99">
        <f t="shared" si="1"/>
        <v>2161.8994922114266</v>
      </c>
      <c r="F17" s="99">
        <f t="shared" si="1"/>
        <v>2087.863809527893</v>
      </c>
      <c r="G17" s="99">
        <f t="shared" si="1"/>
        <v>1819.4995009095637</v>
      </c>
      <c r="H17" s="99">
        <f t="shared" si="1"/>
        <v>1784.6436422386437</v>
      </c>
      <c r="I17" s="99">
        <f t="shared" si="1"/>
        <v>1496.4035130207551</v>
      </c>
      <c r="J17" s="99">
        <f t="shared" si="1"/>
        <v>1404.3621957167213</v>
      </c>
      <c r="K17" s="99">
        <f t="shared" si="1"/>
        <v>1300.8408769682483</v>
      </c>
      <c r="L17" s="99">
        <f t="shared" si="1"/>
        <v>1412.5560514770636</v>
      </c>
      <c r="M17" s="99">
        <f t="shared" si="1"/>
        <v>1190.6472016560317</v>
      </c>
      <c r="N17" s="99">
        <f t="shared" si="1"/>
        <v>1169.2244086162179</v>
      </c>
      <c r="O17" s="99">
        <f t="shared" si="1"/>
        <v>1030.6788732496716</v>
      </c>
      <c r="P17" s="99">
        <f t="shared" si="1"/>
        <v>1543.7089284691435</v>
      </c>
      <c r="Q17" s="99">
        <f t="shared" si="1"/>
        <v>733.55103057240467</v>
      </c>
      <c r="R17" s="99">
        <f t="shared" si="1"/>
        <v>632.84942453640474</v>
      </c>
      <c r="S17" s="99">
        <f t="shared" si="1"/>
        <v>590.48502460640475</v>
      </c>
      <c r="T17" s="99">
        <f t="shared" si="1"/>
        <v>535.46320349095913</v>
      </c>
      <c r="U17" s="99">
        <f t="shared" si="1"/>
        <v>503.5770437542987</v>
      </c>
      <c r="V17" s="99">
        <f t="shared" si="1"/>
        <v>426.4714835432988</v>
      </c>
      <c r="W17" s="99">
        <f t="shared" si="1"/>
        <v>281.79597662334857</v>
      </c>
      <c r="X17" s="99">
        <f t="shared" si="1"/>
        <v>110.49130036155687</v>
      </c>
      <c r="Y17" s="99">
        <f t="shared" si="1"/>
        <v>74.135426065349691</v>
      </c>
      <c r="Z17" s="99">
        <f t="shared" si="1"/>
        <v>58.125411152414948</v>
      </c>
      <c r="AA17" s="99">
        <f t="shared" si="1"/>
        <v>50.727319541723972</v>
      </c>
      <c r="AB17" s="99">
        <f t="shared" si="1"/>
        <v>43.928944453451059</v>
      </c>
      <c r="AC17" s="99">
        <f t="shared" si="1"/>
        <v>43.215017738</v>
      </c>
      <c r="AD17" s="99">
        <f t="shared" si="1"/>
        <v>43.215017738</v>
      </c>
      <c r="AE17" s="99">
        <f>+AE18+AE22+AE25+AE31+AE32+AE40</f>
        <v>43.133662546000011</v>
      </c>
      <c r="AF17" s="99">
        <f t="shared" ref="AF17" si="2">+AF18+AF22+AF25+AF31+AF32+AF40</f>
        <v>35.086212734</v>
      </c>
      <c r="AG17" s="99">
        <f t="shared" ref="AG17" si="3">+AG18+AG22+AG25+AG31+AG32+AG40</f>
        <v>19.646171473999996</v>
      </c>
      <c r="AH17" s="99">
        <f t="shared" ref="AH17" si="4">+AH18+AH22+AH25+AH31+AH32+AH40</f>
        <v>1.4641872809999998</v>
      </c>
      <c r="AI17" s="99">
        <f t="shared" ref="AI17" si="5">+AI18+AI22+AI25+AI31+AI32+AI40</f>
        <v>0</v>
      </c>
      <c r="AJ17" s="99">
        <f t="shared" ref="AJ17" si="6">+AJ18+AJ22+AJ25+AJ31+AJ32+AJ40</f>
        <v>0</v>
      </c>
      <c r="AK17" s="151">
        <f t="shared" ref="AK17:AK42" si="7">SUM(C17:AJ17)</f>
        <v>36282.188671491858</v>
      </c>
    </row>
    <row r="18" spans="1:37" x14ac:dyDescent="0.2">
      <c r="A18" s="110"/>
      <c r="B18" s="498" t="s">
        <v>69</v>
      </c>
      <c r="C18" s="100">
        <f t="shared" ref="C18:AJ18" si="8">SUM(C19:C21)</f>
        <v>1908.9285602315651</v>
      </c>
      <c r="D18" s="100">
        <f t="shared" si="8"/>
        <v>1746.3213462604319</v>
      </c>
      <c r="E18" s="100">
        <f t="shared" si="8"/>
        <v>1670.8169820683029</v>
      </c>
      <c r="F18" s="100">
        <f t="shared" si="8"/>
        <v>1575.2577897305255</v>
      </c>
      <c r="G18" s="100">
        <f t="shared" si="8"/>
        <v>1373.0941777298924</v>
      </c>
      <c r="H18" s="100">
        <f t="shared" si="8"/>
        <v>1257.0249847494654</v>
      </c>
      <c r="I18" s="100">
        <f t="shared" si="8"/>
        <v>1234.658804076334</v>
      </c>
      <c r="J18" s="100">
        <f t="shared" si="8"/>
        <v>1143.8197771535788</v>
      </c>
      <c r="K18" s="100">
        <f t="shared" si="8"/>
        <v>1049.5802991311684</v>
      </c>
      <c r="L18" s="100">
        <f t="shared" si="8"/>
        <v>981.24901954645679</v>
      </c>
      <c r="M18" s="100">
        <f t="shared" si="8"/>
        <v>939.95815442895196</v>
      </c>
      <c r="N18" s="100">
        <f t="shared" si="8"/>
        <v>896.056204612952</v>
      </c>
      <c r="O18" s="100">
        <f t="shared" si="8"/>
        <v>865.43545102495204</v>
      </c>
      <c r="P18" s="100">
        <f t="shared" si="8"/>
        <v>832.73350834695191</v>
      </c>
      <c r="Q18" s="100">
        <f t="shared" si="8"/>
        <v>684.79418761295221</v>
      </c>
      <c r="R18" s="100">
        <f t="shared" si="8"/>
        <v>584.0925815769524</v>
      </c>
      <c r="S18" s="100">
        <f t="shared" si="8"/>
        <v>541.72818164695241</v>
      </c>
      <c r="T18" s="100">
        <f t="shared" si="8"/>
        <v>486.70636053695245</v>
      </c>
      <c r="U18" s="100">
        <f t="shared" si="8"/>
        <v>454.84129842595235</v>
      </c>
      <c r="V18" s="100">
        <f t="shared" si="8"/>
        <v>377.73573821495245</v>
      </c>
      <c r="W18" s="100">
        <f t="shared" si="8"/>
        <v>210.58107444095239</v>
      </c>
      <c r="X18" s="100">
        <f t="shared" si="8"/>
        <v>107.08272427995239</v>
      </c>
      <c r="Y18" s="100">
        <f t="shared" si="8"/>
        <v>71.095705431952382</v>
      </c>
      <c r="Z18" s="100">
        <f t="shared" si="8"/>
        <v>55.085690722952378</v>
      </c>
      <c r="AA18" s="100">
        <f t="shared" si="8"/>
        <v>49.299465702952382</v>
      </c>
      <c r="AB18" s="100">
        <f t="shared" si="8"/>
        <v>43.215017738</v>
      </c>
      <c r="AC18" s="100">
        <f t="shared" si="8"/>
        <v>43.215017738</v>
      </c>
      <c r="AD18" s="100">
        <f t="shared" si="8"/>
        <v>43.215017738</v>
      </c>
      <c r="AE18" s="100">
        <f t="shared" si="8"/>
        <v>43.133662546000011</v>
      </c>
      <c r="AF18" s="100">
        <f t="shared" si="8"/>
        <v>35.086212734</v>
      </c>
      <c r="AG18" s="100">
        <f t="shared" si="8"/>
        <v>19.646171473999996</v>
      </c>
      <c r="AH18" s="100">
        <f t="shared" si="8"/>
        <v>1.4641872809999998</v>
      </c>
      <c r="AI18" s="100">
        <f t="shared" si="8"/>
        <v>0</v>
      </c>
      <c r="AJ18" s="100">
        <f t="shared" si="8"/>
        <v>0</v>
      </c>
      <c r="AK18" s="100">
        <f t="shared" si="7"/>
        <v>21326.953354934001</v>
      </c>
    </row>
    <row r="19" spans="1:37" x14ac:dyDescent="0.2">
      <c r="A19" s="110"/>
      <c r="B19" s="467" t="s">
        <v>70</v>
      </c>
      <c r="C19" s="115">
        <v>737.75922616303819</v>
      </c>
      <c r="D19" s="115">
        <v>526.58595975090543</v>
      </c>
      <c r="E19" s="115">
        <v>451.43848441177693</v>
      </c>
      <c r="F19" s="115">
        <v>389.08608452599975</v>
      </c>
      <c r="G19" s="115">
        <v>279.10451298100003</v>
      </c>
      <c r="H19" s="115">
        <v>238.8770412959999</v>
      </c>
      <c r="I19" s="115">
        <v>246.84011507999992</v>
      </c>
      <c r="J19" s="115">
        <v>246.84624252999993</v>
      </c>
      <c r="K19" s="115">
        <v>246.84624252999993</v>
      </c>
      <c r="L19" s="115">
        <v>246.84624252999993</v>
      </c>
      <c r="M19" s="115">
        <v>246.84624252999993</v>
      </c>
      <c r="N19" s="115">
        <v>246.84624252999993</v>
      </c>
      <c r="O19" s="115">
        <v>246.84624252999993</v>
      </c>
      <c r="P19" s="115">
        <v>246.84624252999993</v>
      </c>
      <c r="Q19" s="115">
        <v>246.84624252999993</v>
      </c>
      <c r="R19" s="115">
        <v>246.84624252999993</v>
      </c>
      <c r="S19" s="115">
        <v>246.84624252999993</v>
      </c>
      <c r="T19" s="115">
        <v>246.84624252999993</v>
      </c>
      <c r="U19" s="115">
        <v>246.99099456899995</v>
      </c>
      <c r="V19" s="115">
        <v>215.45440485799998</v>
      </c>
      <c r="W19" s="115">
        <v>135.56170526200003</v>
      </c>
      <c r="X19" s="115">
        <v>79.039143113999998</v>
      </c>
      <c r="Y19" s="115">
        <v>56.253075551999999</v>
      </c>
      <c r="Z19" s="115">
        <v>48.671888301999999</v>
      </c>
      <c r="AA19" s="115">
        <v>45.517088302000005</v>
      </c>
      <c r="AB19" s="115">
        <v>43.215017738</v>
      </c>
      <c r="AC19" s="115">
        <v>43.215017738</v>
      </c>
      <c r="AD19" s="115">
        <v>43.215017738</v>
      </c>
      <c r="AE19" s="115">
        <v>43.133662546000011</v>
      </c>
      <c r="AF19" s="115">
        <v>35.086212734</v>
      </c>
      <c r="AG19" s="115">
        <v>19.646171473999996</v>
      </c>
      <c r="AH19" s="115">
        <v>1.4641872809999998</v>
      </c>
      <c r="AI19" s="115">
        <v>0</v>
      </c>
      <c r="AJ19" s="115">
        <v>0</v>
      </c>
      <c r="AK19" s="115">
        <f t="shared" si="7"/>
        <v>6641.4636792467199</v>
      </c>
    </row>
    <row r="20" spans="1:37" x14ac:dyDescent="0.2">
      <c r="A20" s="110"/>
      <c r="B20" s="468" t="s">
        <v>71</v>
      </c>
      <c r="C20" s="464">
        <v>807.95426645200041</v>
      </c>
      <c r="D20" s="464">
        <v>827.66883116699978</v>
      </c>
      <c r="E20" s="464">
        <v>814.50287070099921</v>
      </c>
      <c r="F20" s="464">
        <v>782.45103318999895</v>
      </c>
      <c r="G20" s="464">
        <v>721.5617575709515</v>
      </c>
      <c r="H20" s="464">
        <v>719.95405663095164</v>
      </c>
      <c r="I20" s="464">
        <v>699.2092438609518</v>
      </c>
      <c r="J20" s="464">
        <v>657.53943458095193</v>
      </c>
      <c r="K20" s="104">
        <v>632.31004219095166</v>
      </c>
      <c r="L20" s="464">
        <v>591.37813481095202</v>
      </c>
      <c r="M20" s="464">
        <v>591.37813488095208</v>
      </c>
      <c r="N20" s="464">
        <v>560.22867371095208</v>
      </c>
      <c r="O20" s="464">
        <v>560.22867371095208</v>
      </c>
      <c r="P20" s="464">
        <v>544.31693788595203</v>
      </c>
      <c r="Q20" s="464">
        <v>412.44973096895228</v>
      </c>
      <c r="R20" s="464">
        <v>326.78299299695243</v>
      </c>
      <c r="S20" s="464">
        <v>284.88193911695248</v>
      </c>
      <c r="T20" s="464">
        <v>229.86011800695252</v>
      </c>
      <c r="U20" s="464">
        <v>197.85030385695239</v>
      </c>
      <c r="V20" s="464">
        <v>152.28133335695247</v>
      </c>
      <c r="W20" s="464">
        <v>65.01936917895236</v>
      </c>
      <c r="X20" s="464">
        <v>18.043581165952386</v>
      </c>
      <c r="Y20" s="464">
        <v>4.8426298799523799</v>
      </c>
      <c r="Z20" s="464">
        <v>4.1638024209523792</v>
      </c>
      <c r="AA20" s="464">
        <v>3.7823774009523796</v>
      </c>
      <c r="AB20" s="464">
        <v>0</v>
      </c>
      <c r="AC20" s="464">
        <v>0</v>
      </c>
      <c r="AD20" s="464">
        <v>0</v>
      </c>
      <c r="AE20" s="464">
        <v>0</v>
      </c>
      <c r="AF20" s="464">
        <v>0</v>
      </c>
      <c r="AG20" s="464">
        <v>0</v>
      </c>
      <c r="AH20" s="464">
        <v>0</v>
      </c>
      <c r="AI20" s="464">
        <v>0</v>
      </c>
      <c r="AJ20" s="464">
        <v>0</v>
      </c>
      <c r="AK20" s="104">
        <f t="shared" si="7"/>
        <v>11210.640269694995</v>
      </c>
    </row>
    <row r="21" spans="1:37" x14ac:dyDescent="0.2">
      <c r="A21" s="110"/>
      <c r="B21" s="499" t="s">
        <v>72</v>
      </c>
      <c r="C21" s="465">
        <v>363.21506761652654</v>
      </c>
      <c r="D21" s="465">
        <v>392.06655534252667</v>
      </c>
      <c r="E21" s="465">
        <v>404.8756269555268</v>
      </c>
      <c r="F21" s="465">
        <v>403.72067201452671</v>
      </c>
      <c r="G21" s="465">
        <v>372.42790717794082</v>
      </c>
      <c r="H21" s="465">
        <v>298.19388682251383</v>
      </c>
      <c r="I21" s="465">
        <v>288.6094451353822</v>
      </c>
      <c r="J21" s="465">
        <v>239.43410004262694</v>
      </c>
      <c r="K21" s="103">
        <v>170.42401441021678</v>
      </c>
      <c r="L21" s="465">
        <v>143.02464220550485</v>
      </c>
      <c r="M21" s="465">
        <v>101.733777018</v>
      </c>
      <c r="N21" s="465">
        <v>88.981288371999995</v>
      </c>
      <c r="O21" s="465">
        <v>58.360534783999988</v>
      </c>
      <c r="P21" s="465">
        <v>41.570327930999994</v>
      </c>
      <c r="Q21" s="465">
        <v>25.498214113999996</v>
      </c>
      <c r="R21" s="465">
        <v>10.463346050000002</v>
      </c>
      <c r="S21" s="465">
        <v>10.000000000000002</v>
      </c>
      <c r="T21" s="465">
        <v>10.000000000000002</v>
      </c>
      <c r="U21" s="465">
        <v>10.000000000000002</v>
      </c>
      <c r="V21" s="465">
        <v>10.000000000000002</v>
      </c>
      <c r="W21" s="465">
        <v>10.000000000000002</v>
      </c>
      <c r="X21" s="465">
        <v>10.000000000000002</v>
      </c>
      <c r="Y21" s="465">
        <v>10.000000000000002</v>
      </c>
      <c r="Z21" s="465">
        <v>2.25</v>
      </c>
      <c r="AA21" s="465">
        <v>0</v>
      </c>
      <c r="AB21" s="465">
        <v>0</v>
      </c>
      <c r="AC21" s="465">
        <v>0</v>
      </c>
      <c r="AD21" s="465">
        <v>0</v>
      </c>
      <c r="AE21" s="465">
        <v>0</v>
      </c>
      <c r="AF21" s="465">
        <v>0</v>
      </c>
      <c r="AG21" s="465">
        <v>0</v>
      </c>
      <c r="AH21" s="465">
        <v>0</v>
      </c>
      <c r="AI21" s="465">
        <v>0</v>
      </c>
      <c r="AJ21" s="465">
        <v>0</v>
      </c>
      <c r="AK21" s="103">
        <f t="shared" si="7"/>
        <v>3474.8494059922923</v>
      </c>
    </row>
    <row r="22" spans="1:37" x14ac:dyDescent="0.2">
      <c r="A22" s="110"/>
      <c r="B22" s="460" t="s">
        <v>73</v>
      </c>
      <c r="C22" s="483">
        <f t="shared" ref="C22:AJ22" si="9">SUM(C23:C24)</f>
        <v>203.93561974544036</v>
      </c>
      <c r="D22" s="483">
        <f t="shared" si="9"/>
        <v>19.507097417226522</v>
      </c>
      <c r="E22" s="483">
        <f t="shared" si="9"/>
        <v>24.047032818285384</v>
      </c>
      <c r="F22" s="483">
        <f t="shared" si="9"/>
        <v>0</v>
      </c>
      <c r="G22" s="483">
        <f t="shared" si="9"/>
        <v>0</v>
      </c>
      <c r="H22" s="483">
        <f t="shared" si="9"/>
        <v>0</v>
      </c>
      <c r="I22" s="483">
        <f t="shared" si="9"/>
        <v>0</v>
      </c>
      <c r="J22" s="483">
        <f t="shared" si="9"/>
        <v>0</v>
      </c>
      <c r="K22" s="483">
        <f t="shared" si="9"/>
        <v>0</v>
      </c>
      <c r="L22" s="483">
        <f t="shared" si="9"/>
        <v>180.61798470352699</v>
      </c>
      <c r="M22" s="483">
        <f t="shared" si="9"/>
        <v>0</v>
      </c>
      <c r="N22" s="483">
        <f t="shared" si="9"/>
        <v>0</v>
      </c>
      <c r="O22" s="483">
        <f t="shared" si="9"/>
        <v>48.986579265267331</v>
      </c>
      <c r="P22" s="483">
        <f t="shared" si="9"/>
        <v>662.21857716273917</v>
      </c>
      <c r="Q22" s="483">
        <f t="shared" si="9"/>
        <v>0</v>
      </c>
      <c r="R22" s="483">
        <f t="shared" si="9"/>
        <v>0</v>
      </c>
      <c r="S22" s="483">
        <f t="shared" si="9"/>
        <v>0</v>
      </c>
      <c r="T22" s="483">
        <f t="shared" si="9"/>
        <v>0</v>
      </c>
      <c r="U22" s="483">
        <f t="shared" si="9"/>
        <v>0</v>
      </c>
      <c r="V22" s="483">
        <f t="shared" si="9"/>
        <v>0</v>
      </c>
      <c r="W22" s="483">
        <f t="shared" si="9"/>
        <v>0</v>
      </c>
      <c r="X22" s="483">
        <f t="shared" si="9"/>
        <v>0</v>
      </c>
      <c r="Y22" s="483">
        <f t="shared" si="9"/>
        <v>0</v>
      </c>
      <c r="Z22" s="483">
        <f t="shared" si="9"/>
        <v>0</v>
      </c>
      <c r="AA22" s="483">
        <f t="shared" si="9"/>
        <v>0</v>
      </c>
      <c r="AB22" s="483">
        <f t="shared" si="9"/>
        <v>0</v>
      </c>
      <c r="AC22" s="483">
        <f t="shared" si="9"/>
        <v>0</v>
      </c>
      <c r="AD22" s="483">
        <f t="shared" si="9"/>
        <v>0</v>
      </c>
      <c r="AE22" s="483">
        <f t="shared" si="9"/>
        <v>0</v>
      </c>
      <c r="AF22" s="483">
        <f t="shared" si="9"/>
        <v>0</v>
      </c>
      <c r="AG22" s="483">
        <f t="shared" si="9"/>
        <v>0</v>
      </c>
      <c r="AH22" s="483">
        <f t="shared" si="9"/>
        <v>0</v>
      </c>
      <c r="AI22" s="483">
        <f t="shared" si="9"/>
        <v>0</v>
      </c>
      <c r="AJ22" s="483">
        <f t="shared" si="9"/>
        <v>0</v>
      </c>
      <c r="AK22" s="101">
        <f t="shared" si="7"/>
        <v>1139.3128911124859</v>
      </c>
    </row>
    <row r="23" spans="1:37" x14ac:dyDescent="0.2">
      <c r="A23" s="110"/>
      <c r="B23" s="467" t="s">
        <v>74</v>
      </c>
      <c r="C23" s="466">
        <v>203.92209225132609</v>
      </c>
      <c r="D23" s="466">
        <v>19.507039274136538</v>
      </c>
      <c r="E23" s="466">
        <v>24.047032818285384</v>
      </c>
      <c r="F23" s="466">
        <v>0</v>
      </c>
      <c r="G23" s="466">
        <v>0</v>
      </c>
      <c r="H23" s="466">
        <v>0</v>
      </c>
      <c r="I23" s="466">
        <v>0</v>
      </c>
      <c r="J23" s="466">
        <v>0</v>
      </c>
      <c r="K23" s="115">
        <v>0</v>
      </c>
      <c r="L23" s="466">
        <v>180.61798470352699</v>
      </c>
      <c r="M23" s="466">
        <v>0</v>
      </c>
      <c r="N23" s="466">
        <v>0</v>
      </c>
      <c r="O23" s="466">
        <v>48.986579265267331</v>
      </c>
      <c r="P23" s="466">
        <v>662.21857716273917</v>
      </c>
      <c r="Q23" s="466">
        <v>0</v>
      </c>
      <c r="R23" s="466">
        <v>0</v>
      </c>
      <c r="S23" s="466">
        <v>0</v>
      </c>
      <c r="T23" s="466">
        <v>0</v>
      </c>
      <c r="U23" s="466">
        <v>0</v>
      </c>
      <c r="V23" s="466">
        <v>0</v>
      </c>
      <c r="W23" s="466">
        <v>0</v>
      </c>
      <c r="X23" s="466">
        <v>0</v>
      </c>
      <c r="Y23" s="466">
        <v>0</v>
      </c>
      <c r="Z23" s="466">
        <v>0</v>
      </c>
      <c r="AA23" s="466">
        <v>0</v>
      </c>
      <c r="AB23" s="466">
        <v>0</v>
      </c>
      <c r="AC23" s="466">
        <v>0</v>
      </c>
      <c r="AD23" s="466">
        <v>0</v>
      </c>
      <c r="AE23" s="466">
        <v>0</v>
      </c>
      <c r="AF23" s="466">
        <v>0</v>
      </c>
      <c r="AG23" s="466">
        <v>0</v>
      </c>
      <c r="AH23" s="466">
        <v>0</v>
      </c>
      <c r="AI23" s="466">
        <v>0</v>
      </c>
      <c r="AJ23" s="466">
        <v>0</v>
      </c>
      <c r="AK23" s="115">
        <f t="shared" si="7"/>
        <v>1139.2993054752815</v>
      </c>
    </row>
    <row r="24" spans="1:37" x14ac:dyDescent="0.2">
      <c r="A24" s="110"/>
      <c r="B24" s="499" t="s">
        <v>75</v>
      </c>
      <c r="C24" s="465">
        <v>1.352749411426319E-2</v>
      </c>
      <c r="D24" s="465">
        <v>5.814308998519245E-5</v>
      </c>
      <c r="E24" s="465">
        <v>0</v>
      </c>
      <c r="F24" s="465">
        <v>0</v>
      </c>
      <c r="G24" s="465">
        <v>0</v>
      </c>
      <c r="H24" s="465">
        <v>0</v>
      </c>
      <c r="I24" s="465">
        <v>0</v>
      </c>
      <c r="J24" s="465">
        <v>0</v>
      </c>
      <c r="K24" s="103">
        <v>0</v>
      </c>
      <c r="L24" s="465">
        <v>0</v>
      </c>
      <c r="M24" s="465">
        <v>0</v>
      </c>
      <c r="N24" s="465">
        <v>0</v>
      </c>
      <c r="O24" s="465">
        <v>0</v>
      </c>
      <c r="P24" s="465">
        <v>0</v>
      </c>
      <c r="Q24" s="465">
        <v>0</v>
      </c>
      <c r="R24" s="465">
        <v>0</v>
      </c>
      <c r="S24" s="465">
        <v>0</v>
      </c>
      <c r="T24" s="465">
        <v>0</v>
      </c>
      <c r="U24" s="465">
        <v>0</v>
      </c>
      <c r="V24" s="465">
        <v>0</v>
      </c>
      <c r="W24" s="465">
        <v>0</v>
      </c>
      <c r="X24" s="465">
        <v>0</v>
      </c>
      <c r="Y24" s="465">
        <v>0</v>
      </c>
      <c r="Z24" s="465">
        <v>0</v>
      </c>
      <c r="AA24" s="465">
        <v>0</v>
      </c>
      <c r="AB24" s="465">
        <v>0</v>
      </c>
      <c r="AC24" s="465">
        <v>0</v>
      </c>
      <c r="AD24" s="465">
        <v>0</v>
      </c>
      <c r="AE24" s="465">
        <v>0</v>
      </c>
      <c r="AF24" s="465">
        <v>0</v>
      </c>
      <c r="AG24" s="465">
        <v>0</v>
      </c>
      <c r="AH24" s="465">
        <v>0</v>
      </c>
      <c r="AI24" s="465">
        <v>0</v>
      </c>
      <c r="AJ24" s="465">
        <v>0</v>
      </c>
      <c r="AK24" s="103">
        <f t="shared" si="7"/>
        <v>1.3585637204248383E-2</v>
      </c>
    </row>
    <row r="25" spans="1:37" x14ac:dyDescent="0.2">
      <c r="A25" s="110"/>
      <c r="B25" s="460" t="s">
        <v>76</v>
      </c>
      <c r="C25" s="483">
        <f t="shared" ref="C25:AJ25" si="10">+C26+C29</f>
        <v>2439.0728939693709</v>
      </c>
      <c r="D25" s="483">
        <f t="shared" si="10"/>
        <v>15.543299308347546</v>
      </c>
      <c r="E25" s="483">
        <f t="shared" si="10"/>
        <v>3.3849552887305703</v>
      </c>
      <c r="F25" s="483">
        <f t="shared" si="10"/>
        <v>0.15698589905920898</v>
      </c>
      <c r="G25" s="483">
        <f t="shared" si="10"/>
        <v>0.16815966197753335</v>
      </c>
      <c r="H25" s="483">
        <f t="shared" si="10"/>
        <v>7.0661820365863159E-2</v>
      </c>
      <c r="I25" s="483">
        <f t="shared" si="10"/>
        <v>3.7928317341446291E-2</v>
      </c>
      <c r="J25" s="483">
        <f t="shared" si="10"/>
        <v>3.7136126062875419E-2</v>
      </c>
      <c r="K25" s="483">
        <f t="shared" si="10"/>
        <v>0</v>
      </c>
      <c r="L25" s="483">
        <f t="shared" si="10"/>
        <v>0</v>
      </c>
      <c r="M25" s="483">
        <f t="shared" si="10"/>
        <v>0</v>
      </c>
      <c r="N25" s="483">
        <f t="shared" si="10"/>
        <v>0</v>
      </c>
      <c r="O25" s="483">
        <f t="shared" si="10"/>
        <v>0</v>
      </c>
      <c r="P25" s="483">
        <f t="shared" si="10"/>
        <v>0</v>
      </c>
      <c r="Q25" s="483">
        <f t="shared" si="10"/>
        <v>0</v>
      </c>
      <c r="R25" s="483">
        <f t="shared" si="10"/>
        <v>0</v>
      </c>
      <c r="S25" s="483">
        <f t="shared" si="10"/>
        <v>0</v>
      </c>
      <c r="T25" s="483">
        <f t="shared" si="10"/>
        <v>0</v>
      </c>
      <c r="U25" s="483">
        <f t="shared" si="10"/>
        <v>0</v>
      </c>
      <c r="V25" s="483">
        <f t="shared" si="10"/>
        <v>0</v>
      </c>
      <c r="W25" s="483">
        <f t="shared" si="10"/>
        <v>0</v>
      </c>
      <c r="X25" s="483">
        <f t="shared" si="10"/>
        <v>0</v>
      </c>
      <c r="Y25" s="483">
        <f t="shared" si="10"/>
        <v>0</v>
      </c>
      <c r="Z25" s="483">
        <f t="shared" si="10"/>
        <v>0</v>
      </c>
      <c r="AA25" s="483">
        <f t="shared" si="10"/>
        <v>0</v>
      </c>
      <c r="AB25" s="483">
        <f t="shared" si="10"/>
        <v>0</v>
      </c>
      <c r="AC25" s="483">
        <f t="shared" si="10"/>
        <v>0</v>
      </c>
      <c r="AD25" s="483">
        <f t="shared" si="10"/>
        <v>0</v>
      </c>
      <c r="AE25" s="483">
        <f t="shared" si="10"/>
        <v>0</v>
      </c>
      <c r="AF25" s="483">
        <f t="shared" si="10"/>
        <v>0</v>
      </c>
      <c r="AG25" s="483">
        <f t="shared" si="10"/>
        <v>0</v>
      </c>
      <c r="AH25" s="483">
        <f t="shared" si="10"/>
        <v>0</v>
      </c>
      <c r="AI25" s="483">
        <f t="shared" si="10"/>
        <v>0</v>
      </c>
      <c r="AJ25" s="483">
        <f t="shared" si="10"/>
        <v>0</v>
      </c>
      <c r="AK25" s="101">
        <f t="shared" si="7"/>
        <v>2458.4720203912557</v>
      </c>
    </row>
    <row r="26" spans="1:37" x14ac:dyDescent="0.2">
      <c r="A26" s="110"/>
      <c r="B26" s="468" t="s">
        <v>79</v>
      </c>
      <c r="C26" s="464">
        <f t="shared" ref="C26:AJ26" si="11">+C27+C28</f>
        <v>2426.7771637971259</v>
      </c>
      <c r="D26" s="464">
        <f t="shared" si="11"/>
        <v>3.2384777279457975</v>
      </c>
      <c r="E26" s="464">
        <f t="shared" si="11"/>
        <v>3.2384777279457975</v>
      </c>
      <c r="F26" s="464">
        <f t="shared" si="11"/>
        <v>0</v>
      </c>
      <c r="G26" s="464">
        <f t="shared" si="11"/>
        <v>0</v>
      </c>
      <c r="H26" s="464">
        <f t="shared" si="11"/>
        <v>0</v>
      </c>
      <c r="I26" s="464">
        <f t="shared" si="11"/>
        <v>0</v>
      </c>
      <c r="J26" s="464">
        <f t="shared" si="11"/>
        <v>0</v>
      </c>
      <c r="K26" s="464">
        <f t="shared" si="11"/>
        <v>0</v>
      </c>
      <c r="L26" s="464">
        <f t="shared" si="11"/>
        <v>0</v>
      </c>
      <c r="M26" s="464">
        <f t="shared" si="11"/>
        <v>0</v>
      </c>
      <c r="N26" s="464">
        <f t="shared" si="11"/>
        <v>0</v>
      </c>
      <c r="O26" s="464">
        <f t="shared" si="11"/>
        <v>0</v>
      </c>
      <c r="P26" s="464">
        <f t="shared" si="11"/>
        <v>0</v>
      </c>
      <c r="Q26" s="464">
        <f t="shared" si="11"/>
        <v>0</v>
      </c>
      <c r="R26" s="464">
        <f t="shared" si="11"/>
        <v>0</v>
      </c>
      <c r="S26" s="464">
        <f t="shared" si="11"/>
        <v>0</v>
      </c>
      <c r="T26" s="464">
        <f t="shared" si="11"/>
        <v>0</v>
      </c>
      <c r="U26" s="464">
        <f t="shared" si="11"/>
        <v>0</v>
      </c>
      <c r="V26" s="464">
        <f t="shared" si="11"/>
        <v>0</v>
      </c>
      <c r="W26" s="464">
        <f t="shared" si="11"/>
        <v>0</v>
      </c>
      <c r="X26" s="464">
        <f t="shared" si="11"/>
        <v>0</v>
      </c>
      <c r="Y26" s="464">
        <f t="shared" si="11"/>
        <v>0</v>
      </c>
      <c r="Z26" s="464">
        <f t="shared" si="11"/>
        <v>0</v>
      </c>
      <c r="AA26" s="464">
        <f t="shared" si="11"/>
        <v>0</v>
      </c>
      <c r="AB26" s="464">
        <f t="shared" si="11"/>
        <v>0</v>
      </c>
      <c r="AC26" s="464">
        <f t="shared" si="11"/>
        <v>0</v>
      </c>
      <c r="AD26" s="464">
        <f t="shared" si="11"/>
        <v>0</v>
      </c>
      <c r="AE26" s="464">
        <f t="shared" si="11"/>
        <v>0</v>
      </c>
      <c r="AF26" s="464">
        <f t="shared" si="11"/>
        <v>0</v>
      </c>
      <c r="AG26" s="464">
        <f t="shared" si="11"/>
        <v>0</v>
      </c>
      <c r="AH26" s="464">
        <f t="shared" si="11"/>
        <v>0</v>
      </c>
      <c r="AI26" s="464">
        <f t="shared" si="11"/>
        <v>0</v>
      </c>
      <c r="AJ26" s="464">
        <f t="shared" si="11"/>
        <v>0</v>
      </c>
      <c r="AK26" s="104">
        <f t="shared" si="7"/>
        <v>2433.2541192530175</v>
      </c>
    </row>
    <row r="27" spans="1:37" x14ac:dyDescent="0.2">
      <c r="A27" s="110"/>
      <c r="B27" s="499" t="s">
        <v>110</v>
      </c>
      <c r="C27" s="465">
        <v>29.870770981453266</v>
      </c>
      <c r="D27" s="465">
        <v>3.2384777279457975</v>
      </c>
      <c r="E27" s="465">
        <v>3.2384777279457975</v>
      </c>
      <c r="F27" s="465">
        <v>0</v>
      </c>
      <c r="G27" s="465">
        <v>0</v>
      </c>
      <c r="H27" s="465">
        <v>0</v>
      </c>
      <c r="I27" s="465">
        <v>0</v>
      </c>
      <c r="J27" s="465">
        <v>0</v>
      </c>
      <c r="K27" s="103">
        <v>0</v>
      </c>
      <c r="L27" s="465">
        <v>0</v>
      </c>
      <c r="M27" s="465">
        <v>0</v>
      </c>
      <c r="N27" s="465">
        <v>0</v>
      </c>
      <c r="O27" s="465">
        <v>0</v>
      </c>
      <c r="P27" s="465">
        <v>0</v>
      </c>
      <c r="Q27" s="465">
        <v>0</v>
      </c>
      <c r="R27" s="465">
        <v>0</v>
      </c>
      <c r="S27" s="465">
        <v>0</v>
      </c>
      <c r="T27" s="465">
        <v>0</v>
      </c>
      <c r="U27" s="465">
        <v>0</v>
      </c>
      <c r="V27" s="465">
        <v>0</v>
      </c>
      <c r="W27" s="465">
        <v>0</v>
      </c>
      <c r="X27" s="465">
        <v>0</v>
      </c>
      <c r="Y27" s="465">
        <v>0</v>
      </c>
      <c r="Z27" s="465">
        <v>0</v>
      </c>
      <c r="AA27" s="465">
        <v>0</v>
      </c>
      <c r="AB27" s="465">
        <v>0</v>
      </c>
      <c r="AC27" s="465">
        <v>0</v>
      </c>
      <c r="AD27" s="465">
        <v>0</v>
      </c>
      <c r="AE27" s="465">
        <v>0</v>
      </c>
      <c r="AF27" s="465">
        <v>0</v>
      </c>
      <c r="AG27" s="465">
        <v>0</v>
      </c>
      <c r="AH27" s="465">
        <v>0</v>
      </c>
      <c r="AI27" s="465">
        <v>0</v>
      </c>
      <c r="AJ27" s="465">
        <v>0</v>
      </c>
      <c r="AK27" s="103">
        <f t="shared" si="7"/>
        <v>36.347726437344861</v>
      </c>
    </row>
    <row r="28" spans="1:37" x14ac:dyDescent="0.2">
      <c r="A28" s="110"/>
      <c r="B28" s="492" t="s">
        <v>111</v>
      </c>
      <c r="C28" s="503">
        <v>2396.9063928156725</v>
      </c>
      <c r="D28" s="503">
        <v>0</v>
      </c>
      <c r="E28" s="503">
        <v>0</v>
      </c>
      <c r="F28" s="503">
        <v>0</v>
      </c>
      <c r="G28" s="503">
        <v>0</v>
      </c>
      <c r="H28" s="503">
        <v>0</v>
      </c>
      <c r="I28" s="503">
        <v>0</v>
      </c>
      <c r="J28" s="503">
        <v>0</v>
      </c>
      <c r="K28" s="152">
        <v>0</v>
      </c>
      <c r="L28" s="503">
        <v>0</v>
      </c>
      <c r="M28" s="503">
        <v>0</v>
      </c>
      <c r="N28" s="503">
        <v>0</v>
      </c>
      <c r="O28" s="503">
        <v>0</v>
      </c>
      <c r="P28" s="503">
        <v>0</v>
      </c>
      <c r="Q28" s="503">
        <v>0</v>
      </c>
      <c r="R28" s="503">
        <v>0</v>
      </c>
      <c r="S28" s="503">
        <v>0</v>
      </c>
      <c r="T28" s="503">
        <v>0</v>
      </c>
      <c r="U28" s="503">
        <v>0</v>
      </c>
      <c r="V28" s="503">
        <v>0</v>
      </c>
      <c r="W28" s="503">
        <v>0</v>
      </c>
      <c r="X28" s="503">
        <v>0</v>
      </c>
      <c r="Y28" s="503">
        <v>0</v>
      </c>
      <c r="Z28" s="503">
        <v>0</v>
      </c>
      <c r="AA28" s="503">
        <v>0</v>
      </c>
      <c r="AB28" s="503">
        <v>0</v>
      </c>
      <c r="AC28" s="503">
        <v>0</v>
      </c>
      <c r="AD28" s="503">
        <v>0</v>
      </c>
      <c r="AE28" s="503">
        <v>0</v>
      </c>
      <c r="AF28" s="503">
        <v>0</v>
      </c>
      <c r="AG28" s="503">
        <v>0</v>
      </c>
      <c r="AH28" s="503">
        <v>0</v>
      </c>
      <c r="AI28" s="503">
        <v>0</v>
      </c>
      <c r="AJ28" s="503">
        <v>0</v>
      </c>
      <c r="AK28" s="152">
        <f t="shared" si="7"/>
        <v>2396.9063928156725</v>
      </c>
    </row>
    <row r="29" spans="1:37" x14ac:dyDescent="0.2">
      <c r="A29" s="110"/>
      <c r="B29" s="468" t="s">
        <v>77</v>
      </c>
      <c r="C29" s="464">
        <f t="shared" ref="C29:AJ29" si="12">+C30</f>
        <v>12.295730172245104</v>
      </c>
      <c r="D29" s="464">
        <f t="shared" si="12"/>
        <v>12.304821580401748</v>
      </c>
      <c r="E29" s="464">
        <f t="shared" si="12"/>
        <v>0.14647756078477261</v>
      </c>
      <c r="F29" s="464">
        <f t="shared" si="12"/>
        <v>0.15698589905920898</v>
      </c>
      <c r="G29" s="464">
        <f t="shared" si="12"/>
        <v>0.16815966197753335</v>
      </c>
      <c r="H29" s="464">
        <f t="shared" si="12"/>
        <v>7.0661820365863159E-2</v>
      </c>
      <c r="I29" s="464">
        <f t="shared" si="12"/>
        <v>3.7928317341446291E-2</v>
      </c>
      <c r="J29" s="464">
        <f t="shared" si="12"/>
        <v>3.7136126062875419E-2</v>
      </c>
      <c r="K29" s="464">
        <f t="shared" si="12"/>
        <v>0</v>
      </c>
      <c r="L29" s="464">
        <f t="shared" si="12"/>
        <v>0</v>
      </c>
      <c r="M29" s="464">
        <f t="shared" si="12"/>
        <v>0</v>
      </c>
      <c r="N29" s="464">
        <f t="shared" si="12"/>
        <v>0</v>
      </c>
      <c r="O29" s="464">
        <f t="shared" si="12"/>
        <v>0</v>
      </c>
      <c r="P29" s="464">
        <f t="shared" si="12"/>
        <v>0</v>
      </c>
      <c r="Q29" s="464">
        <f t="shared" si="12"/>
        <v>0</v>
      </c>
      <c r="R29" s="464">
        <f t="shared" si="12"/>
        <v>0</v>
      </c>
      <c r="S29" s="464">
        <f t="shared" si="12"/>
        <v>0</v>
      </c>
      <c r="T29" s="464">
        <f t="shared" si="12"/>
        <v>0</v>
      </c>
      <c r="U29" s="464">
        <f t="shared" si="12"/>
        <v>0</v>
      </c>
      <c r="V29" s="464">
        <f t="shared" si="12"/>
        <v>0</v>
      </c>
      <c r="W29" s="464">
        <f t="shared" si="12"/>
        <v>0</v>
      </c>
      <c r="X29" s="464">
        <f t="shared" si="12"/>
        <v>0</v>
      </c>
      <c r="Y29" s="464">
        <f t="shared" si="12"/>
        <v>0</v>
      </c>
      <c r="Z29" s="464">
        <f t="shared" si="12"/>
        <v>0</v>
      </c>
      <c r="AA29" s="464">
        <f t="shared" si="12"/>
        <v>0</v>
      </c>
      <c r="AB29" s="464">
        <f t="shared" si="12"/>
        <v>0</v>
      </c>
      <c r="AC29" s="464">
        <f t="shared" si="12"/>
        <v>0</v>
      </c>
      <c r="AD29" s="464">
        <f t="shared" si="12"/>
        <v>0</v>
      </c>
      <c r="AE29" s="464">
        <f t="shared" si="12"/>
        <v>0</v>
      </c>
      <c r="AF29" s="464">
        <f t="shared" si="12"/>
        <v>0</v>
      </c>
      <c r="AG29" s="464">
        <f t="shared" si="12"/>
        <v>0</v>
      </c>
      <c r="AH29" s="464">
        <f t="shared" si="12"/>
        <v>0</v>
      </c>
      <c r="AI29" s="464">
        <f t="shared" si="12"/>
        <v>0</v>
      </c>
      <c r="AJ29" s="464">
        <f t="shared" si="12"/>
        <v>0</v>
      </c>
      <c r="AK29" s="104">
        <f t="shared" si="7"/>
        <v>25.217901138238553</v>
      </c>
    </row>
    <row r="30" spans="1:37" x14ac:dyDescent="0.2">
      <c r="A30" s="110"/>
      <c r="B30" s="500" t="s">
        <v>111</v>
      </c>
      <c r="C30" s="465">
        <v>12.295730172245104</v>
      </c>
      <c r="D30" s="465">
        <v>12.304821580401748</v>
      </c>
      <c r="E30" s="465">
        <v>0.14647756078477261</v>
      </c>
      <c r="F30" s="465">
        <v>0.15698589905920898</v>
      </c>
      <c r="G30" s="465">
        <v>0.16815966197753335</v>
      </c>
      <c r="H30" s="465">
        <v>7.0661820365863159E-2</v>
      </c>
      <c r="I30" s="465">
        <v>3.7928317341446291E-2</v>
      </c>
      <c r="J30" s="465">
        <v>3.7136126062875419E-2</v>
      </c>
      <c r="K30" s="103">
        <v>0</v>
      </c>
      <c r="L30" s="465">
        <v>0</v>
      </c>
      <c r="M30" s="465">
        <v>0</v>
      </c>
      <c r="N30" s="465">
        <v>0</v>
      </c>
      <c r="O30" s="465">
        <v>0</v>
      </c>
      <c r="P30" s="465">
        <v>0</v>
      </c>
      <c r="Q30" s="465">
        <v>0</v>
      </c>
      <c r="R30" s="465">
        <v>0</v>
      </c>
      <c r="S30" s="465">
        <v>0</v>
      </c>
      <c r="T30" s="465">
        <v>0</v>
      </c>
      <c r="U30" s="465">
        <v>0</v>
      </c>
      <c r="V30" s="465">
        <v>0</v>
      </c>
      <c r="W30" s="465">
        <v>0</v>
      </c>
      <c r="X30" s="465">
        <v>0</v>
      </c>
      <c r="Y30" s="465">
        <v>0</v>
      </c>
      <c r="Z30" s="465">
        <v>0</v>
      </c>
      <c r="AA30" s="465">
        <v>0</v>
      </c>
      <c r="AB30" s="465">
        <v>0</v>
      </c>
      <c r="AC30" s="465">
        <v>0</v>
      </c>
      <c r="AD30" s="465">
        <v>0</v>
      </c>
      <c r="AE30" s="465">
        <v>0</v>
      </c>
      <c r="AF30" s="465">
        <v>0</v>
      </c>
      <c r="AG30" s="465">
        <v>0</v>
      </c>
      <c r="AH30" s="465">
        <v>0</v>
      </c>
      <c r="AI30" s="465">
        <v>0</v>
      </c>
      <c r="AJ30" s="465">
        <v>0</v>
      </c>
      <c r="AK30" s="103">
        <f t="shared" si="7"/>
        <v>25.217901138238553</v>
      </c>
    </row>
    <row r="31" spans="1:37" x14ac:dyDescent="0.2">
      <c r="A31" s="110"/>
      <c r="B31" s="460" t="s">
        <v>78</v>
      </c>
      <c r="C31" s="483">
        <v>2126.4323399970963</v>
      </c>
      <c r="D31" s="483">
        <v>3445.6336968336868</v>
      </c>
      <c r="E31" s="483">
        <v>249.99054285610796</v>
      </c>
      <c r="F31" s="483">
        <v>293.86827482830813</v>
      </c>
      <c r="G31" s="483">
        <v>271.3290678176939</v>
      </c>
      <c r="H31" s="483">
        <v>260.86964476707965</v>
      </c>
      <c r="I31" s="483">
        <v>260.55883506707971</v>
      </c>
      <c r="J31" s="483">
        <v>259.35733687707972</v>
      </c>
      <c r="K31" s="101">
        <v>250.78226702707971</v>
      </c>
      <c r="L31" s="483">
        <v>250.6890472270797</v>
      </c>
      <c r="M31" s="483">
        <v>250.6890472270797</v>
      </c>
      <c r="N31" s="483">
        <v>250.68904716707971</v>
      </c>
      <c r="O31" s="483">
        <v>71.298529287079688</v>
      </c>
      <c r="P31" s="483">
        <v>3.7985292870797025</v>
      </c>
      <c r="Q31" s="483">
        <v>3.7985292870797025</v>
      </c>
      <c r="R31" s="483">
        <v>3.7985292870797025</v>
      </c>
      <c r="S31" s="483">
        <v>3.7985292870797025</v>
      </c>
      <c r="T31" s="483">
        <v>3.7985292816339693</v>
      </c>
      <c r="U31" s="483">
        <v>3.7774316559736745</v>
      </c>
      <c r="V31" s="483">
        <v>3.7774316559736745</v>
      </c>
      <c r="W31" s="483">
        <v>3.7774316559736745</v>
      </c>
      <c r="X31" s="483">
        <v>3.4085760816044846</v>
      </c>
      <c r="Y31" s="483">
        <v>3.0397206333973132</v>
      </c>
      <c r="Z31" s="483">
        <v>3.0397204294625721</v>
      </c>
      <c r="AA31" s="483">
        <v>1.4278538387715933</v>
      </c>
      <c r="AB31" s="483">
        <v>0.71392671545105579</v>
      </c>
      <c r="AC31" s="483">
        <v>0</v>
      </c>
      <c r="AD31" s="483">
        <v>0</v>
      </c>
      <c r="AE31" s="483">
        <v>0</v>
      </c>
      <c r="AF31" s="483">
        <v>0</v>
      </c>
      <c r="AG31" s="483">
        <v>0</v>
      </c>
      <c r="AH31" s="483">
        <v>0</v>
      </c>
      <c r="AI31" s="483">
        <v>0</v>
      </c>
      <c r="AJ31" s="483">
        <v>0</v>
      </c>
      <c r="AK31" s="101">
        <f t="shared" si="7"/>
        <v>8284.1424160760907</v>
      </c>
    </row>
    <row r="32" spans="1:37" x14ac:dyDescent="0.2">
      <c r="A32" s="110"/>
      <c r="B32" s="460" t="s">
        <v>451</v>
      </c>
      <c r="C32" s="483">
        <f t="shared" ref="C32:AJ32" si="13">+C33+C35+C38</f>
        <v>1101.6916582602989</v>
      </c>
      <c r="D32" s="483">
        <f t="shared" si="13"/>
        <v>293.53427161970484</v>
      </c>
      <c r="E32" s="483">
        <f t="shared" si="13"/>
        <v>16.68945355</v>
      </c>
      <c r="F32" s="483">
        <f t="shared" si="13"/>
        <v>1.1811965099999999</v>
      </c>
      <c r="G32" s="483">
        <f t="shared" si="13"/>
        <v>0</v>
      </c>
      <c r="H32" s="483">
        <f t="shared" si="13"/>
        <v>0</v>
      </c>
      <c r="I32" s="483">
        <f t="shared" si="13"/>
        <v>0</v>
      </c>
      <c r="J32" s="483">
        <f t="shared" si="13"/>
        <v>0</v>
      </c>
      <c r="K32" s="483">
        <f t="shared" si="13"/>
        <v>0</v>
      </c>
      <c r="L32" s="483">
        <f t="shared" si="13"/>
        <v>0</v>
      </c>
      <c r="M32" s="483">
        <f t="shared" si="13"/>
        <v>0</v>
      </c>
      <c r="N32" s="483">
        <f t="shared" si="13"/>
        <v>22.479156836186348</v>
      </c>
      <c r="O32" s="483">
        <f t="shared" si="13"/>
        <v>44.958313672372697</v>
      </c>
      <c r="P32" s="483">
        <f t="shared" si="13"/>
        <v>44.958313672372697</v>
      </c>
      <c r="Q32" s="483">
        <f t="shared" si="13"/>
        <v>44.958313672372697</v>
      </c>
      <c r="R32" s="483">
        <f t="shared" si="13"/>
        <v>44.958313672372697</v>
      </c>
      <c r="S32" s="483">
        <f t="shared" si="13"/>
        <v>44.958313672372697</v>
      </c>
      <c r="T32" s="483">
        <f t="shared" si="13"/>
        <v>44.958313672372697</v>
      </c>
      <c r="U32" s="483">
        <f t="shared" si="13"/>
        <v>44.958313672372697</v>
      </c>
      <c r="V32" s="483">
        <f t="shared" si="13"/>
        <v>44.958313672372697</v>
      </c>
      <c r="W32" s="483">
        <f t="shared" si="13"/>
        <v>67.437470526422501</v>
      </c>
      <c r="X32" s="483">
        <f t="shared" si="13"/>
        <v>0</v>
      </c>
      <c r="Y32" s="483">
        <f t="shared" si="13"/>
        <v>0</v>
      </c>
      <c r="Z32" s="483">
        <f t="shared" si="13"/>
        <v>0</v>
      </c>
      <c r="AA32" s="483">
        <f t="shared" si="13"/>
        <v>0</v>
      </c>
      <c r="AB32" s="483">
        <f t="shared" si="13"/>
        <v>0</v>
      </c>
      <c r="AC32" s="483">
        <f t="shared" si="13"/>
        <v>0</v>
      </c>
      <c r="AD32" s="483">
        <f t="shared" si="13"/>
        <v>0</v>
      </c>
      <c r="AE32" s="483">
        <f t="shared" si="13"/>
        <v>0</v>
      </c>
      <c r="AF32" s="483">
        <f t="shared" si="13"/>
        <v>0</v>
      </c>
      <c r="AG32" s="483">
        <f t="shared" si="13"/>
        <v>0</v>
      </c>
      <c r="AH32" s="483">
        <f t="shared" si="13"/>
        <v>0</v>
      </c>
      <c r="AI32" s="483">
        <f t="shared" si="13"/>
        <v>0</v>
      </c>
      <c r="AJ32" s="483">
        <f t="shared" si="13"/>
        <v>0</v>
      </c>
      <c r="AK32" s="101">
        <f t="shared" si="7"/>
        <v>1862.6797166815943</v>
      </c>
    </row>
    <row r="33" spans="1:72" x14ac:dyDescent="0.2">
      <c r="A33" s="110"/>
      <c r="B33" s="467" t="s">
        <v>74</v>
      </c>
      <c r="C33" s="466">
        <f t="shared" ref="C33:AJ33" si="14">+C34</f>
        <v>0</v>
      </c>
      <c r="D33" s="466">
        <f t="shared" si="14"/>
        <v>0</v>
      </c>
      <c r="E33" s="466">
        <f t="shared" si="14"/>
        <v>0</v>
      </c>
      <c r="F33" s="466">
        <f t="shared" si="14"/>
        <v>0</v>
      </c>
      <c r="G33" s="466">
        <f t="shared" si="14"/>
        <v>0</v>
      </c>
      <c r="H33" s="466">
        <f t="shared" si="14"/>
        <v>0</v>
      </c>
      <c r="I33" s="466">
        <f t="shared" si="14"/>
        <v>0</v>
      </c>
      <c r="J33" s="466">
        <f t="shared" si="14"/>
        <v>0</v>
      </c>
      <c r="K33" s="466">
        <f t="shared" si="14"/>
        <v>0</v>
      </c>
      <c r="L33" s="466">
        <f t="shared" si="14"/>
        <v>0</v>
      </c>
      <c r="M33" s="466">
        <f t="shared" si="14"/>
        <v>0</v>
      </c>
      <c r="N33" s="466">
        <f t="shared" si="14"/>
        <v>22.479156836186348</v>
      </c>
      <c r="O33" s="466">
        <f t="shared" si="14"/>
        <v>44.958313672372697</v>
      </c>
      <c r="P33" s="466">
        <f t="shared" si="14"/>
        <v>44.958313672372697</v>
      </c>
      <c r="Q33" s="466">
        <f t="shared" si="14"/>
        <v>44.958313672372697</v>
      </c>
      <c r="R33" s="466">
        <f t="shared" si="14"/>
        <v>44.958313672372697</v>
      </c>
      <c r="S33" s="466">
        <f t="shared" si="14"/>
        <v>44.958313672372697</v>
      </c>
      <c r="T33" s="466">
        <f t="shared" si="14"/>
        <v>44.958313672372697</v>
      </c>
      <c r="U33" s="466">
        <f t="shared" si="14"/>
        <v>44.958313672372697</v>
      </c>
      <c r="V33" s="466">
        <f t="shared" si="14"/>
        <v>44.958313672372697</v>
      </c>
      <c r="W33" s="466">
        <f t="shared" si="14"/>
        <v>67.437470526422501</v>
      </c>
      <c r="X33" s="466">
        <f t="shared" si="14"/>
        <v>0</v>
      </c>
      <c r="Y33" s="466">
        <f t="shared" si="14"/>
        <v>0</v>
      </c>
      <c r="Z33" s="466">
        <f t="shared" si="14"/>
        <v>0</v>
      </c>
      <c r="AA33" s="466">
        <f t="shared" si="14"/>
        <v>0</v>
      </c>
      <c r="AB33" s="466">
        <f t="shared" si="14"/>
        <v>0</v>
      </c>
      <c r="AC33" s="466">
        <f t="shared" si="14"/>
        <v>0</v>
      </c>
      <c r="AD33" s="466">
        <f t="shared" si="14"/>
        <v>0</v>
      </c>
      <c r="AE33" s="466">
        <f t="shared" si="14"/>
        <v>0</v>
      </c>
      <c r="AF33" s="466">
        <f t="shared" si="14"/>
        <v>0</v>
      </c>
      <c r="AG33" s="466">
        <f t="shared" si="14"/>
        <v>0</v>
      </c>
      <c r="AH33" s="466">
        <f t="shared" si="14"/>
        <v>0</v>
      </c>
      <c r="AI33" s="466">
        <f t="shared" si="14"/>
        <v>0</v>
      </c>
      <c r="AJ33" s="466">
        <f t="shared" si="14"/>
        <v>0</v>
      </c>
      <c r="AK33" s="115">
        <f t="shared" si="7"/>
        <v>449.58313674159041</v>
      </c>
    </row>
    <row r="34" spans="1:72" s="114" customFormat="1" x14ac:dyDescent="0.2">
      <c r="A34" s="7"/>
      <c r="B34" s="468" t="s">
        <v>459</v>
      </c>
      <c r="C34" s="464">
        <v>0</v>
      </c>
      <c r="D34" s="464">
        <v>0</v>
      </c>
      <c r="E34" s="464">
        <v>0</v>
      </c>
      <c r="F34" s="464">
        <v>0</v>
      </c>
      <c r="G34" s="464">
        <v>0</v>
      </c>
      <c r="H34" s="464">
        <v>0</v>
      </c>
      <c r="I34" s="464">
        <v>0</v>
      </c>
      <c r="J34" s="464">
        <v>0</v>
      </c>
      <c r="K34" s="104">
        <v>0</v>
      </c>
      <c r="L34" s="464">
        <v>0</v>
      </c>
      <c r="M34" s="464">
        <v>0</v>
      </c>
      <c r="N34" s="464">
        <v>22.479156836186348</v>
      </c>
      <c r="O34" s="464">
        <v>44.958313672372697</v>
      </c>
      <c r="P34" s="464">
        <v>44.958313672372697</v>
      </c>
      <c r="Q34" s="464">
        <v>44.958313672372697</v>
      </c>
      <c r="R34" s="464">
        <v>44.958313672372697</v>
      </c>
      <c r="S34" s="464">
        <v>44.958313672372697</v>
      </c>
      <c r="T34" s="464">
        <v>44.958313672372697</v>
      </c>
      <c r="U34" s="464">
        <v>44.958313672372697</v>
      </c>
      <c r="V34" s="464">
        <v>44.958313672372697</v>
      </c>
      <c r="W34" s="464">
        <v>67.437470526422501</v>
      </c>
      <c r="X34" s="464">
        <v>0</v>
      </c>
      <c r="Y34" s="464">
        <v>0</v>
      </c>
      <c r="Z34" s="464">
        <v>0</v>
      </c>
      <c r="AA34" s="464">
        <v>0</v>
      </c>
      <c r="AB34" s="464">
        <v>0</v>
      </c>
      <c r="AC34" s="464">
        <v>0</v>
      </c>
      <c r="AD34" s="464">
        <v>0</v>
      </c>
      <c r="AE34" s="464">
        <v>0</v>
      </c>
      <c r="AF34" s="464">
        <v>0</v>
      </c>
      <c r="AG34" s="464">
        <v>0</v>
      </c>
      <c r="AH34" s="464">
        <v>0</v>
      </c>
      <c r="AI34" s="464">
        <v>0</v>
      </c>
      <c r="AJ34" s="464">
        <v>0</v>
      </c>
      <c r="AK34" s="104">
        <f t="shared" si="7"/>
        <v>449.58313674159041</v>
      </c>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row>
    <row r="35" spans="1:72" s="114" customFormat="1" x14ac:dyDescent="0.2">
      <c r="A35" s="7"/>
      <c r="B35" s="468" t="s">
        <v>75</v>
      </c>
      <c r="C35" s="464">
        <f t="shared" ref="C35:AJ35" si="15">+C36+C37</f>
        <v>1065.291730140299</v>
      </c>
      <c r="D35" s="464">
        <f t="shared" si="15"/>
        <v>263.41675900970483</v>
      </c>
      <c r="E35" s="464">
        <f t="shared" si="15"/>
        <v>0</v>
      </c>
      <c r="F35" s="464">
        <f t="shared" si="15"/>
        <v>0</v>
      </c>
      <c r="G35" s="464">
        <f t="shared" si="15"/>
        <v>0</v>
      </c>
      <c r="H35" s="464">
        <f t="shared" si="15"/>
        <v>0</v>
      </c>
      <c r="I35" s="464">
        <f t="shared" si="15"/>
        <v>0</v>
      </c>
      <c r="J35" s="464">
        <f t="shared" si="15"/>
        <v>0</v>
      </c>
      <c r="K35" s="464">
        <f t="shared" si="15"/>
        <v>0</v>
      </c>
      <c r="L35" s="464">
        <f t="shared" si="15"/>
        <v>0</v>
      </c>
      <c r="M35" s="464">
        <f t="shared" si="15"/>
        <v>0</v>
      </c>
      <c r="N35" s="464">
        <f t="shared" si="15"/>
        <v>0</v>
      </c>
      <c r="O35" s="464">
        <f t="shared" si="15"/>
        <v>0</v>
      </c>
      <c r="P35" s="464">
        <f t="shared" si="15"/>
        <v>0</v>
      </c>
      <c r="Q35" s="464">
        <f t="shared" si="15"/>
        <v>0</v>
      </c>
      <c r="R35" s="464">
        <f t="shared" si="15"/>
        <v>0</v>
      </c>
      <c r="S35" s="464">
        <f t="shared" si="15"/>
        <v>0</v>
      </c>
      <c r="T35" s="464">
        <f t="shared" si="15"/>
        <v>0</v>
      </c>
      <c r="U35" s="464">
        <f t="shared" si="15"/>
        <v>0</v>
      </c>
      <c r="V35" s="464">
        <f t="shared" si="15"/>
        <v>0</v>
      </c>
      <c r="W35" s="464">
        <f t="shared" si="15"/>
        <v>0</v>
      </c>
      <c r="X35" s="464">
        <f t="shared" si="15"/>
        <v>0</v>
      </c>
      <c r="Y35" s="464">
        <f t="shared" si="15"/>
        <v>0</v>
      </c>
      <c r="Z35" s="464">
        <f t="shared" si="15"/>
        <v>0</v>
      </c>
      <c r="AA35" s="464">
        <f t="shared" si="15"/>
        <v>0</v>
      </c>
      <c r="AB35" s="464">
        <f t="shared" si="15"/>
        <v>0</v>
      </c>
      <c r="AC35" s="464">
        <f t="shared" si="15"/>
        <v>0</v>
      </c>
      <c r="AD35" s="464">
        <f t="shared" si="15"/>
        <v>0</v>
      </c>
      <c r="AE35" s="464">
        <f t="shared" si="15"/>
        <v>0</v>
      </c>
      <c r="AF35" s="464">
        <f t="shared" si="15"/>
        <v>0</v>
      </c>
      <c r="AG35" s="464">
        <f t="shared" si="15"/>
        <v>0</v>
      </c>
      <c r="AH35" s="464">
        <f t="shared" si="15"/>
        <v>0</v>
      </c>
      <c r="AI35" s="464">
        <f t="shared" si="15"/>
        <v>0</v>
      </c>
      <c r="AJ35" s="464">
        <f t="shared" si="15"/>
        <v>0</v>
      </c>
      <c r="AK35" s="104">
        <f t="shared" si="7"/>
        <v>1328.708489150004</v>
      </c>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row>
    <row r="36" spans="1:72" s="114" customFormat="1" x14ac:dyDescent="0.2">
      <c r="A36" s="7"/>
      <c r="B36" s="499" t="s">
        <v>82</v>
      </c>
      <c r="C36" s="465">
        <v>0</v>
      </c>
      <c r="D36" s="465">
        <v>263.41675900970483</v>
      </c>
      <c r="E36" s="465">
        <v>0</v>
      </c>
      <c r="F36" s="465">
        <v>0</v>
      </c>
      <c r="G36" s="465">
        <v>0</v>
      </c>
      <c r="H36" s="465">
        <v>0</v>
      </c>
      <c r="I36" s="465">
        <v>0</v>
      </c>
      <c r="J36" s="465">
        <v>0</v>
      </c>
      <c r="K36" s="103">
        <v>0</v>
      </c>
      <c r="L36" s="465">
        <v>0</v>
      </c>
      <c r="M36" s="465">
        <v>0</v>
      </c>
      <c r="N36" s="465">
        <v>0</v>
      </c>
      <c r="O36" s="465">
        <v>0</v>
      </c>
      <c r="P36" s="465">
        <v>0</v>
      </c>
      <c r="Q36" s="465">
        <v>0</v>
      </c>
      <c r="R36" s="465">
        <v>0</v>
      </c>
      <c r="S36" s="465">
        <v>0</v>
      </c>
      <c r="T36" s="465">
        <v>0</v>
      </c>
      <c r="U36" s="465">
        <v>0</v>
      </c>
      <c r="V36" s="465">
        <v>0</v>
      </c>
      <c r="W36" s="465">
        <v>0</v>
      </c>
      <c r="X36" s="465">
        <v>0</v>
      </c>
      <c r="Y36" s="465">
        <v>0</v>
      </c>
      <c r="Z36" s="465">
        <v>0</v>
      </c>
      <c r="AA36" s="465">
        <v>0</v>
      </c>
      <c r="AB36" s="465">
        <v>0</v>
      </c>
      <c r="AC36" s="465">
        <v>0</v>
      </c>
      <c r="AD36" s="465">
        <v>0</v>
      </c>
      <c r="AE36" s="465">
        <v>0</v>
      </c>
      <c r="AF36" s="465">
        <v>0</v>
      </c>
      <c r="AG36" s="465">
        <v>0</v>
      </c>
      <c r="AH36" s="465">
        <v>0</v>
      </c>
      <c r="AI36" s="465">
        <v>0</v>
      </c>
      <c r="AJ36" s="465">
        <v>0</v>
      </c>
      <c r="AK36" s="103">
        <f t="shared" si="7"/>
        <v>263.41675900970483</v>
      </c>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row>
    <row r="37" spans="1:72" s="114" customFormat="1" x14ac:dyDescent="0.2">
      <c r="A37" s="7"/>
      <c r="B37" s="492" t="s">
        <v>111</v>
      </c>
      <c r="C37" s="503">
        <v>1065.291730140299</v>
      </c>
      <c r="D37" s="503">
        <v>0</v>
      </c>
      <c r="E37" s="503">
        <v>0</v>
      </c>
      <c r="F37" s="503">
        <v>0</v>
      </c>
      <c r="G37" s="503">
        <v>0</v>
      </c>
      <c r="H37" s="503">
        <v>0</v>
      </c>
      <c r="I37" s="503">
        <v>0</v>
      </c>
      <c r="J37" s="503">
        <v>0</v>
      </c>
      <c r="K37" s="152">
        <v>0</v>
      </c>
      <c r="L37" s="503">
        <v>0</v>
      </c>
      <c r="M37" s="503">
        <v>0</v>
      </c>
      <c r="N37" s="503">
        <v>0</v>
      </c>
      <c r="O37" s="503">
        <v>0</v>
      </c>
      <c r="P37" s="503">
        <v>0</v>
      </c>
      <c r="Q37" s="503">
        <v>0</v>
      </c>
      <c r="R37" s="503">
        <v>0</v>
      </c>
      <c r="S37" s="503">
        <v>0</v>
      </c>
      <c r="T37" s="503">
        <v>0</v>
      </c>
      <c r="U37" s="503">
        <v>0</v>
      </c>
      <c r="V37" s="503">
        <v>0</v>
      </c>
      <c r="W37" s="503">
        <v>0</v>
      </c>
      <c r="X37" s="503">
        <v>0</v>
      </c>
      <c r="Y37" s="503">
        <v>0</v>
      </c>
      <c r="Z37" s="503">
        <v>0</v>
      </c>
      <c r="AA37" s="503">
        <v>0</v>
      </c>
      <c r="AB37" s="503">
        <v>0</v>
      </c>
      <c r="AC37" s="503">
        <v>0</v>
      </c>
      <c r="AD37" s="503">
        <v>0</v>
      </c>
      <c r="AE37" s="503">
        <v>0</v>
      </c>
      <c r="AF37" s="503">
        <v>0</v>
      </c>
      <c r="AG37" s="503">
        <v>0</v>
      </c>
      <c r="AH37" s="503">
        <v>0</v>
      </c>
      <c r="AI37" s="503">
        <v>0</v>
      </c>
      <c r="AJ37" s="503">
        <v>0</v>
      </c>
      <c r="AK37" s="152">
        <f t="shared" si="7"/>
        <v>1065.291730140299</v>
      </c>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row>
    <row r="38" spans="1:72" s="114" customFormat="1" x14ac:dyDescent="0.2">
      <c r="A38" s="7"/>
      <c r="B38" s="468" t="s">
        <v>77</v>
      </c>
      <c r="C38" s="464">
        <f t="shared" ref="C38:AJ38" si="16">+C39</f>
        <v>36.399928119999998</v>
      </c>
      <c r="D38" s="464">
        <f t="shared" si="16"/>
        <v>30.117512610000002</v>
      </c>
      <c r="E38" s="464">
        <f t="shared" si="16"/>
        <v>16.68945355</v>
      </c>
      <c r="F38" s="464">
        <f t="shared" si="16"/>
        <v>1.1811965099999999</v>
      </c>
      <c r="G38" s="464">
        <f t="shared" si="16"/>
        <v>0</v>
      </c>
      <c r="H38" s="464">
        <f t="shared" si="16"/>
        <v>0</v>
      </c>
      <c r="I38" s="464">
        <f t="shared" si="16"/>
        <v>0</v>
      </c>
      <c r="J38" s="464">
        <f t="shared" si="16"/>
        <v>0</v>
      </c>
      <c r="K38" s="464">
        <f t="shared" si="16"/>
        <v>0</v>
      </c>
      <c r="L38" s="464">
        <f t="shared" si="16"/>
        <v>0</v>
      </c>
      <c r="M38" s="464">
        <f t="shared" si="16"/>
        <v>0</v>
      </c>
      <c r="N38" s="464">
        <f t="shared" si="16"/>
        <v>0</v>
      </c>
      <c r="O38" s="464">
        <f t="shared" si="16"/>
        <v>0</v>
      </c>
      <c r="P38" s="464">
        <f t="shared" si="16"/>
        <v>0</v>
      </c>
      <c r="Q38" s="464">
        <f t="shared" si="16"/>
        <v>0</v>
      </c>
      <c r="R38" s="464">
        <f t="shared" si="16"/>
        <v>0</v>
      </c>
      <c r="S38" s="464">
        <f t="shared" si="16"/>
        <v>0</v>
      </c>
      <c r="T38" s="464">
        <f t="shared" si="16"/>
        <v>0</v>
      </c>
      <c r="U38" s="464">
        <f t="shared" si="16"/>
        <v>0</v>
      </c>
      <c r="V38" s="464">
        <f t="shared" si="16"/>
        <v>0</v>
      </c>
      <c r="W38" s="464">
        <f t="shared" si="16"/>
        <v>0</v>
      </c>
      <c r="X38" s="464">
        <f t="shared" si="16"/>
        <v>0</v>
      </c>
      <c r="Y38" s="464">
        <f t="shared" si="16"/>
        <v>0</v>
      </c>
      <c r="Z38" s="464">
        <f t="shared" si="16"/>
        <v>0</v>
      </c>
      <c r="AA38" s="464">
        <f t="shared" si="16"/>
        <v>0</v>
      </c>
      <c r="AB38" s="464">
        <f t="shared" si="16"/>
        <v>0</v>
      </c>
      <c r="AC38" s="464">
        <f t="shared" si="16"/>
        <v>0</v>
      </c>
      <c r="AD38" s="464">
        <f t="shared" si="16"/>
        <v>0</v>
      </c>
      <c r="AE38" s="464">
        <f t="shared" si="16"/>
        <v>0</v>
      </c>
      <c r="AF38" s="464">
        <f t="shared" si="16"/>
        <v>0</v>
      </c>
      <c r="AG38" s="464">
        <f t="shared" si="16"/>
        <v>0</v>
      </c>
      <c r="AH38" s="464">
        <f t="shared" si="16"/>
        <v>0</v>
      </c>
      <c r="AI38" s="464">
        <f t="shared" si="16"/>
        <v>0</v>
      </c>
      <c r="AJ38" s="464">
        <f t="shared" si="16"/>
        <v>0</v>
      </c>
      <c r="AK38" s="104">
        <f t="shared" si="7"/>
        <v>84.388090790000007</v>
      </c>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row>
    <row r="39" spans="1:72" s="114" customFormat="1" x14ac:dyDescent="0.2">
      <c r="A39" s="7"/>
      <c r="B39" s="469" t="s">
        <v>460</v>
      </c>
      <c r="C39" s="470">
        <v>36.399928119999998</v>
      </c>
      <c r="D39" s="470">
        <v>30.117512610000002</v>
      </c>
      <c r="E39" s="470">
        <v>16.68945355</v>
      </c>
      <c r="F39" s="470">
        <v>1.1811965099999999</v>
      </c>
      <c r="G39" s="470">
        <v>0</v>
      </c>
      <c r="H39" s="470">
        <v>0</v>
      </c>
      <c r="I39" s="470">
        <v>0</v>
      </c>
      <c r="J39" s="470">
        <v>0</v>
      </c>
      <c r="K39" s="105">
        <v>0</v>
      </c>
      <c r="L39" s="470">
        <v>0</v>
      </c>
      <c r="M39" s="470">
        <v>0</v>
      </c>
      <c r="N39" s="470">
        <v>0</v>
      </c>
      <c r="O39" s="470">
        <v>0</v>
      </c>
      <c r="P39" s="470">
        <v>0</v>
      </c>
      <c r="Q39" s="470">
        <v>0</v>
      </c>
      <c r="R39" s="470">
        <v>0</v>
      </c>
      <c r="S39" s="470">
        <v>0</v>
      </c>
      <c r="T39" s="470">
        <v>0</v>
      </c>
      <c r="U39" s="470">
        <v>0</v>
      </c>
      <c r="V39" s="470">
        <v>0</v>
      </c>
      <c r="W39" s="470">
        <v>0</v>
      </c>
      <c r="X39" s="470">
        <v>0</v>
      </c>
      <c r="Y39" s="470">
        <v>0</v>
      </c>
      <c r="Z39" s="470">
        <v>0</v>
      </c>
      <c r="AA39" s="470">
        <v>0</v>
      </c>
      <c r="AB39" s="470">
        <v>0</v>
      </c>
      <c r="AC39" s="470">
        <v>0</v>
      </c>
      <c r="AD39" s="470">
        <v>0</v>
      </c>
      <c r="AE39" s="470">
        <v>0</v>
      </c>
      <c r="AF39" s="470">
        <v>0</v>
      </c>
      <c r="AG39" s="470">
        <v>0</v>
      </c>
      <c r="AH39" s="470">
        <v>0</v>
      </c>
      <c r="AI39" s="470">
        <v>0</v>
      </c>
      <c r="AJ39" s="470">
        <v>0</v>
      </c>
      <c r="AK39" s="105">
        <f t="shared" si="7"/>
        <v>84.388090790000007</v>
      </c>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row>
    <row r="40" spans="1:72" s="114" customFormat="1" x14ac:dyDescent="0.2">
      <c r="A40" s="7"/>
      <c r="B40" s="467" t="s">
        <v>467</v>
      </c>
      <c r="C40" s="466">
        <f t="shared" ref="C40:AJ40" si="17">+C41+C42</f>
        <v>173.31605833469561</v>
      </c>
      <c r="D40" s="466">
        <f t="shared" si="17"/>
        <v>178.58147723999983</v>
      </c>
      <c r="E40" s="466">
        <f t="shared" si="17"/>
        <v>196.97052562999983</v>
      </c>
      <c r="F40" s="466">
        <f t="shared" si="17"/>
        <v>217.39956255999999</v>
      </c>
      <c r="G40" s="466">
        <f t="shared" si="17"/>
        <v>174.90809569999993</v>
      </c>
      <c r="H40" s="466">
        <f t="shared" si="17"/>
        <v>266.67835090173281</v>
      </c>
      <c r="I40" s="466">
        <f t="shared" si="17"/>
        <v>1.1479455599999999</v>
      </c>
      <c r="J40" s="466">
        <f t="shared" si="17"/>
        <v>1.1479455599999999</v>
      </c>
      <c r="K40" s="466">
        <f t="shared" si="17"/>
        <v>0.47831080999999998</v>
      </c>
      <c r="L40" s="466">
        <f t="shared" si="17"/>
        <v>0</v>
      </c>
      <c r="M40" s="466">
        <f t="shared" si="17"/>
        <v>0</v>
      </c>
      <c r="N40" s="466">
        <f t="shared" si="17"/>
        <v>0</v>
      </c>
      <c r="O40" s="466">
        <f t="shared" si="17"/>
        <v>0</v>
      </c>
      <c r="P40" s="466">
        <f t="shared" si="17"/>
        <v>0</v>
      </c>
      <c r="Q40" s="466">
        <f t="shared" si="17"/>
        <v>0</v>
      </c>
      <c r="R40" s="466">
        <f t="shared" si="17"/>
        <v>0</v>
      </c>
      <c r="S40" s="466">
        <f t="shared" si="17"/>
        <v>0</v>
      </c>
      <c r="T40" s="466">
        <f t="shared" si="17"/>
        <v>0</v>
      </c>
      <c r="U40" s="466">
        <f t="shared" si="17"/>
        <v>0</v>
      </c>
      <c r="V40" s="466">
        <f t="shared" si="17"/>
        <v>0</v>
      </c>
      <c r="W40" s="466">
        <f t="shared" si="17"/>
        <v>0</v>
      </c>
      <c r="X40" s="466">
        <f t="shared" si="17"/>
        <v>0</v>
      </c>
      <c r="Y40" s="466">
        <f t="shared" si="17"/>
        <v>0</v>
      </c>
      <c r="Z40" s="466">
        <f t="shared" si="17"/>
        <v>0</v>
      </c>
      <c r="AA40" s="466">
        <f t="shared" si="17"/>
        <v>0</v>
      </c>
      <c r="AB40" s="466">
        <f t="shared" si="17"/>
        <v>0</v>
      </c>
      <c r="AC40" s="466">
        <f t="shared" si="17"/>
        <v>0</v>
      </c>
      <c r="AD40" s="466">
        <f t="shared" si="17"/>
        <v>0</v>
      </c>
      <c r="AE40" s="466">
        <f t="shared" si="17"/>
        <v>0</v>
      </c>
      <c r="AF40" s="466">
        <f t="shared" si="17"/>
        <v>0</v>
      </c>
      <c r="AG40" s="466">
        <f t="shared" si="17"/>
        <v>0</v>
      </c>
      <c r="AH40" s="466">
        <f t="shared" si="17"/>
        <v>0</v>
      </c>
      <c r="AI40" s="466">
        <f t="shared" si="17"/>
        <v>0</v>
      </c>
      <c r="AJ40" s="466">
        <f t="shared" si="17"/>
        <v>0</v>
      </c>
      <c r="AK40" s="115">
        <f t="shared" si="7"/>
        <v>1210.6282722964279</v>
      </c>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row>
    <row r="41" spans="1:72" s="114" customFormat="1" x14ac:dyDescent="0.2">
      <c r="A41" s="7"/>
      <c r="B41" s="467" t="s">
        <v>79</v>
      </c>
      <c r="C41" s="466">
        <v>0</v>
      </c>
      <c r="D41" s="466">
        <v>0</v>
      </c>
      <c r="E41" s="466">
        <v>0</v>
      </c>
      <c r="F41" s="466">
        <v>0</v>
      </c>
      <c r="G41" s="466">
        <v>0</v>
      </c>
      <c r="H41" s="466">
        <v>234.9585575417328</v>
      </c>
      <c r="I41" s="466">
        <v>0</v>
      </c>
      <c r="J41" s="466">
        <v>0</v>
      </c>
      <c r="K41" s="115">
        <v>0</v>
      </c>
      <c r="L41" s="466">
        <v>0</v>
      </c>
      <c r="M41" s="466">
        <v>0</v>
      </c>
      <c r="N41" s="466">
        <v>0</v>
      </c>
      <c r="O41" s="466">
        <v>0</v>
      </c>
      <c r="P41" s="466">
        <v>0</v>
      </c>
      <c r="Q41" s="466">
        <v>0</v>
      </c>
      <c r="R41" s="466">
        <v>0</v>
      </c>
      <c r="S41" s="466">
        <v>0</v>
      </c>
      <c r="T41" s="466">
        <v>0</v>
      </c>
      <c r="U41" s="466">
        <v>0</v>
      </c>
      <c r="V41" s="466">
        <v>0</v>
      </c>
      <c r="W41" s="466">
        <v>0</v>
      </c>
      <c r="X41" s="466">
        <v>0</v>
      </c>
      <c r="Y41" s="466">
        <v>0</v>
      </c>
      <c r="Z41" s="466">
        <v>0</v>
      </c>
      <c r="AA41" s="466">
        <v>0</v>
      </c>
      <c r="AB41" s="466">
        <v>0</v>
      </c>
      <c r="AC41" s="466">
        <v>0</v>
      </c>
      <c r="AD41" s="466">
        <v>0</v>
      </c>
      <c r="AE41" s="466">
        <v>0</v>
      </c>
      <c r="AF41" s="466">
        <v>0</v>
      </c>
      <c r="AG41" s="466">
        <v>0</v>
      </c>
      <c r="AH41" s="466">
        <v>0</v>
      </c>
      <c r="AI41" s="466">
        <v>0</v>
      </c>
      <c r="AJ41" s="466">
        <v>0</v>
      </c>
      <c r="AK41" s="115">
        <f t="shared" si="7"/>
        <v>234.9585575417328</v>
      </c>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row>
    <row r="42" spans="1:72" s="114" customFormat="1" x14ac:dyDescent="0.2">
      <c r="A42" s="7"/>
      <c r="B42" s="469" t="s">
        <v>77</v>
      </c>
      <c r="C42" s="470">
        <v>173.31605833469561</v>
      </c>
      <c r="D42" s="470">
        <v>178.58147723999983</v>
      </c>
      <c r="E42" s="470">
        <v>196.97052562999983</v>
      </c>
      <c r="F42" s="470">
        <v>217.39956255999999</v>
      </c>
      <c r="G42" s="470">
        <v>174.90809569999993</v>
      </c>
      <c r="H42" s="470">
        <v>31.719793360000011</v>
      </c>
      <c r="I42" s="470">
        <v>1.1479455599999999</v>
      </c>
      <c r="J42" s="470">
        <v>1.1479455599999999</v>
      </c>
      <c r="K42" s="105">
        <v>0.47831080999999998</v>
      </c>
      <c r="L42" s="470">
        <v>0</v>
      </c>
      <c r="M42" s="470">
        <v>0</v>
      </c>
      <c r="N42" s="470">
        <v>0</v>
      </c>
      <c r="O42" s="470">
        <v>0</v>
      </c>
      <c r="P42" s="470">
        <v>0</v>
      </c>
      <c r="Q42" s="470">
        <v>0</v>
      </c>
      <c r="R42" s="470">
        <v>0</v>
      </c>
      <c r="S42" s="470">
        <v>0</v>
      </c>
      <c r="T42" s="470">
        <v>0</v>
      </c>
      <c r="U42" s="470">
        <v>0</v>
      </c>
      <c r="V42" s="470">
        <v>0</v>
      </c>
      <c r="W42" s="470">
        <v>0</v>
      </c>
      <c r="X42" s="470">
        <v>0</v>
      </c>
      <c r="Y42" s="470">
        <v>0</v>
      </c>
      <c r="Z42" s="470">
        <v>0</v>
      </c>
      <c r="AA42" s="470">
        <v>0</v>
      </c>
      <c r="AB42" s="470">
        <v>0</v>
      </c>
      <c r="AC42" s="470">
        <v>0</v>
      </c>
      <c r="AD42" s="470">
        <v>0</v>
      </c>
      <c r="AE42" s="470">
        <v>0</v>
      </c>
      <c r="AF42" s="470">
        <v>0</v>
      </c>
      <c r="AG42" s="470">
        <v>0</v>
      </c>
      <c r="AH42" s="470">
        <v>0</v>
      </c>
      <c r="AI42" s="470">
        <v>0</v>
      </c>
      <c r="AJ42" s="470">
        <v>0</v>
      </c>
      <c r="AK42" s="105">
        <f t="shared" si="7"/>
        <v>975.66971475469541</v>
      </c>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row>
    <row r="43" spans="1:72" ht="13.5" thickBot="1" x14ac:dyDescent="0.25">
      <c r="B43" s="471"/>
      <c r="C43" s="472"/>
      <c r="D43" s="472"/>
      <c r="E43" s="472"/>
      <c r="F43" s="472"/>
      <c r="G43" s="47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1:72" ht="13.5" thickBot="1" x14ac:dyDescent="0.25">
      <c r="B44" s="150" t="s">
        <v>284</v>
      </c>
      <c r="C44" s="99">
        <v>22623.067827124501</v>
      </c>
      <c r="D44" s="99">
        <v>2530.0678590832122</v>
      </c>
      <c r="E44" s="99">
        <v>0</v>
      </c>
      <c r="F44" s="99">
        <v>0</v>
      </c>
      <c r="G44" s="99">
        <v>0</v>
      </c>
      <c r="H44" s="99">
        <v>0</v>
      </c>
      <c r="I44" s="99">
        <v>0</v>
      </c>
      <c r="J44" s="99">
        <v>0</v>
      </c>
      <c r="K44" s="99">
        <v>0</v>
      </c>
      <c r="L44" s="99">
        <v>0</v>
      </c>
      <c r="M44" s="99">
        <v>0</v>
      </c>
      <c r="N44" s="99">
        <v>0</v>
      </c>
      <c r="O44" s="99">
        <v>0</v>
      </c>
      <c r="P44" s="99">
        <v>0</v>
      </c>
      <c r="Q44" s="99">
        <v>0</v>
      </c>
      <c r="R44" s="99">
        <v>0</v>
      </c>
      <c r="S44" s="99">
        <v>0</v>
      </c>
      <c r="T44" s="99">
        <v>0</v>
      </c>
      <c r="U44" s="99">
        <v>0</v>
      </c>
      <c r="V44" s="99">
        <v>0</v>
      </c>
      <c r="W44" s="99">
        <v>0</v>
      </c>
      <c r="X44" s="99">
        <v>0</v>
      </c>
      <c r="Y44" s="99">
        <v>0</v>
      </c>
      <c r="Z44" s="99">
        <v>0</v>
      </c>
      <c r="AA44" s="99">
        <v>0</v>
      </c>
      <c r="AB44" s="99">
        <v>0</v>
      </c>
      <c r="AC44" s="99">
        <v>0</v>
      </c>
      <c r="AD44" s="99">
        <v>0</v>
      </c>
      <c r="AE44" s="99">
        <v>0</v>
      </c>
      <c r="AF44" s="99">
        <v>0</v>
      </c>
      <c r="AG44" s="99">
        <v>0</v>
      </c>
      <c r="AH44" s="99">
        <v>0</v>
      </c>
      <c r="AI44" s="99">
        <v>0</v>
      </c>
      <c r="AJ44" s="99">
        <v>0</v>
      </c>
      <c r="AK44" s="151">
        <f>SUM(C44:AJ44)</f>
        <v>25153.135686207715</v>
      </c>
    </row>
    <row r="45" spans="1:72" ht="13.5" thickBot="1" x14ac:dyDescent="0.25">
      <c r="B45" s="473"/>
      <c r="C45" s="472"/>
      <c r="D45" s="472"/>
      <c r="E45" s="472"/>
      <c r="F45" s="472"/>
      <c r="G45" s="472"/>
      <c r="H45" s="474"/>
      <c r="I45" s="474"/>
      <c r="J45" s="474"/>
      <c r="K45" s="475"/>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row>
    <row r="46" spans="1:72" ht="13.5" thickBot="1" x14ac:dyDescent="0.25">
      <c r="B46" s="150" t="s">
        <v>365</v>
      </c>
      <c r="C46" s="99">
        <f t="shared" ref="C46:AJ46" si="18">+C47+C64+SUM(C81:C131)+C134</f>
        <v>40822.080756016927</v>
      </c>
      <c r="D46" s="99">
        <f t="shared" si="18"/>
        <v>16716.302603578049</v>
      </c>
      <c r="E46" s="99">
        <f t="shared" si="18"/>
        <v>19244.337326295248</v>
      </c>
      <c r="F46" s="99">
        <f t="shared" si="18"/>
        <v>23025.882289864319</v>
      </c>
      <c r="G46" s="99">
        <f t="shared" si="18"/>
        <v>23488.594729963963</v>
      </c>
      <c r="H46" s="99">
        <f t="shared" si="18"/>
        <v>16857.176478423578</v>
      </c>
      <c r="I46" s="99">
        <f t="shared" si="18"/>
        <v>17364.721052822482</v>
      </c>
      <c r="J46" s="99">
        <f t="shared" si="18"/>
        <v>18203.522348715644</v>
      </c>
      <c r="K46" s="99">
        <f t="shared" si="18"/>
        <v>12690.741721309425</v>
      </c>
      <c r="L46" s="99">
        <f t="shared" si="18"/>
        <v>12548.899015316509</v>
      </c>
      <c r="M46" s="99">
        <f t="shared" si="18"/>
        <v>4807.9594215963343</v>
      </c>
      <c r="N46" s="99">
        <f t="shared" si="18"/>
        <v>3382.897894443377</v>
      </c>
      <c r="O46" s="99">
        <f t="shared" si="18"/>
        <v>4157.4524901311088</v>
      </c>
      <c r="P46" s="99">
        <f t="shared" si="18"/>
        <v>4157.4524901311088</v>
      </c>
      <c r="Q46" s="99">
        <f t="shared" si="18"/>
        <v>4157.4524901311088</v>
      </c>
      <c r="R46" s="99">
        <f t="shared" si="18"/>
        <v>4157.4524901311088</v>
      </c>
      <c r="S46" s="99">
        <f t="shared" si="18"/>
        <v>1774.5061493624901</v>
      </c>
      <c r="T46" s="99">
        <f t="shared" si="18"/>
        <v>2672.3640493124899</v>
      </c>
      <c r="U46" s="99">
        <f t="shared" si="18"/>
        <v>5419.8971942757335</v>
      </c>
      <c r="V46" s="99">
        <f t="shared" si="18"/>
        <v>3697.1050094257339</v>
      </c>
      <c r="W46" s="99">
        <f t="shared" si="18"/>
        <v>3546.5938900134665</v>
      </c>
      <c r="X46" s="99">
        <f t="shared" si="18"/>
        <v>1176.3398529502683</v>
      </c>
      <c r="Y46" s="99">
        <f t="shared" si="18"/>
        <v>1014.7608529502683</v>
      </c>
      <c r="Z46" s="99">
        <f t="shared" si="18"/>
        <v>1003.6276529502683</v>
      </c>
      <c r="AA46" s="99">
        <f t="shared" si="18"/>
        <v>1003.6276529502683</v>
      </c>
      <c r="AB46" s="99">
        <f t="shared" si="18"/>
        <v>998.00265295026827</v>
      </c>
      <c r="AC46" s="99">
        <f t="shared" si="18"/>
        <v>998.00265295026827</v>
      </c>
      <c r="AD46" s="99">
        <f t="shared" si="18"/>
        <v>998.00265295026827</v>
      </c>
      <c r="AE46" s="99">
        <f t="shared" si="18"/>
        <v>2750.4695079870248</v>
      </c>
      <c r="AF46" s="99">
        <f t="shared" si="18"/>
        <v>900.18160011754287</v>
      </c>
      <c r="AG46" s="99">
        <f t="shared" si="18"/>
        <v>0.46950798702474678</v>
      </c>
      <c r="AH46" s="99">
        <f t="shared" si="18"/>
        <v>0.46950798702474678</v>
      </c>
      <c r="AI46" s="99">
        <f t="shared" si="18"/>
        <v>28.170479224680683</v>
      </c>
      <c r="AJ46" s="99">
        <f t="shared" si="18"/>
        <v>2750</v>
      </c>
      <c r="AK46" s="151">
        <f t="shared" ref="AK46:AK78" si="19">SUM(C46:AJ46)</f>
        <v>256515.51646521533</v>
      </c>
    </row>
    <row r="47" spans="1:72" x14ac:dyDescent="0.2">
      <c r="B47" s="476" t="s">
        <v>83</v>
      </c>
      <c r="C47" s="477">
        <f t="shared" ref="C47:AJ47" si="20">+C48+C51+C58+C61</f>
        <v>0</v>
      </c>
      <c r="D47" s="477">
        <f t="shared" si="20"/>
        <v>0</v>
      </c>
      <c r="E47" s="477">
        <f t="shared" si="20"/>
        <v>0</v>
      </c>
      <c r="F47" s="477">
        <f t="shared" si="20"/>
        <v>0</v>
      </c>
      <c r="G47" s="477">
        <f t="shared" si="20"/>
        <v>0</v>
      </c>
      <c r="H47" s="477">
        <f t="shared" si="20"/>
        <v>0</v>
      </c>
      <c r="I47" s="477">
        <f t="shared" si="20"/>
        <v>0</v>
      </c>
      <c r="J47" s="477">
        <f t="shared" si="20"/>
        <v>0</v>
      </c>
      <c r="K47" s="477">
        <f t="shared" si="20"/>
        <v>0</v>
      </c>
      <c r="L47" s="477">
        <f t="shared" si="20"/>
        <v>0</v>
      </c>
      <c r="M47" s="477">
        <f t="shared" si="20"/>
        <v>0</v>
      </c>
      <c r="N47" s="477">
        <f t="shared" si="20"/>
        <v>774.55459568773267</v>
      </c>
      <c r="O47" s="477">
        <f t="shared" si="20"/>
        <v>1549.1091913754653</v>
      </c>
      <c r="P47" s="477">
        <f t="shared" si="20"/>
        <v>1549.1091913754653</v>
      </c>
      <c r="Q47" s="477">
        <f t="shared" si="20"/>
        <v>1549.1091913754653</v>
      </c>
      <c r="R47" s="477">
        <f t="shared" si="20"/>
        <v>1549.1091913754653</v>
      </c>
      <c r="S47" s="477">
        <f t="shared" si="20"/>
        <v>1549.1091913754653</v>
      </c>
      <c r="T47" s="477">
        <f t="shared" si="20"/>
        <v>1549.1091913754653</v>
      </c>
      <c r="U47" s="477">
        <f t="shared" si="20"/>
        <v>1549.1091913754653</v>
      </c>
      <c r="V47" s="477">
        <f t="shared" si="20"/>
        <v>1549.1091913754653</v>
      </c>
      <c r="W47" s="477">
        <f t="shared" si="20"/>
        <v>2323.663787063198</v>
      </c>
      <c r="X47" s="477">
        <f t="shared" si="20"/>
        <v>0</v>
      </c>
      <c r="Y47" s="477">
        <f t="shared" si="20"/>
        <v>0</v>
      </c>
      <c r="Z47" s="477">
        <f t="shared" si="20"/>
        <v>0</v>
      </c>
      <c r="AA47" s="477">
        <f t="shared" si="20"/>
        <v>0</v>
      </c>
      <c r="AB47" s="477">
        <f t="shared" si="20"/>
        <v>0</v>
      </c>
      <c r="AC47" s="477">
        <f t="shared" si="20"/>
        <v>0</v>
      </c>
      <c r="AD47" s="477">
        <f t="shared" si="20"/>
        <v>0</v>
      </c>
      <c r="AE47" s="477">
        <f t="shared" si="20"/>
        <v>0</v>
      </c>
      <c r="AF47" s="477">
        <f t="shared" si="20"/>
        <v>0</v>
      </c>
      <c r="AG47" s="477">
        <f t="shared" si="20"/>
        <v>0</v>
      </c>
      <c r="AH47" s="477">
        <f t="shared" si="20"/>
        <v>0</v>
      </c>
      <c r="AI47" s="477">
        <f t="shared" si="20"/>
        <v>0</v>
      </c>
      <c r="AJ47" s="477">
        <f t="shared" si="20"/>
        <v>0</v>
      </c>
      <c r="AK47" s="106">
        <f t="shared" si="19"/>
        <v>15491.091913754653</v>
      </c>
    </row>
    <row r="48" spans="1:72" x14ac:dyDescent="0.2">
      <c r="B48" s="380" t="s">
        <v>20</v>
      </c>
      <c r="C48" s="478">
        <f t="shared" ref="C48:AJ48" si="21">+C49+C50</f>
        <v>0</v>
      </c>
      <c r="D48" s="478">
        <f t="shared" si="21"/>
        <v>0</v>
      </c>
      <c r="E48" s="478">
        <f t="shared" si="21"/>
        <v>0</v>
      </c>
      <c r="F48" s="478">
        <f t="shared" si="21"/>
        <v>0</v>
      </c>
      <c r="G48" s="478">
        <f t="shared" si="21"/>
        <v>0</v>
      </c>
      <c r="H48" s="478">
        <f t="shared" si="21"/>
        <v>0</v>
      </c>
      <c r="I48" s="478">
        <f t="shared" si="21"/>
        <v>0</v>
      </c>
      <c r="J48" s="478">
        <f t="shared" si="21"/>
        <v>0</v>
      </c>
      <c r="K48" s="478">
        <f t="shared" si="21"/>
        <v>0</v>
      </c>
      <c r="L48" s="478">
        <f t="shared" si="21"/>
        <v>0</v>
      </c>
      <c r="M48" s="478">
        <f t="shared" si="21"/>
        <v>0</v>
      </c>
      <c r="N48" s="478">
        <f t="shared" si="21"/>
        <v>43.513381941569548</v>
      </c>
      <c r="O48" s="478">
        <f t="shared" si="21"/>
        <v>87.026763883139097</v>
      </c>
      <c r="P48" s="478">
        <f t="shared" si="21"/>
        <v>87.026763883139097</v>
      </c>
      <c r="Q48" s="478">
        <f t="shared" si="21"/>
        <v>87.026763883139097</v>
      </c>
      <c r="R48" s="478">
        <f t="shared" si="21"/>
        <v>87.026763883139097</v>
      </c>
      <c r="S48" s="478">
        <f t="shared" si="21"/>
        <v>87.026763883139097</v>
      </c>
      <c r="T48" s="478">
        <f t="shared" si="21"/>
        <v>87.026763883139097</v>
      </c>
      <c r="U48" s="478">
        <f t="shared" si="21"/>
        <v>87.026763883139097</v>
      </c>
      <c r="V48" s="478">
        <f t="shared" si="21"/>
        <v>87.026763883139097</v>
      </c>
      <c r="W48" s="478">
        <f t="shared" si="21"/>
        <v>130.54014582470865</v>
      </c>
      <c r="X48" s="478">
        <f t="shared" si="21"/>
        <v>0</v>
      </c>
      <c r="Y48" s="478">
        <f t="shared" si="21"/>
        <v>0</v>
      </c>
      <c r="Z48" s="478">
        <f t="shared" si="21"/>
        <v>0</v>
      </c>
      <c r="AA48" s="478">
        <f t="shared" si="21"/>
        <v>0</v>
      </c>
      <c r="AB48" s="478">
        <f t="shared" si="21"/>
        <v>0</v>
      </c>
      <c r="AC48" s="478">
        <f t="shared" si="21"/>
        <v>0</v>
      </c>
      <c r="AD48" s="478">
        <f t="shared" si="21"/>
        <v>0</v>
      </c>
      <c r="AE48" s="478">
        <f t="shared" si="21"/>
        <v>0</v>
      </c>
      <c r="AF48" s="478">
        <f t="shared" si="21"/>
        <v>0</v>
      </c>
      <c r="AG48" s="478">
        <f t="shared" si="21"/>
        <v>0</v>
      </c>
      <c r="AH48" s="478">
        <f t="shared" si="21"/>
        <v>0</v>
      </c>
      <c r="AI48" s="478">
        <f t="shared" si="21"/>
        <v>0</v>
      </c>
      <c r="AJ48" s="478">
        <f t="shared" si="21"/>
        <v>0</v>
      </c>
      <c r="AK48" s="116">
        <f t="shared" si="19"/>
        <v>870.26763883139097</v>
      </c>
    </row>
    <row r="49" spans="1:37" x14ac:dyDescent="0.2">
      <c r="B49" s="479" t="s">
        <v>285</v>
      </c>
      <c r="C49" s="478">
        <v>0</v>
      </c>
      <c r="D49" s="478">
        <v>0</v>
      </c>
      <c r="E49" s="478">
        <v>0</v>
      </c>
      <c r="F49" s="478">
        <v>0</v>
      </c>
      <c r="G49" s="478">
        <v>0</v>
      </c>
      <c r="H49" s="478">
        <v>0</v>
      </c>
      <c r="I49" s="478">
        <v>0</v>
      </c>
      <c r="J49" s="478">
        <v>0</v>
      </c>
      <c r="K49" s="102">
        <v>0</v>
      </c>
      <c r="L49" s="478">
        <v>0</v>
      </c>
      <c r="M49" s="478">
        <v>0</v>
      </c>
      <c r="N49" s="478">
        <v>43.341014630612868</v>
      </c>
      <c r="O49" s="478">
        <v>86.682029261225736</v>
      </c>
      <c r="P49" s="478">
        <v>86.682029261225736</v>
      </c>
      <c r="Q49" s="478">
        <v>86.682029261225736</v>
      </c>
      <c r="R49" s="478">
        <v>86.682029261225736</v>
      </c>
      <c r="S49" s="478">
        <v>86.682029261225736</v>
      </c>
      <c r="T49" s="478">
        <v>86.682029261225736</v>
      </c>
      <c r="U49" s="478">
        <v>86.682029261225736</v>
      </c>
      <c r="V49" s="478">
        <v>86.682029261225736</v>
      </c>
      <c r="W49" s="478">
        <v>130.0230438918386</v>
      </c>
      <c r="X49" s="478">
        <v>0</v>
      </c>
      <c r="Y49" s="478">
        <v>0</v>
      </c>
      <c r="Z49" s="478">
        <v>0</v>
      </c>
      <c r="AA49" s="478">
        <v>0</v>
      </c>
      <c r="AB49" s="478">
        <v>0</v>
      </c>
      <c r="AC49" s="478">
        <v>0</v>
      </c>
      <c r="AD49" s="478">
        <v>0</v>
      </c>
      <c r="AE49" s="478">
        <v>0</v>
      </c>
      <c r="AF49" s="478">
        <v>0</v>
      </c>
      <c r="AG49" s="478">
        <v>0</v>
      </c>
      <c r="AH49" s="478">
        <v>0</v>
      </c>
      <c r="AI49" s="478">
        <v>0</v>
      </c>
      <c r="AJ49" s="478">
        <v>0</v>
      </c>
      <c r="AK49" s="102">
        <f t="shared" si="19"/>
        <v>866.82029261225728</v>
      </c>
    </row>
    <row r="50" spans="1:37" x14ac:dyDescent="0.2">
      <c r="A50" s="110"/>
      <c r="B50" s="479" t="s">
        <v>286</v>
      </c>
      <c r="C50" s="478">
        <v>0</v>
      </c>
      <c r="D50" s="478">
        <v>0</v>
      </c>
      <c r="E50" s="478">
        <v>0</v>
      </c>
      <c r="F50" s="478">
        <v>0</v>
      </c>
      <c r="G50" s="478">
        <v>0</v>
      </c>
      <c r="H50" s="478">
        <v>0</v>
      </c>
      <c r="I50" s="478">
        <v>0</v>
      </c>
      <c r="J50" s="478">
        <v>0</v>
      </c>
      <c r="K50" s="102">
        <v>0</v>
      </c>
      <c r="L50" s="478">
        <v>0</v>
      </c>
      <c r="M50" s="478">
        <v>0</v>
      </c>
      <c r="N50" s="478">
        <v>0.17236731095668159</v>
      </c>
      <c r="O50" s="478">
        <v>0.34473462191336318</v>
      </c>
      <c r="P50" s="478">
        <v>0.34473462191336318</v>
      </c>
      <c r="Q50" s="478">
        <v>0.34473462191336318</v>
      </c>
      <c r="R50" s="478">
        <v>0.34473462191336318</v>
      </c>
      <c r="S50" s="478">
        <v>0.34473462191336318</v>
      </c>
      <c r="T50" s="478">
        <v>0.34473462191336318</v>
      </c>
      <c r="U50" s="478">
        <v>0.34473462191336318</v>
      </c>
      <c r="V50" s="478">
        <v>0.34473462191336318</v>
      </c>
      <c r="W50" s="478">
        <v>0.5171019328700448</v>
      </c>
      <c r="X50" s="478">
        <v>0</v>
      </c>
      <c r="Y50" s="478">
        <v>0</v>
      </c>
      <c r="Z50" s="478">
        <v>0</v>
      </c>
      <c r="AA50" s="478">
        <v>0</v>
      </c>
      <c r="AB50" s="478">
        <v>0</v>
      </c>
      <c r="AC50" s="478">
        <v>0</v>
      </c>
      <c r="AD50" s="478">
        <v>0</v>
      </c>
      <c r="AE50" s="478">
        <v>0</v>
      </c>
      <c r="AF50" s="478">
        <v>0</v>
      </c>
      <c r="AG50" s="478">
        <v>0</v>
      </c>
      <c r="AH50" s="478">
        <v>0</v>
      </c>
      <c r="AI50" s="478">
        <v>0</v>
      </c>
      <c r="AJ50" s="478">
        <v>0</v>
      </c>
      <c r="AK50" s="102">
        <f t="shared" si="19"/>
        <v>3.4473462191336317</v>
      </c>
    </row>
    <row r="51" spans="1:37" x14ac:dyDescent="0.2">
      <c r="A51" s="110"/>
      <c r="B51" s="380" t="s">
        <v>21</v>
      </c>
      <c r="C51" s="478">
        <f t="shared" ref="C51:AJ51" si="22">+C52+C55</f>
        <v>0</v>
      </c>
      <c r="D51" s="478">
        <f t="shared" si="22"/>
        <v>0</v>
      </c>
      <c r="E51" s="478">
        <f t="shared" si="22"/>
        <v>0</v>
      </c>
      <c r="F51" s="478">
        <f t="shared" si="22"/>
        <v>0</v>
      </c>
      <c r="G51" s="478">
        <f t="shared" si="22"/>
        <v>0</v>
      </c>
      <c r="H51" s="478">
        <f t="shared" si="22"/>
        <v>0</v>
      </c>
      <c r="I51" s="478">
        <f t="shared" si="22"/>
        <v>0</v>
      </c>
      <c r="J51" s="478">
        <f t="shared" si="22"/>
        <v>0</v>
      </c>
      <c r="K51" s="478">
        <f t="shared" si="22"/>
        <v>0</v>
      </c>
      <c r="L51" s="478">
        <f t="shared" si="22"/>
        <v>0</v>
      </c>
      <c r="M51" s="478">
        <f t="shared" si="22"/>
        <v>0</v>
      </c>
      <c r="N51" s="478">
        <f t="shared" si="22"/>
        <v>334.73154590000001</v>
      </c>
      <c r="O51" s="478">
        <f t="shared" si="22"/>
        <v>669.46309180000003</v>
      </c>
      <c r="P51" s="478">
        <f t="shared" si="22"/>
        <v>669.46309180000003</v>
      </c>
      <c r="Q51" s="478">
        <f t="shared" si="22"/>
        <v>669.46309180000003</v>
      </c>
      <c r="R51" s="478">
        <f t="shared" si="22"/>
        <v>669.46309180000003</v>
      </c>
      <c r="S51" s="478">
        <f t="shared" si="22"/>
        <v>669.46309180000003</v>
      </c>
      <c r="T51" s="478">
        <f t="shared" si="22"/>
        <v>669.46309180000003</v>
      </c>
      <c r="U51" s="478">
        <f t="shared" si="22"/>
        <v>669.46309180000003</v>
      </c>
      <c r="V51" s="478">
        <f t="shared" si="22"/>
        <v>669.46309180000003</v>
      </c>
      <c r="W51" s="478">
        <f t="shared" si="22"/>
        <v>1004.1946377000002</v>
      </c>
      <c r="X51" s="478">
        <f t="shared" si="22"/>
        <v>0</v>
      </c>
      <c r="Y51" s="478">
        <f t="shared" si="22"/>
        <v>0</v>
      </c>
      <c r="Z51" s="478">
        <f t="shared" si="22"/>
        <v>0</v>
      </c>
      <c r="AA51" s="478">
        <f t="shared" si="22"/>
        <v>0</v>
      </c>
      <c r="AB51" s="478">
        <f t="shared" si="22"/>
        <v>0</v>
      </c>
      <c r="AC51" s="478">
        <f t="shared" si="22"/>
        <v>0</v>
      </c>
      <c r="AD51" s="478">
        <f t="shared" si="22"/>
        <v>0</v>
      </c>
      <c r="AE51" s="478">
        <f t="shared" si="22"/>
        <v>0</v>
      </c>
      <c r="AF51" s="478">
        <f t="shared" si="22"/>
        <v>0</v>
      </c>
      <c r="AG51" s="478">
        <f t="shared" si="22"/>
        <v>0</v>
      </c>
      <c r="AH51" s="478">
        <f t="shared" si="22"/>
        <v>0</v>
      </c>
      <c r="AI51" s="478">
        <f t="shared" si="22"/>
        <v>0</v>
      </c>
      <c r="AJ51" s="478">
        <f t="shared" si="22"/>
        <v>0</v>
      </c>
      <c r="AK51" s="102">
        <f t="shared" si="19"/>
        <v>6694.6309180000017</v>
      </c>
    </row>
    <row r="52" spans="1:37" x14ac:dyDescent="0.2">
      <c r="A52" s="110"/>
      <c r="B52" s="479" t="s">
        <v>285</v>
      </c>
      <c r="C52" s="478">
        <f t="shared" ref="C52:AJ52" si="23">+C53+C54</f>
        <v>0</v>
      </c>
      <c r="D52" s="478">
        <f t="shared" si="23"/>
        <v>0</v>
      </c>
      <c r="E52" s="478">
        <f t="shared" si="23"/>
        <v>0</v>
      </c>
      <c r="F52" s="478">
        <f t="shared" si="23"/>
        <v>0</v>
      </c>
      <c r="G52" s="478">
        <f t="shared" si="23"/>
        <v>0</v>
      </c>
      <c r="H52" s="478">
        <f t="shared" si="23"/>
        <v>0</v>
      </c>
      <c r="I52" s="478">
        <f t="shared" si="23"/>
        <v>0</v>
      </c>
      <c r="J52" s="478">
        <f t="shared" si="23"/>
        <v>0</v>
      </c>
      <c r="K52" s="478">
        <f t="shared" si="23"/>
        <v>0</v>
      </c>
      <c r="L52" s="478">
        <f t="shared" si="23"/>
        <v>0</v>
      </c>
      <c r="M52" s="478">
        <f t="shared" si="23"/>
        <v>0</v>
      </c>
      <c r="N52" s="478">
        <f t="shared" si="23"/>
        <v>326.31260185000002</v>
      </c>
      <c r="O52" s="478">
        <f t="shared" si="23"/>
        <v>652.62520370000004</v>
      </c>
      <c r="P52" s="478">
        <f t="shared" si="23"/>
        <v>652.62520370000004</v>
      </c>
      <c r="Q52" s="478">
        <f t="shared" si="23"/>
        <v>652.62520370000004</v>
      </c>
      <c r="R52" s="478">
        <f t="shared" si="23"/>
        <v>652.62520370000004</v>
      </c>
      <c r="S52" s="478">
        <f t="shared" si="23"/>
        <v>652.62520370000004</v>
      </c>
      <c r="T52" s="478">
        <f t="shared" si="23"/>
        <v>652.62520370000004</v>
      </c>
      <c r="U52" s="478">
        <f t="shared" si="23"/>
        <v>652.62520370000004</v>
      </c>
      <c r="V52" s="478">
        <f t="shared" si="23"/>
        <v>652.62520370000004</v>
      </c>
      <c r="W52" s="478">
        <f t="shared" si="23"/>
        <v>978.93780555000012</v>
      </c>
      <c r="X52" s="478">
        <f t="shared" si="23"/>
        <v>0</v>
      </c>
      <c r="Y52" s="478">
        <f t="shared" si="23"/>
        <v>0</v>
      </c>
      <c r="Z52" s="478">
        <f t="shared" si="23"/>
        <v>0</v>
      </c>
      <c r="AA52" s="478">
        <f t="shared" si="23"/>
        <v>0</v>
      </c>
      <c r="AB52" s="478">
        <f t="shared" si="23"/>
        <v>0</v>
      </c>
      <c r="AC52" s="478">
        <f t="shared" si="23"/>
        <v>0</v>
      </c>
      <c r="AD52" s="478">
        <f t="shared" si="23"/>
        <v>0</v>
      </c>
      <c r="AE52" s="478">
        <f t="shared" si="23"/>
        <v>0</v>
      </c>
      <c r="AF52" s="478">
        <f t="shared" si="23"/>
        <v>0</v>
      </c>
      <c r="AG52" s="478">
        <f t="shared" si="23"/>
        <v>0</v>
      </c>
      <c r="AH52" s="478">
        <f t="shared" si="23"/>
        <v>0</v>
      </c>
      <c r="AI52" s="478">
        <f t="shared" si="23"/>
        <v>0</v>
      </c>
      <c r="AJ52" s="478">
        <f t="shared" si="23"/>
        <v>0</v>
      </c>
      <c r="AK52" s="102">
        <f t="shared" si="19"/>
        <v>6526.2520370000011</v>
      </c>
    </row>
    <row r="53" spans="1:37" x14ac:dyDescent="0.2">
      <c r="A53" s="110"/>
      <c r="B53" s="480" t="s">
        <v>287</v>
      </c>
      <c r="C53" s="478">
        <v>0</v>
      </c>
      <c r="D53" s="478">
        <v>0</v>
      </c>
      <c r="E53" s="478">
        <v>0</v>
      </c>
      <c r="F53" s="478">
        <v>0</v>
      </c>
      <c r="G53" s="478">
        <v>0</v>
      </c>
      <c r="H53" s="478">
        <v>0</v>
      </c>
      <c r="I53" s="478">
        <v>0</v>
      </c>
      <c r="J53" s="478">
        <v>0</v>
      </c>
      <c r="K53" s="102">
        <v>0</v>
      </c>
      <c r="L53" s="478">
        <v>0</v>
      </c>
      <c r="M53" s="478">
        <v>0</v>
      </c>
      <c r="N53" s="478">
        <v>264.83445975000001</v>
      </c>
      <c r="O53" s="478">
        <v>529.66891950000002</v>
      </c>
      <c r="P53" s="478">
        <v>529.66891950000002</v>
      </c>
      <c r="Q53" s="478">
        <v>529.66891950000002</v>
      </c>
      <c r="R53" s="478">
        <v>529.66891950000002</v>
      </c>
      <c r="S53" s="478">
        <v>529.66891950000002</v>
      </c>
      <c r="T53" s="478">
        <v>529.66891950000002</v>
      </c>
      <c r="U53" s="478">
        <v>529.66891950000002</v>
      </c>
      <c r="V53" s="478">
        <v>529.66891950000002</v>
      </c>
      <c r="W53" s="478">
        <v>794.50337925000008</v>
      </c>
      <c r="X53" s="478">
        <v>0</v>
      </c>
      <c r="Y53" s="478">
        <v>0</v>
      </c>
      <c r="Z53" s="478">
        <v>0</v>
      </c>
      <c r="AA53" s="478">
        <v>0</v>
      </c>
      <c r="AB53" s="478">
        <v>0</v>
      </c>
      <c r="AC53" s="478">
        <v>0</v>
      </c>
      <c r="AD53" s="478">
        <v>0</v>
      </c>
      <c r="AE53" s="478">
        <v>0</v>
      </c>
      <c r="AF53" s="478">
        <v>0</v>
      </c>
      <c r="AG53" s="478">
        <v>0</v>
      </c>
      <c r="AH53" s="478">
        <v>0</v>
      </c>
      <c r="AI53" s="478">
        <v>0</v>
      </c>
      <c r="AJ53" s="478">
        <v>0</v>
      </c>
      <c r="AK53" s="102">
        <f t="shared" si="19"/>
        <v>5296.6891949999999</v>
      </c>
    </row>
    <row r="54" spans="1:37" x14ac:dyDescent="0.2">
      <c r="A54" s="110"/>
      <c r="B54" s="481" t="s">
        <v>288</v>
      </c>
      <c r="C54" s="478">
        <v>0</v>
      </c>
      <c r="D54" s="478">
        <v>0</v>
      </c>
      <c r="E54" s="478">
        <v>0</v>
      </c>
      <c r="F54" s="478">
        <v>0</v>
      </c>
      <c r="G54" s="478">
        <v>0</v>
      </c>
      <c r="H54" s="478">
        <v>0</v>
      </c>
      <c r="I54" s="478">
        <v>0</v>
      </c>
      <c r="J54" s="478">
        <v>0</v>
      </c>
      <c r="K54" s="102">
        <v>0</v>
      </c>
      <c r="L54" s="478">
        <v>0</v>
      </c>
      <c r="M54" s="478">
        <v>0</v>
      </c>
      <c r="N54" s="478">
        <v>61.478142099999999</v>
      </c>
      <c r="O54" s="478">
        <v>122.9562842</v>
      </c>
      <c r="P54" s="478">
        <v>122.9562842</v>
      </c>
      <c r="Q54" s="478">
        <v>122.9562842</v>
      </c>
      <c r="R54" s="478">
        <v>122.9562842</v>
      </c>
      <c r="S54" s="478">
        <v>122.9562842</v>
      </c>
      <c r="T54" s="478">
        <v>122.9562842</v>
      </c>
      <c r="U54" s="478">
        <v>122.9562842</v>
      </c>
      <c r="V54" s="478">
        <v>122.9562842</v>
      </c>
      <c r="W54" s="478">
        <v>184.43442629999998</v>
      </c>
      <c r="X54" s="478">
        <v>0</v>
      </c>
      <c r="Y54" s="478">
        <v>0</v>
      </c>
      <c r="Z54" s="478">
        <v>0</v>
      </c>
      <c r="AA54" s="478">
        <v>0</v>
      </c>
      <c r="AB54" s="478">
        <v>0</v>
      </c>
      <c r="AC54" s="478">
        <v>0</v>
      </c>
      <c r="AD54" s="478">
        <v>0</v>
      </c>
      <c r="AE54" s="478">
        <v>0</v>
      </c>
      <c r="AF54" s="478">
        <v>0</v>
      </c>
      <c r="AG54" s="478">
        <v>0</v>
      </c>
      <c r="AH54" s="478">
        <v>0</v>
      </c>
      <c r="AI54" s="478">
        <v>0</v>
      </c>
      <c r="AJ54" s="478">
        <v>0</v>
      </c>
      <c r="AK54" s="102">
        <f t="shared" si="19"/>
        <v>1229.562842</v>
      </c>
    </row>
    <row r="55" spans="1:37" x14ac:dyDescent="0.2">
      <c r="A55" s="110"/>
      <c r="B55" s="479" t="s">
        <v>286</v>
      </c>
      <c r="C55" s="478">
        <f t="shared" ref="C55:AJ55" si="24">+C56+C57</f>
        <v>0</v>
      </c>
      <c r="D55" s="478">
        <f t="shared" si="24"/>
        <v>0</v>
      </c>
      <c r="E55" s="478">
        <f t="shared" si="24"/>
        <v>0</v>
      </c>
      <c r="F55" s="478">
        <f t="shared" si="24"/>
        <v>0</v>
      </c>
      <c r="G55" s="478">
        <f t="shared" si="24"/>
        <v>0</v>
      </c>
      <c r="H55" s="478">
        <f t="shared" si="24"/>
        <v>0</v>
      </c>
      <c r="I55" s="478">
        <f t="shared" si="24"/>
        <v>0</v>
      </c>
      <c r="J55" s="478">
        <f t="shared" si="24"/>
        <v>0</v>
      </c>
      <c r="K55" s="478">
        <f t="shared" si="24"/>
        <v>0</v>
      </c>
      <c r="L55" s="478">
        <f t="shared" si="24"/>
        <v>0</v>
      </c>
      <c r="M55" s="478">
        <f t="shared" si="24"/>
        <v>0</v>
      </c>
      <c r="N55" s="478">
        <f t="shared" si="24"/>
        <v>8.4189440500000003</v>
      </c>
      <c r="O55" s="478">
        <f t="shared" si="24"/>
        <v>16.837888100000001</v>
      </c>
      <c r="P55" s="478">
        <f t="shared" si="24"/>
        <v>16.837888100000001</v>
      </c>
      <c r="Q55" s="478">
        <f t="shared" si="24"/>
        <v>16.837888100000001</v>
      </c>
      <c r="R55" s="478">
        <f t="shared" si="24"/>
        <v>16.837888100000001</v>
      </c>
      <c r="S55" s="478">
        <f t="shared" si="24"/>
        <v>16.837888100000001</v>
      </c>
      <c r="T55" s="478">
        <f t="shared" si="24"/>
        <v>16.837888100000001</v>
      </c>
      <c r="U55" s="478">
        <f t="shared" si="24"/>
        <v>16.837888100000001</v>
      </c>
      <c r="V55" s="478">
        <f t="shared" si="24"/>
        <v>16.837888100000001</v>
      </c>
      <c r="W55" s="478">
        <f t="shared" si="24"/>
        <v>25.256832150000001</v>
      </c>
      <c r="X55" s="478">
        <f t="shared" si="24"/>
        <v>0</v>
      </c>
      <c r="Y55" s="478">
        <f t="shared" si="24"/>
        <v>0</v>
      </c>
      <c r="Z55" s="478">
        <f t="shared" si="24"/>
        <v>0</v>
      </c>
      <c r="AA55" s="478">
        <f t="shared" si="24"/>
        <v>0</v>
      </c>
      <c r="AB55" s="478">
        <f t="shared" si="24"/>
        <v>0</v>
      </c>
      <c r="AC55" s="478">
        <f t="shared" si="24"/>
        <v>0</v>
      </c>
      <c r="AD55" s="478">
        <f t="shared" si="24"/>
        <v>0</v>
      </c>
      <c r="AE55" s="478">
        <f t="shared" si="24"/>
        <v>0</v>
      </c>
      <c r="AF55" s="478">
        <f t="shared" si="24"/>
        <v>0</v>
      </c>
      <c r="AG55" s="478">
        <f t="shared" si="24"/>
        <v>0</v>
      </c>
      <c r="AH55" s="478">
        <f t="shared" si="24"/>
        <v>0</v>
      </c>
      <c r="AI55" s="478">
        <f t="shared" si="24"/>
        <v>0</v>
      </c>
      <c r="AJ55" s="478">
        <f t="shared" si="24"/>
        <v>0</v>
      </c>
      <c r="AK55" s="102">
        <f t="shared" si="19"/>
        <v>168.37888100000001</v>
      </c>
    </row>
    <row r="56" spans="1:37" x14ac:dyDescent="0.2">
      <c r="A56" s="110"/>
      <c r="B56" s="480" t="s">
        <v>287</v>
      </c>
      <c r="C56" s="478">
        <v>0</v>
      </c>
      <c r="D56" s="478">
        <v>0</v>
      </c>
      <c r="E56" s="478">
        <v>0</v>
      </c>
      <c r="F56" s="478">
        <v>0</v>
      </c>
      <c r="G56" s="478">
        <v>0</v>
      </c>
      <c r="H56" s="478">
        <v>0</v>
      </c>
      <c r="I56" s="478">
        <v>0</v>
      </c>
      <c r="J56" s="478">
        <v>0</v>
      </c>
      <c r="K56" s="102">
        <v>0</v>
      </c>
      <c r="L56" s="478">
        <v>0</v>
      </c>
      <c r="M56" s="478">
        <v>0</v>
      </c>
      <c r="N56" s="478">
        <v>4.8469589499999994</v>
      </c>
      <c r="O56" s="478">
        <v>9.6939178999999989</v>
      </c>
      <c r="P56" s="478">
        <v>9.6939178999999989</v>
      </c>
      <c r="Q56" s="478">
        <v>9.6939178999999989</v>
      </c>
      <c r="R56" s="478">
        <v>9.6939178999999989</v>
      </c>
      <c r="S56" s="478">
        <v>9.6939178999999989</v>
      </c>
      <c r="T56" s="478">
        <v>9.6939178999999989</v>
      </c>
      <c r="U56" s="478">
        <v>9.6939178999999989</v>
      </c>
      <c r="V56" s="478">
        <v>9.6939178999999989</v>
      </c>
      <c r="W56" s="478">
        <v>14.540876849999998</v>
      </c>
      <c r="X56" s="478">
        <v>0</v>
      </c>
      <c r="Y56" s="478">
        <v>0</v>
      </c>
      <c r="Z56" s="478">
        <v>0</v>
      </c>
      <c r="AA56" s="478">
        <v>0</v>
      </c>
      <c r="AB56" s="478">
        <v>0</v>
      </c>
      <c r="AC56" s="478">
        <v>0</v>
      </c>
      <c r="AD56" s="478">
        <v>0</v>
      </c>
      <c r="AE56" s="478">
        <v>0</v>
      </c>
      <c r="AF56" s="478">
        <v>0</v>
      </c>
      <c r="AG56" s="478">
        <v>0</v>
      </c>
      <c r="AH56" s="478">
        <v>0</v>
      </c>
      <c r="AI56" s="478">
        <v>0</v>
      </c>
      <c r="AJ56" s="478">
        <v>0</v>
      </c>
      <c r="AK56" s="102">
        <f t="shared" si="19"/>
        <v>96.93917900000001</v>
      </c>
    </row>
    <row r="57" spans="1:37" x14ac:dyDescent="0.2">
      <c r="A57" s="110"/>
      <c r="B57" s="481" t="s">
        <v>288</v>
      </c>
      <c r="C57" s="478">
        <v>0</v>
      </c>
      <c r="D57" s="478">
        <v>0</v>
      </c>
      <c r="E57" s="478">
        <v>0</v>
      </c>
      <c r="F57" s="478">
        <v>0</v>
      </c>
      <c r="G57" s="478">
        <v>0</v>
      </c>
      <c r="H57" s="478">
        <v>0</v>
      </c>
      <c r="I57" s="478">
        <v>0</v>
      </c>
      <c r="J57" s="478">
        <v>0</v>
      </c>
      <c r="K57" s="102">
        <v>0</v>
      </c>
      <c r="L57" s="478">
        <v>0</v>
      </c>
      <c r="M57" s="478">
        <v>0</v>
      </c>
      <c r="N57" s="478">
        <v>3.5719851</v>
      </c>
      <c r="O57" s="478">
        <v>7.1439702</v>
      </c>
      <c r="P57" s="478">
        <v>7.1439702</v>
      </c>
      <c r="Q57" s="478">
        <v>7.1439702</v>
      </c>
      <c r="R57" s="478">
        <v>7.1439702</v>
      </c>
      <c r="S57" s="478">
        <v>7.1439702</v>
      </c>
      <c r="T57" s="478">
        <v>7.1439702</v>
      </c>
      <c r="U57" s="478">
        <v>7.1439702</v>
      </c>
      <c r="V57" s="478">
        <v>7.1439702</v>
      </c>
      <c r="W57" s="478">
        <v>10.715955300000001</v>
      </c>
      <c r="X57" s="478">
        <v>0</v>
      </c>
      <c r="Y57" s="478">
        <v>0</v>
      </c>
      <c r="Z57" s="478">
        <v>0</v>
      </c>
      <c r="AA57" s="478">
        <v>0</v>
      </c>
      <c r="AB57" s="478">
        <v>0</v>
      </c>
      <c r="AC57" s="478">
        <v>0</v>
      </c>
      <c r="AD57" s="478">
        <v>0</v>
      </c>
      <c r="AE57" s="478">
        <v>0</v>
      </c>
      <c r="AF57" s="478">
        <v>0</v>
      </c>
      <c r="AG57" s="478">
        <v>0</v>
      </c>
      <c r="AH57" s="478">
        <v>0</v>
      </c>
      <c r="AI57" s="478">
        <v>0</v>
      </c>
      <c r="AJ57" s="478">
        <v>0</v>
      </c>
      <c r="AK57" s="102">
        <f t="shared" si="19"/>
        <v>71.439701999999997</v>
      </c>
    </row>
    <row r="58" spans="1:37" x14ac:dyDescent="0.2">
      <c r="A58" s="110"/>
      <c r="B58" s="380" t="s">
        <v>22</v>
      </c>
      <c r="C58" s="478">
        <f t="shared" ref="C58:AJ58" si="25">+C59+C60</f>
        <v>0</v>
      </c>
      <c r="D58" s="478">
        <f t="shared" si="25"/>
        <v>0</v>
      </c>
      <c r="E58" s="478">
        <f t="shared" si="25"/>
        <v>0</v>
      </c>
      <c r="F58" s="478">
        <f t="shared" si="25"/>
        <v>0</v>
      </c>
      <c r="G58" s="478">
        <f t="shared" si="25"/>
        <v>0</v>
      </c>
      <c r="H58" s="478">
        <f t="shared" si="25"/>
        <v>0</v>
      </c>
      <c r="I58" s="478">
        <f t="shared" si="25"/>
        <v>0</v>
      </c>
      <c r="J58" s="478">
        <f t="shared" si="25"/>
        <v>0</v>
      </c>
      <c r="K58" s="478">
        <f t="shared" si="25"/>
        <v>0</v>
      </c>
      <c r="L58" s="478">
        <f t="shared" si="25"/>
        <v>0</v>
      </c>
      <c r="M58" s="478">
        <f t="shared" si="25"/>
        <v>0</v>
      </c>
      <c r="N58" s="478">
        <f t="shared" si="25"/>
        <v>388.26913975527827</v>
      </c>
      <c r="O58" s="478">
        <f t="shared" si="25"/>
        <v>776.53827951055655</v>
      </c>
      <c r="P58" s="478">
        <f t="shared" si="25"/>
        <v>776.53827951055655</v>
      </c>
      <c r="Q58" s="478">
        <f t="shared" si="25"/>
        <v>776.53827951055655</v>
      </c>
      <c r="R58" s="478">
        <f t="shared" si="25"/>
        <v>776.53827951055655</v>
      </c>
      <c r="S58" s="478">
        <f t="shared" si="25"/>
        <v>776.53827951055655</v>
      </c>
      <c r="T58" s="478">
        <f t="shared" si="25"/>
        <v>776.53827951055655</v>
      </c>
      <c r="U58" s="478">
        <f t="shared" si="25"/>
        <v>776.53827951055655</v>
      </c>
      <c r="V58" s="478">
        <f t="shared" si="25"/>
        <v>776.53827951055655</v>
      </c>
      <c r="W58" s="478">
        <f t="shared" si="25"/>
        <v>1164.8074192658348</v>
      </c>
      <c r="X58" s="478">
        <f t="shared" si="25"/>
        <v>0</v>
      </c>
      <c r="Y58" s="478">
        <f t="shared" si="25"/>
        <v>0</v>
      </c>
      <c r="Z58" s="478">
        <f t="shared" si="25"/>
        <v>0</v>
      </c>
      <c r="AA58" s="478">
        <f t="shared" si="25"/>
        <v>0</v>
      </c>
      <c r="AB58" s="478">
        <f t="shared" si="25"/>
        <v>0</v>
      </c>
      <c r="AC58" s="478">
        <f t="shared" si="25"/>
        <v>0</v>
      </c>
      <c r="AD58" s="478">
        <f t="shared" si="25"/>
        <v>0</v>
      </c>
      <c r="AE58" s="478">
        <f t="shared" si="25"/>
        <v>0</v>
      </c>
      <c r="AF58" s="478">
        <f t="shared" si="25"/>
        <v>0</v>
      </c>
      <c r="AG58" s="478">
        <f t="shared" si="25"/>
        <v>0</v>
      </c>
      <c r="AH58" s="478">
        <f t="shared" si="25"/>
        <v>0</v>
      </c>
      <c r="AI58" s="478">
        <f t="shared" si="25"/>
        <v>0</v>
      </c>
      <c r="AJ58" s="478">
        <f t="shared" si="25"/>
        <v>0</v>
      </c>
      <c r="AK58" s="102">
        <f t="shared" si="19"/>
        <v>7765.3827951055646</v>
      </c>
    </row>
    <row r="59" spans="1:37" x14ac:dyDescent="0.2">
      <c r="A59" s="110"/>
      <c r="B59" s="479" t="s">
        <v>285</v>
      </c>
      <c r="C59" s="478">
        <v>0</v>
      </c>
      <c r="D59" s="478">
        <v>0</v>
      </c>
      <c r="E59" s="478">
        <v>0</v>
      </c>
      <c r="F59" s="478">
        <v>0</v>
      </c>
      <c r="G59" s="478">
        <v>0</v>
      </c>
      <c r="H59" s="478">
        <v>0</v>
      </c>
      <c r="I59" s="478">
        <v>0</v>
      </c>
      <c r="J59" s="478">
        <v>0</v>
      </c>
      <c r="K59" s="102">
        <v>0</v>
      </c>
      <c r="L59" s="478">
        <v>0</v>
      </c>
      <c r="M59" s="478">
        <v>0</v>
      </c>
      <c r="N59" s="478">
        <v>301.99809069097887</v>
      </c>
      <c r="O59" s="478">
        <v>603.99618138195774</v>
      </c>
      <c r="P59" s="478">
        <v>603.99618138195774</v>
      </c>
      <c r="Q59" s="478">
        <v>603.99618138195774</v>
      </c>
      <c r="R59" s="478">
        <v>603.99618138195774</v>
      </c>
      <c r="S59" s="478">
        <v>603.99618138195774</v>
      </c>
      <c r="T59" s="478">
        <v>603.99618138195774</v>
      </c>
      <c r="U59" s="478">
        <v>603.99618138195774</v>
      </c>
      <c r="V59" s="478">
        <v>603.99618138195774</v>
      </c>
      <c r="W59" s="478">
        <v>905.99427207293661</v>
      </c>
      <c r="X59" s="478">
        <v>0</v>
      </c>
      <c r="Y59" s="478">
        <v>0</v>
      </c>
      <c r="Z59" s="478">
        <v>0</v>
      </c>
      <c r="AA59" s="478">
        <v>0</v>
      </c>
      <c r="AB59" s="478">
        <v>0</v>
      </c>
      <c r="AC59" s="478">
        <v>0</v>
      </c>
      <c r="AD59" s="478">
        <v>0</v>
      </c>
      <c r="AE59" s="478">
        <v>0</v>
      </c>
      <c r="AF59" s="478">
        <v>0</v>
      </c>
      <c r="AG59" s="478">
        <v>0</v>
      </c>
      <c r="AH59" s="478">
        <v>0</v>
      </c>
      <c r="AI59" s="478">
        <v>0</v>
      </c>
      <c r="AJ59" s="478">
        <v>0</v>
      </c>
      <c r="AK59" s="102">
        <f t="shared" si="19"/>
        <v>6039.9618138195774</v>
      </c>
    </row>
    <row r="60" spans="1:37" x14ac:dyDescent="0.2">
      <c r="A60" s="110"/>
      <c r="B60" s="479" t="s">
        <v>286</v>
      </c>
      <c r="C60" s="478">
        <v>0</v>
      </c>
      <c r="D60" s="478">
        <v>0</v>
      </c>
      <c r="E60" s="478">
        <v>0</v>
      </c>
      <c r="F60" s="478">
        <v>0</v>
      </c>
      <c r="G60" s="478">
        <v>0</v>
      </c>
      <c r="H60" s="478">
        <v>0</v>
      </c>
      <c r="I60" s="478">
        <v>0</v>
      </c>
      <c r="J60" s="478">
        <v>0</v>
      </c>
      <c r="K60" s="102">
        <v>0</v>
      </c>
      <c r="L60" s="478">
        <v>0</v>
      </c>
      <c r="M60" s="478">
        <v>0</v>
      </c>
      <c r="N60" s="478">
        <v>86.271049064299419</v>
      </c>
      <c r="O60" s="478">
        <v>172.54209812859887</v>
      </c>
      <c r="P60" s="478">
        <v>172.54209812859887</v>
      </c>
      <c r="Q60" s="478">
        <v>172.54209812859887</v>
      </c>
      <c r="R60" s="478">
        <v>172.54209812859887</v>
      </c>
      <c r="S60" s="478">
        <v>172.54209812859887</v>
      </c>
      <c r="T60" s="478">
        <v>172.54209812859887</v>
      </c>
      <c r="U60" s="478">
        <v>172.54209812859887</v>
      </c>
      <c r="V60" s="478">
        <v>172.54209812859887</v>
      </c>
      <c r="W60" s="478">
        <v>258.81314719289821</v>
      </c>
      <c r="X60" s="478">
        <v>0</v>
      </c>
      <c r="Y60" s="478">
        <v>0</v>
      </c>
      <c r="Z60" s="478">
        <v>0</v>
      </c>
      <c r="AA60" s="478">
        <v>0</v>
      </c>
      <c r="AB60" s="478">
        <v>0</v>
      </c>
      <c r="AC60" s="478">
        <v>0</v>
      </c>
      <c r="AD60" s="478">
        <v>0</v>
      </c>
      <c r="AE60" s="478">
        <v>0</v>
      </c>
      <c r="AF60" s="478">
        <v>0</v>
      </c>
      <c r="AG60" s="478">
        <v>0</v>
      </c>
      <c r="AH60" s="478">
        <v>0</v>
      </c>
      <c r="AI60" s="478">
        <v>0</v>
      </c>
      <c r="AJ60" s="478">
        <v>0</v>
      </c>
      <c r="AK60" s="102">
        <f t="shared" si="19"/>
        <v>1725.4209812859883</v>
      </c>
    </row>
    <row r="61" spans="1:37" x14ac:dyDescent="0.2">
      <c r="A61" s="110"/>
      <c r="B61" s="380" t="s">
        <v>23</v>
      </c>
      <c r="C61" s="478">
        <f t="shared" ref="C61:AJ61" si="26">+C62+C63</f>
        <v>0</v>
      </c>
      <c r="D61" s="478">
        <f t="shared" si="26"/>
        <v>0</v>
      </c>
      <c r="E61" s="478">
        <f t="shared" si="26"/>
        <v>0</v>
      </c>
      <c r="F61" s="478">
        <f t="shared" si="26"/>
        <v>0</v>
      </c>
      <c r="G61" s="478">
        <f t="shared" si="26"/>
        <v>0</v>
      </c>
      <c r="H61" s="478">
        <f t="shared" si="26"/>
        <v>0</v>
      </c>
      <c r="I61" s="478">
        <f t="shared" si="26"/>
        <v>0</v>
      </c>
      <c r="J61" s="478">
        <f t="shared" si="26"/>
        <v>0</v>
      </c>
      <c r="K61" s="478">
        <f t="shared" si="26"/>
        <v>0</v>
      </c>
      <c r="L61" s="478">
        <f t="shared" si="26"/>
        <v>0</v>
      </c>
      <c r="M61" s="478">
        <f t="shared" si="26"/>
        <v>0</v>
      </c>
      <c r="N61" s="478">
        <f t="shared" si="26"/>
        <v>8.0405280908848855</v>
      </c>
      <c r="O61" s="478">
        <f t="shared" si="26"/>
        <v>16.081056181769771</v>
      </c>
      <c r="P61" s="478">
        <f t="shared" si="26"/>
        <v>16.081056181769771</v>
      </c>
      <c r="Q61" s="478">
        <f t="shared" si="26"/>
        <v>16.081056181769771</v>
      </c>
      <c r="R61" s="478">
        <f t="shared" si="26"/>
        <v>16.081056181769771</v>
      </c>
      <c r="S61" s="478">
        <f t="shared" si="26"/>
        <v>16.081056181769771</v>
      </c>
      <c r="T61" s="478">
        <f t="shared" si="26"/>
        <v>16.081056181769771</v>
      </c>
      <c r="U61" s="478">
        <f t="shared" si="26"/>
        <v>16.081056181769771</v>
      </c>
      <c r="V61" s="478">
        <f t="shared" si="26"/>
        <v>16.081056181769771</v>
      </c>
      <c r="W61" s="478">
        <f t="shared" si="26"/>
        <v>24.121584272654655</v>
      </c>
      <c r="X61" s="478">
        <f t="shared" si="26"/>
        <v>0</v>
      </c>
      <c r="Y61" s="478">
        <f t="shared" si="26"/>
        <v>0</v>
      </c>
      <c r="Z61" s="478">
        <f t="shared" si="26"/>
        <v>0</v>
      </c>
      <c r="AA61" s="478">
        <f t="shared" si="26"/>
        <v>0</v>
      </c>
      <c r="AB61" s="478">
        <f t="shared" si="26"/>
        <v>0</v>
      </c>
      <c r="AC61" s="478">
        <f t="shared" si="26"/>
        <v>0</v>
      </c>
      <c r="AD61" s="478">
        <f t="shared" si="26"/>
        <v>0</v>
      </c>
      <c r="AE61" s="478">
        <f t="shared" si="26"/>
        <v>0</v>
      </c>
      <c r="AF61" s="478">
        <f t="shared" si="26"/>
        <v>0</v>
      </c>
      <c r="AG61" s="478">
        <f t="shared" si="26"/>
        <v>0</v>
      </c>
      <c r="AH61" s="478">
        <f t="shared" si="26"/>
        <v>0</v>
      </c>
      <c r="AI61" s="478">
        <f t="shared" si="26"/>
        <v>0</v>
      </c>
      <c r="AJ61" s="478">
        <f t="shared" si="26"/>
        <v>0</v>
      </c>
      <c r="AK61" s="102">
        <f t="shared" si="19"/>
        <v>160.81056181769767</v>
      </c>
    </row>
    <row r="62" spans="1:37" x14ac:dyDescent="0.2">
      <c r="A62" s="110"/>
      <c r="B62" s="479" t="s">
        <v>285</v>
      </c>
      <c r="C62" s="478">
        <v>0</v>
      </c>
      <c r="D62" s="478">
        <v>0</v>
      </c>
      <c r="E62" s="478">
        <v>0</v>
      </c>
      <c r="F62" s="478">
        <v>0</v>
      </c>
      <c r="G62" s="478">
        <v>0</v>
      </c>
      <c r="H62" s="478">
        <v>0</v>
      </c>
      <c r="I62" s="478">
        <v>0</v>
      </c>
      <c r="J62" s="478">
        <v>0</v>
      </c>
      <c r="K62" s="102">
        <v>0</v>
      </c>
      <c r="L62" s="478">
        <v>0</v>
      </c>
      <c r="M62" s="478">
        <v>0</v>
      </c>
      <c r="N62" s="478">
        <v>7.6615971420963884</v>
      </c>
      <c r="O62" s="478">
        <v>15.323194284192777</v>
      </c>
      <c r="P62" s="478">
        <v>15.323194284192777</v>
      </c>
      <c r="Q62" s="478">
        <v>15.323194284192777</v>
      </c>
      <c r="R62" s="478">
        <v>15.323194284192777</v>
      </c>
      <c r="S62" s="478">
        <v>15.323194284192777</v>
      </c>
      <c r="T62" s="478">
        <v>15.323194284192777</v>
      </c>
      <c r="U62" s="478">
        <v>15.323194284192777</v>
      </c>
      <c r="V62" s="478">
        <v>15.323194284192777</v>
      </c>
      <c r="W62" s="478">
        <v>22.984791426289163</v>
      </c>
      <c r="X62" s="478">
        <v>0</v>
      </c>
      <c r="Y62" s="478">
        <v>0</v>
      </c>
      <c r="Z62" s="478">
        <v>0</v>
      </c>
      <c r="AA62" s="478">
        <v>0</v>
      </c>
      <c r="AB62" s="478">
        <v>0</v>
      </c>
      <c r="AC62" s="478">
        <v>0</v>
      </c>
      <c r="AD62" s="478">
        <v>0</v>
      </c>
      <c r="AE62" s="478">
        <v>0</v>
      </c>
      <c r="AF62" s="478">
        <v>0</v>
      </c>
      <c r="AG62" s="478">
        <v>0</v>
      </c>
      <c r="AH62" s="478">
        <v>0</v>
      </c>
      <c r="AI62" s="478">
        <v>0</v>
      </c>
      <c r="AJ62" s="478">
        <v>0</v>
      </c>
      <c r="AK62" s="102">
        <f t="shared" si="19"/>
        <v>153.23194284192778</v>
      </c>
    </row>
    <row r="63" spans="1:37" x14ac:dyDescent="0.2">
      <c r="A63" s="110"/>
      <c r="B63" s="479" t="s">
        <v>286</v>
      </c>
      <c r="C63" s="478">
        <v>0</v>
      </c>
      <c r="D63" s="478">
        <v>0</v>
      </c>
      <c r="E63" s="478">
        <v>0</v>
      </c>
      <c r="F63" s="478">
        <v>0</v>
      </c>
      <c r="G63" s="478">
        <v>0</v>
      </c>
      <c r="H63" s="478">
        <v>0</v>
      </c>
      <c r="I63" s="478">
        <v>0</v>
      </c>
      <c r="J63" s="478">
        <v>0</v>
      </c>
      <c r="K63" s="106">
        <v>0</v>
      </c>
      <c r="L63" s="478">
        <v>0</v>
      </c>
      <c r="M63" s="478">
        <v>0</v>
      </c>
      <c r="N63" s="478">
        <v>0.37893094878849742</v>
      </c>
      <c r="O63" s="478">
        <v>0.75786189757699485</v>
      </c>
      <c r="P63" s="478">
        <v>0.75786189757699485</v>
      </c>
      <c r="Q63" s="478">
        <v>0.75786189757699485</v>
      </c>
      <c r="R63" s="478">
        <v>0.75786189757699485</v>
      </c>
      <c r="S63" s="478">
        <v>0.75786189757699485</v>
      </c>
      <c r="T63" s="478">
        <v>0.75786189757699485</v>
      </c>
      <c r="U63" s="478">
        <v>0.75786189757699485</v>
      </c>
      <c r="V63" s="478">
        <v>0.75786189757699485</v>
      </c>
      <c r="W63" s="478">
        <v>1.1367928463654919</v>
      </c>
      <c r="X63" s="478">
        <v>0</v>
      </c>
      <c r="Y63" s="478">
        <v>0</v>
      </c>
      <c r="Z63" s="478">
        <v>0</v>
      </c>
      <c r="AA63" s="478">
        <v>0</v>
      </c>
      <c r="AB63" s="478">
        <v>0</v>
      </c>
      <c r="AC63" s="478">
        <v>0</v>
      </c>
      <c r="AD63" s="478">
        <v>0</v>
      </c>
      <c r="AE63" s="478">
        <v>0</v>
      </c>
      <c r="AF63" s="478">
        <v>0</v>
      </c>
      <c r="AG63" s="478">
        <v>0</v>
      </c>
      <c r="AH63" s="478">
        <v>0</v>
      </c>
      <c r="AI63" s="478">
        <v>0</v>
      </c>
      <c r="AJ63" s="478">
        <v>0</v>
      </c>
      <c r="AK63" s="106">
        <f t="shared" si="19"/>
        <v>7.5786189757699489</v>
      </c>
    </row>
    <row r="64" spans="1:37" x14ac:dyDescent="0.2">
      <c r="A64" s="110"/>
      <c r="B64" s="482" t="s">
        <v>84</v>
      </c>
      <c r="C64" s="483">
        <f t="shared" ref="C64:AJ64" si="27">+C65+C68+C75+C78</f>
        <v>0</v>
      </c>
      <c r="D64" s="483">
        <f t="shared" si="27"/>
        <v>0</v>
      </c>
      <c r="E64" s="483">
        <f t="shared" si="27"/>
        <v>0</v>
      </c>
      <c r="F64" s="483">
        <f t="shared" si="27"/>
        <v>0</v>
      </c>
      <c r="G64" s="483">
        <f t="shared" si="27"/>
        <v>0</v>
      </c>
      <c r="H64" s="483">
        <f t="shared" si="27"/>
        <v>0</v>
      </c>
      <c r="I64" s="483">
        <f t="shared" si="27"/>
        <v>2382.9463407686194</v>
      </c>
      <c r="J64" s="483">
        <f t="shared" si="27"/>
        <v>2382.9463407686194</v>
      </c>
      <c r="K64" s="483">
        <f t="shared" si="27"/>
        <v>2382.9463407686194</v>
      </c>
      <c r="L64" s="483">
        <f t="shared" si="27"/>
        <v>2382.9463407686194</v>
      </c>
      <c r="M64" s="483">
        <f t="shared" si="27"/>
        <v>2382.9463407686194</v>
      </c>
      <c r="N64" s="483">
        <f t="shared" si="27"/>
        <v>2382.9463407686194</v>
      </c>
      <c r="O64" s="483">
        <f t="shared" si="27"/>
        <v>2382.9463407686194</v>
      </c>
      <c r="P64" s="483">
        <f t="shared" si="27"/>
        <v>2382.9463407686194</v>
      </c>
      <c r="Q64" s="483">
        <f t="shared" si="27"/>
        <v>2382.9463407686194</v>
      </c>
      <c r="R64" s="483">
        <f t="shared" si="27"/>
        <v>2382.9463407686194</v>
      </c>
      <c r="S64" s="483">
        <f t="shared" si="27"/>
        <v>0</v>
      </c>
      <c r="T64" s="483">
        <f t="shared" si="27"/>
        <v>0</v>
      </c>
      <c r="U64" s="483">
        <f t="shared" si="27"/>
        <v>0</v>
      </c>
      <c r="V64" s="483">
        <f t="shared" si="27"/>
        <v>0</v>
      </c>
      <c r="W64" s="483">
        <f t="shared" si="27"/>
        <v>0</v>
      </c>
      <c r="X64" s="483">
        <f t="shared" si="27"/>
        <v>0</v>
      </c>
      <c r="Y64" s="483">
        <f t="shared" si="27"/>
        <v>0</v>
      </c>
      <c r="Z64" s="483">
        <f t="shared" si="27"/>
        <v>0</v>
      </c>
      <c r="AA64" s="483">
        <f t="shared" si="27"/>
        <v>0</v>
      </c>
      <c r="AB64" s="483">
        <f t="shared" si="27"/>
        <v>0</v>
      </c>
      <c r="AC64" s="483">
        <f t="shared" si="27"/>
        <v>0</v>
      </c>
      <c r="AD64" s="483">
        <f t="shared" si="27"/>
        <v>0</v>
      </c>
      <c r="AE64" s="483">
        <f t="shared" si="27"/>
        <v>0</v>
      </c>
      <c r="AF64" s="483">
        <f t="shared" si="27"/>
        <v>0</v>
      </c>
      <c r="AG64" s="483">
        <f t="shared" si="27"/>
        <v>0</v>
      </c>
      <c r="AH64" s="483">
        <f t="shared" si="27"/>
        <v>0</v>
      </c>
      <c r="AI64" s="483">
        <f t="shared" si="27"/>
        <v>0</v>
      </c>
      <c r="AJ64" s="483">
        <f t="shared" si="27"/>
        <v>0</v>
      </c>
      <c r="AK64" s="101">
        <f t="shared" si="19"/>
        <v>23829.463407686195</v>
      </c>
    </row>
    <row r="65" spans="1:37" x14ac:dyDescent="0.2">
      <c r="A65" s="110"/>
      <c r="B65" s="380" t="s">
        <v>24</v>
      </c>
      <c r="C65" s="478">
        <f t="shared" ref="C65:AJ65" si="28">+C66+C67</f>
        <v>0</v>
      </c>
      <c r="D65" s="478">
        <f t="shared" si="28"/>
        <v>0</v>
      </c>
      <c r="E65" s="478">
        <f t="shared" si="28"/>
        <v>0</v>
      </c>
      <c r="F65" s="478">
        <f t="shared" si="28"/>
        <v>0</v>
      </c>
      <c r="G65" s="478">
        <f t="shared" si="28"/>
        <v>0</v>
      </c>
      <c r="H65" s="478">
        <f t="shared" si="28"/>
        <v>0</v>
      </c>
      <c r="I65" s="478">
        <f t="shared" si="28"/>
        <v>411.36321563552127</v>
      </c>
      <c r="J65" s="478">
        <f t="shared" si="28"/>
        <v>411.36321563552127</v>
      </c>
      <c r="K65" s="478">
        <f t="shared" si="28"/>
        <v>411.36321563552127</v>
      </c>
      <c r="L65" s="478">
        <f t="shared" si="28"/>
        <v>411.36321563552127</v>
      </c>
      <c r="M65" s="478">
        <f t="shared" si="28"/>
        <v>411.36321563552127</v>
      </c>
      <c r="N65" s="478">
        <f t="shared" si="28"/>
        <v>411.36321563552127</v>
      </c>
      <c r="O65" s="478">
        <f t="shared" si="28"/>
        <v>411.36321563552127</v>
      </c>
      <c r="P65" s="478">
        <f t="shared" si="28"/>
        <v>411.36321563552127</v>
      </c>
      <c r="Q65" s="478">
        <f t="shared" si="28"/>
        <v>411.36321563552127</v>
      </c>
      <c r="R65" s="478">
        <f t="shared" si="28"/>
        <v>411.36321563552127</v>
      </c>
      <c r="S65" s="478">
        <f t="shared" si="28"/>
        <v>0</v>
      </c>
      <c r="T65" s="478">
        <f t="shared" si="28"/>
        <v>0</v>
      </c>
      <c r="U65" s="478">
        <f t="shared" si="28"/>
        <v>0</v>
      </c>
      <c r="V65" s="478">
        <f t="shared" si="28"/>
        <v>0</v>
      </c>
      <c r="W65" s="478">
        <f t="shared" si="28"/>
        <v>0</v>
      </c>
      <c r="X65" s="478">
        <f t="shared" si="28"/>
        <v>0</v>
      </c>
      <c r="Y65" s="478">
        <f t="shared" si="28"/>
        <v>0</v>
      </c>
      <c r="Z65" s="478">
        <f t="shared" si="28"/>
        <v>0</v>
      </c>
      <c r="AA65" s="478">
        <f t="shared" si="28"/>
        <v>0</v>
      </c>
      <c r="AB65" s="478">
        <f t="shared" si="28"/>
        <v>0</v>
      </c>
      <c r="AC65" s="478">
        <f t="shared" si="28"/>
        <v>0</v>
      </c>
      <c r="AD65" s="478">
        <f t="shared" si="28"/>
        <v>0</v>
      </c>
      <c r="AE65" s="478">
        <f t="shared" si="28"/>
        <v>0</v>
      </c>
      <c r="AF65" s="478">
        <f t="shared" si="28"/>
        <v>0</v>
      </c>
      <c r="AG65" s="478">
        <f t="shared" si="28"/>
        <v>0</v>
      </c>
      <c r="AH65" s="478">
        <f t="shared" si="28"/>
        <v>0</v>
      </c>
      <c r="AI65" s="478">
        <f t="shared" si="28"/>
        <v>0</v>
      </c>
      <c r="AJ65" s="478">
        <f t="shared" si="28"/>
        <v>0</v>
      </c>
      <c r="AK65" s="116">
        <f t="shared" si="19"/>
        <v>4113.6321563552119</v>
      </c>
    </row>
    <row r="66" spans="1:37" x14ac:dyDescent="0.2">
      <c r="A66" s="110"/>
      <c r="B66" s="479" t="s">
        <v>285</v>
      </c>
      <c r="C66" s="478">
        <v>0</v>
      </c>
      <c r="D66" s="478">
        <v>0</v>
      </c>
      <c r="E66" s="478">
        <v>0</v>
      </c>
      <c r="F66" s="478">
        <v>0</v>
      </c>
      <c r="G66" s="478">
        <v>0</v>
      </c>
      <c r="H66" s="478">
        <v>0</v>
      </c>
      <c r="I66" s="478">
        <v>406.47706025654594</v>
      </c>
      <c r="J66" s="478">
        <v>406.47706025654594</v>
      </c>
      <c r="K66" s="102">
        <v>406.47706025654594</v>
      </c>
      <c r="L66" s="478">
        <v>406.47706025654594</v>
      </c>
      <c r="M66" s="478">
        <v>406.47706025654594</v>
      </c>
      <c r="N66" s="478">
        <v>406.47706025654594</v>
      </c>
      <c r="O66" s="478">
        <v>406.47706025654594</v>
      </c>
      <c r="P66" s="478">
        <v>406.47706025654594</v>
      </c>
      <c r="Q66" s="478">
        <v>406.47706025654594</v>
      </c>
      <c r="R66" s="478">
        <v>406.47706025654594</v>
      </c>
      <c r="S66" s="478">
        <v>0</v>
      </c>
      <c r="T66" s="478">
        <v>0</v>
      </c>
      <c r="U66" s="478">
        <v>0</v>
      </c>
      <c r="V66" s="478">
        <v>0</v>
      </c>
      <c r="W66" s="478">
        <v>0</v>
      </c>
      <c r="X66" s="478">
        <v>0</v>
      </c>
      <c r="Y66" s="478">
        <v>0</v>
      </c>
      <c r="Z66" s="478">
        <v>0</v>
      </c>
      <c r="AA66" s="478">
        <v>0</v>
      </c>
      <c r="AB66" s="478">
        <v>0</v>
      </c>
      <c r="AC66" s="478">
        <v>0</v>
      </c>
      <c r="AD66" s="478">
        <v>0</v>
      </c>
      <c r="AE66" s="478">
        <v>0</v>
      </c>
      <c r="AF66" s="478">
        <v>0</v>
      </c>
      <c r="AG66" s="478">
        <v>0</v>
      </c>
      <c r="AH66" s="478">
        <v>0</v>
      </c>
      <c r="AI66" s="478">
        <v>0</v>
      </c>
      <c r="AJ66" s="478">
        <v>0</v>
      </c>
      <c r="AK66" s="102">
        <v>0</v>
      </c>
    </row>
    <row r="67" spans="1:37" x14ac:dyDescent="0.2">
      <c r="A67" s="110"/>
      <c r="B67" s="479" t="s">
        <v>286</v>
      </c>
      <c r="C67" s="478">
        <v>0</v>
      </c>
      <c r="D67" s="478">
        <v>0</v>
      </c>
      <c r="E67" s="478">
        <v>0</v>
      </c>
      <c r="F67" s="478">
        <v>0</v>
      </c>
      <c r="G67" s="478">
        <v>0</v>
      </c>
      <c r="H67" s="478">
        <v>0</v>
      </c>
      <c r="I67" s="478">
        <v>4.886155378975344</v>
      </c>
      <c r="J67" s="478">
        <v>4.886155378975344</v>
      </c>
      <c r="K67" s="102">
        <v>4.886155378975344</v>
      </c>
      <c r="L67" s="478">
        <v>4.886155378975344</v>
      </c>
      <c r="M67" s="478">
        <v>4.886155378975344</v>
      </c>
      <c r="N67" s="478">
        <v>4.886155378975344</v>
      </c>
      <c r="O67" s="478">
        <v>4.886155378975344</v>
      </c>
      <c r="P67" s="478">
        <v>4.886155378975344</v>
      </c>
      <c r="Q67" s="478">
        <v>4.886155378975344</v>
      </c>
      <c r="R67" s="478">
        <v>4.886155378975344</v>
      </c>
      <c r="S67" s="478">
        <v>0</v>
      </c>
      <c r="T67" s="478">
        <v>0</v>
      </c>
      <c r="U67" s="478">
        <v>0</v>
      </c>
      <c r="V67" s="478">
        <v>0</v>
      </c>
      <c r="W67" s="478">
        <v>0</v>
      </c>
      <c r="X67" s="478">
        <v>0</v>
      </c>
      <c r="Y67" s="478">
        <v>0</v>
      </c>
      <c r="Z67" s="478">
        <v>0</v>
      </c>
      <c r="AA67" s="478">
        <v>0</v>
      </c>
      <c r="AB67" s="478">
        <v>0</v>
      </c>
      <c r="AC67" s="478">
        <v>0</v>
      </c>
      <c r="AD67" s="478">
        <v>0</v>
      </c>
      <c r="AE67" s="478">
        <v>0</v>
      </c>
      <c r="AF67" s="478">
        <v>0</v>
      </c>
      <c r="AG67" s="478">
        <v>0</v>
      </c>
      <c r="AH67" s="478">
        <v>0</v>
      </c>
      <c r="AI67" s="478">
        <v>0</v>
      </c>
      <c r="AJ67" s="478">
        <v>0</v>
      </c>
      <c r="AK67" s="102">
        <v>0</v>
      </c>
    </row>
    <row r="68" spans="1:37" x14ac:dyDescent="0.2">
      <c r="A68" s="110"/>
      <c r="B68" s="380" t="s">
        <v>25</v>
      </c>
      <c r="C68" s="478">
        <f t="shared" ref="C68:AJ68" si="29">+C69+C72</f>
        <v>0</v>
      </c>
      <c r="D68" s="478">
        <f t="shared" si="29"/>
        <v>0</v>
      </c>
      <c r="E68" s="478">
        <f t="shared" si="29"/>
        <v>0</v>
      </c>
      <c r="F68" s="478">
        <f t="shared" si="29"/>
        <v>0</v>
      </c>
      <c r="G68" s="478">
        <f t="shared" si="29"/>
        <v>0</v>
      </c>
      <c r="H68" s="478">
        <f t="shared" si="29"/>
        <v>0</v>
      </c>
      <c r="I68" s="478">
        <f t="shared" si="29"/>
        <v>1269.9309518</v>
      </c>
      <c r="J68" s="478">
        <f t="shared" si="29"/>
        <v>1269.9309518</v>
      </c>
      <c r="K68" s="478">
        <f t="shared" si="29"/>
        <v>1269.9309518</v>
      </c>
      <c r="L68" s="478">
        <f t="shared" si="29"/>
        <v>1269.9309518</v>
      </c>
      <c r="M68" s="478">
        <f t="shared" si="29"/>
        <v>1269.9309518</v>
      </c>
      <c r="N68" s="478">
        <f t="shared" si="29"/>
        <v>1269.9309518</v>
      </c>
      <c r="O68" s="478">
        <f t="shared" si="29"/>
        <v>1269.9309518</v>
      </c>
      <c r="P68" s="478">
        <f t="shared" si="29"/>
        <v>1269.9309518</v>
      </c>
      <c r="Q68" s="478">
        <f t="shared" si="29"/>
        <v>1269.9309518</v>
      </c>
      <c r="R68" s="478">
        <f t="shared" si="29"/>
        <v>1269.9309518</v>
      </c>
      <c r="S68" s="478">
        <f t="shared" si="29"/>
        <v>0</v>
      </c>
      <c r="T68" s="478">
        <f t="shared" si="29"/>
        <v>0</v>
      </c>
      <c r="U68" s="478">
        <f t="shared" si="29"/>
        <v>0</v>
      </c>
      <c r="V68" s="478">
        <f t="shared" si="29"/>
        <v>0</v>
      </c>
      <c r="W68" s="478">
        <f t="shared" si="29"/>
        <v>0</v>
      </c>
      <c r="X68" s="478">
        <f t="shared" si="29"/>
        <v>0</v>
      </c>
      <c r="Y68" s="478">
        <f t="shared" si="29"/>
        <v>0</v>
      </c>
      <c r="Z68" s="478">
        <f t="shared" si="29"/>
        <v>0</v>
      </c>
      <c r="AA68" s="478">
        <f t="shared" si="29"/>
        <v>0</v>
      </c>
      <c r="AB68" s="478">
        <f t="shared" si="29"/>
        <v>0</v>
      </c>
      <c r="AC68" s="478">
        <f t="shared" si="29"/>
        <v>0</v>
      </c>
      <c r="AD68" s="478">
        <f t="shared" si="29"/>
        <v>0</v>
      </c>
      <c r="AE68" s="478">
        <f t="shared" si="29"/>
        <v>0</v>
      </c>
      <c r="AF68" s="478">
        <f t="shared" si="29"/>
        <v>0</v>
      </c>
      <c r="AG68" s="478">
        <f t="shared" si="29"/>
        <v>0</v>
      </c>
      <c r="AH68" s="478">
        <f t="shared" si="29"/>
        <v>0</v>
      </c>
      <c r="AI68" s="478">
        <f t="shared" si="29"/>
        <v>0</v>
      </c>
      <c r="AJ68" s="478">
        <f t="shared" si="29"/>
        <v>0</v>
      </c>
      <c r="AK68" s="102">
        <f t="shared" si="19"/>
        <v>12699.309518000002</v>
      </c>
    </row>
    <row r="69" spans="1:37" x14ac:dyDescent="0.2">
      <c r="A69" s="110"/>
      <c r="B69" s="479" t="s">
        <v>285</v>
      </c>
      <c r="C69" s="478">
        <f t="shared" ref="C69:AJ69" si="30">+C70+C71</f>
        <v>0</v>
      </c>
      <c r="D69" s="478">
        <f t="shared" si="30"/>
        <v>0</v>
      </c>
      <c r="E69" s="478">
        <f t="shared" si="30"/>
        <v>0</v>
      </c>
      <c r="F69" s="478">
        <f t="shared" si="30"/>
        <v>0</v>
      </c>
      <c r="G69" s="478">
        <f t="shared" si="30"/>
        <v>0</v>
      </c>
      <c r="H69" s="478">
        <f t="shared" si="30"/>
        <v>0</v>
      </c>
      <c r="I69" s="478">
        <f t="shared" si="30"/>
        <v>1121.1225979599999</v>
      </c>
      <c r="J69" s="478">
        <f t="shared" si="30"/>
        <v>1121.1225979599999</v>
      </c>
      <c r="K69" s="478">
        <f t="shared" si="30"/>
        <v>1121.1225979599999</v>
      </c>
      <c r="L69" s="478">
        <f t="shared" si="30"/>
        <v>1121.1225979599999</v>
      </c>
      <c r="M69" s="478">
        <f t="shared" si="30"/>
        <v>1121.1225979599999</v>
      </c>
      <c r="N69" s="478">
        <f t="shared" si="30"/>
        <v>1121.1225979599999</v>
      </c>
      <c r="O69" s="478">
        <f t="shared" si="30"/>
        <v>1121.1225979599999</v>
      </c>
      <c r="P69" s="478">
        <f t="shared" si="30"/>
        <v>1121.1225979599999</v>
      </c>
      <c r="Q69" s="478">
        <f t="shared" si="30"/>
        <v>1121.1225979599999</v>
      </c>
      <c r="R69" s="478">
        <f t="shared" si="30"/>
        <v>1121.1225979599999</v>
      </c>
      <c r="S69" s="478">
        <f t="shared" si="30"/>
        <v>0</v>
      </c>
      <c r="T69" s="478">
        <f t="shared" si="30"/>
        <v>0</v>
      </c>
      <c r="U69" s="478">
        <f t="shared" si="30"/>
        <v>0</v>
      </c>
      <c r="V69" s="478">
        <f t="shared" si="30"/>
        <v>0</v>
      </c>
      <c r="W69" s="478">
        <f t="shared" si="30"/>
        <v>0</v>
      </c>
      <c r="X69" s="478">
        <f t="shared" si="30"/>
        <v>0</v>
      </c>
      <c r="Y69" s="478">
        <f t="shared" si="30"/>
        <v>0</v>
      </c>
      <c r="Z69" s="478">
        <f t="shared" si="30"/>
        <v>0</v>
      </c>
      <c r="AA69" s="478">
        <f t="shared" si="30"/>
        <v>0</v>
      </c>
      <c r="AB69" s="478">
        <f t="shared" si="30"/>
        <v>0</v>
      </c>
      <c r="AC69" s="478">
        <f t="shared" si="30"/>
        <v>0</v>
      </c>
      <c r="AD69" s="478">
        <f t="shared" si="30"/>
        <v>0</v>
      </c>
      <c r="AE69" s="478">
        <f t="shared" si="30"/>
        <v>0</v>
      </c>
      <c r="AF69" s="478">
        <f t="shared" si="30"/>
        <v>0</v>
      </c>
      <c r="AG69" s="478">
        <f t="shared" si="30"/>
        <v>0</v>
      </c>
      <c r="AH69" s="478">
        <f t="shared" si="30"/>
        <v>0</v>
      </c>
      <c r="AI69" s="478">
        <f t="shared" si="30"/>
        <v>0</v>
      </c>
      <c r="AJ69" s="478">
        <f t="shared" si="30"/>
        <v>0</v>
      </c>
      <c r="AK69" s="102">
        <f t="shared" si="19"/>
        <v>11211.225979600002</v>
      </c>
    </row>
    <row r="70" spans="1:37" x14ac:dyDescent="0.2">
      <c r="A70" s="110"/>
      <c r="B70" s="480" t="s">
        <v>287</v>
      </c>
      <c r="C70" s="478">
        <v>0</v>
      </c>
      <c r="D70" s="478">
        <v>0</v>
      </c>
      <c r="E70" s="478">
        <v>0</v>
      </c>
      <c r="F70" s="478">
        <v>0</v>
      </c>
      <c r="G70" s="478">
        <v>0</v>
      </c>
      <c r="H70" s="478">
        <v>0</v>
      </c>
      <c r="I70" s="478">
        <v>427.0802592</v>
      </c>
      <c r="J70" s="478">
        <v>427.0802592</v>
      </c>
      <c r="K70" s="102">
        <v>427.0802592</v>
      </c>
      <c r="L70" s="478">
        <v>427.0802592</v>
      </c>
      <c r="M70" s="478">
        <v>427.0802592</v>
      </c>
      <c r="N70" s="478">
        <v>427.0802592</v>
      </c>
      <c r="O70" s="478">
        <v>427.0802592</v>
      </c>
      <c r="P70" s="478">
        <v>427.0802592</v>
      </c>
      <c r="Q70" s="478">
        <v>427.0802592</v>
      </c>
      <c r="R70" s="478">
        <v>427.0802592</v>
      </c>
      <c r="S70" s="478">
        <v>0</v>
      </c>
      <c r="T70" s="478">
        <v>0</v>
      </c>
      <c r="U70" s="478">
        <v>0</v>
      </c>
      <c r="V70" s="478">
        <v>0</v>
      </c>
      <c r="W70" s="478">
        <v>0</v>
      </c>
      <c r="X70" s="478">
        <v>0</v>
      </c>
      <c r="Y70" s="478">
        <v>0</v>
      </c>
      <c r="Z70" s="478">
        <v>0</v>
      </c>
      <c r="AA70" s="478">
        <v>0</v>
      </c>
      <c r="AB70" s="478">
        <v>0</v>
      </c>
      <c r="AC70" s="478">
        <v>0</v>
      </c>
      <c r="AD70" s="478">
        <v>0</v>
      </c>
      <c r="AE70" s="478">
        <v>0</v>
      </c>
      <c r="AF70" s="478">
        <v>0</v>
      </c>
      <c r="AG70" s="478">
        <v>0</v>
      </c>
      <c r="AH70" s="478">
        <v>0</v>
      </c>
      <c r="AI70" s="478">
        <v>0</v>
      </c>
      <c r="AJ70" s="478">
        <v>0</v>
      </c>
      <c r="AK70" s="102">
        <v>0</v>
      </c>
    </row>
    <row r="71" spans="1:37" x14ac:dyDescent="0.2">
      <c r="A71" s="110"/>
      <c r="B71" s="481" t="s">
        <v>288</v>
      </c>
      <c r="C71" s="478">
        <v>0</v>
      </c>
      <c r="D71" s="478">
        <v>0</v>
      </c>
      <c r="E71" s="478">
        <v>0</v>
      </c>
      <c r="F71" s="478">
        <v>0</v>
      </c>
      <c r="G71" s="478">
        <v>0</v>
      </c>
      <c r="H71" s="478">
        <v>0</v>
      </c>
      <c r="I71" s="478">
        <v>694.04233876000001</v>
      </c>
      <c r="J71" s="478">
        <v>694.04233876000001</v>
      </c>
      <c r="K71" s="102">
        <v>694.04233876000001</v>
      </c>
      <c r="L71" s="478">
        <v>694.04233876000001</v>
      </c>
      <c r="M71" s="478">
        <v>694.04233876000001</v>
      </c>
      <c r="N71" s="478">
        <v>694.04233876000001</v>
      </c>
      <c r="O71" s="478">
        <v>694.04233876000001</v>
      </c>
      <c r="P71" s="478">
        <v>694.04233876000001</v>
      </c>
      <c r="Q71" s="478">
        <v>694.04233876000001</v>
      </c>
      <c r="R71" s="478">
        <v>694.04233876000001</v>
      </c>
      <c r="S71" s="478">
        <v>0</v>
      </c>
      <c r="T71" s="478">
        <v>0</v>
      </c>
      <c r="U71" s="478">
        <v>0</v>
      </c>
      <c r="V71" s="478">
        <v>0</v>
      </c>
      <c r="W71" s="478">
        <v>0</v>
      </c>
      <c r="X71" s="478">
        <v>0</v>
      </c>
      <c r="Y71" s="478">
        <v>0</v>
      </c>
      <c r="Z71" s="478">
        <v>0</v>
      </c>
      <c r="AA71" s="478">
        <v>0</v>
      </c>
      <c r="AB71" s="478">
        <v>0</v>
      </c>
      <c r="AC71" s="478">
        <v>0</v>
      </c>
      <c r="AD71" s="478">
        <v>0</v>
      </c>
      <c r="AE71" s="478">
        <v>0</v>
      </c>
      <c r="AF71" s="478">
        <v>0</v>
      </c>
      <c r="AG71" s="478">
        <v>0</v>
      </c>
      <c r="AH71" s="478">
        <v>0</v>
      </c>
      <c r="AI71" s="478">
        <v>0</v>
      </c>
      <c r="AJ71" s="478">
        <v>0</v>
      </c>
      <c r="AK71" s="102">
        <v>0</v>
      </c>
    </row>
    <row r="72" spans="1:37" x14ac:dyDescent="0.2">
      <c r="A72" s="110"/>
      <c r="B72" s="479" t="s">
        <v>286</v>
      </c>
      <c r="C72" s="478">
        <f t="shared" ref="C72:AJ72" si="31">+C73+C74</f>
        <v>0</v>
      </c>
      <c r="D72" s="478">
        <f t="shared" si="31"/>
        <v>0</v>
      </c>
      <c r="E72" s="478">
        <f t="shared" si="31"/>
        <v>0</v>
      </c>
      <c r="F72" s="478">
        <f t="shared" si="31"/>
        <v>0</v>
      </c>
      <c r="G72" s="478">
        <f t="shared" si="31"/>
        <v>0</v>
      </c>
      <c r="H72" s="478">
        <f t="shared" si="31"/>
        <v>0</v>
      </c>
      <c r="I72" s="478">
        <f t="shared" si="31"/>
        <v>148.80835384000002</v>
      </c>
      <c r="J72" s="478">
        <f t="shared" si="31"/>
        <v>148.80835384000002</v>
      </c>
      <c r="K72" s="478">
        <f t="shared" si="31"/>
        <v>148.80835384000002</v>
      </c>
      <c r="L72" s="478">
        <f t="shared" si="31"/>
        <v>148.80835384000002</v>
      </c>
      <c r="M72" s="478">
        <f t="shared" si="31"/>
        <v>148.80835384000002</v>
      </c>
      <c r="N72" s="478">
        <f t="shared" si="31"/>
        <v>148.80835384000002</v>
      </c>
      <c r="O72" s="478">
        <f t="shared" si="31"/>
        <v>148.80835384000002</v>
      </c>
      <c r="P72" s="478">
        <f t="shared" si="31"/>
        <v>148.80835384000002</v>
      </c>
      <c r="Q72" s="478">
        <f t="shared" si="31"/>
        <v>148.80835384000002</v>
      </c>
      <c r="R72" s="478">
        <f t="shared" si="31"/>
        <v>148.80835384000002</v>
      </c>
      <c r="S72" s="478">
        <f t="shared" si="31"/>
        <v>0</v>
      </c>
      <c r="T72" s="478">
        <f t="shared" si="31"/>
        <v>0</v>
      </c>
      <c r="U72" s="478">
        <f t="shared" si="31"/>
        <v>0</v>
      </c>
      <c r="V72" s="478">
        <f t="shared" si="31"/>
        <v>0</v>
      </c>
      <c r="W72" s="478">
        <f t="shared" si="31"/>
        <v>0</v>
      </c>
      <c r="X72" s="478">
        <f t="shared" si="31"/>
        <v>0</v>
      </c>
      <c r="Y72" s="478">
        <f t="shared" si="31"/>
        <v>0</v>
      </c>
      <c r="Z72" s="478">
        <f t="shared" si="31"/>
        <v>0</v>
      </c>
      <c r="AA72" s="478">
        <f t="shared" si="31"/>
        <v>0</v>
      </c>
      <c r="AB72" s="478">
        <f t="shared" si="31"/>
        <v>0</v>
      </c>
      <c r="AC72" s="478">
        <f t="shared" si="31"/>
        <v>0</v>
      </c>
      <c r="AD72" s="478">
        <f t="shared" si="31"/>
        <v>0</v>
      </c>
      <c r="AE72" s="478">
        <f t="shared" si="31"/>
        <v>0</v>
      </c>
      <c r="AF72" s="478">
        <f t="shared" si="31"/>
        <v>0</v>
      </c>
      <c r="AG72" s="478">
        <f t="shared" si="31"/>
        <v>0</v>
      </c>
      <c r="AH72" s="478">
        <f t="shared" si="31"/>
        <v>0</v>
      </c>
      <c r="AI72" s="478">
        <f t="shared" si="31"/>
        <v>0</v>
      </c>
      <c r="AJ72" s="478">
        <f t="shared" si="31"/>
        <v>0</v>
      </c>
      <c r="AK72" s="102">
        <f t="shared" si="19"/>
        <v>1488.0835384000004</v>
      </c>
    </row>
    <row r="73" spans="1:37" x14ac:dyDescent="0.2">
      <c r="A73" s="110"/>
      <c r="B73" s="480" t="s">
        <v>287</v>
      </c>
      <c r="C73" s="478">
        <v>0</v>
      </c>
      <c r="D73" s="478">
        <v>0</v>
      </c>
      <c r="E73" s="478">
        <v>0</v>
      </c>
      <c r="F73" s="478">
        <v>0</v>
      </c>
      <c r="G73" s="478">
        <v>0</v>
      </c>
      <c r="H73" s="478">
        <v>0</v>
      </c>
      <c r="I73" s="478">
        <v>130.37493726000002</v>
      </c>
      <c r="J73" s="478">
        <v>130.37493726000002</v>
      </c>
      <c r="K73" s="102">
        <v>130.37493726000002</v>
      </c>
      <c r="L73" s="478">
        <v>130.37493726000002</v>
      </c>
      <c r="M73" s="478">
        <v>130.37493726000002</v>
      </c>
      <c r="N73" s="478">
        <v>130.37493726000002</v>
      </c>
      <c r="O73" s="478">
        <v>130.37493726000002</v>
      </c>
      <c r="P73" s="478">
        <v>130.37493726000002</v>
      </c>
      <c r="Q73" s="478">
        <v>130.37493726000002</v>
      </c>
      <c r="R73" s="478">
        <v>130.37493726000002</v>
      </c>
      <c r="S73" s="478">
        <v>0</v>
      </c>
      <c r="T73" s="478">
        <v>0</v>
      </c>
      <c r="U73" s="478">
        <v>0</v>
      </c>
      <c r="V73" s="478">
        <v>0</v>
      </c>
      <c r="W73" s="478">
        <v>0</v>
      </c>
      <c r="X73" s="478">
        <v>0</v>
      </c>
      <c r="Y73" s="478">
        <v>0</v>
      </c>
      <c r="Z73" s="478">
        <v>0</v>
      </c>
      <c r="AA73" s="478">
        <v>0</v>
      </c>
      <c r="AB73" s="478">
        <v>0</v>
      </c>
      <c r="AC73" s="478">
        <v>0</v>
      </c>
      <c r="AD73" s="478">
        <v>0</v>
      </c>
      <c r="AE73" s="478">
        <v>0</v>
      </c>
      <c r="AF73" s="478">
        <v>0</v>
      </c>
      <c r="AG73" s="478">
        <v>0</v>
      </c>
      <c r="AH73" s="478">
        <v>0</v>
      </c>
      <c r="AI73" s="478">
        <v>0</v>
      </c>
      <c r="AJ73" s="478">
        <v>0</v>
      </c>
      <c r="AK73" s="102">
        <v>0</v>
      </c>
    </row>
    <row r="74" spans="1:37" x14ac:dyDescent="0.2">
      <c r="A74" s="110"/>
      <c r="B74" s="481" t="s">
        <v>288</v>
      </c>
      <c r="C74" s="478">
        <v>0</v>
      </c>
      <c r="D74" s="478">
        <v>0</v>
      </c>
      <c r="E74" s="478">
        <v>0</v>
      </c>
      <c r="F74" s="478">
        <v>0</v>
      </c>
      <c r="G74" s="478">
        <v>0</v>
      </c>
      <c r="H74" s="478">
        <v>0</v>
      </c>
      <c r="I74" s="478">
        <v>18.433416579999999</v>
      </c>
      <c r="J74" s="478">
        <v>18.433416579999999</v>
      </c>
      <c r="K74" s="102">
        <v>18.433416579999999</v>
      </c>
      <c r="L74" s="478">
        <v>18.433416579999999</v>
      </c>
      <c r="M74" s="478">
        <v>18.433416579999999</v>
      </c>
      <c r="N74" s="478">
        <v>18.433416579999999</v>
      </c>
      <c r="O74" s="478">
        <v>18.433416579999999</v>
      </c>
      <c r="P74" s="478">
        <v>18.433416579999999</v>
      </c>
      <c r="Q74" s="478">
        <v>18.433416579999999</v>
      </c>
      <c r="R74" s="478">
        <v>18.433416579999999</v>
      </c>
      <c r="S74" s="478">
        <v>0</v>
      </c>
      <c r="T74" s="478">
        <v>0</v>
      </c>
      <c r="U74" s="478">
        <v>0</v>
      </c>
      <c r="V74" s="478">
        <v>0</v>
      </c>
      <c r="W74" s="478">
        <v>0</v>
      </c>
      <c r="X74" s="478">
        <v>0</v>
      </c>
      <c r="Y74" s="478">
        <v>0</v>
      </c>
      <c r="Z74" s="478">
        <v>0</v>
      </c>
      <c r="AA74" s="478">
        <v>0</v>
      </c>
      <c r="AB74" s="478">
        <v>0</v>
      </c>
      <c r="AC74" s="478">
        <v>0</v>
      </c>
      <c r="AD74" s="478">
        <v>0</v>
      </c>
      <c r="AE74" s="478">
        <v>0</v>
      </c>
      <c r="AF74" s="478">
        <v>0</v>
      </c>
      <c r="AG74" s="478">
        <v>0</v>
      </c>
      <c r="AH74" s="478">
        <v>0</v>
      </c>
      <c r="AI74" s="478">
        <v>0</v>
      </c>
      <c r="AJ74" s="478">
        <v>0</v>
      </c>
      <c r="AK74" s="102">
        <v>0</v>
      </c>
    </row>
    <row r="75" spans="1:37" x14ac:dyDescent="0.2">
      <c r="A75" s="110"/>
      <c r="B75" s="380" t="s">
        <v>26</v>
      </c>
      <c r="C75" s="478">
        <f t="shared" ref="C75:AJ75" si="32">+C76+C77</f>
        <v>0</v>
      </c>
      <c r="D75" s="478">
        <f t="shared" si="32"/>
        <v>0</v>
      </c>
      <c r="E75" s="478">
        <f t="shared" si="32"/>
        <v>0</v>
      </c>
      <c r="F75" s="478">
        <f t="shared" si="32"/>
        <v>0</v>
      </c>
      <c r="G75" s="478">
        <f t="shared" si="32"/>
        <v>0</v>
      </c>
      <c r="H75" s="478">
        <f t="shared" si="32"/>
        <v>0</v>
      </c>
      <c r="I75" s="478">
        <f t="shared" si="32"/>
        <v>692.93234388195788</v>
      </c>
      <c r="J75" s="478">
        <f t="shared" si="32"/>
        <v>692.93234388195788</v>
      </c>
      <c r="K75" s="478">
        <f t="shared" si="32"/>
        <v>692.93234388195788</v>
      </c>
      <c r="L75" s="478">
        <f t="shared" si="32"/>
        <v>692.93234388195788</v>
      </c>
      <c r="M75" s="478">
        <f t="shared" si="32"/>
        <v>692.93234388195788</v>
      </c>
      <c r="N75" s="478">
        <f t="shared" si="32"/>
        <v>692.93234388195788</v>
      </c>
      <c r="O75" s="478">
        <f t="shared" si="32"/>
        <v>692.93234388195788</v>
      </c>
      <c r="P75" s="478">
        <f t="shared" si="32"/>
        <v>692.93234388195788</v>
      </c>
      <c r="Q75" s="478">
        <f t="shared" si="32"/>
        <v>692.93234388195788</v>
      </c>
      <c r="R75" s="478">
        <f t="shared" si="32"/>
        <v>692.93234388195788</v>
      </c>
      <c r="S75" s="478">
        <f t="shared" si="32"/>
        <v>0</v>
      </c>
      <c r="T75" s="478">
        <f t="shared" si="32"/>
        <v>0</v>
      </c>
      <c r="U75" s="478">
        <f t="shared" si="32"/>
        <v>0</v>
      </c>
      <c r="V75" s="478">
        <f t="shared" si="32"/>
        <v>0</v>
      </c>
      <c r="W75" s="478">
        <f t="shared" si="32"/>
        <v>0</v>
      </c>
      <c r="X75" s="478">
        <f t="shared" si="32"/>
        <v>0</v>
      </c>
      <c r="Y75" s="478">
        <f t="shared" si="32"/>
        <v>0</v>
      </c>
      <c r="Z75" s="478">
        <f t="shared" si="32"/>
        <v>0</v>
      </c>
      <c r="AA75" s="478">
        <f t="shared" si="32"/>
        <v>0</v>
      </c>
      <c r="AB75" s="478">
        <f t="shared" si="32"/>
        <v>0</v>
      </c>
      <c r="AC75" s="478">
        <f t="shared" si="32"/>
        <v>0</v>
      </c>
      <c r="AD75" s="478">
        <f t="shared" si="32"/>
        <v>0</v>
      </c>
      <c r="AE75" s="478">
        <f t="shared" si="32"/>
        <v>0</v>
      </c>
      <c r="AF75" s="478">
        <f t="shared" si="32"/>
        <v>0</v>
      </c>
      <c r="AG75" s="478">
        <f t="shared" si="32"/>
        <v>0</v>
      </c>
      <c r="AH75" s="478">
        <f t="shared" si="32"/>
        <v>0</v>
      </c>
      <c r="AI75" s="478">
        <f t="shared" si="32"/>
        <v>0</v>
      </c>
      <c r="AJ75" s="478">
        <f t="shared" si="32"/>
        <v>0</v>
      </c>
      <c r="AK75" s="102">
        <f t="shared" si="19"/>
        <v>6929.3234388195779</v>
      </c>
    </row>
    <row r="76" spans="1:37" x14ac:dyDescent="0.2">
      <c r="A76" s="110"/>
      <c r="B76" s="479" t="s">
        <v>285</v>
      </c>
      <c r="C76" s="478">
        <v>0</v>
      </c>
      <c r="D76" s="478">
        <v>0</v>
      </c>
      <c r="E76" s="478">
        <v>0</v>
      </c>
      <c r="F76" s="478">
        <v>0</v>
      </c>
      <c r="G76" s="478">
        <v>0</v>
      </c>
      <c r="H76" s="478">
        <v>0</v>
      </c>
      <c r="I76" s="478">
        <v>373.65781919385796</v>
      </c>
      <c r="J76" s="478">
        <v>373.65781919385796</v>
      </c>
      <c r="K76" s="102">
        <v>373.65781919385796</v>
      </c>
      <c r="L76" s="478">
        <v>373.65781919385796</v>
      </c>
      <c r="M76" s="478">
        <v>373.65781919385796</v>
      </c>
      <c r="N76" s="478">
        <v>373.65781919385796</v>
      </c>
      <c r="O76" s="478">
        <v>373.65781919385796</v>
      </c>
      <c r="P76" s="478">
        <v>373.65781919385796</v>
      </c>
      <c r="Q76" s="478">
        <v>373.65781919385796</v>
      </c>
      <c r="R76" s="478">
        <v>373.65781919385796</v>
      </c>
      <c r="S76" s="478">
        <v>0</v>
      </c>
      <c r="T76" s="478">
        <v>0</v>
      </c>
      <c r="U76" s="478">
        <v>0</v>
      </c>
      <c r="V76" s="478">
        <v>0</v>
      </c>
      <c r="W76" s="478">
        <v>0</v>
      </c>
      <c r="X76" s="478">
        <v>0</v>
      </c>
      <c r="Y76" s="478">
        <v>0</v>
      </c>
      <c r="Z76" s="478">
        <v>0</v>
      </c>
      <c r="AA76" s="478">
        <v>0</v>
      </c>
      <c r="AB76" s="478">
        <v>0</v>
      </c>
      <c r="AC76" s="478">
        <v>0</v>
      </c>
      <c r="AD76" s="478">
        <v>0</v>
      </c>
      <c r="AE76" s="478">
        <v>0</v>
      </c>
      <c r="AF76" s="478">
        <v>0</v>
      </c>
      <c r="AG76" s="478">
        <v>0</v>
      </c>
      <c r="AH76" s="478">
        <v>0</v>
      </c>
      <c r="AI76" s="478">
        <v>0</v>
      </c>
      <c r="AJ76" s="478">
        <v>0</v>
      </c>
      <c r="AK76" s="102">
        <v>0</v>
      </c>
    </row>
    <row r="77" spans="1:37" x14ac:dyDescent="0.2">
      <c r="A77" s="110"/>
      <c r="B77" s="484" t="s">
        <v>286</v>
      </c>
      <c r="C77" s="478">
        <v>0</v>
      </c>
      <c r="D77" s="478">
        <v>0</v>
      </c>
      <c r="E77" s="478">
        <v>0</v>
      </c>
      <c r="F77" s="478">
        <v>0</v>
      </c>
      <c r="G77" s="478">
        <v>0</v>
      </c>
      <c r="H77" s="478">
        <v>0</v>
      </c>
      <c r="I77" s="478">
        <v>319.27452468809986</v>
      </c>
      <c r="J77" s="478">
        <v>319.27452468809986</v>
      </c>
      <c r="K77" s="102">
        <v>319.27452468809986</v>
      </c>
      <c r="L77" s="478">
        <v>319.27452468809986</v>
      </c>
      <c r="M77" s="478">
        <v>319.27452468809986</v>
      </c>
      <c r="N77" s="478">
        <v>319.27452468809986</v>
      </c>
      <c r="O77" s="478">
        <v>319.27452468809986</v>
      </c>
      <c r="P77" s="478">
        <v>319.27452468809986</v>
      </c>
      <c r="Q77" s="478">
        <v>319.27452468809986</v>
      </c>
      <c r="R77" s="478">
        <v>319.27452468809986</v>
      </c>
      <c r="S77" s="478">
        <v>0</v>
      </c>
      <c r="T77" s="478">
        <v>0</v>
      </c>
      <c r="U77" s="478">
        <v>0</v>
      </c>
      <c r="V77" s="478">
        <v>0</v>
      </c>
      <c r="W77" s="478">
        <v>0</v>
      </c>
      <c r="X77" s="478">
        <v>0</v>
      </c>
      <c r="Y77" s="478">
        <v>0</v>
      </c>
      <c r="Z77" s="478">
        <v>0</v>
      </c>
      <c r="AA77" s="478">
        <v>0</v>
      </c>
      <c r="AB77" s="478">
        <v>0</v>
      </c>
      <c r="AC77" s="478">
        <v>0</v>
      </c>
      <c r="AD77" s="478">
        <v>0</v>
      </c>
      <c r="AE77" s="478">
        <v>0</v>
      </c>
      <c r="AF77" s="478">
        <v>0</v>
      </c>
      <c r="AG77" s="478">
        <v>0</v>
      </c>
      <c r="AH77" s="478">
        <v>0</v>
      </c>
      <c r="AI77" s="478">
        <v>0</v>
      </c>
      <c r="AJ77" s="478">
        <v>0</v>
      </c>
      <c r="AK77" s="102">
        <v>0</v>
      </c>
    </row>
    <row r="78" spans="1:37" x14ac:dyDescent="0.2">
      <c r="A78" s="110"/>
      <c r="B78" s="607" t="s">
        <v>27</v>
      </c>
      <c r="C78" s="478">
        <f t="shared" ref="C78:AJ78" si="33">+C79+C80</f>
        <v>0</v>
      </c>
      <c r="D78" s="478">
        <f t="shared" si="33"/>
        <v>0</v>
      </c>
      <c r="E78" s="478">
        <f t="shared" si="33"/>
        <v>0</v>
      </c>
      <c r="F78" s="478">
        <f t="shared" si="33"/>
        <v>0</v>
      </c>
      <c r="G78" s="478">
        <f t="shared" si="33"/>
        <v>0</v>
      </c>
      <c r="H78" s="478">
        <f t="shared" si="33"/>
        <v>0</v>
      </c>
      <c r="I78" s="478">
        <f t="shared" si="33"/>
        <v>8.7198294511404981</v>
      </c>
      <c r="J78" s="478">
        <f t="shared" si="33"/>
        <v>8.7198294511404981</v>
      </c>
      <c r="K78" s="478">
        <f t="shared" si="33"/>
        <v>8.7198294511404981</v>
      </c>
      <c r="L78" s="478">
        <f t="shared" si="33"/>
        <v>8.7198294511404981</v>
      </c>
      <c r="M78" s="478">
        <f t="shared" si="33"/>
        <v>8.7198294511404981</v>
      </c>
      <c r="N78" s="478">
        <f t="shared" si="33"/>
        <v>8.7198294511404981</v>
      </c>
      <c r="O78" s="478">
        <f t="shared" si="33"/>
        <v>8.7198294511404981</v>
      </c>
      <c r="P78" s="478">
        <f t="shared" si="33"/>
        <v>8.7198294511404981</v>
      </c>
      <c r="Q78" s="478">
        <f t="shared" si="33"/>
        <v>8.7198294511404981</v>
      </c>
      <c r="R78" s="478">
        <f t="shared" si="33"/>
        <v>8.7198294511404981</v>
      </c>
      <c r="S78" s="478">
        <f t="shared" si="33"/>
        <v>0</v>
      </c>
      <c r="T78" s="478">
        <f t="shared" si="33"/>
        <v>0</v>
      </c>
      <c r="U78" s="478">
        <f t="shared" si="33"/>
        <v>0</v>
      </c>
      <c r="V78" s="478">
        <f t="shared" si="33"/>
        <v>0</v>
      </c>
      <c r="W78" s="478">
        <f t="shared" si="33"/>
        <v>0</v>
      </c>
      <c r="X78" s="478">
        <f t="shared" si="33"/>
        <v>0</v>
      </c>
      <c r="Y78" s="478">
        <f t="shared" si="33"/>
        <v>0</v>
      </c>
      <c r="Z78" s="478">
        <f t="shared" si="33"/>
        <v>0</v>
      </c>
      <c r="AA78" s="478">
        <f t="shared" si="33"/>
        <v>0</v>
      </c>
      <c r="AB78" s="478">
        <f t="shared" si="33"/>
        <v>0</v>
      </c>
      <c r="AC78" s="478">
        <f t="shared" si="33"/>
        <v>0</v>
      </c>
      <c r="AD78" s="478">
        <f t="shared" si="33"/>
        <v>0</v>
      </c>
      <c r="AE78" s="478">
        <f t="shared" si="33"/>
        <v>0</v>
      </c>
      <c r="AF78" s="478">
        <f t="shared" si="33"/>
        <v>0</v>
      </c>
      <c r="AG78" s="478">
        <f t="shared" si="33"/>
        <v>0</v>
      </c>
      <c r="AH78" s="478">
        <f t="shared" si="33"/>
        <v>0</v>
      </c>
      <c r="AI78" s="478">
        <f t="shared" si="33"/>
        <v>0</v>
      </c>
      <c r="AJ78" s="478">
        <f t="shared" si="33"/>
        <v>0</v>
      </c>
      <c r="AK78" s="102">
        <f t="shared" si="19"/>
        <v>87.198294511404981</v>
      </c>
    </row>
    <row r="79" spans="1:37" x14ac:dyDescent="0.2">
      <c r="A79" s="110"/>
      <c r="B79" s="484" t="s">
        <v>285</v>
      </c>
      <c r="C79" s="478">
        <v>0</v>
      </c>
      <c r="D79" s="478">
        <v>0</v>
      </c>
      <c r="E79" s="478">
        <v>0</v>
      </c>
      <c r="F79" s="478">
        <v>0</v>
      </c>
      <c r="G79" s="478">
        <v>0</v>
      </c>
      <c r="H79" s="478">
        <v>0</v>
      </c>
      <c r="I79" s="478">
        <v>6.0163855528534658</v>
      </c>
      <c r="J79" s="478">
        <v>6.0163855528534658</v>
      </c>
      <c r="K79" s="102">
        <v>6.0163855528534658</v>
      </c>
      <c r="L79" s="478">
        <v>6.0163855528534658</v>
      </c>
      <c r="M79" s="478">
        <v>6.0163855528534658</v>
      </c>
      <c r="N79" s="478">
        <v>6.0163855528534658</v>
      </c>
      <c r="O79" s="478">
        <v>6.0163855528534658</v>
      </c>
      <c r="P79" s="478">
        <v>6.0163855528534658</v>
      </c>
      <c r="Q79" s="478">
        <v>6.0163855528534658</v>
      </c>
      <c r="R79" s="478">
        <v>6.0163855528534658</v>
      </c>
      <c r="S79" s="478">
        <v>0</v>
      </c>
      <c r="T79" s="478">
        <v>0</v>
      </c>
      <c r="U79" s="478">
        <v>0</v>
      </c>
      <c r="V79" s="478">
        <v>0</v>
      </c>
      <c r="W79" s="478">
        <v>0</v>
      </c>
      <c r="X79" s="478">
        <v>0</v>
      </c>
      <c r="Y79" s="478">
        <v>0</v>
      </c>
      <c r="Z79" s="478">
        <v>0</v>
      </c>
      <c r="AA79" s="478">
        <v>0</v>
      </c>
      <c r="AB79" s="478">
        <v>0</v>
      </c>
      <c r="AC79" s="478">
        <v>0</v>
      </c>
      <c r="AD79" s="478">
        <v>0</v>
      </c>
      <c r="AE79" s="478">
        <v>0</v>
      </c>
      <c r="AF79" s="478">
        <v>0</v>
      </c>
      <c r="AG79" s="478">
        <v>0</v>
      </c>
      <c r="AH79" s="478">
        <v>0</v>
      </c>
      <c r="AI79" s="478">
        <v>0</v>
      </c>
      <c r="AJ79" s="478">
        <v>0</v>
      </c>
      <c r="AK79" s="102">
        <v>0</v>
      </c>
    </row>
    <row r="80" spans="1:37" x14ac:dyDescent="0.2">
      <c r="A80" s="110"/>
      <c r="B80" s="484" t="s">
        <v>286</v>
      </c>
      <c r="C80" s="478">
        <v>0</v>
      </c>
      <c r="D80" s="478">
        <v>0</v>
      </c>
      <c r="E80" s="478">
        <v>0</v>
      </c>
      <c r="F80" s="478">
        <v>0</v>
      </c>
      <c r="G80" s="478">
        <v>0</v>
      </c>
      <c r="H80" s="478">
        <v>0</v>
      </c>
      <c r="I80" s="478">
        <v>2.7034438982870328</v>
      </c>
      <c r="J80" s="478">
        <v>2.7034438982870328</v>
      </c>
      <c r="K80" s="106">
        <v>2.7034438982870328</v>
      </c>
      <c r="L80" s="478">
        <v>2.7034438982870328</v>
      </c>
      <c r="M80" s="478">
        <v>2.7034438982870328</v>
      </c>
      <c r="N80" s="478">
        <v>2.7034438982870328</v>
      </c>
      <c r="O80" s="478">
        <v>2.7034438982870328</v>
      </c>
      <c r="P80" s="478">
        <v>2.7034438982870328</v>
      </c>
      <c r="Q80" s="478">
        <v>2.7034438982870328</v>
      </c>
      <c r="R80" s="478">
        <v>2.7034438982870328</v>
      </c>
      <c r="S80" s="478">
        <v>0</v>
      </c>
      <c r="T80" s="478">
        <v>0</v>
      </c>
      <c r="U80" s="478">
        <v>0</v>
      </c>
      <c r="V80" s="478">
        <v>0</v>
      </c>
      <c r="W80" s="478">
        <v>0</v>
      </c>
      <c r="X80" s="478">
        <v>0</v>
      </c>
      <c r="Y80" s="478">
        <v>0</v>
      </c>
      <c r="Z80" s="478">
        <v>0</v>
      </c>
      <c r="AA80" s="478">
        <v>0</v>
      </c>
      <c r="AB80" s="478">
        <v>0</v>
      </c>
      <c r="AC80" s="478">
        <v>0</v>
      </c>
      <c r="AD80" s="478">
        <v>0</v>
      </c>
      <c r="AE80" s="478">
        <v>0</v>
      </c>
      <c r="AF80" s="478">
        <v>0</v>
      </c>
      <c r="AG80" s="478">
        <v>0</v>
      </c>
      <c r="AH80" s="478">
        <v>0</v>
      </c>
      <c r="AI80" s="478">
        <v>0</v>
      </c>
      <c r="AJ80" s="478">
        <v>0</v>
      </c>
      <c r="AK80" s="106">
        <v>0</v>
      </c>
    </row>
    <row r="81" spans="1:37" x14ac:dyDescent="0.2">
      <c r="A81" s="110"/>
      <c r="B81" s="485" t="s">
        <v>28</v>
      </c>
      <c r="C81" s="461">
        <v>0</v>
      </c>
      <c r="D81" s="461">
        <v>0</v>
      </c>
      <c r="E81" s="461">
        <v>0</v>
      </c>
      <c r="F81" s="461">
        <v>0</v>
      </c>
      <c r="G81" s="461">
        <v>0</v>
      </c>
      <c r="H81" s="461">
        <v>0</v>
      </c>
      <c r="I81" s="461">
        <v>0</v>
      </c>
      <c r="J81" s="461">
        <v>0</v>
      </c>
      <c r="K81" s="101">
        <v>0</v>
      </c>
      <c r="L81" s="461">
        <v>0</v>
      </c>
      <c r="M81" s="461">
        <v>0</v>
      </c>
      <c r="N81" s="461">
        <v>0</v>
      </c>
      <c r="O81" s="461">
        <v>0</v>
      </c>
      <c r="P81" s="461">
        <v>0</v>
      </c>
      <c r="Q81" s="461">
        <v>0</v>
      </c>
      <c r="R81" s="461">
        <v>0</v>
      </c>
      <c r="S81" s="461">
        <v>0</v>
      </c>
      <c r="T81" s="461">
        <v>0</v>
      </c>
      <c r="U81" s="461">
        <v>997.53314496324356</v>
      </c>
      <c r="V81" s="461">
        <v>997.53314496324356</v>
      </c>
      <c r="W81" s="461">
        <v>997.53314496324356</v>
      </c>
      <c r="X81" s="461">
        <v>997.53314496324356</v>
      </c>
      <c r="Y81" s="461">
        <v>997.53314496324356</v>
      </c>
      <c r="Z81" s="461">
        <v>997.53314496324356</v>
      </c>
      <c r="AA81" s="461">
        <v>997.53314496324356</v>
      </c>
      <c r="AB81" s="461">
        <v>997.53314496324356</v>
      </c>
      <c r="AC81" s="461">
        <v>997.53314496324356</v>
      </c>
      <c r="AD81" s="461">
        <v>997.53314496324356</v>
      </c>
      <c r="AE81" s="461">
        <v>0</v>
      </c>
      <c r="AF81" s="461">
        <v>0</v>
      </c>
      <c r="AG81" s="461">
        <v>0</v>
      </c>
      <c r="AH81" s="461">
        <v>0</v>
      </c>
      <c r="AI81" s="461">
        <v>0</v>
      </c>
      <c r="AJ81" s="461">
        <v>0</v>
      </c>
      <c r="AK81" s="101">
        <f t="shared" ref="AK81:AK104" si="34">SUM(C81:AJ81)</f>
        <v>9975.3314496324329</v>
      </c>
    </row>
    <row r="82" spans="1:37" x14ac:dyDescent="0.2">
      <c r="A82" s="110"/>
      <c r="B82" s="485" t="s">
        <v>666</v>
      </c>
      <c r="C82" s="461">
        <v>0</v>
      </c>
      <c r="D82" s="461">
        <v>0</v>
      </c>
      <c r="E82" s="461">
        <v>0</v>
      </c>
      <c r="F82" s="461">
        <v>0</v>
      </c>
      <c r="G82" s="461">
        <v>3250</v>
      </c>
      <c r="H82" s="461">
        <v>0</v>
      </c>
      <c r="I82" s="461">
        <v>0</v>
      </c>
      <c r="J82" s="461">
        <v>0</v>
      </c>
      <c r="K82" s="101">
        <v>0</v>
      </c>
      <c r="L82" s="461">
        <v>0</v>
      </c>
      <c r="M82" s="461">
        <v>0</v>
      </c>
      <c r="N82" s="461">
        <v>0</v>
      </c>
      <c r="O82" s="461">
        <v>0</v>
      </c>
      <c r="P82" s="461">
        <v>0</v>
      </c>
      <c r="Q82" s="461">
        <v>0</v>
      </c>
      <c r="R82" s="461">
        <v>0</v>
      </c>
      <c r="S82" s="461">
        <v>0</v>
      </c>
      <c r="T82" s="461">
        <v>0</v>
      </c>
      <c r="U82" s="461">
        <v>0</v>
      </c>
      <c r="V82" s="461">
        <v>0</v>
      </c>
      <c r="W82" s="461">
        <v>0</v>
      </c>
      <c r="X82" s="461">
        <v>0</v>
      </c>
      <c r="Y82" s="461">
        <v>0</v>
      </c>
      <c r="Z82" s="461">
        <v>0</v>
      </c>
      <c r="AA82" s="461">
        <v>0</v>
      </c>
      <c r="AB82" s="461">
        <v>0</v>
      </c>
      <c r="AC82" s="461">
        <v>0</v>
      </c>
      <c r="AD82" s="461">
        <v>0</v>
      </c>
      <c r="AE82" s="461">
        <v>0</v>
      </c>
      <c r="AF82" s="461">
        <v>0</v>
      </c>
      <c r="AG82" s="461">
        <v>0</v>
      </c>
      <c r="AH82" s="461">
        <v>0</v>
      </c>
      <c r="AI82" s="461">
        <v>0</v>
      </c>
      <c r="AJ82" s="461">
        <v>0</v>
      </c>
      <c r="AK82" s="101">
        <f t="shared" si="34"/>
        <v>3250</v>
      </c>
    </row>
    <row r="83" spans="1:37" x14ac:dyDescent="0.2">
      <c r="A83" s="110"/>
      <c r="B83" s="460" t="s">
        <v>531</v>
      </c>
      <c r="C83" s="486">
        <v>0</v>
      </c>
      <c r="D83" s="486">
        <v>2750</v>
      </c>
      <c r="E83" s="486">
        <v>0</v>
      </c>
      <c r="F83" s="486">
        <v>0</v>
      </c>
      <c r="G83" s="486">
        <v>0</v>
      </c>
      <c r="H83" s="486">
        <v>0</v>
      </c>
      <c r="I83" s="486">
        <v>0</v>
      </c>
      <c r="J83" s="486">
        <v>0</v>
      </c>
      <c r="K83" s="101">
        <v>0</v>
      </c>
      <c r="L83" s="486">
        <v>0</v>
      </c>
      <c r="M83" s="486">
        <v>0</v>
      </c>
      <c r="N83" s="486">
        <v>0</v>
      </c>
      <c r="O83" s="486">
        <v>0</v>
      </c>
      <c r="P83" s="486">
        <v>0</v>
      </c>
      <c r="Q83" s="486">
        <v>0</v>
      </c>
      <c r="R83" s="486">
        <v>0</v>
      </c>
      <c r="S83" s="486">
        <v>0</v>
      </c>
      <c r="T83" s="486">
        <v>0</v>
      </c>
      <c r="U83" s="486">
        <v>0</v>
      </c>
      <c r="V83" s="486">
        <v>0</v>
      </c>
      <c r="W83" s="486">
        <v>0</v>
      </c>
      <c r="X83" s="486">
        <v>0</v>
      </c>
      <c r="Y83" s="486">
        <v>0</v>
      </c>
      <c r="Z83" s="486">
        <v>0</v>
      </c>
      <c r="AA83" s="486">
        <v>0</v>
      </c>
      <c r="AB83" s="486">
        <v>0</v>
      </c>
      <c r="AC83" s="486">
        <v>0</v>
      </c>
      <c r="AD83" s="486">
        <v>0</v>
      </c>
      <c r="AE83" s="486">
        <v>0</v>
      </c>
      <c r="AF83" s="486">
        <v>0</v>
      </c>
      <c r="AG83" s="486">
        <v>0</v>
      </c>
      <c r="AH83" s="486">
        <v>0</v>
      </c>
      <c r="AI83" s="486">
        <v>0</v>
      </c>
      <c r="AJ83" s="486">
        <v>0</v>
      </c>
      <c r="AK83" s="101">
        <f t="shared" si="34"/>
        <v>2750</v>
      </c>
    </row>
    <row r="84" spans="1:37" x14ac:dyDescent="0.2">
      <c r="A84" s="110"/>
      <c r="B84" s="460" t="s">
        <v>541</v>
      </c>
      <c r="C84" s="486">
        <v>0</v>
      </c>
      <c r="D84" s="486">
        <v>0</v>
      </c>
      <c r="E84" s="486">
        <v>0</v>
      </c>
      <c r="F84" s="486">
        <v>0</v>
      </c>
      <c r="G84" s="486">
        <v>0</v>
      </c>
      <c r="H84" s="486">
        <v>0</v>
      </c>
      <c r="I84" s="486">
        <v>0</v>
      </c>
      <c r="J84" s="486">
        <v>0</v>
      </c>
      <c r="K84" s="101">
        <v>0</v>
      </c>
      <c r="L84" s="486">
        <v>0</v>
      </c>
      <c r="M84" s="486">
        <v>1000</v>
      </c>
      <c r="N84" s="486">
        <v>0</v>
      </c>
      <c r="O84" s="486">
        <v>0</v>
      </c>
      <c r="P84" s="486">
        <v>0</v>
      </c>
      <c r="Q84" s="486">
        <v>0</v>
      </c>
      <c r="R84" s="486">
        <v>0</v>
      </c>
      <c r="S84" s="486">
        <v>0</v>
      </c>
      <c r="T84" s="486">
        <v>0</v>
      </c>
      <c r="U84" s="486">
        <v>0</v>
      </c>
      <c r="V84" s="486">
        <v>0</v>
      </c>
      <c r="W84" s="486">
        <v>0</v>
      </c>
      <c r="X84" s="486">
        <v>0</v>
      </c>
      <c r="Y84" s="486">
        <v>0</v>
      </c>
      <c r="Z84" s="486">
        <v>0</v>
      </c>
      <c r="AA84" s="486">
        <v>0</v>
      </c>
      <c r="AB84" s="486">
        <v>0</v>
      </c>
      <c r="AC84" s="486">
        <v>0</v>
      </c>
      <c r="AD84" s="486">
        <v>0</v>
      </c>
      <c r="AE84" s="486">
        <v>0</v>
      </c>
      <c r="AF84" s="486">
        <v>0</v>
      </c>
      <c r="AG84" s="486">
        <v>0</v>
      </c>
      <c r="AH84" s="486">
        <v>0</v>
      </c>
      <c r="AI84" s="486">
        <v>0</v>
      </c>
      <c r="AJ84" s="486">
        <v>0</v>
      </c>
      <c r="AK84" s="101">
        <f t="shared" si="34"/>
        <v>1000</v>
      </c>
    </row>
    <row r="85" spans="1:37" x14ac:dyDescent="0.2">
      <c r="A85" s="110"/>
      <c r="B85" s="485" t="s">
        <v>532</v>
      </c>
      <c r="C85" s="486">
        <v>0</v>
      </c>
      <c r="D85" s="486">
        <v>0</v>
      </c>
      <c r="E85" s="486">
        <v>0</v>
      </c>
      <c r="F85" s="486">
        <v>4500</v>
      </c>
      <c r="G85" s="486">
        <v>0</v>
      </c>
      <c r="H85" s="486">
        <v>0</v>
      </c>
      <c r="I85" s="486">
        <v>0</v>
      </c>
      <c r="J85" s="486">
        <v>0</v>
      </c>
      <c r="K85" s="101">
        <v>0</v>
      </c>
      <c r="L85" s="486">
        <v>0</v>
      </c>
      <c r="M85" s="486">
        <v>0</v>
      </c>
      <c r="N85" s="486">
        <v>0</v>
      </c>
      <c r="O85" s="486">
        <v>0</v>
      </c>
      <c r="P85" s="486">
        <v>0</v>
      </c>
      <c r="Q85" s="486">
        <v>0</v>
      </c>
      <c r="R85" s="486">
        <v>0</v>
      </c>
      <c r="S85" s="486">
        <v>0</v>
      </c>
      <c r="T85" s="486">
        <v>0</v>
      </c>
      <c r="U85" s="486">
        <v>0</v>
      </c>
      <c r="V85" s="486">
        <v>0</v>
      </c>
      <c r="W85" s="486">
        <v>0</v>
      </c>
      <c r="X85" s="486">
        <v>0</v>
      </c>
      <c r="Y85" s="486">
        <v>0</v>
      </c>
      <c r="Z85" s="486">
        <v>0</v>
      </c>
      <c r="AA85" s="486">
        <v>0</v>
      </c>
      <c r="AB85" s="486">
        <v>0</v>
      </c>
      <c r="AC85" s="486">
        <v>0</v>
      </c>
      <c r="AD85" s="486">
        <v>0</v>
      </c>
      <c r="AE85" s="486">
        <v>0</v>
      </c>
      <c r="AF85" s="486">
        <v>0</v>
      </c>
      <c r="AG85" s="486">
        <v>0</v>
      </c>
      <c r="AH85" s="486">
        <v>0</v>
      </c>
      <c r="AI85" s="486">
        <v>0</v>
      </c>
      <c r="AJ85" s="486">
        <v>0</v>
      </c>
      <c r="AK85" s="101">
        <f t="shared" si="34"/>
        <v>4500</v>
      </c>
    </row>
    <row r="86" spans="1:37" x14ac:dyDescent="0.2">
      <c r="A86" s="110"/>
      <c r="B86" s="460" t="s">
        <v>667</v>
      </c>
      <c r="C86" s="486">
        <v>0</v>
      </c>
      <c r="D86" s="486">
        <v>0</v>
      </c>
      <c r="E86" s="486">
        <v>0</v>
      </c>
      <c r="F86" s="486">
        <v>0</v>
      </c>
      <c r="G86" s="486">
        <v>0</v>
      </c>
      <c r="H86" s="486">
        <v>0</v>
      </c>
      <c r="I86" s="486">
        <v>0</v>
      </c>
      <c r="J86" s="486">
        <v>0</v>
      </c>
      <c r="K86" s="101">
        <v>0</v>
      </c>
      <c r="L86" s="486">
        <v>3750</v>
      </c>
      <c r="M86" s="486">
        <v>0</v>
      </c>
      <c r="N86" s="486">
        <v>0</v>
      </c>
      <c r="O86" s="486">
        <v>0</v>
      </c>
      <c r="P86" s="486">
        <v>0</v>
      </c>
      <c r="Q86" s="486">
        <v>0</v>
      </c>
      <c r="R86" s="486">
        <v>0</v>
      </c>
      <c r="S86" s="486">
        <v>0</v>
      </c>
      <c r="T86" s="486">
        <v>0</v>
      </c>
      <c r="U86" s="486">
        <v>0</v>
      </c>
      <c r="V86" s="486">
        <v>0</v>
      </c>
      <c r="W86" s="486">
        <v>0</v>
      </c>
      <c r="X86" s="486">
        <v>0</v>
      </c>
      <c r="Y86" s="486">
        <v>0</v>
      </c>
      <c r="Z86" s="486">
        <v>0</v>
      </c>
      <c r="AA86" s="486">
        <v>0</v>
      </c>
      <c r="AB86" s="486">
        <v>0</v>
      </c>
      <c r="AC86" s="486">
        <v>0</v>
      </c>
      <c r="AD86" s="486">
        <v>0</v>
      </c>
      <c r="AE86" s="486">
        <v>0</v>
      </c>
      <c r="AF86" s="486">
        <v>0</v>
      </c>
      <c r="AG86" s="486">
        <v>0</v>
      </c>
      <c r="AH86" s="486">
        <v>0</v>
      </c>
      <c r="AI86" s="486">
        <v>0</v>
      </c>
      <c r="AJ86" s="486">
        <v>0</v>
      </c>
      <c r="AK86" s="101">
        <f t="shared" si="34"/>
        <v>3750</v>
      </c>
    </row>
    <row r="87" spans="1:37" x14ac:dyDescent="0.2">
      <c r="A87" s="110"/>
      <c r="B87" s="485" t="s">
        <v>543</v>
      </c>
      <c r="C87" s="486">
        <v>0</v>
      </c>
      <c r="D87" s="486">
        <v>0</v>
      </c>
      <c r="E87" s="486">
        <v>0</v>
      </c>
      <c r="F87" s="486">
        <v>0</v>
      </c>
      <c r="G87" s="486">
        <v>0</v>
      </c>
      <c r="H87" s="486">
        <v>0</v>
      </c>
      <c r="I87" s="486">
        <v>0</v>
      </c>
      <c r="J87" s="486">
        <v>0</v>
      </c>
      <c r="K87" s="101">
        <v>0</v>
      </c>
      <c r="L87" s="486">
        <v>0</v>
      </c>
      <c r="M87" s="486">
        <v>0</v>
      </c>
      <c r="N87" s="486">
        <v>0</v>
      </c>
      <c r="O87" s="486">
        <v>0</v>
      </c>
      <c r="P87" s="486">
        <v>0</v>
      </c>
      <c r="Q87" s="486">
        <v>0</v>
      </c>
      <c r="R87" s="486">
        <v>0</v>
      </c>
      <c r="S87" s="486">
        <v>0</v>
      </c>
      <c r="T87" s="486">
        <v>0</v>
      </c>
      <c r="U87" s="486">
        <v>1750</v>
      </c>
      <c r="V87" s="486">
        <v>0</v>
      </c>
      <c r="W87" s="486">
        <v>0</v>
      </c>
      <c r="X87" s="486">
        <v>0</v>
      </c>
      <c r="Y87" s="486">
        <v>0</v>
      </c>
      <c r="Z87" s="486">
        <v>0</v>
      </c>
      <c r="AA87" s="486">
        <v>0</v>
      </c>
      <c r="AB87" s="486">
        <v>0</v>
      </c>
      <c r="AC87" s="486">
        <v>0</v>
      </c>
      <c r="AD87" s="486">
        <v>0</v>
      </c>
      <c r="AE87" s="486">
        <v>0</v>
      </c>
      <c r="AF87" s="486">
        <v>0</v>
      </c>
      <c r="AG87" s="486">
        <v>0</v>
      </c>
      <c r="AH87" s="486">
        <v>0</v>
      </c>
      <c r="AI87" s="486">
        <v>0</v>
      </c>
      <c r="AJ87" s="486">
        <v>0</v>
      </c>
      <c r="AK87" s="101">
        <f t="shared" si="34"/>
        <v>1750</v>
      </c>
    </row>
    <row r="88" spans="1:37" x14ac:dyDescent="0.2">
      <c r="A88" s="110"/>
      <c r="B88" s="485" t="s">
        <v>718</v>
      </c>
      <c r="C88" s="486">
        <v>0</v>
      </c>
      <c r="D88" s="486">
        <v>0</v>
      </c>
      <c r="E88" s="486">
        <v>0</v>
      </c>
      <c r="F88" s="486">
        <v>0</v>
      </c>
      <c r="G88" s="486">
        <v>0</v>
      </c>
      <c r="H88" s="486">
        <v>0</v>
      </c>
      <c r="I88" s="486">
        <v>0</v>
      </c>
      <c r="J88" s="486">
        <v>0</v>
      </c>
      <c r="K88" s="101">
        <v>0</v>
      </c>
      <c r="L88" s="486">
        <v>0</v>
      </c>
      <c r="M88" s="486">
        <v>0</v>
      </c>
      <c r="N88" s="486">
        <v>0</v>
      </c>
      <c r="O88" s="486">
        <v>0</v>
      </c>
      <c r="P88" s="486">
        <v>0</v>
      </c>
      <c r="Q88" s="486">
        <v>0</v>
      </c>
      <c r="R88" s="486">
        <v>0</v>
      </c>
      <c r="S88" s="486">
        <v>0</v>
      </c>
      <c r="T88" s="486">
        <v>0</v>
      </c>
      <c r="U88" s="486">
        <v>0</v>
      </c>
      <c r="V88" s="486">
        <v>0</v>
      </c>
      <c r="W88" s="486">
        <v>0</v>
      </c>
      <c r="X88" s="486">
        <v>0</v>
      </c>
      <c r="Y88" s="486">
        <v>0</v>
      </c>
      <c r="Z88" s="486">
        <v>0</v>
      </c>
      <c r="AA88" s="486">
        <v>0</v>
      </c>
      <c r="AB88" s="486">
        <v>0</v>
      </c>
      <c r="AC88" s="486">
        <v>0</v>
      </c>
      <c r="AD88" s="486">
        <v>0</v>
      </c>
      <c r="AE88" s="486">
        <v>0</v>
      </c>
      <c r="AF88" s="486">
        <v>0</v>
      </c>
      <c r="AG88" s="486">
        <v>0</v>
      </c>
      <c r="AH88" s="486">
        <v>0</v>
      </c>
      <c r="AI88" s="486">
        <v>0</v>
      </c>
      <c r="AJ88" s="486">
        <v>2750</v>
      </c>
      <c r="AK88" s="101">
        <f t="shared" si="34"/>
        <v>2750</v>
      </c>
    </row>
    <row r="89" spans="1:37" x14ac:dyDescent="0.2">
      <c r="A89" s="110"/>
      <c r="B89" s="460" t="s">
        <v>533</v>
      </c>
      <c r="C89" s="486">
        <v>0</v>
      </c>
      <c r="D89" s="486">
        <v>0</v>
      </c>
      <c r="E89" s="486">
        <v>0</v>
      </c>
      <c r="F89" s="486">
        <v>0</v>
      </c>
      <c r="G89" s="486">
        <v>0</v>
      </c>
      <c r="H89" s="486">
        <v>0</v>
      </c>
      <c r="I89" s="486">
        <v>0</v>
      </c>
      <c r="J89" s="486">
        <v>0</v>
      </c>
      <c r="K89" s="101">
        <v>6500</v>
      </c>
      <c r="L89" s="486">
        <v>0</v>
      </c>
      <c r="M89" s="486">
        <v>0</v>
      </c>
      <c r="N89" s="486">
        <v>0</v>
      </c>
      <c r="O89" s="486">
        <v>0</v>
      </c>
      <c r="P89" s="486">
        <v>0</v>
      </c>
      <c r="Q89" s="486">
        <v>0</v>
      </c>
      <c r="R89" s="486">
        <v>0</v>
      </c>
      <c r="S89" s="486">
        <v>0</v>
      </c>
      <c r="T89" s="486">
        <v>0</v>
      </c>
      <c r="U89" s="486">
        <v>0</v>
      </c>
      <c r="V89" s="486">
        <v>0</v>
      </c>
      <c r="W89" s="486">
        <v>0</v>
      </c>
      <c r="X89" s="486">
        <v>0</v>
      </c>
      <c r="Y89" s="486">
        <v>0</v>
      </c>
      <c r="Z89" s="486">
        <v>0</v>
      </c>
      <c r="AA89" s="486">
        <v>0</v>
      </c>
      <c r="AB89" s="486">
        <v>0</v>
      </c>
      <c r="AC89" s="486">
        <v>0</v>
      </c>
      <c r="AD89" s="486">
        <v>0</v>
      </c>
      <c r="AE89" s="486">
        <v>0</v>
      </c>
      <c r="AF89" s="486">
        <v>0</v>
      </c>
      <c r="AG89" s="486">
        <v>0</v>
      </c>
      <c r="AH89" s="486">
        <v>0</v>
      </c>
      <c r="AI89" s="486">
        <v>0</v>
      </c>
      <c r="AJ89" s="486">
        <v>0</v>
      </c>
      <c r="AK89" s="101">
        <f t="shared" si="34"/>
        <v>6500</v>
      </c>
    </row>
    <row r="90" spans="1:37" x14ac:dyDescent="0.2">
      <c r="A90" s="110"/>
      <c r="B90" s="485" t="s">
        <v>534</v>
      </c>
      <c r="C90" s="486">
        <v>0</v>
      </c>
      <c r="D90" s="486">
        <v>0</v>
      </c>
      <c r="E90" s="486">
        <v>0</v>
      </c>
      <c r="F90" s="486">
        <v>0</v>
      </c>
      <c r="G90" s="486">
        <v>0</v>
      </c>
      <c r="H90" s="486">
        <v>0</v>
      </c>
      <c r="I90" s="486">
        <v>0</v>
      </c>
      <c r="J90" s="486">
        <v>0</v>
      </c>
      <c r="K90" s="101">
        <v>0</v>
      </c>
      <c r="L90" s="486">
        <v>0</v>
      </c>
      <c r="M90" s="486">
        <v>0</v>
      </c>
      <c r="N90" s="486">
        <v>0</v>
      </c>
      <c r="O90" s="486">
        <v>0</v>
      </c>
      <c r="P90" s="486">
        <v>0</v>
      </c>
      <c r="Q90" s="486">
        <v>0</v>
      </c>
      <c r="R90" s="486">
        <v>0</v>
      </c>
      <c r="S90" s="486">
        <v>0</v>
      </c>
      <c r="T90" s="486">
        <v>0</v>
      </c>
      <c r="U90" s="486">
        <v>0</v>
      </c>
      <c r="V90" s="486">
        <v>0</v>
      </c>
      <c r="W90" s="486">
        <v>0</v>
      </c>
      <c r="X90" s="486">
        <v>0</v>
      </c>
      <c r="Y90" s="486">
        <v>0</v>
      </c>
      <c r="Z90" s="486">
        <v>0</v>
      </c>
      <c r="AA90" s="486">
        <v>0</v>
      </c>
      <c r="AB90" s="486">
        <v>0</v>
      </c>
      <c r="AC90" s="486">
        <v>0</v>
      </c>
      <c r="AD90" s="486">
        <v>0</v>
      </c>
      <c r="AE90" s="486">
        <v>2750</v>
      </c>
      <c r="AF90" s="486">
        <v>0</v>
      </c>
      <c r="AG90" s="486">
        <v>0</v>
      </c>
      <c r="AH90" s="486">
        <v>0</v>
      </c>
      <c r="AI90" s="486">
        <v>0</v>
      </c>
      <c r="AJ90" s="486">
        <v>0</v>
      </c>
      <c r="AK90" s="101">
        <f t="shared" si="34"/>
        <v>2750</v>
      </c>
    </row>
    <row r="91" spans="1:37" x14ac:dyDescent="0.2">
      <c r="A91" s="110"/>
      <c r="B91" s="485" t="s">
        <v>864</v>
      </c>
      <c r="C91" s="486">
        <v>0</v>
      </c>
      <c r="D91" s="486">
        <v>0</v>
      </c>
      <c r="E91" s="486">
        <v>0</v>
      </c>
      <c r="F91" s="486">
        <v>0</v>
      </c>
      <c r="G91" s="486">
        <v>0</v>
      </c>
      <c r="H91" s="486">
        <v>1199.6161228406911</v>
      </c>
      <c r="I91" s="486">
        <v>0</v>
      </c>
      <c r="J91" s="486">
        <v>0</v>
      </c>
      <c r="K91" s="101">
        <v>0</v>
      </c>
      <c r="L91" s="486">
        <v>0</v>
      </c>
      <c r="M91" s="486">
        <v>0</v>
      </c>
      <c r="N91" s="486">
        <v>0</v>
      </c>
      <c r="O91" s="486">
        <v>0</v>
      </c>
      <c r="P91" s="486">
        <v>0</v>
      </c>
      <c r="Q91" s="486">
        <v>0</v>
      </c>
      <c r="R91" s="486">
        <v>0</v>
      </c>
      <c r="S91" s="486">
        <v>0</v>
      </c>
      <c r="T91" s="486">
        <v>0</v>
      </c>
      <c r="U91" s="486">
        <v>0</v>
      </c>
      <c r="V91" s="486">
        <v>0</v>
      </c>
      <c r="W91" s="486">
        <v>0</v>
      </c>
      <c r="X91" s="486">
        <v>0</v>
      </c>
      <c r="Y91" s="486">
        <v>0</v>
      </c>
      <c r="Z91" s="486">
        <v>0</v>
      </c>
      <c r="AA91" s="486">
        <v>0</v>
      </c>
      <c r="AB91" s="486">
        <v>0</v>
      </c>
      <c r="AC91" s="486">
        <v>0</v>
      </c>
      <c r="AD91" s="486">
        <v>0</v>
      </c>
      <c r="AE91" s="486">
        <v>0</v>
      </c>
      <c r="AF91" s="486">
        <v>0</v>
      </c>
      <c r="AG91" s="486">
        <v>0</v>
      </c>
      <c r="AH91" s="486">
        <v>0</v>
      </c>
      <c r="AI91" s="486">
        <v>0</v>
      </c>
      <c r="AJ91" s="486">
        <v>0</v>
      </c>
      <c r="AK91" s="101">
        <f t="shared" si="34"/>
        <v>1199.6161228406911</v>
      </c>
    </row>
    <row r="92" spans="1:37" x14ac:dyDescent="0.2">
      <c r="A92" s="110"/>
      <c r="B92" s="460" t="s">
        <v>648</v>
      </c>
      <c r="C92" s="487">
        <v>0</v>
      </c>
      <c r="D92" s="487">
        <v>0</v>
      </c>
      <c r="E92" s="487">
        <v>0</v>
      </c>
      <c r="F92" s="487">
        <v>0</v>
      </c>
      <c r="G92" s="487">
        <v>1499.5201535508638</v>
      </c>
      <c r="H92" s="487">
        <v>0</v>
      </c>
      <c r="I92" s="487">
        <v>0</v>
      </c>
      <c r="J92" s="487">
        <v>0</v>
      </c>
      <c r="K92" s="101">
        <v>0</v>
      </c>
      <c r="L92" s="487">
        <v>0</v>
      </c>
      <c r="M92" s="487">
        <v>0</v>
      </c>
      <c r="N92" s="487">
        <v>0</v>
      </c>
      <c r="O92" s="487">
        <v>0</v>
      </c>
      <c r="P92" s="487">
        <v>0</v>
      </c>
      <c r="Q92" s="487">
        <v>0</v>
      </c>
      <c r="R92" s="487">
        <v>0</v>
      </c>
      <c r="S92" s="487">
        <v>0</v>
      </c>
      <c r="T92" s="487">
        <v>0</v>
      </c>
      <c r="U92" s="487">
        <v>0</v>
      </c>
      <c r="V92" s="487">
        <v>0</v>
      </c>
      <c r="W92" s="487">
        <v>0</v>
      </c>
      <c r="X92" s="487">
        <v>0</v>
      </c>
      <c r="Y92" s="487">
        <v>0</v>
      </c>
      <c r="Z92" s="487">
        <v>0</v>
      </c>
      <c r="AA92" s="487">
        <v>0</v>
      </c>
      <c r="AB92" s="487">
        <v>0</v>
      </c>
      <c r="AC92" s="487">
        <v>0</v>
      </c>
      <c r="AD92" s="487">
        <v>0</v>
      </c>
      <c r="AE92" s="487">
        <v>0</v>
      </c>
      <c r="AF92" s="487">
        <v>0</v>
      </c>
      <c r="AG92" s="487">
        <v>0</v>
      </c>
      <c r="AH92" s="487">
        <v>0</v>
      </c>
      <c r="AI92" s="487">
        <v>0</v>
      </c>
      <c r="AJ92" s="487">
        <v>0</v>
      </c>
      <c r="AK92" s="101">
        <f t="shared" si="34"/>
        <v>1499.5201535508638</v>
      </c>
    </row>
    <row r="93" spans="1:37" x14ac:dyDescent="0.2">
      <c r="A93" s="110"/>
      <c r="B93" s="460" t="s">
        <v>649</v>
      </c>
      <c r="C93" s="487">
        <v>0</v>
      </c>
      <c r="D93" s="487">
        <v>0</v>
      </c>
      <c r="E93" s="487">
        <v>0</v>
      </c>
      <c r="F93" s="487">
        <v>0</v>
      </c>
      <c r="G93" s="487">
        <v>0</v>
      </c>
      <c r="H93" s="487">
        <v>0</v>
      </c>
      <c r="I93" s="487">
        <v>0</v>
      </c>
      <c r="J93" s="487">
        <v>0</v>
      </c>
      <c r="K93" s="101">
        <v>0</v>
      </c>
      <c r="L93" s="487">
        <v>1499.5201535508638</v>
      </c>
      <c r="M93" s="487">
        <v>0</v>
      </c>
      <c r="N93" s="487">
        <v>0</v>
      </c>
      <c r="O93" s="487">
        <v>0</v>
      </c>
      <c r="P93" s="487">
        <v>0</v>
      </c>
      <c r="Q93" s="487">
        <v>0</v>
      </c>
      <c r="R93" s="487">
        <v>0</v>
      </c>
      <c r="S93" s="487">
        <v>0</v>
      </c>
      <c r="T93" s="487">
        <v>0</v>
      </c>
      <c r="U93" s="487">
        <v>0</v>
      </c>
      <c r="V93" s="487">
        <v>0</v>
      </c>
      <c r="W93" s="487">
        <v>0</v>
      </c>
      <c r="X93" s="487">
        <v>0</v>
      </c>
      <c r="Y93" s="487">
        <v>0</v>
      </c>
      <c r="Z93" s="487">
        <v>0</v>
      </c>
      <c r="AA93" s="487">
        <v>0</v>
      </c>
      <c r="AB93" s="487">
        <v>0</v>
      </c>
      <c r="AC93" s="487">
        <v>0</v>
      </c>
      <c r="AD93" s="487">
        <v>0</v>
      </c>
      <c r="AE93" s="487">
        <v>0</v>
      </c>
      <c r="AF93" s="487">
        <v>0</v>
      </c>
      <c r="AG93" s="487">
        <v>0</v>
      </c>
      <c r="AH93" s="487">
        <v>0</v>
      </c>
      <c r="AI93" s="487">
        <v>0</v>
      </c>
      <c r="AJ93" s="487">
        <v>0</v>
      </c>
      <c r="AK93" s="101">
        <f t="shared" si="34"/>
        <v>1499.5201535508638</v>
      </c>
    </row>
    <row r="94" spans="1:37" x14ac:dyDescent="0.2">
      <c r="A94" s="110"/>
      <c r="B94" s="485" t="s">
        <v>865</v>
      </c>
      <c r="C94" s="486">
        <v>0</v>
      </c>
      <c r="D94" s="486">
        <v>0</v>
      </c>
      <c r="E94" s="486">
        <v>0</v>
      </c>
      <c r="F94" s="486">
        <v>0</v>
      </c>
      <c r="G94" s="486">
        <v>0</v>
      </c>
      <c r="H94" s="486">
        <v>0</v>
      </c>
      <c r="I94" s="486">
        <v>0</v>
      </c>
      <c r="J94" s="486">
        <v>0</v>
      </c>
      <c r="K94" s="101">
        <v>0</v>
      </c>
      <c r="L94" s="486">
        <v>0</v>
      </c>
      <c r="M94" s="486">
        <v>1199.6161228406911</v>
      </c>
      <c r="N94" s="486">
        <v>0</v>
      </c>
      <c r="O94" s="486">
        <v>0</v>
      </c>
      <c r="P94" s="486">
        <v>0</v>
      </c>
      <c r="Q94" s="486">
        <v>0</v>
      </c>
      <c r="R94" s="486">
        <v>0</v>
      </c>
      <c r="S94" s="486">
        <v>0</v>
      </c>
      <c r="T94" s="486">
        <v>0</v>
      </c>
      <c r="U94" s="486">
        <v>0</v>
      </c>
      <c r="V94" s="486">
        <v>0</v>
      </c>
      <c r="W94" s="486">
        <v>0</v>
      </c>
      <c r="X94" s="486">
        <v>0</v>
      </c>
      <c r="Y94" s="486">
        <v>0</v>
      </c>
      <c r="Z94" s="486">
        <v>0</v>
      </c>
      <c r="AA94" s="486">
        <v>0</v>
      </c>
      <c r="AB94" s="486">
        <v>0</v>
      </c>
      <c r="AC94" s="486">
        <v>0</v>
      </c>
      <c r="AD94" s="486">
        <v>0</v>
      </c>
      <c r="AE94" s="486">
        <v>0</v>
      </c>
      <c r="AF94" s="486">
        <v>0</v>
      </c>
      <c r="AG94" s="486">
        <v>0</v>
      </c>
      <c r="AH94" s="486">
        <v>0</v>
      </c>
      <c r="AI94" s="486">
        <v>0</v>
      </c>
      <c r="AJ94" s="486">
        <v>0</v>
      </c>
      <c r="AK94" s="101">
        <f t="shared" si="34"/>
        <v>1199.6161228406911</v>
      </c>
    </row>
    <row r="95" spans="1:37" x14ac:dyDescent="0.2">
      <c r="A95" s="110"/>
      <c r="B95" s="485" t="s">
        <v>866</v>
      </c>
      <c r="C95" s="486">
        <v>0</v>
      </c>
      <c r="D95" s="486">
        <v>0</v>
      </c>
      <c r="E95" s="486">
        <v>0</v>
      </c>
      <c r="F95" s="486">
        <v>0</v>
      </c>
      <c r="G95" s="486">
        <v>0</v>
      </c>
      <c r="H95" s="486">
        <v>0</v>
      </c>
      <c r="I95" s="486">
        <v>0</v>
      </c>
      <c r="J95" s="486">
        <v>0</v>
      </c>
      <c r="K95" s="101">
        <v>0</v>
      </c>
      <c r="L95" s="486">
        <v>0</v>
      </c>
      <c r="M95" s="486">
        <v>0</v>
      </c>
      <c r="N95" s="486">
        <v>0</v>
      </c>
      <c r="O95" s="486">
        <v>0</v>
      </c>
      <c r="P95" s="486">
        <v>0</v>
      </c>
      <c r="Q95" s="486">
        <v>0</v>
      </c>
      <c r="R95" s="486">
        <v>0</v>
      </c>
      <c r="S95" s="486">
        <v>0</v>
      </c>
      <c r="T95" s="486">
        <v>0</v>
      </c>
      <c r="U95" s="486">
        <v>0</v>
      </c>
      <c r="V95" s="486">
        <v>0</v>
      </c>
      <c r="W95" s="486">
        <v>0</v>
      </c>
      <c r="X95" s="486">
        <v>0</v>
      </c>
      <c r="Y95" s="486">
        <v>0</v>
      </c>
      <c r="Z95" s="486">
        <v>0</v>
      </c>
      <c r="AA95" s="486">
        <v>0</v>
      </c>
      <c r="AB95" s="486">
        <v>0</v>
      </c>
      <c r="AC95" s="486">
        <v>0</v>
      </c>
      <c r="AD95" s="486">
        <v>0</v>
      </c>
      <c r="AE95" s="486">
        <v>0</v>
      </c>
      <c r="AF95" s="486">
        <v>899.71209213051816</v>
      </c>
      <c r="AG95" s="486">
        <v>0</v>
      </c>
      <c r="AH95" s="486">
        <v>0</v>
      </c>
      <c r="AI95" s="486">
        <v>0</v>
      </c>
      <c r="AJ95" s="486">
        <v>0</v>
      </c>
      <c r="AK95" s="101">
        <f t="shared" si="34"/>
        <v>899.71209213051816</v>
      </c>
    </row>
    <row r="96" spans="1:37" x14ac:dyDescent="0.2">
      <c r="A96" s="110"/>
      <c r="B96" s="460" t="s">
        <v>719</v>
      </c>
      <c r="C96" s="116">
        <v>0</v>
      </c>
      <c r="D96" s="116">
        <v>0</v>
      </c>
      <c r="E96" s="116">
        <v>410.55116493893053</v>
      </c>
      <c r="F96" s="116">
        <v>0</v>
      </c>
      <c r="G96" s="116">
        <v>0</v>
      </c>
      <c r="H96" s="116">
        <v>0</v>
      </c>
      <c r="I96" s="116">
        <v>0</v>
      </c>
      <c r="J96" s="116">
        <v>0</v>
      </c>
      <c r="K96" s="101">
        <v>0</v>
      </c>
      <c r="L96" s="116">
        <v>0</v>
      </c>
      <c r="M96" s="116">
        <v>0</v>
      </c>
      <c r="N96" s="116">
        <v>0</v>
      </c>
      <c r="O96" s="116">
        <v>0</v>
      </c>
      <c r="P96" s="116">
        <v>0</v>
      </c>
      <c r="Q96" s="116">
        <v>0</v>
      </c>
      <c r="R96" s="116">
        <v>0</v>
      </c>
      <c r="S96" s="116">
        <v>0</v>
      </c>
      <c r="T96" s="116">
        <v>0</v>
      </c>
      <c r="U96" s="116">
        <v>0</v>
      </c>
      <c r="V96" s="116">
        <v>0</v>
      </c>
      <c r="W96" s="116">
        <v>0</v>
      </c>
      <c r="X96" s="116">
        <v>0</v>
      </c>
      <c r="Y96" s="116">
        <v>0</v>
      </c>
      <c r="Z96" s="116">
        <v>0</v>
      </c>
      <c r="AA96" s="116">
        <v>0</v>
      </c>
      <c r="AB96" s="116">
        <v>0</v>
      </c>
      <c r="AC96" s="116">
        <v>0</v>
      </c>
      <c r="AD96" s="116">
        <v>0</v>
      </c>
      <c r="AE96" s="116">
        <v>0</v>
      </c>
      <c r="AF96" s="116">
        <v>0</v>
      </c>
      <c r="AG96" s="116">
        <v>0</v>
      </c>
      <c r="AH96" s="116">
        <v>0</v>
      </c>
      <c r="AI96" s="116">
        <v>0</v>
      </c>
      <c r="AJ96" s="116">
        <v>0</v>
      </c>
      <c r="AK96" s="101">
        <f t="shared" si="34"/>
        <v>410.55116493893053</v>
      </c>
    </row>
    <row r="97" spans="1:37" x14ac:dyDescent="0.2">
      <c r="A97" s="110"/>
      <c r="B97" s="460" t="s">
        <v>669</v>
      </c>
      <c r="C97" s="116">
        <v>1172.3750170000001</v>
      </c>
      <c r="D97" s="116">
        <v>0</v>
      </c>
      <c r="E97" s="116">
        <v>0</v>
      </c>
      <c r="F97" s="116">
        <v>0</v>
      </c>
      <c r="G97" s="116">
        <v>0</v>
      </c>
      <c r="H97" s="116">
        <v>0</v>
      </c>
      <c r="I97" s="116">
        <v>0</v>
      </c>
      <c r="J97" s="116">
        <v>0</v>
      </c>
      <c r="K97" s="101">
        <v>0</v>
      </c>
      <c r="L97" s="116">
        <v>0</v>
      </c>
      <c r="M97" s="116">
        <v>0</v>
      </c>
      <c r="N97" s="116">
        <v>0</v>
      </c>
      <c r="O97" s="116">
        <v>0</v>
      </c>
      <c r="P97" s="116">
        <v>0</v>
      </c>
      <c r="Q97" s="116">
        <v>0</v>
      </c>
      <c r="R97" s="116">
        <v>0</v>
      </c>
      <c r="S97" s="116">
        <v>0</v>
      </c>
      <c r="T97" s="116">
        <v>0</v>
      </c>
      <c r="U97" s="116">
        <v>0</v>
      </c>
      <c r="V97" s="116">
        <v>0</v>
      </c>
      <c r="W97" s="116">
        <v>0</v>
      </c>
      <c r="X97" s="116">
        <v>0</v>
      </c>
      <c r="Y97" s="116">
        <v>0</v>
      </c>
      <c r="Z97" s="116">
        <v>0</v>
      </c>
      <c r="AA97" s="116">
        <v>0</v>
      </c>
      <c r="AB97" s="116">
        <v>0</v>
      </c>
      <c r="AC97" s="116">
        <v>0</v>
      </c>
      <c r="AD97" s="116">
        <v>0</v>
      </c>
      <c r="AE97" s="116">
        <v>0</v>
      </c>
      <c r="AF97" s="116">
        <v>0</v>
      </c>
      <c r="AG97" s="116">
        <v>0</v>
      </c>
      <c r="AH97" s="116">
        <v>0</v>
      </c>
      <c r="AI97" s="116">
        <v>0</v>
      </c>
      <c r="AJ97" s="116">
        <v>0</v>
      </c>
      <c r="AK97" s="101">
        <f t="shared" si="34"/>
        <v>1172.3750170000001</v>
      </c>
    </row>
    <row r="98" spans="1:37" x14ac:dyDescent="0.2">
      <c r="A98" s="110"/>
      <c r="B98" s="485" t="s">
        <v>670</v>
      </c>
      <c r="C98" s="101">
        <v>353.46897999999999</v>
      </c>
      <c r="D98" s="101">
        <v>0</v>
      </c>
      <c r="E98" s="101">
        <v>0</v>
      </c>
      <c r="F98" s="101">
        <v>0</v>
      </c>
      <c r="G98" s="101">
        <v>0</v>
      </c>
      <c r="H98" s="101">
        <v>0</v>
      </c>
      <c r="I98" s="101">
        <v>0</v>
      </c>
      <c r="J98" s="101">
        <v>0</v>
      </c>
      <c r="K98" s="101">
        <v>0</v>
      </c>
      <c r="L98" s="101">
        <v>0</v>
      </c>
      <c r="M98" s="101">
        <v>0</v>
      </c>
      <c r="N98" s="101">
        <v>0</v>
      </c>
      <c r="O98" s="101">
        <v>0</v>
      </c>
      <c r="P98" s="101">
        <v>0</v>
      </c>
      <c r="Q98" s="101">
        <v>0</v>
      </c>
      <c r="R98" s="101">
        <v>0</v>
      </c>
      <c r="S98" s="101">
        <v>0</v>
      </c>
      <c r="T98" s="101">
        <v>0</v>
      </c>
      <c r="U98" s="101">
        <v>0</v>
      </c>
      <c r="V98" s="101">
        <v>0</v>
      </c>
      <c r="W98" s="101">
        <v>0</v>
      </c>
      <c r="X98" s="101">
        <v>0</v>
      </c>
      <c r="Y98" s="101">
        <v>0</v>
      </c>
      <c r="Z98" s="101">
        <v>0</v>
      </c>
      <c r="AA98" s="101">
        <v>0</v>
      </c>
      <c r="AB98" s="101">
        <v>0</v>
      </c>
      <c r="AC98" s="101">
        <v>0</v>
      </c>
      <c r="AD98" s="101">
        <v>0</v>
      </c>
      <c r="AE98" s="101">
        <v>0</v>
      </c>
      <c r="AF98" s="101">
        <v>0</v>
      </c>
      <c r="AG98" s="101">
        <v>0</v>
      </c>
      <c r="AH98" s="101">
        <v>0</v>
      </c>
      <c r="AI98" s="101">
        <v>0</v>
      </c>
      <c r="AJ98" s="101">
        <v>0</v>
      </c>
      <c r="AK98" s="101">
        <f t="shared" si="34"/>
        <v>353.46897999999999</v>
      </c>
    </row>
    <row r="99" spans="1:37" x14ac:dyDescent="0.2">
      <c r="A99" s="110"/>
      <c r="B99" s="460" t="s">
        <v>708</v>
      </c>
      <c r="C99" s="101">
        <v>0</v>
      </c>
      <c r="D99" s="101">
        <v>0</v>
      </c>
      <c r="E99" s="101">
        <v>0</v>
      </c>
      <c r="F99" s="101">
        <v>0</v>
      </c>
      <c r="G99" s="101">
        <v>2798.5066156747025</v>
      </c>
      <c r="H99" s="101">
        <v>0</v>
      </c>
      <c r="I99" s="101">
        <v>0</v>
      </c>
      <c r="J99" s="101">
        <v>0</v>
      </c>
      <c r="K99" s="101">
        <v>0</v>
      </c>
      <c r="L99" s="101">
        <v>0</v>
      </c>
      <c r="M99" s="101">
        <v>0</v>
      </c>
      <c r="N99" s="101">
        <v>0</v>
      </c>
      <c r="O99" s="101">
        <v>0</v>
      </c>
      <c r="P99" s="101">
        <v>0</v>
      </c>
      <c r="Q99" s="101">
        <v>0</v>
      </c>
      <c r="R99" s="101">
        <v>0</v>
      </c>
      <c r="S99" s="101">
        <v>0</v>
      </c>
      <c r="T99" s="101">
        <v>0</v>
      </c>
      <c r="U99" s="101">
        <v>0</v>
      </c>
      <c r="V99" s="101">
        <v>0</v>
      </c>
      <c r="W99" s="101">
        <v>0</v>
      </c>
      <c r="X99" s="101">
        <v>0</v>
      </c>
      <c r="Y99" s="101">
        <v>0</v>
      </c>
      <c r="Z99" s="101">
        <v>0</v>
      </c>
      <c r="AA99" s="101">
        <v>0</v>
      </c>
      <c r="AB99" s="101">
        <v>0</v>
      </c>
      <c r="AC99" s="101">
        <v>0</v>
      </c>
      <c r="AD99" s="101">
        <v>0</v>
      </c>
      <c r="AE99" s="101">
        <v>0</v>
      </c>
      <c r="AF99" s="101">
        <v>0</v>
      </c>
      <c r="AG99" s="101">
        <v>0</v>
      </c>
      <c r="AH99" s="101">
        <v>0</v>
      </c>
      <c r="AI99" s="101">
        <v>0</v>
      </c>
      <c r="AJ99" s="101">
        <v>0</v>
      </c>
      <c r="AK99" s="101">
        <f t="shared" si="34"/>
        <v>2798.5066156747025</v>
      </c>
    </row>
    <row r="100" spans="1:37" x14ac:dyDescent="0.2">
      <c r="A100" s="110"/>
      <c r="B100" s="485" t="s">
        <v>462</v>
      </c>
      <c r="C100" s="101">
        <v>0</v>
      </c>
      <c r="D100" s="101">
        <v>2091.3104671836882</v>
      </c>
      <c r="E100" s="101">
        <v>0</v>
      </c>
      <c r="F100" s="101">
        <v>0</v>
      </c>
      <c r="G100" s="101">
        <v>0</v>
      </c>
      <c r="H100" s="101">
        <v>0</v>
      </c>
      <c r="I100" s="101">
        <v>0</v>
      </c>
      <c r="J100" s="101">
        <v>0</v>
      </c>
      <c r="K100" s="101">
        <v>0</v>
      </c>
      <c r="L100" s="101">
        <v>0</v>
      </c>
      <c r="M100" s="101">
        <v>0</v>
      </c>
      <c r="N100" s="101">
        <v>0</v>
      </c>
      <c r="O100" s="101">
        <v>0</v>
      </c>
      <c r="P100" s="101">
        <v>0</v>
      </c>
      <c r="Q100" s="101">
        <v>0</v>
      </c>
      <c r="R100" s="101">
        <v>0</v>
      </c>
      <c r="S100" s="101">
        <v>0</v>
      </c>
      <c r="T100" s="101">
        <v>0</v>
      </c>
      <c r="U100" s="101">
        <v>0</v>
      </c>
      <c r="V100" s="101">
        <v>0</v>
      </c>
      <c r="W100" s="101">
        <v>0</v>
      </c>
      <c r="X100" s="101">
        <v>0</v>
      </c>
      <c r="Y100" s="101">
        <v>0</v>
      </c>
      <c r="Z100" s="101">
        <v>0</v>
      </c>
      <c r="AA100" s="101">
        <v>0</v>
      </c>
      <c r="AB100" s="101">
        <v>0</v>
      </c>
      <c r="AC100" s="101">
        <v>0</v>
      </c>
      <c r="AD100" s="101">
        <v>0</v>
      </c>
      <c r="AE100" s="101">
        <v>0</v>
      </c>
      <c r="AF100" s="101">
        <v>0</v>
      </c>
      <c r="AG100" s="101">
        <v>0</v>
      </c>
      <c r="AH100" s="101">
        <v>0</v>
      </c>
      <c r="AI100" s="101">
        <v>0</v>
      </c>
      <c r="AJ100" s="101">
        <v>0</v>
      </c>
      <c r="AK100" s="101">
        <f t="shared" si="34"/>
        <v>2091.3104671836882</v>
      </c>
    </row>
    <row r="101" spans="1:37" x14ac:dyDescent="0.2">
      <c r="A101" s="110"/>
      <c r="B101" s="485" t="s">
        <v>476</v>
      </c>
      <c r="C101" s="101">
        <v>565.15313845596609</v>
      </c>
      <c r="D101" s="101">
        <v>0</v>
      </c>
      <c r="E101" s="101">
        <v>0</v>
      </c>
      <c r="F101" s="101">
        <v>0</v>
      </c>
      <c r="G101" s="101">
        <v>0</v>
      </c>
      <c r="H101" s="101">
        <v>0</v>
      </c>
      <c r="I101" s="101">
        <v>0</v>
      </c>
      <c r="J101" s="101">
        <v>0</v>
      </c>
      <c r="K101" s="101">
        <v>0</v>
      </c>
      <c r="L101" s="101">
        <v>0</v>
      </c>
      <c r="M101" s="101">
        <v>0</v>
      </c>
      <c r="N101" s="101">
        <v>0</v>
      </c>
      <c r="O101" s="101">
        <v>0</v>
      </c>
      <c r="P101" s="101">
        <v>0</v>
      </c>
      <c r="Q101" s="101">
        <v>0</v>
      </c>
      <c r="R101" s="101">
        <v>0</v>
      </c>
      <c r="S101" s="101">
        <v>0</v>
      </c>
      <c r="T101" s="101">
        <v>0</v>
      </c>
      <c r="U101" s="101">
        <v>0</v>
      </c>
      <c r="V101" s="101">
        <v>0</v>
      </c>
      <c r="W101" s="101">
        <v>0</v>
      </c>
      <c r="X101" s="101">
        <v>0</v>
      </c>
      <c r="Y101" s="101">
        <v>0</v>
      </c>
      <c r="Z101" s="101">
        <v>0</v>
      </c>
      <c r="AA101" s="101">
        <v>0</v>
      </c>
      <c r="AB101" s="101">
        <v>0</v>
      </c>
      <c r="AC101" s="101">
        <v>0</v>
      </c>
      <c r="AD101" s="101">
        <v>0</v>
      </c>
      <c r="AE101" s="101">
        <v>0</v>
      </c>
      <c r="AF101" s="101">
        <v>0</v>
      </c>
      <c r="AG101" s="101">
        <v>0</v>
      </c>
      <c r="AH101" s="101">
        <v>0</v>
      </c>
      <c r="AI101" s="101">
        <v>0</v>
      </c>
      <c r="AJ101" s="101">
        <v>0</v>
      </c>
      <c r="AK101" s="101">
        <f t="shared" si="34"/>
        <v>565.15313845596609</v>
      </c>
    </row>
    <row r="102" spans="1:37" x14ac:dyDescent="0.2">
      <c r="A102" s="110"/>
      <c r="B102" s="460" t="s">
        <v>535</v>
      </c>
      <c r="C102" s="101">
        <v>157.56914142813008</v>
      </c>
      <c r="D102" s="101">
        <v>0</v>
      </c>
      <c r="E102" s="101">
        <v>0</v>
      </c>
      <c r="F102" s="101">
        <v>0</v>
      </c>
      <c r="G102" s="101">
        <v>0</v>
      </c>
      <c r="H102" s="101">
        <v>0</v>
      </c>
      <c r="I102" s="101">
        <v>0</v>
      </c>
      <c r="J102" s="101">
        <v>0</v>
      </c>
      <c r="K102" s="101">
        <v>0</v>
      </c>
      <c r="L102" s="101">
        <v>0</v>
      </c>
      <c r="M102" s="101">
        <v>0</v>
      </c>
      <c r="N102" s="101">
        <v>0</v>
      </c>
      <c r="O102" s="101">
        <v>0</v>
      </c>
      <c r="P102" s="101">
        <v>0</v>
      </c>
      <c r="Q102" s="101">
        <v>0</v>
      </c>
      <c r="R102" s="101">
        <v>0</v>
      </c>
      <c r="S102" s="101">
        <v>0</v>
      </c>
      <c r="T102" s="101">
        <v>0</v>
      </c>
      <c r="U102" s="101">
        <v>0</v>
      </c>
      <c r="V102" s="101">
        <v>0</v>
      </c>
      <c r="W102" s="101">
        <v>0</v>
      </c>
      <c r="X102" s="101">
        <v>0</v>
      </c>
      <c r="Y102" s="101">
        <v>0</v>
      </c>
      <c r="Z102" s="101">
        <v>0</v>
      </c>
      <c r="AA102" s="101">
        <v>0</v>
      </c>
      <c r="AB102" s="101">
        <v>0</v>
      </c>
      <c r="AC102" s="101">
        <v>0</v>
      </c>
      <c r="AD102" s="101">
        <v>0</v>
      </c>
      <c r="AE102" s="101">
        <v>0</v>
      </c>
      <c r="AF102" s="101">
        <v>0</v>
      </c>
      <c r="AG102" s="101">
        <v>0</v>
      </c>
      <c r="AH102" s="101">
        <v>0</v>
      </c>
      <c r="AI102" s="101">
        <v>0</v>
      </c>
      <c r="AJ102" s="101">
        <v>0</v>
      </c>
      <c r="AK102" s="101">
        <f t="shared" si="34"/>
        <v>157.56914142813008</v>
      </c>
    </row>
    <row r="103" spans="1:37" x14ac:dyDescent="0.2">
      <c r="A103" s="110"/>
      <c r="B103" s="485" t="s">
        <v>463</v>
      </c>
      <c r="C103" s="101">
        <v>0</v>
      </c>
      <c r="D103" s="101">
        <v>798.5868927570815</v>
      </c>
      <c r="E103" s="101">
        <v>0</v>
      </c>
      <c r="F103" s="101">
        <v>0</v>
      </c>
      <c r="G103" s="101">
        <v>0</v>
      </c>
      <c r="H103" s="101">
        <v>0</v>
      </c>
      <c r="I103" s="101">
        <v>0</v>
      </c>
      <c r="J103" s="101">
        <v>0</v>
      </c>
      <c r="K103" s="101">
        <v>0</v>
      </c>
      <c r="L103" s="101">
        <v>0</v>
      </c>
      <c r="M103" s="101">
        <v>0</v>
      </c>
      <c r="N103" s="101">
        <v>0</v>
      </c>
      <c r="O103" s="101">
        <v>0</v>
      </c>
      <c r="P103" s="101">
        <v>0</v>
      </c>
      <c r="Q103" s="101">
        <v>0</v>
      </c>
      <c r="R103" s="101">
        <v>0</v>
      </c>
      <c r="S103" s="101">
        <v>0</v>
      </c>
      <c r="T103" s="101">
        <v>0</v>
      </c>
      <c r="U103" s="101">
        <v>0</v>
      </c>
      <c r="V103" s="101">
        <v>0</v>
      </c>
      <c r="W103" s="101">
        <v>0</v>
      </c>
      <c r="X103" s="101">
        <v>0</v>
      </c>
      <c r="Y103" s="101">
        <v>0</v>
      </c>
      <c r="Z103" s="101">
        <v>0</v>
      </c>
      <c r="AA103" s="101">
        <v>0</v>
      </c>
      <c r="AB103" s="101">
        <v>0</v>
      </c>
      <c r="AC103" s="101">
        <v>0</v>
      </c>
      <c r="AD103" s="101">
        <v>0</v>
      </c>
      <c r="AE103" s="101">
        <v>0</v>
      </c>
      <c r="AF103" s="101">
        <v>0</v>
      </c>
      <c r="AG103" s="101">
        <v>0</v>
      </c>
      <c r="AH103" s="101">
        <v>0</v>
      </c>
      <c r="AI103" s="101">
        <v>0</v>
      </c>
      <c r="AJ103" s="101">
        <v>0</v>
      </c>
      <c r="AK103" s="101">
        <f t="shared" si="34"/>
        <v>798.5868927570815</v>
      </c>
    </row>
    <row r="104" spans="1:37" x14ac:dyDescent="0.2">
      <c r="A104" s="110"/>
      <c r="B104" s="460" t="s">
        <v>464</v>
      </c>
      <c r="C104" s="101">
        <v>1008.6597025172844</v>
      </c>
      <c r="D104" s="101">
        <v>0</v>
      </c>
      <c r="E104" s="101">
        <v>0</v>
      </c>
      <c r="F104" s="101">
        <v>0</v>
      </c>
      <c r="G104" s="101">
        <v>0</v>
      </c>
      <c r="H104" s="101">
        <v>0</v>
      </c>
      <c r="I104" s="101">
        <v>0</v>
      </c>
      <c r="J104" s="101">
        <v>0</v>
      </c>
      <c r="K104" s="101">
        <v>0</v>
      </c>
      <c r="L104" s="101">
        <v>0</v>
      </c>
      <c r="M104" s="101">
        <v>0</v>
      </c>
      <c r="N104" s="101">
        <v>0</v>
      </c>
      <c r="O104" s="101">
        <v>0</v>
      </c>
      <c r="P104" s="101">
        <v>0</v>
      </c>
      <c r="Q104" s="101">
        <v>0</v>
      </c>
      <c r="R104" s="101">
        <v>0</v>
      </c>
      <c r="S104" s="101">
        <v>0</v>
      </c>
      <c r="T104" s="101">
        <v>0</v>
      </c>
      <c r="U104" s="101">
        <v>0</v>
      </c>
      <c r="V104" s="101">
        <v>0</v>
      </c>
      <c r="W104" s="101">
        <v>0</v>
      </c>
      <c r="X104" s="101">
        <v>0</v>
      </c>
      <c r="Y104" s="101">
        <v>0</v>
      </c>
      <c r="Z104" s="101">
        <v>0</v>
      </c>
      <c r="AA104" s="101">
        <v>0</v>
      </c>
      <c r="AB104" s="101">
        <v>0</v>
      </c>
      <c r="AC104" s="101">
        <v>0</v>
      </c>
      <c r="AD104" s="101">
        <v>0</v>
      </c>
      <c r="AE104" s="101">
        <v>0</v>
      </c>
      <c r="AF104" s="101">
        <v>0</v>
      </c>
      <c r="AG104" s="101">
        <v>0</v>
      </c>
      <c r="AH104" s="101">
        <v>0</v>
      </c>
      <c r="AI104" s="101">
        <v>0</v>
      </c>
      <c r="AJ104" s="101">
        <v>0</v>
      </c>
      <c r="AK104" s="101">
        <f t="shared" si="34"/>
        <v>1008.6597025172844</v>
      </c>
    </row>
    <row r="105" spans="1:37" x14ac:dyDescent="0.2">
      <c r="A105" s="110"/>
      <c r="B105" s="460" t="s">
        <v>418</v>
      </c>
      <c r="C105" s="101">
        <v>0</v>
      </c>
      <c r="D105" s="101">
        <v>0</v>
      </c>
      <c r="E105" s="101">
        <v>1886.8838504969585</v>
      </c>
      <c r="F105" s="101">
        <v>0</v>
      </c>
      <c r="G105" s="101">
        <v>0</v>
      </c>
      <c r="H105" s="101">
        <v>0</v>
      </c>
      <c r="I105" s="101">
        <v>0</v>
      </c>
      <c r="J105" s="101">
        <v>0</v>
      </c>
      <c r="K105" s="101">
        <v>0</v>
      </c>
      <c r="L105" s="101">
        <v>0</v>
      </c>
      <c r="M105" s="101">
        <v>0</v>
      </c>
      <c r="N105" s="101">
        <v>0</v>
      </c>
      <c r="O105" s="101">
        <v>0</v>
      </c>
      <c r="P105" s="101">
        <v>0</v>
      </c>
      <c r="Q105" s="101">
        <v>0</v>
      </c>
      <c r="R105" s="101">
        <v>0</v>
      </c>
      <c r="S105" s="101">
        <v>0</v>
      </c>
      <c r="T105" s="101">
        <v>0</v>
      </c>
      <c r="U105" s="101">
        <v>0</v>
      </c>
      <c r="V105" s="101">
        <v>0</v>
      </c>
      <c r="W105" s="101">
        <v>0</v>
      </c>
      <c r="X105" s="101">
        <v>0</v>
      </c>
      <c r="Y105" s="101">
        <v>0</v>
      </c>
      <c r="Z105" s="101">
        <v>0</v>
      </c>
      <c r="AA105" s="101">
        <v>0</v>
      </c>
      <c r="AB105" s="101">
        <v>0</v>
      </c>
      <c r="AC105" s="101">
        <v>0</v>
      </c>
      <c r="AD105" s="101">
        <v>0</v>
      </c>
      <c r="AE105" s="101">
        <v>0</v>
      </c>
      <c r="AF105" s="101">
        <v>0</v>
      </c>
      <c r="AG105" s="101">
        <v>0</v>
      </c>
      <c r="AH105" s="101">
        <v>0</v>
      </c>
      <c r="AI105" s="101">
        <v>0</v>
      </c>
      <c r="AJ105" s="101">
        <v>0</v>
      </c>
      <c r="AK105" s="101">
        <f t="shared" ref="AK105:AK108" si="35">SUM(C105:AJ105)</f>
        <v>1886.8838504969585</v>
      </c>
    </row>
    <row r="106" spans="1:37" x14ac:dyDescent="0.2">
      <c r="A106" s="110"/>
      <c r="B106" s="460" t="s">
        <v>477</v>
      </c>
      <c r="C106" s="101">
        <v>0</v>
      </c>
      <c r="D106" s="101">
        <v>0</v>
      </c>
      <c r="E106" s="101">
        <v>890.9880721415559</v>
      </c>
      <c r="F106" s="101">
        <v>0</v>
      </c>
      <c r="G106" s="101">
        <v>0</v>
      </c>
      <c r="H106" s="101">
        <v>0</v>
      </c>
      <c r="I106" s="101">
        <v>0</v>
      </c>
      <c r="J106" s="101">
        <v>0</v>
      </c>
      <c r="K106" s="101">
        <v>0</v>
      </c>
      <c r="L106" s="101">
        <v>0</v>
      </c>
      <c r="M106" s="101">
        <v>0</v>
      </c>
      <c r="N106" s="101">
        <v>0</v>
      </c>
      <c r="O106" s="101">
        <v>0</v>
      </c>
      <c r="P106" s="101">
        <v>0</v>
      </c>
      <c r="Q106" s="101">
        <v>0</v>
      </c>
      <c r="R106" s="101">
        <v>0</v>
      </c>
      <c r="S106" s="101">
        <v>0</v>
      </c>
      <c r="T106" s="101">
        <v>0</v>
      </c>
      <c r="U106" s="101">
        <v>0</v>
      </c>
      <c r="V106" s="101">
        <v>0</v>
      </c>
      <c r="W106" s="101">
        <v>0</v>
      </c>
      <c r="X106" s="101">
        <v>0</v>
      </c>
      <c r="Y106" s="101">
        <v>0</v>
      </c>
      <c r="Z106" s="101">
        <v>0</v>
      </c>
      <c r="AA106" s="101">
        <v>0</v>
      </c>
      <c r="AB106" s="101">
        <v>0</v>
      </c>
      <c r="AC106" s="101">
        <v>0</v>
      </c>
      <c r="AD106" s="101">
        <v>0</v>
      </c>
      <c r="AE106" s="101">
        <v>0</v>
      </c>
      <c r="AF106" s="101">
        <v>0</v>
      </c>
      <c r="AG106" s="101">
        <v>0</v>
      </c>
      <c r="AH106" s="101">
        <v>0</v>
      </c>
      <c r="AI106" s="101">
        <v>0</v>
      </c>
      <c r="AJ106" s="101">
        <v>0</v>
      </c>
      <c r="AK106" s="101">
        <f t="shared" si="35"/>
        <v>890.9880721415559</v>
      </c>
    </row>
    <row r="107" spans="1:37" x14ac:dyDescent="0.2">
      <c r="A107" s="110"/>
      <c r="B107" s="460" t="s">
        <v>542</v>
      </c>
      <c r="C107" s="101">
        <v>0</v>
      </c>
      <c r="D107" s="101">
        <v>22.028931</v>
      </c>
      <c r="E107" s="101">
        <v>0</v>
      </c>
      <c r="F107" s="101">
        <v>0</v>
      </c>
      <c r="G107" s="101">
        <v>0</v>
      </c>
      <c r="H107" s="101">
        <v>0</v>
      </c>
      <c r="I107" s="101">
        <v>0</v>
      </c>
      <c r="J107" s="101">
        <v>0</v>
      </c>
      <c r="K107" s="101">
        <v>0</v>
      </c>
      <c r="L107" s="101">
        <v>0</v>
      </c>
      <c r="M107" s="101">
        <v>0</v>
      </c>
      <c r="N107" s="101">
        <v>0</v>
      </c>
      <c r="O107" s="101">
        <v>0</v>
      </c>
      <c r="P107" s="101">
        <v>0</v>
      </c>
      <c r="Q107" s="101">
        <v>0</v>
      </c>
      <c r="R107" s="101">
        <v>0</v>
      </c>
      <c r="S107" s="101">
        <v>0</v>
      </c>
      <c r="T107" s="101">
        <v>0</v>
      </c>
      <c r="U107" s="101">
        <v>0</v>
      </c>
      <c r="V107" s="101">
        <v>0</v>
      </c>
      <c r="W107" s="101">
        <v>0</v>
      </c>
      <c r="X107" s="101">
        <v>0</v>
      </c>
      <c r="Y107" s="101">
        <v>0</v>
      </c>
      <c r="Z107" s="101">
        <v>0</v>
      </c>
      <c r="AA107" s="101">
        <v>0</v>
      </c>
      <c r="AB107" s="101">
        <v>0</v>
      </c>
      <c r="AC107" s="101">
        <v>0</v>
      </c>
      <c r="AD107" s="101">
        <v>0</v>
      </c>
      <c r="AE107" s="101">
        <v>0</v>
      </c>
      <c r="AF107" s="101">
        <v>0</v>
      </c>
      <c r="AG107" s="101">
        <v>0</v>
      </c>
      <c r="AH107" s="101">
        <v>0</v>
      </c>
      <c r="AI107" s="101">
        <v>0</v>
      </c>
      <c r="AJ107" s="101">
        <v>0</v>
      </c>
      <c r="AK107" s="101">
        <f t="shared" si="35"/>
        <v>22.028931</v>
      </c>
    </row>
    <row r="108" spans="1:37" x14ac:dyDescent="0.2">
      <c r="A108" s="110"/>
      <c r="B108" s="460" t="s">
        <v>540</v>
      </c>
      <c r="C108" s="101">
        <v>0</v>
      </c>
      <c r="D108" s="101">
        <v>0</v>
      </c>
      <c r="E108" s="101">
        <v>0</v>
      </c>
      <c r="F108" s="101">
        <v>0</v>
      </c>
      <c r="G108" s="101">
        <v>0</v>
      </c>
      <c r="H108" s="101">
        <v>694.68719399999998</v>
      </c>
      <c r="I108" s="101">
        <v>0</v>
      </c>
      <c r="J108" s="101">
        <v>0</v>
      </c>
      <c r="K108" s="101">
        <v>0</v>
      </c>
      <c r="L108" s="101">
        <v>0</v>
      </c>
      <c r="M108" s="101">
        <v>0</v>
      </c>
      <c r="N108" s="101">
        <v>0</v>
      </c>
      <c r="O108" s="101">
        <v>0</v>
      </c>
      <c r="P108" s="101">
        <v>0</v>
      </c>
      <c r="Q108" s="101">
        <v>0</v>
      </c>
      <c r="R108" s="101">
        <v>0</v>
      </c>
      <c r="S108" s="101">
        <v>0</v>
      </c>
      <c r="T108" s="101">
        <v>0</v>
      </c>
      <c r="U108" s="101">
        <v>0</v>
      </c>
      <c r="V108" s="101">
        <v>0</v>
      </c>
      <c r="W108" s="101">
        <v>0</v>
      </c>
      <c r="X108" s="101">
        <v>0</v>
      </c>
      <c r="Y108" s="101">
        <v>0</v>
      </c>
      <c r="Z108" s="101">
        <v>0</v>
      </c>
      <c r="AA108" s="101">
        <v>0</v>
      </c>
      <c r="AB108" s="101">
        <v>0</v>
      </c>
      <c r="AC108" s="101">
        <v>0</v>
      </c>
      <c r="AD108" s="101">
        <v>0</v>
      </c>
      <c r="AE108" s="101">
        <v>0</v>
      </c>
      <c r="AF108" s="101">
        <v>0</v>
      </c>
      <c r="AG108" s="101">
        <v>0</v>
      </c>
      <c r="AH108" s="101">
        <v>0</v>
      </c>
      <c r="AI108" s="101">
        <v>0</v>
      </c>
      <c r="AJ108" s="101">
        <v>0</v>
      </c>
      <c r="AK108" s="101">
        <f t="shared" si="35"/>
        <v>694.68719399999998</v>
      </c>
    </row>
    <row r="109" spans="1:37" x14ac:dyDescent="0.2">
      <c r="A109" s="110"/>
      <c r="B109" s="460" t="s">
        <v>720</v>
      </c>
      <c r="C109" s="461">
        <v>0</v>
      </c>
      <c r="D109" s="461">
        <v>0</v>
      </c>
      <c r="E109" s="461">
        <v>0</v>
      </c>
      <c r="F109" s="461">
        <v>0</v>
      </c>
      <c r="G109" s="461">
        <v>0</v>
      </c>
      <c r="H109" s="461">
        <v>506.81861801999997</v>
      </c>
      <c r="I109" s="461">
        <v>506.81861801999997</v>
      </c>
      <c r="J109" s="461">
        <v>522.17675796000003</v>
      </c>
      <c r="K109" s="101">
        <v>0</v>
      </c>
      <c r="L109" s="461">
        <v>0</v>
      </c>
      <c r="M109" s="461">
        <v>0</v>
      </c>
      <c r="N109" s="461">
        <v>0</v>
      </c>
      <c r="O109" s="461">
        <v>0</v>
      </c>
      <c r="P109" s="461">
        <v>0</v>
      </c>
      <c r="Q109" s="461">
        <v>0</v>
      </c>
      <c r="R109" s="461">
        <v>0</v>
      </c>
      <c r="S109" s="461">
        <v>0</v>
      </c>
      <c r="T109" s="461">
        <v>0</v>
      </c>
      <c r="U109" s="461">
        <v>0</v>
      </c>
      <c r="V109" s="461">
        <v>0</v>
      </c>
      <c r="W109" s="461">
        <v>0</v>
      </c>
      <c r="X109" s="461">
        <v>0</v>
      </c>
      <c r="Y109" s="461">
        <v>0</v>
      </c>
      <c r="Z109" s="461">
        <v>0</v>
      </c>
      <c r="AA109" s="461">
        <v>0</v>
      </c>
      <c r="AB109" s="461">
        <v>0</v>
      </c>
      <c r="AC109" s="461">
        <v>0</v>
      </c>
      <c r="AD109" s="461">
        <v>0</v>
      </c>
      <c r="AE109" s="461">
        <v>0</v>
      </c>
      <c r="AF109" s="461">
        <v>0</v>
      </c>
      <c r="AG109" s="461">
        <v>0</v>
      </c>
      <c r="AH109" s="461">
        <v>0</v>
      </c>
      <c r="AI109" s="461">
        <v>0</v>
      </c>
      <c r="AJ109" s="461">
        <v>0</v>
      </c>
      <c r="AK109" s="101">
        <f t="shared" ref="AK109:AK128" si="36">SUM(C109:AJ109)</f>
        <v>1535.8139940000001</v>
      </c>
    </row>
    <row r="110" spans="1:37" x14ac:dyDescent="0.2">
      <c r="A110" s="110"/>
      <c r="B110" s="460" t="s">
        <v>721</v>
      </c>
      <c r="C110" s="461">
        <v>0</v>
      </c>
      <c r="D110" s="461">
        <v>0</v>
      </c>
      <c r="E110" s="461">
        <v>0</v>
      </c>
      <c r="F110" s="461">
        <v>0</v>
      </c>
      <c r="G110" s="461">
        <v>0</v>
      </c>
      <c r="H110" s="461">
        <v>0</v>
      </c>
      <c r="I110" s="461">
        <v>0</v>
      </c>
      <c r="J110" s="461">
        <v>0</v>
      </c>
      <c r="K110" s="101">
        <v>0</v>
      </c>
      <c r="L110" s="461">
        <v>0</v>
      </c>
      <c r="M110" s="461">
        <v>0</v>
      </c>
      <c r="N110" s="461">
        <v>0</v>
      </c>
      <c r="O110" s="461">
        <v>0</v>
      </c>
      <c r="P110" s="461">
        <v>0</v>
      </c>
      <c r="Q110" s="461">
        <v>0</v>
      </c>
      <c r="R110" s="461">
        <v>0</v>
      </c>
      <c r="S110" s="461">
        <v>0</v>
      </c>
      <c r="T110" s="461">
        <v>897.85789995000005</v>
      </c>
      <c r="U110" s="461">
        <v>897.85789995000005</v>
      </c>
      <c r="V110" s="461">
        <v>925.06571510000003</v>
      </c>
      <c r="W110" s="461">
        <v>0</v>
      </c>
      <c r="X110" s="461">
        <v>0</v>
      </c>
      <c r="Y110" s="461">
        <v>0</v>
      </c>
      <c r="Z110" s="461">
        <v>0</v>
      </c>
      <c r="AA110" s="461">
        <v>0</v>
      </c>
      <c r="AB110" s="461">
        <v>0</v>
      </c>
      <c r="AC110" s="461">
        <v>0</v>
      </c>
      <c r="AD110" s="461">
        <v>0</v>
      </c>
      <c r="AE110" s="461">
        <v>0</v>
      </c>
      <c r="AF110" s="461">
        <v>0</v>
      </c>
      <c r="AG110" s="461">
        <v>0</v>
      </c>
      <c r="AH110" s="461">
        <v>0</v>
      </c>
      <c r="AI110" s="461">
        <v>0</v>
      </c>
      <c r="AJ110" s="461">
        <v>0</v>
      </c>
      <c r="AK110" s="101">
        <f t="shared" si="36"/>
        <v>2720.7815150000001</v>
      </c>
    </row>
    <row r="111" spans="1:37" x14ac:dyDescent="0.2">
      <c r="A111" s="110"/>
      <c r="B111" s="460" t="s">
        <v>619</v>
      </c>
      <c r="C111" s="461">
        <v>0</v>
      </c>
      <c r="D111" s="461">
        <v>0</v>
      </c>
      <c r="E111" s="461">
        <v>0</v>
      </c>
      <c r="F111" s="461">
        <v>0</v>
      </c>
      <c r="G111" s="461">
        <v>4497.7534109999997</v>
      </c>
      <c r="H111" s="461">
        <v>0</v>
      </c>
      <c r="I111" s="461">
        <v>0</v>
      </c>
      <c r="J111" s="461">
        <v>0</v>
      </c>
      <c r="K111" s="101">
        <v>0</v>
      </c>
      <c r="L111" s="461">
        <v>0</v>
      </c>
      <c r="M111" s="461">
        <v>0</v>
      </c>
      <c r="N111" s="461">
        <v>0</v>
      </c>
      <c r="O111" s="461">
        <v>0</v>
      </c>
      <c r="P111" s="461">
        <v>0</v>
      </c>
      <c r="Q111" s="461">
        <v>0</v>
      </c>
      <c r="R111" s="461">
        <v>0</v>
      </c>
      <c r="S111" s="461">
        <v>0</v>
      </c>
      <c r="T111" s="461">
        <v>0</v>
      </c>
      <c r="U111" s="461">
        <v>0</v>
      </c>
      <c r="V111" s="461">
        <v>0</v>
      </c>
      <c r="W111" s="461">
        <v>0</v>
      </c>
      <c r="X111" s="461">
        <v>0</v>
      </c>
      <c r="Y111" s="461">
        <v>0</v>
      </c>
      <c r="Z111" s="461">
        <v>0</v>
      </c>
      <c r="AA111" s="461">
        <v>0</v>
      </c>
      <c r="AB111" s="461">
        <v>0</v>
      </c>
      <c r="AC111" s="461">
        <v>0</v>
      </c>
      <c r="AD111" s="461">
        <v>0</v>
      </c>
      <c r="AE111" s="461">
        <v>0</v>
      </c>
      <c r="AF111" s="461">
        <v>0</v>
      </c>
      <c r="AG111" s="461">
        <v>0</v>
      </c>
      <c r="AH111" s="461">
        <v>0</v>
      </c>
      <c r="AI111" s="461">
        <v>0</v>
      </c>
      <c r="AJ111" s="461">
        <v>0</v>
      </c>
      <c r="AK111" s="101">
        <f t="shared" si="36"/>
        <v>4497.7534109999997</v>
      </c>
    </row>
    <row r="112" spans="1:37" x14ac:dyDescent="0.2">
      <c r="A112" s="110"/>
      <c r="B112" s="460" t="s">
        <v>620</v>
      </c>
      <c r="C112" s="461">
        <v>0</v>
      </c>
      <c r="D112" s="461">
        <v>0</v>
      </c>
      <c r="E112" s="461">
        <v>0</v>
      </c>
      <c r="F112" s="461">
        <v>0</v>
      </c>
      <c r="G112" s="461">
        <v>0</v>
      </c>
      <c r="H112" s="461">
        <v>0</v>
      </c>
      <c r="I112" s="461">
        <v>0</v>
      </c>
      <c r="J112" s="461">
        <v>4510.4625749999996</v>
      </c>
      <c r="K112" s="101">
        <v>0</v>
      </c>
      <c r="L112" s="461">
        <v>0</v>
      </c>
      <c r="M112" s="461">
        <v>0</v>
      </c>
      <c r="N112" s="461">
        <v>0</v>
      </c>
      <c r="O112" s="461">
        <v>0</v>
      </c>
      <c r="P112" s="461">
        <v>0</v>
      </c>
      <c r="Q112" s="461">
        <v>0</v>
      </c>
      <c r="R112" s="461">
        <v>0</v>
      </c>
      <c r="S112" s="461">
        <v>0</v>
      </c>
      <c r="T112" s="461">
        <v>0</v>
      </c>
      <c r="U112" s="461">
        <v>0</v>
      </c>
      <c r="V112" s="461">
        <v>0</v>
      </c>
      <c r="W112" s="461">
        <v>0</v>
      </c>
      <c r="X112" s="461">
        <v>0</v>
      </c>
      <c r="Y112" s="461">
        <v>0</v>
      </c>
      <c r="Z112" s="461">
        <v>0</v>
      </c>
      <c r="AA112" s="461">
        <v>0</v>
      </c>
      <c r="AB112" s="461">
        <v>0</v>
      </c>
      <c r="AC112" s="461">
        <v>0</v>
      </c>
      <c r="AD112" s="461">
        <v>0</v>
      </c>
      <c r="AE112" s="461">
        <v>0</v>
      </c>
      <c r="AF112" s="461">
        <v>0</v>
      </c>
      <c r="AG112" s="461">
        <v>0</v>
      </c>
      <c r="AH112" s="461">
        <v>0</v>
      </c>
      <c r="AI112" s="461">
        <v>0</v>
      </c>
      <c r="AJ112" s="461">
        <v>0</v>
      </c>
      <c r="AK112" s="101">
        <f t="shared" si="36"/>
        <v>4510.4625749999996</v>
      </c>
    </row>
    <row r="113" spans="1:37" x14ac:dyDescent="0.2">
      <c r="A113" s="110"/>
      <c r="B113" s="485" t="s">
        <v>621</v>
      </c>
      <c r="C113" s="461">
        <v>0</v>
      </c>
      <c r="D113" s="461">
        <v>0</v>
      </c>
      <c r="E113" s="461">
        <v>0</v>
      </c>
      <c r="F113" s="461">
        <v>0</v>
      </c>
      <c r="G113" s="461">
        <v>0</v>
      </c>
      <c r="H113" s="461">
        <v>0</v>
      </c>
      <c r="I113" s="461">
        <v>0</v>
      </c>
      <c r="J113" s="461">
        <v>0</v>
      </c>
      <c r="K113" s="101">
        <v>0</v>
      </c>
      <c r="L113" s="461">
        <v>4690.4995630000003</v>
      </c>
      <c r="M113" s="461">
        <v>0</v>
      </c>
      <c r="N113" s="461">
        <v>0</v>
      </c>
      <c r="O113" s="461">
        <v>0</v>
      </c>
      <c r="P113" s="461">
        <v>0</v>
      </c>
      <c r="Q113" s="461">
        <v>0</v>
      </c>
      <c r="R113" s="461">
        <v>0</v>
      </c>
      <c r="S113" s="461">
        <v>0</v>
      </c>
      <c r="T113" s="461">
        <v>0</v>
      </c>
      <c r="U113" s="461">
        <v>0</v>
      </c>
      <c r="V113" s="461">
        <v>0</v>
      </c>
      <c r="W113" s="461">
        <v>0</v>
      </c>
      <c r="X113" s="461">
        <v>0</v>
      </c>
      <c r="Y113" s="461">
        <v>0</v>
      </c>
      <c r="Z113" s="461">
        <v>0</v>
      </c>
      <c r="AA113" s="461">
        <v>0</v>
      </c>
      <c r="AB113" s="461">
        <v>0</v>
      </c>
      <c r="AC113" s="461">
        <v>0</v>
      </c>
      <c r="AD113" s="461">
        <v>0</v>
      </c>
      <c r="AE113" s="461">
        <v>0</v>
      </c>
      <c r="AF113" s="461">
        <v>0</v>
      </c>
      <c r="AG113" s="461">
        <v>0</v>
      </c>
      <c r="AH113" s="461">
        <v>0</v>
      </c>
      <c r="AI113" s="461">
        <v>0</v>
      </c>
      <c r="AJ113" s="461">
        <v>0</v>
      </c>
      <c r="AK113" s="101">
        <f t="shared" si="36"/>
        <v>4690.4995630000003</v>
      </c>
    </row>
    <row r="114" spans="1:37" x14ac:dyDescent="0.2">
      <c r="A114" s="110"/>
      <c r="B114" s="460" t="s">
        <v>465</v>
      </c>
      <c r="C114" s="461">
        <v>0</v>
      </c>
      <c r="D114" s="461">
        <v>0</v>
      </c>
      <c r="E114" s="461">
        <v>2947.5606670000002</v>
      </c>
      <c r="F114" s="461">
        <v>0</v>
      </c>
      <c r="G114" s="461">
        <v>0</v>
      </c>
      <c r="H114" s="461">
        <v>0</v>
      </c>
      <c r="I114" s="461">
        <v>0</v>
      </c>
      <c r="J114" s="461">
        <v>0</v>
      </c>
      <c r="K114" s="101">
        <v>0</v>
      </c>
      <c r="L114" s="461">
        <v>0</v>
      </c>
      <c r="M114" s="461">
        <v>0</v>
      </c>
      <c r="N114" s="461">
        <v>0</v>
      </c>
      <c r="O114" s="461">
        <v>0</v>
      </c>
      <c r="P114" s="461">
        <v>0</v>
      </c>
      <c r="Q114" s="461">
        <v>0</v>
      </c>
      <c r="R114" s="461">
        <v>0</v>
      </c>
      <c r="S114" s="461">
        <v>0</v>
      </c>
      <c r="T114" s="461">
        <v>0</v>
      </c>
      <c r="U114" s="461">
        <v>0</v>
      </c>
      <c r="V114" s="461">
        <v>0</v>
      </c>
      <c r="W114" s="461">
        <v>0</v>
      </c>
      <c r="X114" s="461">
        <v>0</v>
      </c>
      <c r="Y114" s="461">
        <v>0</v>
      </c>
      <c r="Z114" s="461">
        <v>0</v>
      </c>
      <c r="AA114" s="461">
        <v>0</v>
      </c>
      <c r="AB114" s="461">
        <v>0</v>
      </c>
      <c r="AC114" s="461">
        <v>0</v>
      </c>
      <c r="AD114" s="461">
        <v>0</v>
      </c>
      <c r="AE114" s="461">
        <v>0</v>
      </c>
      <c r="AF114" s="461">
        <v>0</v>
      </c>
      <c r="AG114" s="461">
        <v>0</v>
      </c>
      <c r="AH114" s="461">
        <v>0</v>
      </c>
      <c r="AI114" s="461">
        <v>0</v>
      </c>
      <c r="AJ114" s="461">
        <v>0</v>
      </c>
      <c r="AK114" s="101">
        <f t="shared" si="36"/>
        <v>2947.5606670000002</v>
      </c>
    </row>
    <row r="115" spans="1:37" x14ac:dyDescent="0.2">
      <c r="A115" s="110"/>
      <c r="B115" s="485" t="s">
        <v>437</v>
      </c>
      <c r="C115" s="461">
        <v>0</v>
      </c>
      <c r="D115" s="461">
        <v>3281.1465631810001</v>
      </c>
      <c r="E115" s="461">
        <v>3281.1465631810001</v>
      </c>
      <c r="F115" s="461">
        <v>3281.1465631810001</v>
      </c>
      <c r="G115" s="461">
        <v>3281.1465631810001</v>
      </c>
      <c r="H115" s="461">
        <v>3281.1465631810001</v>
      </c>
      <c r="I115" s="461">
        <v>3289.0244660939998</v>
      </c>
      <c r="J115" s="461">
        <v>0</v>
      </c>
      <c r="K115" s="101">
        <v>0</v>
      </c>
      <c r="L115" s="461">
        <v>0</v>
      </c>
      <c r="M115" s="461">
        <v>0</v>
      </c>
      <c r="N115" s="461">
        <v>0</v>
      </c>
      <c r="O115" s="461">
        <v>0</v>
      </c>
      <c r="P115" s="461">
        <v>0</v>
      </c>
      <c r="Q115" s="461">
        <v>0</v>
      </c>
      <c r="R115" s="461">
        <v>0</v>
      </c>
      <c r="S115" s="461">
        <v>0</v>
      </c>
      <c r="T115" s="461">
        <v>0</v>
      </c>
      <c r="U115" s="461">
        <v>0</v>
      </c>
      <c r="V115" s="461">
        <v>0</v>
      </c>
      <c r="W115" s="461">
        <v>0</v>
      </c>
      <c r="X115" s="461">
        <v>0</v>
      </c>
      <c r="Y115" s="461">
        <v>0</v>
      </c>
      <c r="Z115" s="461">
        <v>0</v>
      </c>
      <c r="AA115" s="461">
        <v>0</v>
      </c>
      <c r="AB115" s="461">
        <v>0</v>
      </c>
      <c r="AC115" s="461">
        <v>0</v>
      </c>
      <c r="AD115" s="461">
        <v>0</v>
      </c>
      <c r="AE115" s="461">
        <v>0</v>
      </c>
      <c r="AF115" s="461">
        <v>0</v>
      </c>
      <c r="AG115" s="461">
        <v>0</v>
      </c>
      <c r="AH115" s="461">
        <v>0</v>
      </c>
      <c r="AI115" s="461">
        <v>0</v>
      </c>
      <c r="AJ115" s="461">
        <v>0</v>
      </c>
      <c r="AK115" s="101">
        <f t="shared" si="36"/>
        <v>19694.757281999002</v>
      </c>
    </row>
    <row r="116" spans="1:37" x14ac:dyDescent="0.2">
      <c r="A116" s="110"/>
      <c r="B116" s="460" t="s">
        <v>622</v>
      </c>
      <c r="C116" s="461">
        <v>3374.35968</v>
      </c>
      <c r="D116" s="461">
        <v>0</v>
      </c>
      <c r="E116" s="461">
        <v>0</v>
      </c>
      <c r="F116" s="461">
        <v>0</v>
      </c>
      <c r="G116" s="461">
        <v>0</v>
      </c>
      <c r="H116" s="461">
        <v>0</v>
      </c>
      <c r="I116" s="461">
        <v>0</v>
      </c>
      <c r="J116" s="461">
        <v>0</v>
      </c>
      <c r="K116" s="101">
        <v>0</v>
      </c>
      <c r="L116" s="461">
        <v>0</v>
      </c>
      <c r="M116" s="461">
        <v>0</v>
      </c>
      <c r="N116" s="461">
        <v>0</v>
      </c>
      <c r="O116" s="461">
        <v>0</v>
      </c>
      <c r="P116" s="461">
        <v>0</v>
      </c>
      <c r="Q116" s="461">
        <v>0</v>
      </c>
      <c r="R116" s="461">
        <v>0</v>
      </c>
      <c r="S116" s="461">
        <v>0</v>
      </c>
      <c r="T116" s="461">
        <v>0</v>
      </c>
      <c r="U116" s="461">
        <v>0</v>
      </c>
      <c r="V116" s="461">
        <v>0</v>
      </c>
      <c r="W116" s="461">
        <v>0</v>
      </c>
      <c r="X116" s="461">
        <v>0</v>
      </c>
      <c r="Y116" s="461">
        <v>0</v>
      </c>
      <c r="Z116" s="461">
        <v>0</v>
      </c>
      <c r="AA116" s="461">
        <v>0</v>
      </c>
      <c r="AB116" s="461">
        <v>0</v>
      </c>
      <c r="AC116" s="461">
        <v>0</v>
      </c>
      <c r="AD116" s="461">
        <v>0</v>
      </c>
      <c r="AE116" s="461">
        <v>0</v>
      </c>
      <c r="AF116" s="461">
        <v>0</v>
      </c>
      <c r="AG116" s="461">
        <v>0</v>
      </c>
      <c r="AH116" s="461">
        <v>0</v>
      </c>
      <c r="AI116" s="461">
        <v>0</v>
      </c>
      <c r="AJ116" s="461">
        <v>0</v>
      </c>
      <c r="AK116" s="101">
        <f t="shared" si="36"/>
        <v>3374.35968</v>
      </c>
    </row>
    <row r="117" spans="1:37" x14ac:dyDescent="0.2">
      <c r="A117" s="110"/>
      <c r="B117" s="485" t="s">
        <v>623</v>
      </c>
      <c r="C117" s="101">
        <v>0</v>
      </c>
      <c r="D117" s="101">
        <v>1899.9926029999999</v>
      </c>
      <c r="E117" s="101">
        <v>0</v>
      </c>
      <c r="F117" s="101">
        <v>0</v>
      </c>
      <c r="G117" s="101">
        <v>0</v>
      </c>
      <c r="H117" s="101">
        <v>0</v>
      </c>
      <c r="I117" s="101">
        <v>0</v>
      </c>
      <c r="J117" s="101">
        <v>0</v>
      </c>
      <c r="K117" s="101">
        <v>0</v>
      </c>
      <c r="L117" s="101">
        <v>0</v>
      </c>
      <c r="M117" s="101">
        <v>0</v>
      </c>
      <c r="N117" s="101">
        <v>0</v>
      </c>
      <c r="O117" s="101">
        <v>0</v>
      </c>
      <c r="P117" s="101">
        <v>0</v>
      </c>
      <c r="Q117" s="101">
        <v>0</v>
      </c>
      <c r="R117" s="101">
        <v>0</v>
      </c>
      <c r="S117" s="101">
        <v>0</v>
      </c>
      <c r="T117" s="101">
        <v>0</v>
      </c>
      <c r="U117" s="101">
        <v>0</v>
      </c>
      <c r="V117" s="101">
        <v>0</v>
      </c>
      <c r="W117" s="101">
        <v>0</v>
      </c>
      <c r="X117" s="101">
        <v>0</v>
      </c>
      <c r="Y117" s="101">
        <v>0</v>
      </c>
      <c r="Z117" s="101">
        <v>0</v>
      </c>
      <c r="AA117" s="101">
        <v>0</v>
      </c>
      <c r="AB117" s="101">
        <v>0</v>
      </c>
      <c r="AC117" s="101">
        <v>0</v>
      </c>
      <c r="AD117" s="101">
        <v>0</v>
      </c>
      <c r="AE117" s="101">
        <v>0</v>
      </c>
      <c r="AF117" s="101">
        <v>0</v>
      </c>
      <c r="AG117" s="101">
        <v>0</v>
      </c>
      <c r="AH117" s="101">
        <v>0</v>
      </c>
      <c r="AI117" s="101">
        <v>0</v>
      </c>
      <c r="AJ117" s="101">
        <v>0</v>
      </c>
      <c r="AK117" s="101">
        <f t="shared" si="36"/>
        <v>1899.9926029999999</v>
      </c>
    </row>
    <row r="118" spans="1:37" x14ac:dyDescent="0.2">
      <c r="A118" s="110"/>
      <c r="B118" s="485" t="s">
        <v>647</v>
      </c>
      <c r="C118" s="461">
        <v>0</v>
      </c>
      <c r="D118" s="461">
        <v>0</v>
      </c>
      <c r="E118" s="461">
        <v>3893.4093372704383</v>
      </c>
      <c r="F118" s="461">
        <v>0</v>
      </c>
      <c r="G118" s="461">
        <v>0</v>
      </c>
      <c r="H118" s="461">
        <v>0</v>
      </c>
      <c r="I118" s="461">
        <v>0</v>
      </c>
      <c r="J118" s="461">
        <v>0</v>
      </c>
      <c r="K118" s="101">
        <v>0</v>
      </c>
      <c r="L118" s="461">
        <v>0</v>
      </c>
      <c r="M118" s="461">
        <v>0</v>
      </c>
      <c r="N118" s="461">
        <v>0</v>
      </c>
      <c r="O118" s="461">
        <v>0</v>
      </c>
      <c r="P118" s="461">
        <v>0</v>
      </c>
      <c r="Q118" s="461">
        <v>0</v>
      </c>
      <c r="R118" s="461">
        <v>0</v>
      </c>
      <c r="S118" s="461">
        <v>0</v>
      </c>
      <c r="T118" s="461">
        <v>0</v>
      </c>
      <c r="U118" s="461">
        <v>0</v>
      </c>
      <c r="V118" s="461">
        <v>0</v>
      </c>
      <c r="W118" s="461">
        <v>0</v>
      </c>
      <c r="X118" s="461">
        <v>0</v>
      </c>
      <c r="Y118" s="461">
        <v>0</v>
      </c>
      <c r="Z118" s="461">
        <v>0</v>
      </c>
      <c r="AA118" s="461">
        <v>0</v>
      </c>
      <c r="AB118" s="461">
        <v>0</v>
      </c>
      <c r="AC118" s="461">
        <v>0</v>
      </c>
      <c r="AD118" s="461">
        <v>0</v>
      </c>
      <c r="AE118" s="461">
        <v>0</v>
      </c>
      <c r="AF118" s="461">
        <v>0</v>
      </c>
      <c r="AG118" s="461">
        <v>0</v>
      </c>
      <c r="AH118" s="461">
        <v>0</v>
      </c>
      <c r="AI118" s="461">
        <v>0</v>
      </c>
      <c r="AJ118" s="461">
        <v>0</v>
      </c>
      <c r="AK118" s="101">
        <f t="shared" si="36"/>
        <v>3893.4093372704383</v>
      </c>
    </row>
    <row r="119" spans="1:37" x14ac:dyDescent="0.2">
      <c r="A119" s="110"/>
      <c r="B119" s="460" t="s">
        <v>548</v>
      </c>
      <c r="C119" s="461">
        <v>0</v>
      </c>
      <c r="D119" s="461">
        <v>0</v>
      </c>
      <c r="E119" s="461">
        <v>0</v>
      </c>
      <c r="F119" s="461">
        <v>1906.1768788487364</v>
      </c>
      <c r="G119" s="461">
        <v>0</v>
      </c>
      <c r="H119" s="461">
        <v>0</v>
      </c>
      <c r="I119" s="461">
        <v>0</v>
      </c>
      <c r="J119" s="461">
        <v>0</v>
      </c>
      <c r="K119" s="101">
        <v>0</v>
      </c>
      <c r="L119" s="461">
        <v>0</v>
      </c>
      <c r="M119" s="461">
        <v>0</v>
      </c>
      <c r="N119" s="461">
        <v>0</v>
      </c>
      <c r="O119" s="461">
        <v>0</v>
      </c>
      <c r="P119" s="461">
        <v>0</v>
      </c>
      <c r="Q119" s="461">
        <v>0</v>
      </c>
      <c r="R119" s="461">
        <v>0</v>
      </c>
      <c r="S119" s="461">
        <v>0</v>
      </c>
      <c r="T119" s="461">
        <v>0</v>
      </c>
      <c r="U119" s="461">
        <v>0</v>
      </c>
      <c r="V119" s="461">
        <v>0</v>
      </c>
      <c r="W119" s="461">
        <v>0</v>
      </c>
      <c r="X119" s="461">
        <v>0</v>
      </c>
      <c r="Y119" s="461">
        <v>0</v>
      </c>
      <c r="Z119" s="461">
        <v>0</v>
      </c>
      <c r="AA119" s="461">
        <v>0</v>
      </c>
      <c r="AB119" s="461">
        <v>0</v>
      </c>
      <c r="AC119" s="461">
        <v>0</v>
      </c>
      <c r="AD119" s="461">
        <v>0</v>
      </c>
      <c r="AE119" s="461">
        <v>0</v>
      </c>
      <c r="AF119" s="461">
        <v>0</v>
      </c>
      <c r="AG119" s="461">
        <v>0</v>
      </c>
      <c r="AH119" s="461">
        <v>0</v>
      </c>
      <c r="AI119" s="461">
        <v>0</v>
      </c>
      <c r="AJ119" s="461">
        <v>0</v>
      </c>
      <c r="AK119" s="101">
        <f t="shared" si="36"/>
        <v>1906.1768788487364</v>
      </c>
    </row>
    <row r="120" spans="1:37" x14ac:dyDescent="0.2">
      <c r="A120" s="110"/>
      <c r="B120" s="460" t="s">
        <v>860</v>
      </c>
      <c r="C120" s="461">
        <v>0</v>
      </c>
      <c r="D120" s="461">
        <v>1185.7927094121185</v>
      </c>
      <c r="E120" s="461">
        <v>0</v>
      </c>
      <c r="F120" s="461">
        <v>0</v>
      </c>
      <c r="G120" s="461">
        <v>0</v>
      </c>
      <c r="H120" s="461">
        <v>0</v>
      </c>
      <c r="I120" s="461">
        <v>0</v>
      </c>
      <c r="J120" s="461">
        <v>0</v>
      </c>
      <c r="K120" s="101">
        <v>0</v>
      </c>
      <c r="L120" s="461">
        <v>0</v>
      </c>
      <c r="M120" s="461">
        <v>0</v>
      </c>
      <c r="N120" s="461">
        <v>0</v>
      </c>
      <c r="O120" s="461">
        <v>0</v>
      </c>
      <c r="P120" s="461">
        <v>0</v>
      </c>
      <c r="Q120" s="461">
        <v>0</v>
      </c>
      <c r="R120" s="461">
        <v>0</v>
      </c>
      <c r="S120" s="461">
        <v>0</v>
      </c>
      <c r="T120" s="461">
        <v>0</v>
      </c>
      <c r="U120" s="461">
        <v>0</v>
      </c>
      <c r="V120" s="461">
        <v>0</v>
      </c>
      <c r="W120" s="461">
        <v>0</v>
      </c>
      <c r="X120" s="461">
        <v>0</v>
      </c>
      <c r="Y120" s="461">
        <v>0</v>
      </c>
      <c r="Z120" s="461">
        <v>0</v>
      </c>
      <c r="AA120" s="461">
        <v>0</v>
      </c>
      <c r="AB120" s="461">
        <v>0</v>
      </c>
      <c r="AC120" s="461">
        <v>0</v>
      </c>
      <c r="AD120" s="461">
        <v>0</v>
      </c>
      <c r="AE120" s="461">
        <v>0</v>
      </c>
      <c r="AF120" s="461">
        <v>0</v>
      </c>
      <c r="AG120" s="461">
        <v>0</v>
      </c>
      <c r="AH120" s="461">
        <v>0</v>
      </c>
      <c r="AI120" s="461">
        <v>0</v>
      </c>
      <c r="AJ120" s="461">
        <v>0</v>
      </c>
      <c r="AK120" s="101">
        <f t="shared" si="36"/>
        <v>1185.7927094121185</v>
      </c>
    </row>
    <row r="121" spans="1:37" x14ac:dyDescent="0.2">
      <c r="A121" s="110"/>
      <c r="B121" s="485" t="s">
        <v>861</v>
      </c>
      <c r="C121" s="461">
        <v>0</v>
      </c>
      <c r="D121" s="461">
        <v>1729.2981301343466</v>
      </c>
      <c r="E121" s="461">
        <v>0</v>
      </c>
      <c r="F121" s="461">
        <v>0</v>
      </c>
      <c r="G121" s="461">
        <v>0</v>
      </c>
      <c r="H121" s="461">
        <v>0</v>
      </c>
      <c r="I121" s="461">
        <v>0</v>
      </c>
      <c r="J121" s="461">
        <v>0</v>
      </c>
      <c r="K121" s="101">
        <v>0</v>
      </c>
      <c r="L121" s="461">
        <v>0</v>
      </c>
      <c r="M121" s="461">
        <v>0</v>
      </c>
      <c r="N121" s="461">
        <v>0</v>
      </c>
      <c r="O121" s="461">
        <v>0</v>
      </c>
      <c r="P121" s="461">
        <v>0</v>
      </c>
      <c r="Q121" s="461">
        <v>0</v>
      </c>
      <c r="R121" s="461">
        <v>0</v>
      </c>
      <c r="S121" s="461">
        <v>0</v>
      </c>
      <c r="T121" s="461">
        <v>0</v>
      </c>
      <c r="U121" s="461">
        <v>0</v>
      </c>
      <c r="V121" s="461">
        <v>0</v>
      </c>
      <c r="W121" s="461">
        <v>0</v>
      </c>
      <c r="X121" s="461">
        <v>0</v>
      </c>
      <c r="Y121" s="461">
        <v>0</v>
      </c>
      <c r="Z121" s="461">
        <v>0</v>
      </c>
      <c r="AA121" s="461">
        <v>0</v>
      </c>
      <c r="AB121" s="461">
        <v>0</v>
      </c>
      <c r="AC121" s="461">
        <v>0</v>
      </c>
      <c r="AD121" s="461">
        <v>0</v>
      </c>
      <c r="AE121" s="461">
        <v>0</v>
      </c>
      <c r="AF121" s="461">
        <v>0</v>
      </c>
      <c r="AG121" s="461">
        <v>0</v>
      </c>
      <c r="AH121" s="461">
        <v>0</v>
      </c>
      <c r="AI121" s="461">
        <v>0</v>
      </c>
      <c r="AJ121" s="461">
        <v>0</v>
      </c>
      <c r="AK121" s="101">
        <f t="shared" si="36"/>
        <v>1729.2981301343466</v>
      </c>
    </row>
    <row r="122" spans="1:37" x14ac:dyDescent="0.2">
      <c r="A122" s="110"/>
      <c r="B122" s="460" t="s">
        <v>644</v>
      </c>
      <c r="C122" s="101">
        <v>0</v>
      </c>
      <c r="D122" s="101">
        <v>0</v>
      </c>
      <c r="E122" s="101">
        <v>0</v>
      </c>
      <c r="F122" s="101">
        <v>0</v>
      </c>
      <c r="G122" s="101">
        <v>0</v>
      </c>
      <c r="H122" s="101">
        <v>0</v>
      </c>
      <c r="I122" s="101">
        <v>0</v>
      </c>
      <c r="J122" s="101">
        <v>0</v>
      </c>
      <c r="K122" s="101">
        <v>3206.0984965537814</v>
      </c>
      <c r="L122" s="101">
        <v>0</v>
      </c>
      <c r="M122" s="101">
        <v>0</v>
      </c>
      <c r="N122" s="101">
        <v>0</v>
      </c>
      <c r="O122" s="101">
        <v>0</v>
      </c>
      <c r="P122" s="101">
        <v>0</v>
      </c>
      <c r="Q122" s="101">
        <v>0</v>
      </c>
      <c r="R122" s="101">
        <v>0</v>
      </c>
      <c r="S122" s="101">
        <v>0</v>
      </c>
      <c r="T122" s="101">
        <v>0</v>
      </c>
      <c r="U122" s="101">
        <v>0</v>
      </c>
      <c r="V122" s="101">
        <v>0</v>
      </c>
      <c r="W122" s="101">
        <v>0</v>
      </c>
      <c r="X122" s="101">
        <v>0</v>
      </c>
      <c r="Y122" s="101">
        <v>0</v>
      </c>
      <c r="Z122" s="101">
        <v>0</v>
      </c>
      <c r="AA122" s="101">
        <v>0</v>
      </c>
      <c r="AB122" s="101">
        <v>0</v>
      </c>
      <c r="AC122" s="101">
        <v>0</v>
      </c>
      <c r="AD122" s="101">
        <v>0</v>
      </c>
      <c r="AE122" s="101">
        <v>0</v>
      </c>
      <c r="AF122" s="101">
        <v>0</v>
      </c>
      <c r="AG122" s="101">
        <v>0</v>
      </c>
      <c r="AH122" s="101">
        <v>0</v>
      </c>
      <c r="AI122" s="101">
        <v>0</v>
      </c>
      <c r="AJ122" s="101">
        <v>0</v>
      </c>
      <c r="AK122" s="101">
        <f t="shared" si="36"/>
        <v>3206.0984965537814</v>
      </c>
    </row>
    <row r="123" spans="1:37" x14ac:dyDescent="0.2">
      <c r="A123" s="110"/>
      <c r="B123" s="485" t="s">
        <v>645</v>
      </c>
      <c r="C123" s="101">
        <v>0</v>
      </c>
      <c r="D123" s="101">
        <v>0</v>
      </c>
      <c r="E123" s="101">
        <v>0</v>
      </c>
      <c r="F123" s="101">
        <v>0</v>
      </c>
      <c r="G123" s="101">
        <v>0</v>
      </c>
      <c r="H123" s="101">
        <v>1452.9886789317254</v>
      </c>
      <c r="I123" s="101">
        <v>0</v>
      </c>
      <c r="J123" s="101">
        <v>0</v>
      </c>
      <c r="K123" s="101">
        <v>0</v>
      </c>
      <c r="L123" s="101">
        <v>0</v>
      </c>
      <c r="M123" s="101">
        <v>0</v>
      </c>
      <c r="N123" s="101">
        <v>0</v>
      </c>
      <c r="O123" s="101">
        <v>0</v>
      </c>
      <c r="P123" s="101">
        <v>0</v>
      </c>
      <c r="Q123" s="101">
        <v>0</v>
      </c>
      <c r="R123" s="101">
        <v>0</v>
      </c>
      <c r="S123" s="101">
        <v>0</v>
      </c>
      <c r="T123" s="101">
        <v>0</v>
      </c>
      <c r="U123" s="101">
        <v>0</v>
      </c>
      <c r="V123" s="101">
        <v>0</v>
      </c>
      <c r="W123" s="101">
        <v>0</v>
      </c>
      <c r="X123" s="101">
        <v>0</v>
      </c>
      <c r="Y123" s="101">
        <v>0</v>
      </c>
      <c r="Z123" s="101">
        <v>0</v>
      </c>
      <c r="AA123" s="101">
        <v>0</v>
      </c>
      <c r="AB123" s="101">
        <v>0</v>
      </c>
      <c r="AC123" s="101">
        <v>0</v>
      </c>
      <c r="AD123" s="101">
        <v>0</v>
      </c>
      <c r="AE123" s="101">
        <v>0</v>
      </c>
      <c r="AF123" s="101">
        <v>0</v>
      </c>
      <c r="AG123" s="101">
        <v>0</v>
      </c>
      <c r="AH123" s="101">
        <v>0</v>
      </c>
      <c r="AI123" s="101">
        <v>0</v>
      </c>
      <c r="AJ123" s="101">
        <v>0</v>
      </c>
      <c r="AK123" s="101">
        <f t="shared" si="36"/>
        <v>1452.9886789317254</v>
      </c>
    </row>
    <row r="124" spans="1:37" x14ac:dyDescent="0.2">
      <c r="A124" s="110"/>
      <c r="B124" s="460" t="s">
        <v>646</v>
      </c>
      <c r="C124" s="101">
        <v>0</v>
      </c>
      <c r="D124" s="101">
        <v>0</v>
      </c>
      <c r="E124" s="101">
        <v>0</v>
      </c>
      <c r="F124" s="101">
        <v>3329.036656209053</v>
      </c>
      <c r="G124" s="101">
        <v>0</v>
      </c>
      <c r="H124" s="101">
        <v>0</v>
      </c>
      <c r="I124" s="101">
        <v>0</v>
      </c>
      <c r="J124" s="101">
        <v>0</v>
      </c>
      <c r="K124" s="101">
        <v>0</v>
      </c>
      <c r="L124" s="101">
        <v>0</v>
      </c>
      <c r="M124" s="101">
        <v>0</v>
      </c>
      <c r="N124" s="101">
        <v>0</v>
      </c>
      <c r="O124" s="101">
        <v>0</v>
      </c>
      <c r="P124" s="101">
        <v>0</v>
      </c>
      <c r="Q124" s="101">
        <v>0</v>
      </c>
      <c r="R124" s="101">
        <v>0</v>
      </c>
      <c r="S124" s="101">
        <v>0</v>
      </c>
      <c r="T124" s="101">
        <v>0</v>
      </c>
      <c r="U124" s="101">
        <v>0</v>
      </c>
      <c r="V124" s="101">
        <v>0</v>
      </c>
      <c r="W124" s="101">
        <v>0</v>
      </c>
      <c r="X124" s="101">
        <v>0</v>
      </c>
      <c r="Y124" s="101">
        <v>0</v>
      </c>
      <c r="Z124" s="101">
        <v>0</v>
      </c>
      <c r="AA124" s="101">
        <v>0</v>
      </c>
      <c r="AB124" s="101">
        <v>0</v>
      </c>
      <c r="AC124" s="101">
        <v>0</v>
      </c>
      <c r="AD124" s="101">
        <v>0</v>
      </c>
      <c r="AE124" s="101">
        <v>0</v>
      </c>
      <c r="AF124" s="101">
        <v>0</v>
      </c>
      <c r="AG124" s="101">
        <v>0</v>
      </c>
      <c r="AH124" s="101">
        <v>0</v>
      </c>
      <c r="AI124" s="101">
        <v>0</v>
      </c>
      <c r="AJ124" s="101">
        <v>0</v>
      </c>
      <c r="AK124" s="101">
        <f t="shared" si="36"/>
        <v>3329.036656209053</v>
      </c>
    </row>
    <row r="125" spans="1:37" x14ac:dyDescent="0.2">
      <c r="A125" s="110"/>
      <c r="B125" s="460" t="s">
        <v>545</v>
      </c>
      <c r="C125" s="101">
        <v>1331.6146623557861</v>
      </c>
      <c r="D125" s="101">
        <v>0</v>
      </c>
      <c r="E125" s="101">
        <v>0</v>
      </c>
      <c r="F125" s="101">
        <v>0</v>
      </c>
      <c r="G125" s="101">
        <v>0</v>
      </c>
      <c r="H125" s="101">
        <v>0</v>
      </c>
      <c r="I125" s="101">
        <v>0</v>
      </c>
      <c r="J125" s="101">
        <v>0</v>
      </c>
      <c r="K125" s="101">
        <v>0</v>
      </c>
      <c r="L125" s="101">
        <v>0</v>
      </c>
      <c r="M125" s="101">
        <v>0</v>
      </c>
      <c r="N125" s="101">
        <v>0</v>
      </c>
      <c r="O125" s="101">
        <v>0</v>
      </c>
      <c r="P125" s="101">
        <v>0</v>
      </c>
      <c r="Q125" s="101">
        <v>0</v>
      </c>
      <c r="R125" s="101">
        <v>0</v>
      </c>
      <c r="S125" s="101">
        <v>0</v>
      </c>
      <c r="T125" s="101">
        <v>0</v>
      </c>
      <c r="U125" s="101">
        <v>0</v>
      </c>
      <c r="V125" s="101">
        <v>0</v>
      </c>
      <c r="W125" s="101">
        <v>0</v>
      </c>
      <c r="X125" s="101">
        <v>0</v>
      </c>
      <c r="Y125" s="101">
        <v>0</v>
      </c>
      <c r="Z125" s="101">
        <v>0</v>
      </c>
      <c r="AA125" s="101">
        <v>0</v>
      </c>
      <c r="AB125" s="101">
        <v>0</v>
      </c>
      <c r="AC125" s="101">
        <v>0</v>
      </c>
      <c r="AD125" s="101">
        <v>0</v>
      </c>
      <c r="AE125" s="101">
        <v>0</v>
      </c>
      <c r="AF125" s="101">
        <v>0</v>
      </c>
      <c r="AG125" s="101">
        <v>0</v>
      </c>
      <c r="AH125" s="101">
        <v>0</v>
      </c>
      <c r="AI125" s="101">
        <v>0</v>
      </c>
      <c r="AJ125" s="101">
        <v>0</v>
      </c>
      <c r="AK125" s="101">
        <f t="shared" si="36"/>
        <v>1331.6146623557861</v>
      </c>
    </row>
    <row r="126" spans="1:37" x14ac:dyDescent="0.2">
      <c r="A126" s="110"/>
      <c r="B126" s="485" t="s">
        <v>546</v>
      </c>
      <c r="C126" s="101">
        <v>810.19409615323161</v>
      </c>
      <c r="D126" s="101">
        <v>0</v>
      </c>
      <c r="E126" s="101">
        <v>0</v>
      </c>
      <c r="F126" s="101">
        <v>0</v>
      </c>
      <c r="G126" s="101">
        <v>0</v>
      </c>
      <c r="H126" s="101">
        <v>0</v>
      </c>
      <c r="I126" s="101">
        <v>0</v>
      </c>
      <c r="J126" s="101">
        <v>0</v>
      </c>
      <c r="K126" s="101">
        <v>0</v>
      </c>
      <c r="L126" s="101">
        <v>0</v>
      </c>
      <c r="M126" s="101">
        <v>0</v>
      </c>
      <c r="N126" s="101">
        <v>0</v>
      </c>
      <c r="O126" s="101">
        <v>0</v>
      </c>
      <c r="P126" s="101">
        <v>0</v>
      </c>
      <c r="Q126" s="101">
        <v>0</v>
      </c>
      <c r="R126" s="101">
        <v>0</v>
      </c>
      <c r="S126" s="101">
        <v>0</v>
      </c>
      <c r="T126" s="101">
        <v>0</v>
      </c>
      <c r="U126" s="101">
        <v>0</v>
      </c>
      <c r="V126" s="101">
        <v>0</v>
      </c>
      <c r="W126" s="101">
        <v>0</v>
      </c>
      <c r="X126" s="101">
        <v>0</v>
      </c>
      <c r="Y126" s="101">
        <v>0</v>
      </c>
      <c r="Z126" s="101">
        <v>0</v>
      </c>
      <c r="AA126" s="101">
        <v>0</v>
      </c>
      <c r="AB126" s="101">
        <v>0</v>
      </c>
      <c r="AC126" s="101">
        <v>0</v>
      </c>
      <c r="AD126" s="101">
        <v>0</v>
      </c>
      <c r="AE126" s="101">
        <v>0</v>
      </c>
      <c r="AF126" s="101">
        <v>0</v>
      </c>
      <c r="AG126" s="101">
        <v>0</v>
      </c>
      <c r="AH126" s="101">
        <v>0</v>
      </c>
      <c r="AI126" s="101">
        <v>0</v>
      </c>
      <c r="AJ126" s="101">
        <v>0</v>
      </c>
      <c r="AK126" s="101">
        <f t="shared" si="36"/>
        <v>810.19409615323161</v>
      </c>
    </row>
    <row r="127" spans="1:37" x14ac:dyDescent="0.2">
      <c r="A127" s="110"/>
      <c r="B127" s="485" t="s">
        <v>665</v>
      </c>
      <c r="C127" s="106">
        <v>1870.9170413865838</v>
      </c>
      <c r="D127" s="106">
        <v>2806.3755620798756</v>
      </c>
      <c r="E127" s="106">
        <v>0</v>
      </c>
      <c r="F127" s="106">
        <v>0</v>
      </c>
      <c r="G127" s="106">
        <v>0</v>
      </c>
      <c r="H127" s="106">
        <v>0</v>
      </c>
      <c r="I127" s="106">
        <v>0</v>
      </c>
      <c r="J127" s="106">
        <v>0</v>
      </c>
      <c r="K127" s="101">
        <v>0</v>
      </c>
      <c r="L127" s="106">
        <v>0</v>
      </c>
      <c r="M127" s="106">
        <v>0</v>
      </c>
      <c r="N127" s="106">
        <v>0</v>
      </c>
      <c r="O127" s="106">
        <v>0</v>
      </c>
      <c r="P127" s="106">
        <v>0</v>
      </c>
      <c r="Q127" s="106">
        <v>0</v>
      </c>
      <c r="R127" s="106">
        <v>0</v>
      </c>
      <c r="S127" s="106">
        <v>0</v>
      </c>
      <c r="T127" s="106">
        <v>0</v>
      </c>
      <c r="U127" s="106">
        <v>0</v>
      </c>
      <c r="V127" s="106">
        <v>0</v>
      </c>
      <c r="W127" s="106">
        <v>0</v>
      </c>
      <c r="X127" s="106">
        <v>0</v>
      </c>
      <c r="Y127" s="106">
        <v>0</v>
      </c>
      <c r="Z127" s="106">
        <v>0</v>
      </c>
      <c r="AA127" s="106">
        <v>0</v>
      </c>
      <c r="AB127" s="106">
        <v>0</v>
      </c>
      <c r="AC127" s="106">
        <v>0</v>
      </c>
      <c r="AD127" s="106">
        <v>0</v>
      </c>
      <c r="AE127" s="106">
        <v>0</v>
      </c>
      <c r="AF127" s="106">
        <v>0</v>
      </c>
      <c r="AG127" s="106">
        <v>0</v>
      </c>
      <c r="AH127" s="106">
        <v>0</v>
      </c>
      <c r="AI127" s="106">
        <v>0</v>
      </c>
      <c r="AJ127" s="106">
        <v>0</v>
      </c>
      <c r="AK127" s="101">
        <f t="shared" si="36"/>
        <v>4677.2926034664597</v>
      </c>
    </row>
    <row r="128" spans="1:37" x14ac:dyDescent="0.2">
      <c r="A128" s="110"/>
      <c r="B128" s="460" t="s">
        <v>797</v>
      </c>
      <c r="C128" s="477">
        <v>0</v>
      </c>
      <c r="D128" s="477">
        <v>0</v>
      </c>
      <c r="E128" s="477">
        <v>5560.7951646408364</v>
      </c>
      <c r="F128" s="477">
        <v>0</v>
      </c>
      <c r="G128" s="477">
        <v>0</v>
      </c>
      <c r="H128" s="477">
        <v>0</v>
      </c>
      <c r="I128" s="477">
        <v>0</v>
      </c>
      <c r="J128" s="477">
        <v>0</v>
      </c>
      <c r="K128" s="101">
        <v>0</v>
      </c>
      <c r="L128" s="477">
        <v>0</v>
      </c>
      <c r="M128" s="477">
        <v>0</v>
      </c>
      <c r="N128" s="477">
        <v>0</v>
      </c>
      <c r="O128" s="477">
        <v>0</v>
      </c>
      <c r="P128" s="477">
        <v>0</v>
      </c>
      <c r="Q128" s="477">
        <v>0</v>
      </c>
      <c r="R128" s="477">
        <v>0</v>
      </c>
      <c r="S128" s="477">
        <v>0</v>
      </c>
      <c r="T128" s="477">
        <v>0</v>
      </c>
      <c r="U128" s="477">
        <v>0</v>
      </c>
      <c r="V128" s="477">
        <v>0</v>
      </c>
      <c r="W128" s="477">
        <v>0</v>
      </c>
      <c r="X128" s="477">
        <v>0</v>
      </c>
      <c r="Y128" s="477">
        <v>0</v>
      </c>
      <c r="Z128" s="477">
        <v>0</v>
      </c>
      <c r="AA128" s="477">
        <v>0</v>
      </c>
      <c r="AB128" s="477">
        <v>0</v>
      </c>
      <c r="AC128" s="477">
        <v>0</v>
      </c>
      <c r="AD128" s="477">
        <v>0</v>
      </c>
      <c r="AE128" s="477">
        <v>0</v>
      </c>
      <c r="AF128" s="477">
        <v>0</v>
      </c>
      <c r="AG128" s="477">
        <v>0</v>
      </c>
      <c r="AH128" s="477">
        <v>0</v>
      </c>
      <c r="AI128" s="477">
        <v>0</v>
      </c>
      <c r="AJ128" s="477">
        <v>0</v>
      </c>
      <c r="AK128" s="101">
        <f t="shared" si="36"/>
        <v>5560.7951646408364</v>
      </c>
    </row>
    <row r="129" spans="1:37" x14ac:dyDescent="0.2">
      <c r="A129" s="110"/>
      <c r="B129" s="485" t="s">
        <v>88</v>
      </c>
      <c r="C129" s="461">
        <v>0</v>
      </c>
      <c r="D129" s="461">
        <v>0</v>
      </c>
      <c r="E129" s="461">
        <v>0</v>
      </c>
      <c r="F129" s="461">
        <v>9625.3864849999991</v>
      </c>
      <c r="G129" s="461">
        <v>7757.6480259999998</v>
      </c>
      <c r="H129" s="461">
        <v>9424.9517798400011</v>
      </c>
      <c r="I129" s="461">
        <v>10939.764891999999</v>
      </c>
      <c r="J129" s="461">
        <v>10562.539717</v>
      </c>
      <c r="K129" s="101">
        <v>376.29992600000003</v>
      </c>
      <c r="L129" s="461">
        <v>0</v>
      </c>
      <c r="M129" s="461">
        <v>0</v>
      </c>
      <c r="N129" s="461">
        <v>0</v>
      </c>
      <c r="O129" s="461">
        <v>0</v>
      </c>
      <c r="P129" s="461">
        <v>0</v>
      </c>
      <c r="Q129" s="461">
        <v>0</v>
      </c>
      <c r="R129" s="461">
        <v>0</v>
      </c>
      <c r="S129" s="461">
        <v>0</v>
      </c>
      <c r="T129" s="461">
        <v>0</v>
      </c>
      <c r="U129" s="461">
        <v>0</v>
      </c>
      <c r="V129" s="461">
        <v>0</v>
      </c>
      <c r="W129" s="461">
        <v>0</v>
      </c>
      <c r="X129" s="461">
        <v>0</v>
      </c>
      <c r="Y129" s="461">
        <v>0</v>
      </c>
      <c r="Z129" s="461">
        <v>0</v>
      </c>
      <c r="AA129" s="461">
        <v>0</v>
      </c>
      <c r="AB129" s="461">
        <v>0</v>
      </c>
      <c r="AC129" s="461">
        <v>0</v>
      </c>
      <c r="AD129" s="461">
        <v>0</v>
      </c>
      <c r="AE129" s="461">
        <v>0</v>
      </c>
      <c r="AF129" s="461">
        <v>0</v>
      </c>
      <c r="AG129" s="461">
        <v>0</v>
      </c>
      <c r="AH129" s="461">
        <v>0</v>
      </c>
      <c r="AI129" s="461">
        <v>0</v>
      </c>
      <c r="AJ129" s="461">
        <v>0</v>
      </c>
      <c r="AK129" s="101">
        <v>48686.590825840001</v>
      </c>
    </row>
    <row r="130" spans="1:37" x14ac:dyDescent="0.2">
      <c r="A130" s="110"/>
      <c r="B130" s="485" t="s">
        <v>791</v>
      </c>
      <c r="C130" s="461">
        <v>0</v>
      </c>
      <c r="D130" s="461">
        <v>46.590250000000005</v>
      </c>
      <c r="E130" s="461">
        <v>208.16924999999998</v>
      </c>
      <c r="F130" s="461">
        <v>219.30244999999999</v>
      </c>
      <c r="G130" s="461">
        <v>219.30244999999999</v>
      </c>
      <c r="H130" s="461">
        <v>224.92744999999999</v>
      </c>
      <c r="I130" s="461">
        <v>224.92744999999999</v>
      </c>
      <c r="J130" s="461">
        <v>224.92744999999999</v>
      </c>
      <c r="K130" s="101">
        <v>224.92744999999999</v>
      </c>
      <c r="L130" s="461">
        <v>224.92744999999999</v>
      </c>
      <c r="M130" s="461">
        <v>224.92744999999999</v>
      </c>
      <c r="N130" s="461">
        <v>224.92744999999999</v>
      </c>
      <c r="O130" s="461">
        <v>224.92744999999999</v>
      </c>
      <c r="P130" s="461">
        <v>224.92744999999999</v>
      </c>
      <c r="Q130" s="461">
        <v>224.92744999999999</v>
      </c>
      <c r="R130" s="461">
        <v>224.92744999999999</v>
      </c>
      <c r="S130" s="461">
        <v>224.92744999999999</v>
      </c>
      <c r="T130" s="461">
        <v>224.92744999999999</v>
      </c>
      <c r="U130" s="461">
        <v>224.92744999999999</v>
      </c>
      <c r="V130" s="461">
        <v>224.92744999999999</v>
      </c>
      <c r="W130" s="461">
        <v>224.92744999999999</v>
      </c>
      <c r="X130" s="461">
        <v>178.3372</v>
      </c>
      <c r="Y130" s="461">
        <v>16.758200000000002</v>
      </c>
      <c r="Z130" s="461">
        <v>5.625</v>
      </c>
      <c r="AA130" s="461">
        <v>5.625</v>
      </c>
      <c r="AB130" s="461">
        <v>0</v>
      </c>
      <c r="AC130" s="461">
        <v>0</v>
      </c>
      <c r="AD130" s="461">
        <v>0</v>
      </c>
      <c r="AE130" s="461">
        <v>0</v>
      </c>
      <c r="AF130" s="461">
        <v>0</v>
      </c>
      <c r="AG130" s="461">
        <v>0</v>
      </c>
      <c r="AH130" s="461">
        <v>0</v>
      </c>
      <c r="AI130" s="461">
        <v>0</v>
      </c>
      <c r="AJ130" s="461">
        <v>0</v>
      </c>
      <c r="AK130" s="101">
        <f t="shared" ref="AK130:AK144" si="37">SUM(C130:AJ130)</f>
        <v>4498.5490000000009</v>
      </c>
    </row>
    <row r="131" spans="1:37" x14ac:dyDescent="0.2">
      <c r="A131" s="110"/>
      <c r="B131" s="460" t="s">
        <v>263</v>
      </c>
      <c r="C131" s="461">
        <f>+C132+C133</f>
        <v>30091.038753810346</v>
      </c>
      <c r="D131" s="461">
        <f t="shared" ref="D131:AJ131" si="38">+D132+D133</f>
        <v>0</v>
      </c>
      <c r="E131" s="461">
        <f t="shared" si="38"/>
        <v>0</v>
      </c>
      <c r="F131" s="461">
        <f t="shared" si="38"/>
        <v>0</v>
      </c>
      <c r="G131" s="461">
        <f t="shared" si="38"/>
        <v>0</v>
      </c>
      <c r="H131" s="461">
        <f t="shared" si="38"/>
        <v>0</v>
      </c>
      <c r="I131" s="461">
        <f t="shared" si="38"/>
        <v>0</v>
      </c>
      <c r="J131" s="461">
        <f t="shared" si="38"/>
        <v>0</v>
      </c>
      <c r="K131" s="461">
        <f t="shared" si="38"/>
        <v>0</v>
      </c>
      <c r="L131" s="461">
        <f t="shared" si="38"/>
        <v>0</v>
      </c>
      <c r="M131" s="461">
        <f t="shared" si="38"/>
        <v>0</v>
      </c>
      <c r="N131" s="461">
        <f t="shared" si="38"/>
        <v>0</v>
      </c>
      <c r="O131" s="461">
        <f t="shared" si="38"/>
        <v>0</v>
      </c>
      <c r="P131" s="461">
        <f t="shared" si="38"/>
        <v>0</v>
      </c>
      <c r="Q131" s="461">
        <f t="shared" si="38"/>
        <v>0</v>
      </c>
      <c r="R131" s="461">
        <f t="shared" si="38"/>
        <v>0</v>
      </c>
      <c r="S131" s="461">
        <f t="shared" si="38"/>
        <v>0</v>
      </c>
      <c r="T131" s="461">
        <f t="shared" si="38"/>
        <v>0</v>
      </c>
      <c r="U131" s="461">
        <f t="shared" si="38"/>
        <v>0</v>
      </c>
      <c r="V131" s="461">
        <f t="shared" si="38"/>
        <v>0</v>
      </c>
      <c r="W131" s="461">
        <f t="shared" si="38"/>
        <v>0</v>
      </c>
      <c r="X131" s="461">
        <f t="shared" si="38"/>
        <v>0</v>
      </c>
      <c r="Y131" s="461">
        <f t="shared" si="38"/>
        <v>0</v>
      </c>
      <c r="Z131" s="461">
        <f t="shared" si="38"/>
        <v>0</v>
      </c>
      <c r="AA131" s="461">
        <f t="shared" si="38"/>
        <v>0</v>
      </c>
      <c r="AB131" s="461">
        <f t="shared" si="38"/>
        <v>0</v>
      </c>
      <c r="AC131" s="461">
        <f t="shared" si="38"/>
        <v>0</v>
      </c>
      <c r="AD131" s="461">
        <f t="shared" si="38"/>
        <v>0</v>
      </c>
      <c r="AE131" s="461">
        <f t="shared" si="38"/>
        <v>0</v>
      </c>
      <c r="AF131" s="461">
        <f t="shared" si="38"/>
        <v>0</v>
      </c>
      <c r="AG131" s="461">
        <f t="shared" si="38"/>
        <v>0</v>
      </c>
      <c r="AH131" s="461">
        <f t="shared" si="38"/>
        <v>0</v>
      </c>
      <c r="AI131" s="461">
        <f t="shared" si="38"/>
        <v>0</v>
      </c>
      <c r="AJ131" s="461">
        <f t="shared" si="38"/>
        <v>0</v>
      </c>
      <c r="AK131" s="101">
        <f t="shared" si="37"/>
        <v>30091.038753810346</v>
      </c>
    </row>
    <row r="132" spans="1:37" x14ac:dyDescent="0.2">
      <c r="A132" s="110"/>
      <c r="B132" s="468" t="s">
        <v>79</v>
      </c>
      <c r="C132" s="464">
        <v>12943.219384810349</v>
      </c>
      <c r="D132" s="464">
        <v>0</v>
      </c>
      <c r="E132" s="464">
        <v>0</v>
      </c>
      <c r="F132" s="464">
        <v>0</v>
      </c>
      <c r="G132" s="464">
        <v>0</v>
      </c>
      <c r="H132" s="464">
        <v>0</v>
      </c>
      <c r="I132" s="464">
        <v>0</v>
      </c>
      <c r="J132" s="464">
        <v>0</v>
      </c>
      <c r="K132" s="104">
        <v>0</v>
      </c>
      <c r="L132" s="464">
        <v>0</v>
      </c>
      <c r="M132" s="464">
        <v>0</v>
      </c>
      <c r="N132" s="464">
        <v>0</v>
      </c>
      <c r="O132" s="464">
        <v>0</v>
      </c>
      <c r="P132" s="464">
        <v>0</v>
      </c>
      <c r="Q132" s="464">
        <v>0</v>
      </c>
      <c r="R132" s="464">
        <v>0</v>
      </c>
      <c r="S132" s="464">
        <v>0</v>
      </c>
      <c r="T132" s="464">
        <v>0</v>
      </c>
      <c r="U132" s="464">
        <v>0</v>
      </c>
      <c r="V132" s="464">
        <v>0</v>
      </c>
      <c r="W132" s="464">
        <v>0</v>
      </c>
      <c r="X132" s="464">
        <v>0</v>
      </c>
      <c r="Y132" s="464">
        <v>0</v>
      </c>
      <c r="Z132" s="464">
        <v>0</v>
      </c>
      <c r="AA132" s="464">
        <v>0</v>
      </c>
      <c r="AB132" s="464">
        <v>0</v>
      </c>
      <c r="AC132" s="464">
        <v>0</v>
      </c>
      <c r="AD132" s="464">
        <v>0</v>
      </c>
      <c r="AE132" s="464">
        <v>0</v>
      </c>
      <c r="AF132" s="464">
        <v>0</v>
      </c>
      <c r="AG132" s="464">
        <v>0</v>
      </c>
      <c r="AH132" s="464">
        <v>0</v>
      </c>
      <c r="AI132" s="464">
        <v>0</v>
      </c>
      <c r="AJ132" s="464">
        <v>0</v>
      </c>
      <c r="AK132" s="104">
        <f t="shared" si="37"/>
        <v>12943.219384810349</v>
      </c>
    </row>
    <row r="133" spans="1:37" x14ac:dyDescent="0.2">
      <c r="A133" s="110"/>
      <c r="B133" s="499" t="s">
        <v>77</v>
      </c>
      <c r="C133" s="465">
        <v>17147.819368999997</v>
      </c>
      <c r="D133" s="465">
        <v>0</v>
      </c>
      <c r="E133" s="465">
        <v>0</v>
      </c>
      <c r="F133" s="465">
        <v>0</v>
      </c>
      <c r="G133" s="465">
        <v>0</v>
      </c>
      <c r="H133" s="465">
        <v>0</v>
      </c>
      <c r="I133" s="465">
        <v>0</v>
      </c>
      <c r="J133" s="465">
        <v>0</v>
      </c>
      <c r="K133" s="103">
        <v>0</v>
      </c>
      <c r="L133" s="465">
        <v>0</v>
      </c>
      <c r="M133" s="465">
        <v>0</v>
      </c>
      <c r="N133" s="465">
        <v>0</v>
      </c>
      <c r="O133" s="465">
        <v>0</v>
      </c>
      <c r="P133" s="465">
        <v>0</v>
      </c>
      <c r="Q133" s="465">
        <v>0</v>
      </c>
      <c r="R133" s="465">
        <v>0</v>
      </c>
      <c r="S133" s="465">
        <v>0</v>
      </c>
      <c r="T133" s="465">
        <v>0</v>
      </c>
      <c r="U133" s="465">
        <v>0</v>
      </c>
      <c r="V133" s="465">
        <v>0</v>
      </c>
      <c r="W133" s="465">
        <v>0</v>
      </c>
      <c r="X133" s="465">
        <v>0</v>
      </c>
      <c r="Y133" s="465">
        <v>0</v>
      </c>
      <c r="Z133" s="465">
        <v>0</v>
      </c>
      <c r="AA133" s="465">
        <v>0</v>
      </c>
      <c r="AB133" s="465">
        <v>0</v>
      </c>
      <c r="AC133" s="465">
        <v>0</v>
      </c>
      <c r="AD133" s="465">
        <v>0</v>
      </c>
      <c r="AE133" s="465">
        <v>0</v>
      </c>
      <c r="AF133" s="465">
        <v>0</v>
      </c>
      <c r="AG133" s="465">
        <v>0</v>
      </c>
      <c r="AH133" s="465">
        <v>0</v>
      </c>
      <c r="AI133" s="465">
        <v>0</v>
      </c>
      <c r="AJ133" s="465">
        <v>0</v>
      </c>
      <c r="AK133" s="103">
        <f t="shared" si="37"/>
        <v>17147.819368999997</v>
      </c>
    </row>
    <row r="134" spans="1:37" x14ac:dyDescent="0.2">
      <c r="A134" s="110"/>
      <c r="B134" s="460" t="s">
        <v>411</v>
      </c>
      <c r="C134" s="461">
        <f t="shared" ref="C134:AJ134" si="39">+C135+C142</f>
        <v>86.730542909604608</v>
      </c>
      <c r="D134" s="461">
        <f t="shared" si="39"/>
        <v>105.18049482993634</v>
      </c>
      <c r="E134" s="461">
        <f t="shared" si="39"/>
        <v>164.83325662553136</v>
      </c>
      <c r="F134" s="461">
        <f t="shared" si="39"/>
        <v>164.83325662553136</v>
      </c>
      <c r="G134" s="461">
        <f t="shared" si="39"/>
        <v>184.71751055739637</v>
      </c>
      <c r="H134" s="461">
        <f t="shared" si="39"/>
        <v>72.04007161016132</v>
      </c>
      <c r="I134" s="461">
        <f t="shared" si="39"/>
        <v>21.239285939864345</v>
      </c>
      <c r="J134" s="461">
        <f t="shared" si="39"/>
        <v>0.46950798702474678</v>
      </c>
      <c r="K134" s="461">
        <f t="shared" si="39"/>
        <v>0.46950798702474678</v>
      </c>
      <c r="L134" s="461">
        <f t="shared" si="39"/>
        <v>1.0055079970247467</v>
      </c>
      <c r="M134" s="461">
        <f t="shared" si="39"/>
        <v>0.46950798702474678</v>
      </c>
      <c r="N134" s="461">
        <f t="shared" si="39"/>
        <v>0.46950798702474678</v>
      </c>
      <c r="O134" s="461">
        <f t="shared" si="39"/>
        <v>0.46950798702474678</v>
      </c>
      <c r="P134" s="461">
        <f t="shared" si="39"/>
        <v>0.46950798702474678</v>
      </c>
      <c r="Q134" s="461">
        <f t="shared" si="39"/>
        <v>0.46950798702474678</v>
      </c>
      <c r="R134" s="461">
        <f t="shared" si="39"/>
        <v>0.46950798702474678</v>
      </c>
      <c r="S134" s="461">
        <f t="shared" si="39"/>
        <v>0.46950798702474678</v>
      </c>
      <c r="T134" s="461">
        <f t="shared" si="39"/>
        <v>0.46950798702474678</v>
      </c>
      <c r="U134" s="461">
        <f t="shared" si="39"/>
        <v>0.46950798702474678</v>
      </c>
      <c r="V134" s="461">
        <f t="shared" si="39"/>
        <v>0.46950798702474678</v>
      </c>
      <c r="W134" s="461">
        <f t="shared" si="39"/>
        <v>0.46950798702474678</v>
      </c>
      <c r="X134" s="461">
        <f t="shared" si="39"/>
        <v>0.46950798702474678</v>
      </c>
      <c r="Y134" s="461">
        <f t="shared" si="39"/>
        <v>0.46950798702474678</v>
      </c>
      <c r="Z134" s="461">
        <f t="shared" si="39"/>
        <v>0.46950798702474678</v>
      </c>
      <c r="AA134" s="461">
        <f t="shared" si="39"/>
        <v>0.46950798702474678</v>
      </c>
      <c r="AB134" s="461">
        <f t="shared" si="39"/>
        <v>0.46950798702474678</v>
      </c>
      <c r="AC134" s="461">
        <f t="shared" si="39"/>
        <v>0.46950798702474678</v>
      </c>
      <c r="AD134" s="461">
        <f t="shared" si="39"/>
        <v>0.46950798702474678</v>
      </c>
      <c r="AE134" s="461">
        <f t="shared" si="39"/>
        <v>0.46950798702474678</v>
      </c>
      <c r="AF134" s="461">
        <f t="shared" si="39"/>
        <v>0.46950798702474678</v>
      </c>
      <c r="AG134" s="461">
        <f t="shared" si="39"/>
        <v>0.46950798702474678</v>
      </c>
      <c r="AH134" s="461">
        <f t="shared" si="39"/>
        <v>0.46950798702474678</v>
      </c>
      <c r="AI134" s="461">
        <f t="shared" si="39"/>
        <v>28.170479224680683</v>
      </c>
      <c r="AJ134" s="461">
        <f t="shared" si="39"/>
        <v>0</v>
      </c>
      <c r="AK134" s="101">
        <f t="shared" si="37"/>
        <v>840.01859800832426</v>
      </c>
    </row>
    <row r="135" spans="1:37" x14ac:dyDescent="0.2">
      <c r="A135" s="110"/>
      <c r="B135" s="467" t="s">
        <v>79</v>
      </c>
      <c r="C135" s="489">
        <f t="shared" ref="C135:AJ135" si="40">+C136+C139</f>
        <v>73.456801759604602</v>
      </c>
      <c r="D135" s="489">
        <f t="shared" si="40"/>
        <v>105.18049482993634</v>
      </c>
      <c r="E135" s="489">
        <f t="shared" si="40"/>
        <v>164.83325662553136</v>
      </c>
      <c r="F135" s="489">
        <f t="shared" si="40"/>
        <v>164.83325662553136</v>
      </c>
      <c r="G135" s="489">
        <f t="shared" si="40"/>
        <v>184.71751055739637</v>
      </c>
      <c r="H135" s="489">
        <f t="shared" si="40"/>
        <v>72.04007161016132</v>
      </c>
      <c r="I135" s="489">
        <f t="shared" si="40"/>
        <v>21.239285939864345</v>
      </c>
      <c r="J135" s="489">
        <f t="shared" si="40"/>
        <v>0.46950798702474678</v>
      </c>
      <c r="K135" s="489">
        <f t="shared" si="40"/>
        <v>0.46950798702474678</v>
      </c>
      <c r="L135" s="489">
        <f t="shared" si="40"/>
        <v>0.46950798702474678</v>
      </c>
      <c r="M135" s="489">
        <f t="shared" si="40"/>
        <v>0.46950798702474678</v>
      </c>
      <c r="N135" s="489">
        <f t="shared" si="40"/>
        <v>0.46950798702474678</v>
      </c>
      <c r="O135" s="489">
        <f t="shared" si="40"/>
        <v>0.46950798702474678</v>
      </c>
      <c r="P135" s="489">
        <f t="shared" si="40"/>
        <v>0.46950798702474678</v>
      </c>
      <c r="Q135" s="489">
        <f t="shared" si="40"/>
        <v>0.46950798702474678</v>
      </c>
      <c r="R135" s="489">
        <f t="shared" si="40"/>
        <v>0.46950798702474678</v>
      </c>
      <c r="S135" s="489">
        <f t="shared" si="40"/>
        <v>0.46950798702474678</v>
      </c>
      <c r="T135" s="489">
        <f t="shared" si="40"/>
        <v>0.46950798702474678</v>
      </c>
      <c r="U135" s="489">
        <f t="shared" si="40"/>
        <v>0.46950798702474678</v>
      </c>
      <c r="V135" s="489">
        <f t="shared" si="40"/>
        <v>0.46950798702474678</v>
      </c>
      <c r="W135" s="489">
        <f t="shared" si="40"/>
        <v>0.46950798702474678</v>
      </c>
      <c r="X135" s="489">
        <f t="shared" si="40"/>
        <v>0.46950798702474678</v>
      </c>
      <c r="Y135" s="489">
        <f t="shared" si="40"/>
        <v>0.46950798702474678</v>
      </c>
      <c r="Z135" s="489">
        <f t="shared" si="40"/>
        <v>0.46950798702474678</v>
      </c>
      <c r="AA135" s="489">
        <f t="shared" si="40"/>
        <v>0.46950798702474678</v>
      </c>
      <c r="AB135" s="489">
        <f t="shared" si="40"/>
        <v>0.46950798702474678</v>
      </c>
      <c r="AC135" s="489">
        <f t="shared" si="40"/>
        <v>0.46950798702474678</v>
      </c>
      <c r="AD135" s="489">
        <f t="shared" si="40"/>
        <v>0.46950798702474678</v>
      </c>
      <c r="AE135" s="489">
        <f t="shared" si="40"/>
        <v>0.46950798702474678</v>
      </c>
      <c r="AF135" s="489">
        <f t="shared" si="40"/>
        <v>0.46950798702474678</v>
      </c>
      <c r="AG135" s="489">
        <f t="shared" si="40"/>
        <v>0.46950798702474678</v>
      </c>
      <c r="AH135" s="489">
        <f t="shared" si="40"/>
        <v>0.46950798702474678</v>
      </c>
      <c r="AI135" s="489">
        <f t="shared" si="40"/>
        <v>28.170479224680683</v>
      </c>
      <c r="AJ135" s="489">
        <f t="shared" si="40"/>
        <v>0</v>
      </c>
      <c r="AK135" s="115">
        <f t="shared" si="37"/>
        <v>826.20885684832422</v>
      </c>
    </row>
    <row r="136" spans="1:37" x14ac:dyDescent="0.2">
      <c r="A136" s="110"/>
      <c r="B136" s="471" t="s">
        <v>91</v>
      </c>
      <c r="C136" s="490">
        <f t="shared" ref="C136:AJ136" si="41">+C137+C138</f>
        <v>72.978533799212144</v>
      </c>
      <c r="D136" s="490">
        <f t="shared" si="41"/>
        <v>71.570563623136579</v>
      </c>
      <c r="E136" s="490">
        <f t="shared" si="41"/>
        <v>71.570563623136579</v>
      </c>
      <c r="F136" s="490">
        <f t="shared" si="41"/>
        <v>71.570563623136579</v>
      </c>
      <c r="G136" s="490">
        <f t="shared" si="41"/>
        <v>71.570563623136579</v>
      </c>
      <c r="H136" s="490">
        <f t="shared" si="41"/>
        <v>71.570563623136579</v>
      </c>
      <c r="I136" s="490">
        <f t="shared" si="41"/>
        <v>20.769777952839597</v>
      </c>
      <c r="J136" s="490">
        <f t="shared" si="41"/>
        <v>0</v>
      </c>
      <c r="K136" s="490">
        <f t="shared" si="41"/>
        <v>0</v>
      </c>
      <c r="L136" s="490">
        <f t="shared" si="41"/>
        <v>0</v>
      </c>
      <c r="M136" s="490">
        <f t="shared" si="41"/>
        <v>0</v>
      </c>
      <c r="N136" s="490">
        <f t="shared" si="41"/>
        <v>0</v>
      </c>
      <c r="O136" s="490">
        <f t="shared" si="41"/>
        <v>0</v>
      </c>
      <c r="P136" s="490">
        <f t="shared" si="41"/>
        <v>0</v>
      </c>
      <c r="Q136" s="490">
        <f t="shared" si="41"/>
        <v>0</v>
      </c>
      <c r="R136" s="490">
        <f t="shared" si="41"/>
        <v>0</v>
      </c>
      <c r="S136" s="490">
        <f t="shared" si="41"/>
        <v>0</v>
      </c>
      <c r="T136" s="490">
        <f t="shared" si="41"/>
        <v>0</v>
      </c>
      <c r="U136" s="490">
        <f t="shared" si="41"/>
        <v>0</v>
      </c>
      <c r="V136" s="490">
        <f t="shared" si="41"/>
        <v>0</v>
      </c>
      <c r="W136" s="490">
        <f t="shared" si="41"/>
        <v>0</v>
      </c>
      <c r="X136" s="490">
        <f t="shared" si="41"/>
        <v>0</v>
      </c>
      <c r="Y136" s="490">
        <f t="shared" si="41"/>
        <v>0</v>
      </c>
      <c r="Z136" s="490">
        <f t="shared" si="41"/>
        <v>0</v>
      </c>
      <c r="AA136" s="490">
        <f t="shared" si="41"/>
        <v>0</v>
      </c>
      <c r="AB136" s="490">
        <f t="shared" si="41"/>
        <v>0</v>
      </c>
      <c r="AC136" s="490">
        <f t="shared" si="41"/>
        <v>0</v>
      </c>
      <c r="AD136" s="490">
        <f t="shared" si="41"/>
        <v>0</v>
      </c>
      <c r="AE136" s="490">
        <f t="shared" si="41"/>
        <v>0</v>
      </c>
      <c r="AF136" s="490">
        <f t="shared" si="41"/>
        <v>0</v>
      </c>
      <c r="AG136" s="490">
        <f t="shared" si="41"/>
        <v>0</v>
      </c>
      <c r="AH136" s="490">
        <f t="shared" si="41"/>
        <v>0</v>
      </c>
      <c r="AI136" s="490">
        <f t="shared" si="41"/>
        <v>0</v>
      </c>
      <c r="AJ136" s="490">
        <f t="shared" si="41"/>
        <v>0</v>
      </c>
      <c r="AK136" s="102">
        <f t="shared" si="37"/>
        <v>451.6011298677347</v>
      </c>
    </row>
    <row r="137" spans="1:37" x14ac:dyDescent="0.2">
      <c r="A137" s="110"/>
      <c r="B137" s="471" t="s">
        <v>170</v>
      </c>
      <c r="C137" s="490">
        <v>71.570563623136579</v>
      </c>
      <c r="D137" s="490">
        <v>71.570563623136579</v>
      </c>
      <c r="E137" s="490">
        <v>71.570563623136579</v>
      </c>
      <c r="F137" s="490">
        <v>71.570563623136579</v>
      </c>
      <c r="G137" s="490">
        <v>71.570563623136579</v>
      </c>
      <c r="H137" s="490">
        <v>71.570563623136579</v>
      </c>
      <c r="I137" s="490">
        <v>20.769777952839597</v>
      </c>
      <c r="J137" s="490">
        <v>0</v>
      </c>
      <c r="K137" s="102">
        <v>0</v>
      </c>
      <c r="L137" s="490">
        <v>0</v>
      </c>
      <c r="M137" s="490">
        <v>0</v>
      </c>
      <c r="N137" s="490">
        <v>0</v>
      </c>
      <c r="O137" s="490">
        <v>0</v>
      </c>
      <c r="P137" s="490">
        <v>0</v>
      </c>
      <c r="Q137" s="490">
        <v>0</v>
      </c>
      <c r="R137" s="490">
        <v>0</v>
      </c>
      <c r="S137" s="490">
        <v>0</v>
      </c>
      <c r="T137" s="490">
        <v>0</v>
      </c>
      <c r="U137" s="490">
        <v>0</v>
      </c>
      <c r="V137" s="490">
        <v>0</v>
      </c>
      <c r="W137" s="490">
        <v>0</v>
      </c>
      <c r="X137" s="490">
        <v>0</v>
      </c>
      <c r="Y137" s="490">
        <v>0</v>
      </c>
      <c r="Z137" s="490">
        <v>0</v>
      </c>
      <c r="AA137" s="490">
        <v>0</v>
      </c>
      <c r="AB137" s="490">
        <v>0</v>
      </c>
      <c r="AC137" s="490">
        <v>0</v>
      </c>
      <c r="AD137" s="490">
        <v>0</v>
      </c>
      <c r="AE137" s="490">
        <v>0</v>
      </c>
      <c r="AF137" s="490">
        <v>0</v>
      </c>
      <c r="AG137" s="490">
        <v>0</v>
      </c>
      <c r="AH137" s="490">
        <v>0</v>
      </c>
      <c r="AI137" s="490">
        <v>0</v>
      </c>
      <c r="AJ137" s="490">
        <v>0</v>
      </c>
      <c r="AK137" s="102">
        <f t="shared" si="37"/>
        <v>450.1931596916591</v>
      </c>
    </row>
    <row r="138" spans="1:37" x14ac:dyDescent="0.2">
      <c r="A138" s="110"/>
      <c r="B138" s="471" t="s">
        <v>94</v>
      </c>
      <c r="C138" s="490">
        <v>1.4079701760755696</v>
      </c>
      <c r="D138" s="490">
        <v>0</v>
      </c>
      <c r="E138" s="490">
        <v>0</v>
      </c>
      <c r="F138" s="490">
        <v>0</v>
      </c>
      <c r="G138" s="490">
        <v>0</v>
      </c>
      <c r="H138" s="490">
        <v>0</v>
      </c>
      <c r="I138" s="490">
        <v>0</v>
      </c>
      <c r="J138" s="490">
        <v>0</v>
      </c>
      <c r="K138" s="102">
        <v>0</v>
      </c>
      <c r="L138" s="490">
        <v>0</v>
      </c>
      <c r="M138" s="490">
        <v>0</v>
      </c>
      <c r="N138" s="490">
        <v>0</v>
      </c>
      <c r="O138" s="490">
        <v>0</v>
      </c>
      <c r="P138" s="490">
        <v>0</v>
      </c>
      <c r="Q138" s="490">
        <v>0</v>
      </c>
      <c r="R138" s="490">
        <v>0</v>
      </c>
      <c r="S138" s="490">
        <v>0</v>
      </c>
      <c r="T138" s="490">
        <v>0</v>
      </c>
      <c r="U138" s="490">
        <v>0</v>
      </c>
      <c r="V138" s="490">
        <v>0</v>
      </c>
      <c r="W138" s="490">
        <v>0</v>
      </c>
      <c r="X138" s="490">
        <v>0</v>
      </c>
      <c r="Y138" s="490">
        <v>0</v>
      </c>
      <c r="Z138" s="490">
        <v>0</v>
      </c>
      <c r="AA138" s="490">
        <v>0</v>
      </c>
      <c r="AB138" s="490">
        <v>0</v>
      </c>
      <c r="AC138" s="490">
        <v>0</v>
      </c>
      <c r="AD138" s="490">
        <v>0</v>
      </c>
      <c r="AE138" s="490">
        <v>0</v>
      </c>
      <c r="AF138" s="490">
        <v>0</v>
      </c>
      <c r="AG138" s="490">
        <v>0</v>
      </c>
      <c r="AH138" s="490">
        <v>0</v>
      </c>
      <c r="AI138" s="490">
        <v>0</v>
      </c>
      <c r="AJ138" s="490">
        <v>0</v>
      </c>
      <c r="AK138" s="102">
        <f t="shared" si="37"/>
        <v>1.4079701760755696</v>
      </c>
    </row>
    <row r="139" spans="1:37" x14ac:dyDescent="0.2">
      <c r="A139" s="110"/>
      <c r="B139" s="491" t="s">
        <v>95</v>
      </c>
      <c r="C139" s="490">
        <f t="shared" ref="C139:AJ139" si="42">+C140+C141</f>
        <v>0.47826796039245351</v>
      </c>
      <c r="D139" s="490">
        <f t="shared" si="42"/>
        <v>33.609931206799757</v>
      </c>
      <c r="E139" s="490">
        <f t="shared" si="42"/>
        <v>93.262693002394769</v>
      </c>
      <c r="F139" s="490">
        <f t="shared" si="42"/>
        <v>93.262693002394769</v>
      </c>
      <c r="G139" s="490">
        <f t="shared" si="42"/>
        <v>113.14694693425979</v>
      </c>
      <c r="H139" s="490">
        <f t="shared" si="42"/>
        <v>0.46950798702474678</v>
      </c>
      <c r="I139" s="490">
        <f t="shared" si="42"/>
        <v>0.46950798702474678</v>
      </c>
      <c r="J139" s="490">
        <f t="shared" si="42"/>
        <v>0.46950798702474678</v>
      </c>
      <c r="K139" s="490">
        <f t="shared" si="42"/>
        <v>0.46950798702474678</v>
      </c>
      <c r="L139" s="490">
        <f t="shared" si="42"/>
        <v>0.46950798702474678</v>
      </c>
      <c r="M139" s="490">
        <f t="shared" si="42"/>
        <v>0.46950798702474678</v>
      </c>
      <c r="N139" s="490">
        <f t="shared" si="42"/>
        <v>0.46950798702474678</v>
      </c>
      <c r="O139" s="490">
        <f t="shared" si="42"/>
        <v>0.46950798702474678</v>
      </c>
      <c r="P139" s="490">
        <f t="shared" si="42"/>
        <v>0.46950798702474678</v>
      </c>
      <c r="Q139" s="490">
        <f t="shared" si="42"/>
        <v>0.46950798702474678</v>
      </c>
      <c r="R139" s="490">
        <f t="shared" si="42"/>
        <v>0.46950798702474678</v>
      </c>
      <c r="S139" s="490">
        <f t="shared" si="42"/>
        <v>0.46950798702474678</v>
      </c>
      <c r="T139" s="490">
        <f t="shared" si="42"/>
        <v>0.46950798702474678</v>
      </c>
      <c r="U139" s="490">
        <f t="shared" si="42"/>
        <v>0.46950798702474678</v>
      </c>
      <c r="V139" s="490">
        <f t="shared" si="42"/>
        <v>0.46950798702474678</v>
      </c>
      <c r="W139" s="490">
        <f t="shared" si="42"/>
        <v>0.46950798702474678</v>
      </c>
      <c r="X139" s="490">
        <f t="shared" si="42"/>
        <v>0.46950798702474678</v>
      </c>
      <c r="Y139" s="490">
        <f t="shared" si="42"/>
        <v>0.46950798702474678</v>
      </c>
      <c r="Z139" s="490">
        <f t="shared" si="42"/>
        <v>0.46950798702474678</v>
      </c>
      <c r="AA139" s="490">
        <f t="shared" si="42"/>
        <v>0.46950798702474678</v>
      </c>
      <c r="AB139" s="490">
        <f t="shared" si="42"/>
        <v>0.46950798702474678</v>
      </c>
      <c r="AC139" s="490">
        <f t="shared" si="42"/>
        <v>0.46950798702474678</v>
      </c>
      <c r="AD139" s="490">
        <f t="shared" si="42"/>
        <v>0.46950798702474678</v>
      </c>
      <c r="AE139" s="490">
        <f t="shared" si="42"/>
        <v>0.46950798702474678</v>
      </c>
      <c r="AF139" s="490">
        <f t="shared" si="42"/>
        <v>0.46950798702474678</v>
      </c>
      <c r="AG139" s="490">
        <f t="shared" si="42"/>
        <v>0.46950798702474678</v>
      </c>
      <c r="AH139" s="490">
        <f t="shared" si="42"/>
        <v>0.46950798702474678</v>
      </c>
      <c r="AI139" s="490">
        <f t="shared" si="42"/>
        <v>28.170479224680683</v>
      </c>
      <c r="AJ139" s="490">
        <f t="shared" si="42"/>
        <v>0</v>
      </c>
      <c r="AK139" s="102">
        <f t="shared" si="37"/>
        <v>374.607726980591</v>
      </c>
    </row>
    <row r="140" spans="1:37" x14ac:dyDescent="0.2">
      <c r="A140" s="110"/>
      <c r="B140" s="471" t="s">
        <v>170</v>
      </c>
      <c r="C140" s="490">
        <v>8.759973367706746E-3</v>
      </c>
      <c r="D140" s="490">
        <v>33.140423219775009</v>
      </c>
      <c r="E140" s="490">
        <v>92.793185015370028</v>
      </c>
      <c r="F140" s="490">
        <v>92.793185015370028</v>
      </c>
      <c r="G140" s="490">
        <v>112.67743894723505</v>
      </c>
      <c r="H140" s="490">
        <v>0</v>
      </c>
      <c r="I140" s="490">
        <v>0</v>
      </c>
      <c r="J140" s="490">
        <v>0</v>
      </c>
      <c r="K140" s="102">
        <v>0</v>
      </c>
      <c r="L140" s="490">
        <v>0</v>
      </c>
      <c r="M140" s="490">
        <v>0</v>
      </c>
      <c r="N140" s="490">
        <v>0</v>
      </c>
      <c r="O140" s="490">
        <v>0</v>
      </c>
      <c r="P140" s="490">
        <v>0</v>
      </c>
      <c r="Q140" s="490">
        <v>0</v>
      </c>
      <c r="R140" s="490">
        <v>0</v>
      </c>
      <c r="S140" s="490">
        <v>0</v>
      </c>
      <c r="T140" s="490">
        <v>0</v>
      </c>
      <c r="U140" s="490">
        <v>0</v>
      </c>
      <c r="V140" s="490">
        <v>0</v>
      </c>
      <c r="W140" s="490">
        <v>0</v>
      </c>
      <c r="X140" s="490">
        <v>0</v>
      </c>
      <c r="Y140" s="490">
        <v>0</v>
      </c>
      <c r="Z140" s="490">
        <v>0</v>
      </c>
      <c r="AA140" s="490">
        <v>0</v>
      </c>
      <c r="AB140" s="490">
        <v>0</v>
      </c>
      <c r="AC140" s="490">
        <v>0</v>
      </c>
      <c r="AD140" s="490">
        <v>0</v>
      </c>
      <c r="AE140" s="490">
        <v>0</v>
      </c>
      <c r="AF140" s="490">
        <v>0</v>
      </c>
      <c r="AG140" s="490">
        <v>0</v>
      </c>
      <c r="AH140" s="490">
        <v>0</v>
      </c>
      <c r="AI140" s="490">
        <v>0</v>
      </c>
      <c r="AJ140" s="490">
        <v>0</v>
      </c>
      <c r="AK140" s="102">
        <f t="shared" si="37"/>
        <v>331.41299217111782</v>
      </c>
    </row>
    <row r="141" spans="1:37" x14ac:dyDescent="0.2">
      <c r="A141" s="110"/>
      <c r="B141" s="492" t="s">
        <v>94</v>
      </c>
      <c r="C141" s="493">
        <v>0.46950798702474678</v>
      </c>
      <c r="D141" s="493">
        <v>0.46950798702474678</v>
      </c>
      <c r="E141" s="493">
        <v>0.46950798702474678</v>
      </c>
      <c r="F141" s="493">
        <v>0.46950798702474678</v>
      </c>
      <c r="G141" s="493">
        <v>0.46950798702474678</v>
      </c>
      <c r="H141" s="493">
        <v>0.46950798702474678</v>
      </c>
      <c r="I141" s="493">
        <v>0.46950798702474678</v>
      </c>
      <c r="J141" s="493">
        <v>0.46950798702474678</v>
      </c>
      <c r="K141" s="493">
        <v>0.46950798702474678</v>
      </c>
      <c r="L141" s="493">
        <v>0.46950798702474678</v>
      </c>
      <c r="M141" s="493">
        <v>0.46950798702474678</v>
      </c>
      <c r="N141" s="493">
        <v>0.46950798702474678</v>
      </c>
      <c r="O141" s="493">
        <v>0.46950798702474678</v>
      </c>
      <c r="P141" s="493">
        <v>0.46950798702474678</v>
      </c>
      <c r="Q141" s="493">
        <v>0.46950798702474678</v>
      </c>
      <c r="R141" s="493">
        <v>0.46950798702474678</v>
      </c>
      <c r="S141" s="493">
        <v>0.46950798702474678</v>
      </c>
      <c r="T141" s="493">
        <v>0.46950798702474678</v>
      </c>
      <c r="U141" s="493">
        <v>0.46950798702474678</v>
      </c>
      <c r="V141" s="493">
        <v>0.46950798702474678</v>
      </c>
      <c r="W141" s="493">
        <v>0.46950798702474678</v>
      </c>
      <c r="X141" s="493">
        <v>0.46950798702474678</v>
      </c>
      <c r="Y141" s="493">
        <v>0.46950798702474678</v>
      </c>
      <c r="Z141" s="493">
        <v>0.46950798702474678</v>
      </c>
      <c r="AA141" s="493">
        <v>0.46950798702474678</v>
      </c>
      <c r="AB141" s="493">
        <v>0.46950798702474678</v>
      </c>
      <c r="AC141" s="493">
        <v>0.46950798702474678</v>
      </c>
      <c r="AD141" s="493">
        <v>0.46950798702474678</v>
      </c>
      <c r="AE141" s="493">
        <v>0.46950798702474678</v>
      </c>
      <c r="AF141" s="493">
        <v>0.46950798702474678</v>
      </c>
      <c r="AG141" s="493">
        <v>0.46950798702474678</v>
      </c>
      <c r="AH141" s="493">
        <v>0.46950798702474678</v>
      </c>
      <c r="AI141" s="490">
        <v>28.170479224680683</v>
      </c>
      <c r="AJ141" s="490">
        <v>0</v>
      </c>
      <c r="AK141" s="152">
        <f t="shared" si="37"/>
        <v>43.194734809472578</v>
      </c>
    </row>
    <row r="142" spans="1:37" ht="12" customHeight="1" x14ac:dyDescent="0.2">
      <c r="A142" s="110"/>
      <c r="B142" s="468" t="s">
        <v>77</v>
      </c>
      <c r="C142" s="494">
        <f t="shared" ref="C142:AJ142" si="43">+C143+C144</f>
        <v>13.273741150000001</v>
      </c>
      <c r="D142" s="494">
        <f t="shared" si="43"/>
        <v>0</v>
      </c>
      <c r="E142" s="494">
        <f t="shared" si="43"/>
        <v>0</v>
      </c>
      <c r="F142" s="494">
        <f t="shared" si="43"/>
        <v>0</v>
      </c>
      <c r="G142" s="494">
        <f t="shared" si="43"/>
        <v>0</v>
      </c>
      <c r="H142" s="494">
        <f t="shared" si="43"/>
        <v>0</v>
      </c>
      <c r="I142" s="494">
        <f t="shared" si="43"/>
        <v>0</v>
      </c>
      <c r="J142" s="494">
        <f t="shared" si="43"/>
        <v>0</v>
      </c>
      <c r="K142" s="494">
        <f t="shared" si="43"/>
        <v>0</v>
      </c>
      <c r="L142" s="494">
        <f t="shared" si="43"/>
        <v>0.53600000999999997</v>
      </c>
      <c r="M142" s="494">
        <f t="shared" si="43"/>
        <v>0</v>
      </c>
      <c r="N142" s="494">
        <f t="shared" si="43"/>
        <v>0</v>
      </c>
      <c r="O142" s="494">
        <f t="shared" si="43"/>
        <v>0</v>
      </c>
      <c r="P142" s="494">
        <f t="shared" si="43"/>
        <v>0</v>
      </c>
      <c r="Q142" s="494">
        <f t="shared" si="43"/>
        <v>0</v>
      </c>
      <c r="R142" s="494">
        <f t="shared" si="43"/>
        <v>0</v>
      </c>
      <c r="S142" s="494">
        <f t="shared" si="43"/>
        <v>0</v>
      </c>
      <c r="T142" s="494">
        <f t="shared" si="43"/>
        <v>0</v>
      </c>
      <c r="U142" s="494">
        <f t="shared" si="43"/>
        <v>0</v>
      </c>
      <c r="V142" s="494">
        <f t="shared" si="43"/>
        <v>0</v>
      </c>
      <c r="W142" s="494">
        <f t="shared" si="43"/>
        <v>0</v>
      </c>
      <c r="X142" s="494">
        <f t="shared" si="43"/>
        <v>0</v>
      </c>
      <c r="Y142" s="494">
        <f t="shared" si="43"/>
        <v>0</v>
      </c>
      <c r="Z142" s="494">
        <f t="shared" si="43"/>
        <v>0</v>
      </c>
      <c r="AA142" s="494">
        <f t="shared" si="43"/>
        <v>0</v>
      </c>
      <c r="AB142" s="494">
        <f t="shared" si="43"/>
        <v>0</v>
      </c>
      <c r="AC142" s="494">
        <f t="shared" si="43"/>
        <v>0</v>
      </c>
      <c r="AD142" s="494">
        <f t="shared" si="43"/>
        <v>0</v>
      </c>
      <c r="AE142" s="494">
        <f t="shared" si="43"/>
        <v>0</v>
      </c>
      <c r="AF142" s="494">
        <f t="shared" si="43"/>
        <v>0</v>
      </c>
      <c r="AG142" s="494">
        <f t="shared" si="43"/>
        <v>0</v>
      </c>
      <c r="AH142" s="494">
        <f t="shared" si="43"/>
        <v>0</v>
      </c>
      <c r="AI142" s="494">
        <f t="shared" si="43"/>
        <v>0</v>
      </c>
      <c r="AJ142" s="494">
        <f t="shared" si="43"/>
        <v>0</v>
      </c>
      <c r="AK142" s="104">
        <f t="shared" si="37"/>
        <v>13.809741160000002</v>
      </c>
    </row>
    <row r="143" spans="1:37" ht="12" customHeight="1" x14ac:dyDescent="0.2">
      <c r="A143" s="110"/>
      <c r="B143" s="471" t="s">
        <v>170</v>
      </c>
      <c r="C143" s="490">
        <v>3.06876302</v>
      </c>
      <c r="D143" s="490">
        <v>0</v>
      </c>
      <c r="E143" s="490">
        <v>0</v>
      </c>
      <c r="F143" s="490">
        <v>0</v>
      </c>
      <c r="G143" s="490">
        <v>0</v>
      </c>
      <c r="H143" s="490">
        <v>0</v>
      </c>
      <c r="I143" s="490">
        <v>0</v>
      </c>
      <c r="J143" s="490">
        <v>0</v>
      </c>
      <c r="K143" s="102">
        <v>0</v>
      </c>
      <c r="L143" s="490">
        <v>0</v>
      </c>
      <c r="M143" s="490">
        <v>0</v>
      </c>
      <c r="N143" s="490">
        <v>0</v>
      </c>
      <c r="O143" s="490">
        <v>0</v>
      </c>
      <c r="P143" s="490">
        <v>0</v>
      </c>
      <c r="Q143" s="490">
        <v>0</v>
      </c>
      <c r="R143" s="490">
        <v>0</v>
      </c>
      <c r="S143" s="490">
        <v>0</v>
      </c>
      <c r="T143" s="490">
        <v>0</v>
      </c>
      <c r="U143" s="490">
        <v>0</v>
      </c>
      <c r="V143" s="490">
        <v>0</v>
      </c>
      <c r="W143" s="490">
        <v>0</v>
      </c>
      <c r="X143" s="490">
        <v>0</v>
      </c>
      <c r="Y143" s="490">
        <v>0</v>
      </c>
      <c r="Z143" s="490">
        <v>0</v>
      </c>
      <c r="AA143" s="490">
        <v>0</v>
      </c>
      <c r="AB143" s="490">
        <v>0</v>
      </c>
      <c r="AC143" s="490">
        <v>0</v>
      </c>
      <c r="AD143" s="490">
        <v>0</v>
      </c>
      <c r="AE143" s="490">
        <v>0</v>
      </c>
      <c r="AF143" s="490">
        <v>0</v>
      </c>
      <c r="AG143" s="490">
        <v>0</v>
      </c>
      <c r="AH143" s="490">
        <v>0</v>
      </c>
      <c r="AI143" s="490">
        <v>0</v>
      </c>
      <c r="AJ143" s="490">
        <v>0</v>
      </c>
      <c r="AK143" s="102">
        <f t="shared" si="37"/>
        <v>3.06876302</v>
      </c>
    </row>
    <row r="144" spans="1:37" ht="12" customHeight="1" x14ac:dyDescent="0.2">
      <c r="A144" s="110"/>
      <c r="B144" s="471" t="s">
        <v>94</v>
      </c>
      <c r="C144" s="490">
        <v>10.204978130000001</v>
      </c>
      <c r="D144" s="490">
        <v>0</v>
      </c>
      <c r="E144" s="490">
        <v>0</v>
      </c>
      <c r="F144" s="490">
        <v>0</v>
      </c>
      <c r="G144" s="490">
        <v>0</v>
      </c>
      <c r="H144" s="490">
        <v>0</v>
      </c>
      <c r="I144" s="490">
        <v>0</v>
      </c>
      <c r="J144" s="490">
        <v>0</v>
      </c>
      <c r="K144" s="102">
        <v>0</v>
      </c>
      <c r="L144" s="490">
        <v>0.53600000999999997</v>
      </c>
      <c r="M144" s="490">
        <v>0</v>
      </c>
      <c r="N144" s="490">
        <v>0</v>
      </c>
      <c r="O144" s="490">
        <v>0</v>
      </c>
      <c r="P144" s="490">
        <v>0</v>
      </c>
      <c r="Q144" s="490">
        <v>0</v>
      </c>
      <c r="R144" s="490">
        <v>0</v>
      </c>
      <c r="S144" s="490">
        <v>0</v>
      </c>
      <c r="T144" s="490">
        <v>0</v>
      </c>
      <c r="U144" s="490">
        <v>0</v>
      </c>
      <c r="V144" s="490">
        <v>0</v>
      </c>
      <c r="W144" s="490">
        <v>0</v>
      </c>
      <c r="X144" s="490">
        <v>0</v>
      </c>
      <c r="Y144" s="490">
        <v>0</v>
      </c>
      <c r="Z144" s="490">
        <v>0</v>
      </c>
      <c r="AA144" s="490">
        <v>0</v>
      </c>
      <c r="AB144" s="490">
        <v>0</v>
      </c>
      <c r="AC144" s="490">
        <v>0</v>
      </c>
      <c r="AD144" s="490">
        <v>0</v>
      </c>
      <c r="AE144" s="490">
        <v>0</v>
      </c>
      <c r="AF144" s="490">
        <v>0</v>
      </c>
      <c r="AG144" s="490">
        <v>0</v>
      </c>
      <c r="AH144" s="490">
        <v>0</v>
      </c>
      <c r="AI144" s="490">
        <v>0</v>
      </c>
      <c r="AJ144" s="490">
        <v>0</v>
      </c>
      <c r="AK144" s="102">
        <f t="shared" si="37"/>
        <v>10.740978140000001</v>
      </c>
    </row>
    <row r="145" spans="1:37" x14ac:dyDescent="0.2">
      <c r="A145" s="110"/>
      <c r="B145" s="495"/>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row>
    <row r="146" spans="1:37" x14ac:dyDescent="0.2">
      <c r="A146" s="110"/>
      <c r="B146" s="458" t="s">
        <v>118</v>
      </c>
      <c r="C146" s="147">
        <f t="shared" ref="C146:AJ146" si="44">+C147+C148</f>
        <v>46605.700306674291</v>
      </c>
      <c r="D146" s="147">
        <f t="shared" si="44"/>
        <v>11532.774449635133</v>
      </c>
      <c r="E146" s="147">
        <f t="shared" si="44"/>
        <v>12424.195191721552</v>
      </c>
      <c r="F146" s="147">
        <f t="shared" si="44"/>
        <v>5400.0467916833213</v>
      </c>
      <c r="G146" s="147">
        <f t="shared" si="44"/>
        <v>2983.2241262320995</v>
      </c>
      <c r="H146" s="147">
        <f t="shared" si="44"/>
        <v>1759.9873080836198</v>
      </c>
      <c r="I146" s="147">
        <f t="shared" si="44"/>
        <v>432.60250157538565</v>
      </c>
      <c r="J146" s="147">
        <f t="shared" si="44"/>
        <v>411.83272362254604</v>
      </c>
      <c r="K146" s="147">
        <f t="shared" si="44"/>
        <v>3617.9312201763273</v>
      </c>
      <c r="L146" s="147">
        <f t="shared" si="44"/>
        <v>592.45070832607303</v>
      </c>
      <c r="M146" s="147">
        <f t="shared" si="44"/>
        <v>411.83272362254604</v>
      </c>
      <c r="N146" s="147">
        <f t="shared" si="44"/>
        <v>477.82526240030194</v>
      </c>
      <c r="O146" s="147">
        <f t="shared" si="44"/>
        <v>592.80438044332516</v>
      </c>
      <c r="P146" s="147">
        <f t="shared" si="44"/>
        <v>1206.036378340797</v>
      </c>
      <c r="Q146" s="147">
        <f t="shared" si="44"/>
        <v>543.81780117805783</v>
      </c>
      <c r="R146" s="147">
        <f t="shared" si="44"/>
        <v>543.81780117805783</v>
      </c>
      <c r="S146" s="147">
        <f t="shared" si="44"/>
        <v>132.45458554253653</v>
      </c>
      <c r="T146" s="147">
        <f t="shared" si="44"/>
        <v>132.45458554253653</v>
      </c>
      <c r="U146" s="147">
        <f t="shared" si="44"/>
        <v>1129.9877305057798</v>
      </c>
      <c r="V146" s="147">
        <f t="shared" si="44"/>
        <v>1129.9877305057798</v>
      </c>
      <c r="W146" s="147">
        <f t="shared" si="44"/>
        <v>1195.9802693013989</v>
      </c>
      <c r="X146" s="147">
        <f t="shared" si="44"/>
        <v>998.00265295026827</v>
      </c>
      <c r="Y146" s="147">
        <f t="shared" si="44"/>
        <v>998.00265295026827</v>
      </c>
      <c r="Z146" s="147">
        <f t="shared" si="44"/>
        <v>998.00265295026827</v>
      </c>
      <c r="AA146" s="147">
        <f t="shared" si="44"/>
        <v>998.00265295026827</v>
      </c>
      <c r="AB146" s="147">
        <f t="shared" si="44"/>
        <v>998.00265295026827</v>
      </c>
      <c r="AC146" s="147">
        <f t="shared" si="44"/>
        <v>998.00265295026827</v>
      </c>
      <c r="AD146" s="147">
        <f t="shared" si="44"/>
        <v>998.00265295026827</v>
      </c>
      <c r="AE146" s="147">
        <f>+AE147+AE148</f>
        <v>0.46950798702474678</v>
      </c>
      <c r="AF146" s="147">
        <f t="shared" si="44"/>
        <v>0.46950798702474678</v>
      </c>
      <c r="AG146" s="147">
        <f t="shared" si="44"/>
        <v>0.46950798702474678</v>
      </c>
      <c r="AH146" s="147">
        <f t="shared" si="44"/>
        <v>0.46950798702474678</v>
      </c>
      <c r="AI146" s="147">
        <f t="shared" si="44"/>
        <v>28.170479224680683</v>
      </c>
      <c r="AJ146" s="147">
        <f t="shared" si="44"/>
        <v>0</v>
      </c>
      <c r="AK146" s="147">
        <f>SUM(C146:AJ146)</f>
        <v>100273.81165811609</v>
      </c>
    </row>
    <row r="147" spans="1:37" x14ac:dyDescent="0.2">
      <c r="A147" s="110"/>
      <c r="B147" s="496" t="s">
        <v>119</v>
      </c>
      <c r="C147" s="116">
        <v>276.90062605053862</v>
      </c>
      <c r="D147" s="116">
        <v>3006.1684424437371</v>
      </c>
      <c r="E147" s="116">
        <v>3989.0269337118598</v>
      </c>
      <c r="F147" s="116">
        <v>1977.7474424718723</v>
      </c>
      <c r="G147" s="116">
        <v>71.570563623136579</v>
      </c>
      <c r="H147" s="116">
        <v>71.570563623136579</v>
      </c>
      <c r="I147" s="116">
        <v>432.13299358836088</v>
      </c>
      <c r="J147" s="116">
        <v>411.36321563552127</v>
      </c>
      <c r="K147" s="116">
        <v>411.36321563552127</v>
      </c>
      <c r="L147" s="116">
        <v>591.98120033904831</v>
      </c>
      <c r="M147" s="116">
        <v>411.36321563552127</v>
      </c>
      <c r="N147" s="116">
        <v>477.35575441327717</v>
      </c>
      <c r="O147" s="116">
        <v>592.33487245630045</v>
      </c>
      <c r="P147" s="116">
        <v>1205.5668703537722</v>
      </c>
      <c r="Q147" s="116">
        <v>543.34829319103312</v>
      </c>
      <c r="R147" s="116">
        <v>543.34829319103312</v>
      </c>
      <c r="S147" s="116">
        <v>131.98507755551179</v>
      </c>
      <c r="T147" s="116">
        <v>131.98507755551179</v>
      </c>
      <c r="U147" s="116">
        <v>1129.518222518755</v>
      </c>
      <c r="V147" s="116">
        <v>1129.518222518755</v>
      </c>
      <c r="W147" s="116">
        <v>1195.5107613143741</v>
      </c>
      <c r="X147" s="116">
        <v>997.53314496324356</v>
      </c>
      <c r="Y147" s="116">
        <v>997.53314496324356</v>
      </c>
      <c r="Z147" s="116">
        <v>997.53314496324356</v>
      </c>
      <c r="AA147" s="116">
        <v>997.53314496324356</v>
      </c>
      <c r="AB147" s="116">
        <v>997.53314496324356</v>
      </c>
      <c r="AC147" s="116">
        <v>997.53314496324356</v>
      </c>
      <c r="AD147" s="116">
        <v>997.53314496324356</v>
      </c>
      <c r="AE147" s="116">
        <v>0</v>
      </c>
      <c r="AF147" s="116">
        <v>0</v>
      </c>
      <c r="AG147" s="116">
        <v>0</v>
      </c>
      <c r="AH147" s="116">
        <v>0</v>
      </c>
      <c r="AI147" s="116">
        <v>0</v>
      </c>
      <c r="AJ147" s="116">
        <v>0</v>
      </c>
      <c r="AK147" s="116">
        <f>SUM(C147:AJ147)</f>
        <v>25714.391872569278</v>
      </c>
    </row>
    <row r="148" spans="1:37" x14ac:dyDescent="0.2">
      <c r="A148" s="110"/>
      <c r="B148" s="497" t="s">
        <v>740</v>
      </c>
      <c r="C148" s="106">
        <v>46328.79968062375</v>
      </c>
      <c r="D148" s="106">
        <v>8526.6060071913962</v>
      </c>
      <c r="E148" s="106">
        <v>8435.1682580096913</v>
      </c>
      <c r="F148" s="106">
        <v>3422.2993492114488</v>
      </c>
      <c r="G148" s="106">
        <v>2911.6535626089631</v>
      </c>
      <c r="H148" s="106">
        <v>1688.4167444604832</v>
      </c>
      <c r="I148" s="106">
        <v>0.46950798702474678</v>
      </c>
      <c r="J148" s="106">
        <v>0.46950798702474678</v>
      </c>
      <c r="K148" s="106">
        <v>3206.5680045408062</v>
      </c>
      <c r="L148" s="106">
        <v>0.46950798702474678</v>
      </c>
      <c r="M148" s="106">
        <v>0.46950798702474678</v>
      </c>
      <c r="N148" s="106">
        <v>0.46950798702474678</v>
      </c>
      <c r="O148" s="106">
        <v>0.46950798702474678</v>
      </c>
      <c r="P148" s="106">
        <v>0.46950798702474678</v>
      </c>
      <c r="Q148" s="106">
        <v>0.46950798702474678</v>
      </c>
      <c r="R148" s="106">
        <v>0.46950798702474678</v>
      </c>
      <c r="S148" s="106">
        <v>0.46950798702474678</v>
      </c>
      <c r="T148" s="106">
        <v>0.46950798702474678</v>
      </c>
      <c r="U148" s="106">
        <v>0.46950798702474678</v>
      </c>
      <c r="V148" s="106">
        <v>0.46950798702474678</v>
      </c>
      <c r="W148" s="106">
        <v>0.46950798702474678</v>
      </c>
      <c r="X148" s="106">
        <v>0.46950798702474678</v>
      </c>
      <c r="Y148" s="106">
        <v>0.46950798702474678</v>
      </c>
      <c r="Z148" s="106">
        <v>0.46950798702474678</v>
      </c>
      <c r="AA148" s="106">
        <v>0.46950798702474678</v>
      </c>
      <c r="AB148" s="106">
        <v>0.46950798702474678</v>
      </c>
      <c r="AC148" s="106">
        <v>0.46950798702474678</v>
      </c>
      <c r="AD148" s="106">
        <v>0.46950798702474678</v>
      </c>
      <c r="AE148" s="106">
        <v>0.46950798702474678</v>
      </c>
      <c r="AF148" s="106">
        <v>0.46950798702474678</v>
      </c>
      <c r="AG148" s="106">
        <v>0.46950798702474678</v>
      </c>
      <c r="AH148" s="106">
        <v>0.46950798702474678</v>
      </c>
      <c r="AI148" s="106">
        <v>28.170479224680683</v>
      </c>
      <c r="AJ148" s="106">
        <v>0</v>
      </c>
      <c r="AK148" s="106">
        <f>SUM(C148:AJ148)</f>
        <v>74559.419785546939</v>
      </c>
    </row>
    <row r="149" spans="1:37" x14ac:dyDescent="0.2">
      <c r="B149" s="458" t="s">
        <v>120</v>
      </c>
      <c r="C149" s="101">
        <v>24792.82540700565</v>
      </c>
      <c r="D149" s="101">
        <v>13412.717201705516</v>
      </c>
      <c r="E149" s="101">
        <v>8982.0416267851142</v>
      </c>
      <c r="F149" s="101">
        <v>19713.69930770891</v>
      </c>
      <c r="G149" s="101">
        <v>22324.870104641439</v>
      </c>
      <c r="H149" s="101">
        <v>16881.832812578607</v>
      </c>
      <c r="I149" s="101">
        <v>18428.522064267901</v>
      </c>
      <c r="J149" s="101">
        <v>19196.051820809836</v>
      </c>
      <c r="K149" s="101">
        <v>10373.65137810136</v>
      </c>
      <c r="L149" s="101">
        <v>13369.004358467511</v>
      </c>
      <c r="M149" s="101">
        <v>5586.7738996298185</v>
      </c>
      <c r="N149" s="101">
        <v>4074.2970406592895</v>
      </c>
      <c r="O149" s="101">
        <v>4595.3269829374531</v>
      </c>
      <c r="P149" s="101">
        <v>4495.1250402594542</v>
      </c>
      <c r="Q149" s="101">
        <v>4347.1857195254552</v>
      </c>
      <c r="R149" s="101">
        <v>4246.484113489455</v>
      </c>
      <c r="S149" s="101">
        <v>2232.5365884263574</v>
      </c>
      <c r="T149" s="101">
        <v>3075.37266726091</v>
      </c>
      <c r="U149" s="101">
        <v>4793.4865075242506</v>
      </c>
      <c r="V149" s="101">
        <v>2993.588762463251</v>
      </c>
      <c r="W149" s="101">
        <v>2632.4095973354156</v>
      </c>
      <c r="X149" s="101">
        <v>288.82850036155696</v>
      </c>
      <c r="Y149" s="101">
        <v>90.893626065349508</v>
      </c>
      <c r="Z149" s="101">
        <v>63.750411152414927</v>
      </c>
      <c r="AA149" s="101">
        <v>56.352319541724</v>
      </c>
      <c r="AB149" s="101">
        <v>43.928944453450868</v>
      </c>
      <c r="AC149" s="101">
        <v>43.215017737999915</v>
      </c>
      <c r="AD149" s="101">
        <v>43.215017737999915</v>
      </c>
      <c r="AE149" s="101">
        <v>2793.133662545999</v>
      </c>
      <c r="AF149" s="101">
        <v>934.79830486451817</v>
      </c>
      <c r="AG149" s="101">
        <v>19.646171473999996</v>
      </c>
      <c r="AH149" s="101">
        <v>1.4641872809999998</v>
      </c>
      <c r="AI149" s="101">
        <v>0</v>
      </c>
      <c r="AJ149" s="101">
        <v>2750</v>
      </c>
      <c r="AK149" s="147">
        <f>SUM(C149:AJ149)</f>
        <v>217677.02916479894</v>
      </c>
    </row>
    <row r="150" spans="1:37" x14ac:dyDescent="0.2">
      <c r="B150" s="501"/>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502"/>
    </row>
    <row r="151" spans="1:37" x14ac:dyDescent="0.2">
      <c r="A151" s="110"/>
      <c r="B151" s="117" t="s">
        <v>412</v>
      </c>
      <c r="C151" s="108"/>
    </row>
    <row r="152" spans="1:37" x14ac:dyDescent="0.2">
      <c r="A152" s="110"/>
      <c r="B152" s="118" t="s">
        <v>799</v>
      </c>
      <c r="C152" s="119"/>
    </row>
    <row r="153" spans="1:37" x14ac:dyDescent="0.2">
      <c r="A153" s="110"/>
      <c r="B153" s="1337"/>
      <c r="C153" s="1337"/>
    </row>
    <row r="154" spans="1:37" x14ac:dyDescent="0.2">
      <c r="B154" s="1039"/>
    </row>
    <row r="155" spans="1:37" x14ac:dyDescent="0.2">
      <c r="A155" s="110"/>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row>
  </sheetData>
  <mergeCells count="3">
    <mergeCell ref="B6:AK6"/>
    <mergeCell ref="B11:AK11"/>
    <mergeCell ref="B153:C153"/>
  </mergeCells>
  <hyperlinks>
    <hyperlink ref="A1" location="INDICE!A1" display="Indice"/>
  </hyperlinks>
  <printOptions horizontalCentered="1"/>
  <pageMargins left="0" right="0.39370078740157483" top="0.19685039370078741" bottom="0.19685039370078741" header="0.15748031496062992" footer="0"/>
  <pageSetup paperSize="9" scale="29" orientation="landscape"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6"/>
  <sheetViews>
    <sheetView showGridLines="0" zoomScale="70" zoomScaleNormal="70" zoomScaleSheetLayoutView="80" workbookViewId="0"/>
  </sheetViews>
  <sheetFormatPr baseColWidth="10" defaultColWidth="11.42578125" defaultRowHeight="12.75" x14ac:dyDescent="0.2"/>
  <cols>
    <col min="1" max="1" width="7.140625" style="7" bestFit="1" customWidth="1"/>
    <col min="2" max="2" width="36" style="92" customWidth="1"/>
    <col min="3" max="34" width="9.7109375" style="92" customWidth="1"/>
    <col min="35" max="35" width="12.7109375" style="92" customWidth="1"/>
    <col min="36" max="36" width="9.42578125" style="92" bestFit="1" customWidth="1"/>
    <col min="37" max="16384" width="11.42578125" style="110"/>
  </cols>
  <sheetData>
    <row r="1" spans="1:36" ht="15" x14ac:dyDescent="0.25">
      <c r="A1" s="1128" t="s">
        <v>262</v>
      </c>
      <c r="B1" s="1131"/>
    </row>
    <row r="2" spans="1:36" ht="15" customHeight="1" x14ac:dyDescent="0.25">
      <c r="A2" s="62"/>
      <c r="B2" s="509" t="s">
        <v>642</v>
      </c>
      <c r="C2" s="93"/>
      <c r="D2" s="94"/>
      <c r="E2" s="94"/>
      <c r="F2" s="94"/>
      <c r="G2" s="94"/>
      <c r="H2" s="93"/>
      <c r="I2" s="94"/>
      <c r="J2" s="94"/>
      <c r="K2" s="94"/>
      <c r="L2" s="94"/>
      <c r="M2" s="94"/>
      <c r="N2" s="94"/>
      <c r="O2" s="93"/>
      <c r="P2" s="94"/>
      <c r="Q2" s="94"/>
      <c r="R2" s="94"/>
      <c r="S2" s="94"/>
      <c r="T2" s="94"/>
      <c r="U2" s="94"/>
      <c r="V2" s="94"/>
      <c r="W2" s="94"/>
      <c r="X2" s="94"/>
      <c r="Y2" s="94"/>
      <c r="Z2" s="94"/>
      <c r="AA2" s="94"/>
      <c r="AB2" s="94"/>
      <c r="AC2" s="94"/>
      <c r="AD2" s="94"/>
      <c r="AE2" s="94"/>
      <c r="AF2" s="94"/>
    </row>
    <row r="3" spans="1:36" ht="15" customHeight="1" x14ac:dyDescent="0.25">
      <c r="A3" s="62"/>
      <c r="B3" s="993" t="s">
        <v>362</v>
      </c>
      <c r="C3" s="94"/>
      <c r="D3" s="93"/>
      <c r="E3" s="94"/>
      <c r="F3" s="94"/>
      <c r="G3" s="93"/>
      <c r="H3" s="94"/>
      <c r="I3" s="94"/>
      <c r="J3" s="94"/>
      <c r="K3" s="94"/>
      <c r="L3" s="94"/>
      <c r="M3" s="94"/>
      <c r="N3" s="94"/>
      <c r="O3" s="94"/>
      <c r="P3" s="94"/>
      <c r="Q3" s="94"/>
      <c r="R3" s="94"/>
      <c r="S3" s="94"/>
      <c r="T3" s="94"/>
      <c r="U3" s="94"/>
      <c r="V3" s="94"/>
      <c r="W3" s="94"/>
      <c r="X3" s="94"/>
      <c r="Y3" s="94"/>
      <c r="Z3" s="94"/>
      <c r="AA3" s="94"/>
      <c r="AB3" s="94"/>
      <c r="AC3" s="94"/>
      <c r="AD3" s="94"/>
      <c r="AE3" s="94"/>
      <c r="AF3" s="94"/>
      <c r="AI3" s="95"/>
      <c r="AJ3" s="95"/>
    </row>
    <row r="4" spans="1:36" s="111" customFormat="1" x14ac:dyDescent="0.2">
      <c r="A4" s="7"/>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row>
    <row r="5" spans="1:36" s="111" customFormat="1" ht="13.5" thickBot="1" x14ac:dyDescent="0.25">
      <c r="A5" s="7"/>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row>
    <row r="6" spans="1:36" s="111" customFormat="1" ht="18" thickBot="1" x14ac:dyDescent="0.25">
      <c r="A6" s="7"/>
      <c r="B6" s="1329" t="s">
        <v>680</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1"/>
    </row>
    <row r="7" spans="1:36" s="111" customForma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36" s="111" customFormat="1" ht="13.5" thickBot="1" x14ac:dyDescent="0.25">
      <c r="A8" s="7"/>
      <c r="B8" s="380" t="s">
        <v>807</v>
      </c>
      <c r="C8" s="7"/>
      <c r="D8" s="7"/>
      <c r="E8" s="7"/>
      <c r="F8" s="7"/>
      <c r="G8" s="7"/>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row>
    <row r="9" spans="1:36" s="623" customFormat="1" ht="14.25" thickTop="1" thickBot="1" x14ac:dyDescent="0.25">
      <c r="A9" s="380"/>
      <c r="B9" s="610"/>
      <c r="C9" s="610">
        <v>2018</v>
      </c>
      <c r="D9" s="610">
        <v>2019</v>
      </c>
      <c r="E9" s="610">
        <v>2020</v>
      </c>
      <c r="F9" s="610">
        <v>2021</v>
      </c>
      <c r="G9" s="610">
        <v>2022</v>
      </c>
      <c r="H9" s="610">
        <v>2023</v>
      </c>
      <c r="I9" s="610">
        <v>2024</v>
      </c>
      <c r="J9" s="610">
        <v>2025</v>
      </c>
      <c r="K9" s="610">
        <v>2026</v>
      </c>
      <c r="L9" s="610">
        <v>2027</v>
      </c>
      <c r="M9" s="610">
        <v>2028</v>
      </c>
      <c r="N9" s="610">
        <v>2029</v>
      </c>
      <c r="O9" s="610">
        <v>2030</v>
      </c>
      <c r="P9" s="610">
        <v>2031</v>
      </c>
      <c r="Q9" s="610">
        <v>2032</v>
      </c>
      <c r="R9" s="610">
        <v>2033</v>
      </c>
      <c r="S9" s="610">
        <v>2034</v>
      </c>
      <c r="T9" s="610">
        <v>2035</v>
      </c>
      <c r="U9" s="610">
        <v>2036</v>
      </c>
      <c r="V9" s="610">
        <v>2037</v>
      </c>
      <c r="W9" s="610">
        <v>2038</v>
      </c>
      <c r="X9" s="610">
        <v>2039</v>
      </c>
      <c r="Y9" s="610">
        <v>2040</v>
      </c>
      <c r="Z9" s="610">
        <v>2041</v>
      </c>
      <c r="AA9" s="610">
        <v>2042</v>
      </c>
      <c r="AB9" s="610">
        <v>2043</v>
      </c>
      <c r="AC9" s="610">
        <v>2044</v>
      </c>
      <c r="AD9" s="610">
        <v>2045</v>
      </c>
      <c r="AE9" s="610">
        <v>2046</v>
      </c>
      <c r="AF9" s="610">
        <v>2047</v>
      </c>
      <c r="AG9" s="610">
        <v>2048</v>
      </c>
      <c r="AH9" s="610">
        <v>2049</v>
      </c>
      <c r="AI9" s="610" t="s">
        <v>742</v>
      </c>
      <c r="AJ9" s="610" t="s">
        <v>347</v>
      </c>
    </row>
    <row r="10" spans="1:36" s="111" customFormat="1" ht="14.25" thickTop="1" thickBot="1" x14ac:dyDescent="0.25">
      <c r="A10" s="7"/>
      <c r="B10" s="7"/>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row>
    <row r="11" spans="1:36" s="111" customFormat="1" ht="13.5" thickBot="1" x14ac:dyDescent="0.25">
      <c r="A11" s="7"/>
      <c r="B11" s="1326" t="s">
        <v>530</v>
      </c>
      <c r="C11" s="1327"/>
      <c r="D11" s="1327"/>
      <c r="E11" s="1327"/>
      <c r="F11" s="1327"/>
      <c r="G11" s="132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8"/>
    </row>
    <row r="12" spans="1:36" ht="15" customHeight="1" thickBot="1" x14ac:dyDescent="0.25"/>
    <row r="13" spans="1:36" s="614" customFormat="1" ht="21.75" customHeight="1" thickBot="1" x14ac:dyDescent="0.25">
      <c r="A13" s="380"/>
      <c r="B13" s="451" t="s">
        <v>66</v>
      </c>
      <c r="C13" s="452">
        <f t="shared" ref="C13:AI13" si="0">+C14+C15</f>
        <v>18626.214516873668</v>
      </c>
      <c r="D13" s="452">
        <f t="shared" si="0"/>
        <v>14483.589228022629</v>
      </c>
      <c r="E13" s="452">
        <f t="shared" si="0"/>
        <v>12178.884931777349</v>
      </c>
      <c r="F13" s="452">
        <f t="shared" si="0"/>
        <v>10007.296584897846</v>
      </c>
      <c r="G13" s="452">
        <f t="shared" si="0"/>
        <v>8338.5493427727797</v>
      </c>
      <c r="H13" s="452">
        <f t="shared" si="0"/>
        <v>7079.1351651307905</v>
      </c>
      <c r="I13" s="452">
        <f t="shared" si="0"/>
        <v>6347.7550916822947</v>
      </c>
      <c r="J13" s="452">
        <f t="shared" si="0"/>
        <v>5897.1409660986192</v>
      </c>
      <c r="K13" s="452">
        <f t="shared" si="0"/>
        <v>5032.9323841792293</v>
      </c>
      <c r="L13" s="452">
        <f t="shared" si="0"/>
        <v>3929.8759362494056</v>
      </c>
      <c r="M13" s="452">
        <f t="shared" si="0"/>
        <v>3121.7879879417906</v>
      </c>
      <c r="N13" s="452">
        <f t="shared" si="0"/>
        <v>2872.4770290605188</v>
      </c>
      <c r="O13" s="452">
        <f t="shared" si="0"/>
        <v>2702.0134934439461</v>
      </c>
      <c r="P13" s="452">
        <f t="shared" si="0"/>
        <v>2395.7663748143486</v>
      </c>
      <c r="Q13" s="452">
        <f t="shared" si="0"/>
        <v>2095.7307236897927</v>
      </c>
      <c r="R13" s="452">
        <f t="shared" si="0"/>
        <v>1817.2205610797625</v>
      </c>
      <c r="S13" s="452">
        <f t="shared" si="0"/>
        <v>1587.9656081126516</v>
      </c>
      <c r="T13" s="452">
        <f t="shared" si="0"/>
        <v>1463.4075818424524</v>
      </c>
      <c r="U13" s="452">
        <f t="shared" si="0"/>
        <v>1297.9921359311161</v>
      </c>
      <c r="V13" s="452">
        <f t="shared" si="0"/>
        <v>983.03489249967367</v>
      </c>
      <c r="W13" s="452">
        <f t="shared" si="0"/>
        <v>839.45672729130081</v>
      </c>
      <c r="X13" s="452">
        <f t="shared" si="0"/>
        <v>697.64807694090121</v>
      </c>
      <c r="Y13" s="452">
        <f t="shared" si="0"/>
        <v>662.29666557027679</v>
      </c>
      <c r="Z13" s="452">
        <f t="shared" si="0"/>
        <v>627.34450229122353</v>
      </c>
      <c r="AA13" s="452">
        <f t="shared" si="0"/>
        <v>592.89806427891619</v>
      </c>
      <c r="AB13" s="452">
        <f t="shared" si="0"/>
        <v>558.60691730334497</v>
      </c>
      <c r="AC13" s="452">
        <f t="shared" si="0"/>
        <v>524.5769592036188</v>
      </c>
      <c r="AD13" s="452">
        <f t="shared" si="0"/>
        <v>490.2118583715573</v>
      </c>
      <c r="AE13" s="452">
        <f t="shared" si="0"/>
        <v>359.4255016881574</v>
      </c>
      <c r="AF13" s="452">
        <f t="shared" si="0"/>
        <v>253.42458718815737</v>
      </c>
      <c r="AG13" s="452">
        <f t="shared" si="0"/>
        <v>196.37827831999999</v>
      </c>
      <c r="AH13" s="452">
        <f t="shared" si="0"/>
        <v>195.96129331</v>
      </c>
      <c r="AI13" s="452">
        <f t="shared" si="0"/>
        <v>13225.78125</v>
      </c>
      <c r="AJ13" s="452">
        <f>SUM(C13:AI13)</f>
        <v>131482.78121785811</v>
      </c>
    </row>
    <row r="14" spans="1:36" s="614" customFormat="1" x14ac:dyDescent="0.2">
      <c r="A14" s="380"/>
      <c r="B14" s="462" t="s">
        <v>67</v>
      </c>
      <c r="C14" s="113">
        <v>1771.9635061605818</v>
      </c>
      <c r="D14" s="113">
        <v>0</v>
      </c>
      <c r="E14" s="113">
        <v>0</v>
      </c>
      <c r="F14" s="113">
        <v>0</v>
      </c>
      <c r="G14" s="113">
        <v>0</v>
      </c>
      <c r="H14" s="113">
        <v>0</v>
      </c>
      <c r="I14" s="113">
        <v>0</v>
      </c>
      <c r="J14" s="113">
        <v>0</v>
      </c>
      <c r="K14" s="113">
        <v>0</v>
      </c>
      <c r="L14" s="113">
        <v>0</v>
      </c>
      <c r="M14" s="113">
        <v>0</v>
      </c>
      <c r="N14" s="113">
        <v>0</v>
      </c>
      <c r="O14" s="113">
        <v>0</v>
      </c>
      <c r="P14" s="113">
        <v>0</v>
      </c>
      <c r="Q14" s="113">
        <v>0</v>
      </c>
      <c r="R14" s="113">
        <v>0</v>
      </c>
      <c r="S14" s="113">
        <v>0</v>
      </c>
      <c r="T14" s="113">
        <v>0</v>
      </c>
      <c r="U14" s="113">
        <v>0</v>
      </c>
      <c r="V14" s="113">
        <v>0</v>
      </c>
      <c r="W14" s="113">
        <v>0</v>
      </c>
      <c r="X14" s="113">
        <v>0</v>
      </c>
      <c r="Y14" s="113">
        <v>0</v>
      </c>
      <c r="Z14" s="113">
        <v>0</v>
      </c>
      <c r="AA14" s="113">
        <v>0</v>
      </c>
      <c r="AB14" s="113">
        <v>0</v>
      </c>
      <c r="AC14" s="113">
        <v>0</v>
      </c>
      <c r="AD14" s="113">
        <v>0</v>
      </c>
      <c r="AE14" s="113">
        <v>0</v>
      </c>
      <c r="AF14" s="113">
        <v>0</v>
      </c>
      <c r="AG14" s="113">
        <v>0</v>
      </c>
      <c r="AH14" s="113">
        <v>0</v>
      </c>
      <c r="AI14" s="113">
        <v>0</v>
      </c>
      <c r="AJ14" s="98">
        <f>SUM(C14:AI14)</f>
        <v>1771.9635061605818</v>
      </c>
    </row>
    <row r="15" spans="1:36" s="614" customFormat="1" x14ac:dyDescent="0.2">
      <c r="A15" s="380"/>
      <c r="B15" s="462" t="s">
        <v>68</v>
      </c>
      <c r="C15" s="113">
        <v>16854.251010713087</v>
      </c>
      <c r="D15" s="113">
        <v>14483.589228022629</v>
      </c>
      <c r="E15" s="113">
        <v>12178.884931777349</v>
      </c>
      <c r="F15" s="113">
        <v>10007.296584897846</v>
      </c>
      <c r="G15" s="113">
        <v>8338.5493427727797</v>
      </c>
      <c r="H15" s="113">
        <v>7079.1351651307905</v>
      </c>
      <c r="I15" s="113">
        <v>6347.7550916822947</v>
      </c>
      <c r="J15" s="113">
        <v>5897.1409660986192</v>
      </c>
      <c r="K15" s="113">
        <v>5032.9323841792293</v>
      </c>
      <c r="L15" s="113">
        <v>3929.8759362494056</v>
      </c>
      <c r="M15" s="113">
        <v>3121.7879879417906</v>
      </c>
      <c r="N15" s="113">
        <v>2872.4770290605188</v>
      </c>
      <c r="O15" s="113">
        <v>2702.0134934439461</v>
      </c>
      <c r="P15" s="113">
        <v>2395.7663748143486</v>
      </c>
      <c r="Q15" s="113">
        <v>2095.7307236897927</v>
      </c>
      <c r="R15" s="113">
        <v>1817.2205610797625</v>
      </c>
      <c r="S15" s="113">
        <v>1587.9656081126516</v>
      </c>
      <c r="T15" s="113">
        <v>1463.4075818424524</v>
      </c>
      <c r="U15" s="113">
        <v>1297.9921359311161</v>
      </c>
      <c r="V15" s="113">
        <v>983.03489249967367</v>
      </c>
      <c r="W15" s="113">
        <v>839.45672729130081</v>
      </c>
      <c r="X15" s="113">
        <v>697.64807694090121</v>
      </c>
      <c r="Y15" s="113">
        <v>662.29666557027679</v>
      </c>
      <c r="Z15" s="113">
        <v>627.34450229122353</v>
      </c>
      <c r="AA15" s="113">
        <v>592.89806427891619</v>
      </c>
      <c r="AB15" s="113">
        <v>558.60691730334497</v>
      </c>
      <c r="AC15" s="113">
        <v>524.5769592036188</v>
      </c>
      <c r="AD15" s="113">
        <v>490.2118583715573</v>
      </c>
      <c r="AE15" s="113">
        <v>359.4255016881574</v>
      </c>
      <c r="AF15" s="113">
        <v>253.42458718815737</v>
      </c>
      <c r="AG15" s="113">
        <v>196.37827831999999</v>
      </c>
      <c r="AH15" s="113">
        <v>195.96129331</v>
      </c>
      <c r="AI15" s="113">
        <v>13225.78125</v>
      </c>
      <c r="AJ15" s="98">
        <f>SUM(C15:AI15)</f>
        <v>129710.81771169753</v>
      </c>
    </row>
    <row r="16" spans="1:36" s="614" customFormat="1" ht="13.5" thickBot="1" x14ac:dyDescent="0.25">
      <c r="A16" s="380"/>
      <c r="B16" s="380"/>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row>
    <row r="17" spans="1:36" s="614" customFormat="1" ht="13.5" thickBot="1" x14ac:dyDescent="0.25">
      <c r="A17" s="380"/>
      <c r="B17" s="150" t="s">
        <v>56</v>
      </c>
      <c r="C17" s="99">
        <f t="shared" ref="C17:AI17" si="1">+C18+C22+C25+C31+C32+C38</f>
        <v>1248.9323456123359</v>
      </c>
      <c r="D17" s="99">
        <f t="shared" si="1"/>
        <v>1074.6017079285873</v>
      </c>
      <c r="E17" s="99">
        <f t="shared" si="1"/>
        <v>765.14708794681371</v>
      </c>
      <c r="F17" s="99">
        <f t="shared" si="1"/>
        <v>683.20749833664513</v>
      </c>
      <c r="G17" s="99">
        <f t="shared" si="1"/>
        <v>606.02648321457536</v>
      </c>
      <c r="H17" s="99">
        <f t="shared" si="1"/>
        <v>542.32254400084594</v>
      </c>
      <c r="I17" s="99">
        <f t="shared" si="1"/>
        <v>487.31375248049903</v>
      </c>
      <c r="J17" s="99">
        <f t="shared" si="1"/>
        <v>432.63375148311076</v>
      </c>
      <c r="K17" s="99">
        <f t="shared" si="1"/>
        <v>382.31787421259708</v>
      </c>
      <c r="L17" s="99">
        <f t="shared" si="1"/>
        <v>333.18835409714205</v>
      </c>
      <c r="M17" s="99">
        <f t="shared" si="1"/>
        <v>281.95533993718573</v>
      </c>
      <c r="N17" s="99">
        <f t="shared" si="1"/>
        <v>239.40504474095724</v>
      </c>
      <c r="O17" s="99">
        <f t="shared" si="1"/>
        <v>202.01638041421691</v>
      </c>
      <c r="P17" s="99">
        <f t="shared" si="1"/>
        <v>153.73105041676556</v>
      </c>
      <c r="Q17" s="99">
        <f t="shared" si="1"/>
        <v>111.50312763766063</v>
      </c>
      <c r="R17" s="99">
        <f t="shared" si="1"/>
        <v>91.10881391700282</v>
      </c>
      <c r="S17" s="99">
        <f t="shared" si="1"/>
        <v>73.891240549343379</v>
      </c>
      <c r="T17" s="99">
        <f t="shared" si="1"/>
        <v>57.828199134658313</v>
      </c>
      <c r="U17" s="99">
        <f t="shared" si="1"/>
        <v>43.239097056077341</v>
      </c>
      <c r="V17" s="99">
        <f t="shared" si="1"/>
        <v>29.904876248218645</v>
      </c>
      <c r="W17" s="99">
        <f t="shared" si="1"/>
        <v>19.594648206318432</v>
      </c>
      <c r="X17" s="99">
        <f t="shared" si="1"/>
        <v>12.917228272144623</v>
      </c>
      <c r="Y17" s="99">
        <f t="shared" si="1"/>
        <v>10.430103708169005</v>
      </c>
      <c r="Z17" s="99">
        <f t="shared" si="1"/>
        <v>8.6503478167114078</v>
      </c>
      <c r="AA17" s="99">
        <f t="shared" si="1"/>
        <v>7.2222569037592113</v>
      </c>
      <c r="AB17" s="99">
        <f t="shared" si="1"/>
        <v>5.9494570275431853</v>
      </c>
      <c r="AC17" s="99">
        <f t="shared" si="1"/>
        <v>4.78378573</v>
      </c>
      <c r="AD17" s="99">
        <f t="shared" si="1"/>
        <v>3.5910922899999997</v>
      </c>
      <c r="AE17" s="99">
        <f t="shared" si="1"/>
        <v>2.4122459299999996</v>
      </c>
      <c r="AF17" s="99">
        <f t="shared" si="1"/>
        <v>1.2550814299999997</v>
      </c>
      <c r="AG17" s="99">
        <f t="shared" si="1"/>
        <v>0.44077832</v>
      </c>
      <c r="AH17" s="99">
        <f t="shared" si="1"/>
        <v>2.3793310000000002E-2</v>
      </c>
      <c r="AI17" s="99">
        <f t="shared" si="1"/>
        <v>0</v>
      </c>
      <c r="AJ17" s="151">
        <f t="shared" ref="AJ17:AJ40" si="2">SUM(C17:AI17)</f>
        <v>7917.5453883098862</v>
      </c>
    </row>
    <row r="18" spans="1:36" s="614" customFormat="1" x14ac:dyDescent="0.2">
      <c r="B18" s="498" t="s">
        <v>69</v>
      </c>
      <c r="C18" s="100">
        <f t="shared" ref="C18:AI18" si="3">+C19+C20+C21</f>
        <v>639.41994282969517</v>
      </c>
      <c r="D18" s="100">
        <f t="shared" si="3"/>
        <v>592.26806113521604</v>
      </c>
      <c r="E18" s="100">
        <f t="shared" si="3"/>
        <v>537.61722815277756</v>
      </c>
      <c r="F18" s="100">
        <f t="shared" si="3"/>
        <v>485.23655241585493</v>
      </c>
      <c r="G18" s="100">
        <f t="shared" si="3"/>
        <v>437.57455020138354</v>
      </c>
      <c r="H18" s="100">
        <f t="shared" si="3"/>
        <v>395.29397685062912</v>
      </c>
      <c r="I18" s="100">
        <f t="shared" si="3"/>
        <v>355.05731112619463</v>
      </c>
      <c r="J18" s="100">
        <f t="shared" si="3"/>
        <v>314.25302405554635</v>
      </c>
      <c r="K18" s="100">
        <f t="shared" si="3"/>
        <v>277.47132060318563</v>
      </c>
      <c r="L18" s="100">
        <f t="shared" si="3"/>
        <v>244.0683526136892</v>
      </c>
      <c r="M18" s="100">
        <f t="shared" si="3"/>
        <v>212.91976256816443</v>
      </c>
      <c r="N18" s="100">
        <f t="shared" si="3"/>
        <v>182.39895672464422</v>
      </c>
      <c r="O18" s="100">
        <f t="shared" si="3"/>
        <v>154.5624236653334</v>
      </c>
      <c r="P18" s="100">
        <f t="shared" si="3"/>
        <v>127.56736812902145</v>
      </c>
      <c r="Q18" s="100">
        <f t="shared" si="3"/>
        <v>103.19442581845291</v>
      </c>
      <c r="R18" s="100">
        <f t="shared" si="3"/>
        <v>83.943605534378577</v>
      </c>
      <c r="S18" s="100">
        <f t="shared" si="3"/>
        <v>67.869525586840595</v>
      </c>
      <c r="T18" s="100">
        <f t="shared" si="3"/>
        <v>52.949977609718886</v>
      </c>
      <c r="U18" s="100">
        <f t="shared" si="3"/>
        <v>39.504289840112321</v>
      </c>
      <c r="V18" s="100">
        <f t="shared" si="3"/>
        <v>27.313245935518513</v>
      </c>
      <c r="W18" s="100">
        <f t="shared" si="3"/>
        <v>18.006824077948043</v>
      </c>
      <c r="X18" s="100">
        <f t="shared" si="3"/>
        <v>12.89069339747185</v>
      </c>
      <c r="Y18" s="100">
        <f t="shared" si="3"/>
        <v>10.415181119397412</v>
      </c>
      <c r="Z18" s="100">
        <f t="shared" si="3"/>
        <v>8.6415046665194701</v>
      </c>
      <c r="AA18" s="100">
        <f t="shared" si="3"/>
        <v>7.2186872660432799</v>
      </c>
      <c r="AB18" s="100">
        <f t="shared" si="3"/>
        <v>5.9487430999999988</v>
      </c>
      <c r="AC18" s="100">
        <f t="shared" si="3"/>
        <v>4.78378573</v>
      </c>
      <c r="AD18" s="100">
        <f t="shared" si="3"/>
        <v>3.5910922899999997</v>
      </c>
      <c r="AE18" s="100">
        <f t="shared" si="3"/>
        <v>2.4122459299999996</v>
      </c>
      <c r="AF18" s="100">
        <f t="shared" si="3"/>
        <v>1.2550814299999997</v>
      </c>
      <c r="AG18" s="100">
        <f t="shared" si="3"/>
        <v>0.44077832</v>
      </c>
      <c r="AH18" s="100">
        <f t="shared" si="3"/>
        <v>2.3793310000000002E-2</v>
      </c>
      <c r="AI18" s="100">
        <f t="shared" si="3"/>
        <v>0</v>
      </c>
      <c r="AJ18" s="100">
        <f t="shared" si="2"/>
        <v>5406.1123120337397</v>
      </c>
    </row>
    <row r="19" spans="1:36" s="614" customFormat="1" x14ac:dyDescent="0.2">
      <c r="B19" s="467" t="s">
        <v>70</v>
      </c>
      <c r="C19" s="115">
        <v>156.26931618247596</v>
      </c>
      <c r="D19" s="115">
        <v>145.2597903166027</v>
      </c>
      <c r="E19" s="115">
        <v>134.84689901287902</v>
      </c>
      <c r="F19" s="115">
        <v>125.15082703999998</v>
      </c>
      <c r="G19" s="115">
        <v>116.80248214999997</v>
      </c>
      <c r="H19" s="115">
        <v>110.41484678999997</v>
      </c>
      <c r="I19" s="115">
        <v>104.31243991999997</v>
      </c>
      <c r="J19" s="115">
        <v>97.571999489999982</v>
      </c>
      <c r="K19" s="115">
        <v>91.07303136000003</v>
      </c>
      <c r="L19" s="115">
        <v>84.574063280000004</v>
      </c>
      <c r="M19" s="115">
        <v>78.258056289999942</v>
      </c>
      <c r="N19" s="115">
        <v>71.576127020000001</v>
      </c>
      <c r="O19" s="115">
        <v>65.077158949999998</v>
      </c>
      <c r="P19" s="115">
        <v>58.578190859999992</v>
      </c>
      <c r="Q19" s="115">
        <v>52.203592300000011</v>
      </c>
      <c r="R19" s="115">
        <v>45.580254680000017</v>
      </c>
      <c r="S19" s="115">
        <v>39.08128657000001</v>
      </c>
      <c r="T19" s="115">
        <v>32.582318460000018</v>
      </c>
      <c r="U19" s="115">
        <v>26.149128210000008</v>
      </c>
      <c r="V19" s="115">
        <v>19.617406550000009</v>
      </c>
      <c r="W19" s="115">
        <v>14.463233580000001</v>
      </c>
      <c r="X19" s="115">
        <v>11.228161009999999</v>
      </c>
      <c r="Y19" s="115">
        <v>9.5535022999999999</v>
      </c>
      <c r="Z19" s="115">
        <v>8.3063939399999995</v>
      </c>
      <c r="AA19" s="115">
        <v>7.1275685200000005</v>
      </c>
      <c r="AB19" s="115">
        <v>5.9487430999999988</v>
      </c>
      <c r="AC19" s="115">
        <v>4.78378573</v>
      </c>
      <c r="AD19" s="115">
        <v>3.5910922899999997</v>
      </c>
      <c r="AE19" s="115">
        <v>2.4122459299999996</v>
      </c>
      <c r="AF19" s="115">
        <v>1.2550814299999997</v>
      </c>
      <c r="AG19" s="115">
        <v>0.44077832</v>
      </c>
      <c r="AH19" s="115">
        <v>2.3793310000000002E-2</v>
      </c>
      <c r="AI19" s="115">
        <v>0</v>
      </c>
      <c r="AJ19" s="115">
        <f t="shared" si="2"/>
        <v>1724.1135948919575</v>
      </c>
    </row>
    <row r="20" spans="1:36" s="614" customFormat="1" x14ac:dyDescent="0.2">
      <c r="B20" s="468" t="s">
        <v>71</v>
      </c>
      <c r="C20" s="464">
        <v>376.01399064330451</v>
      </c>
      <c r="D20" s="464">
        <v>347.17684060059014</v>
      </c>
      <c r="E20" s="464">
        <v>316.36331149986313</v>
      </c>
      <c r="F20" s="464">
        <v>285.13157197689145</v>
      </c>
      <c r="G20" s="464">
        <v>257.78288361530542</v>
      </c>
      <c r="H20" s="464">
        <v>233.3760408931733</v>
      </c>
      <c r="I20" s="464">
        <v>210.1864144413411</v>
      </c>
      <c r="J20" s="464">
        <v>186.97516222375663</v>
      </c>
      <c r="K20" s="104">
        <v>165.2682452444613</v>
      </c>
      <c r="L20" s="464">
        <v>144.4522858970883</v>
      </c>
      <c r="M20" s="464">
        <v>124.65263152287837</v>
      </c>
      <c r="N20" s="464">
        <v>104.5806131321272</v>
      </c>
      <c r="O20" s="464">
        <v>86.071316695333422</v>
      </c>
      <c r="P20" s="464">
        <v>67.559969699021451</v>
      </c>
      <c r="Q20" s="464">
        <v>50.517450068452902</v>
      </c>
      <c r="R20" s="464">
        <v>38.353489924378565</v>
      </c>
      <c r="S20" s="464">
        <v>28.788239016840585</v>
      </c>
      <c r="T20" s="464">
        <v>20.367659149718872</v>
      </c>
      <c r="U20" s="464">
        <v>13.355161630112313</v>
      </c>
      <c r="V20" s="464">
        <v>7.6958393855185037</v>
      </c>
      <c r="W20" s="464">
        <v>3.5435904979480419</v>
      </c>
      <c r="X20" s="464">
        <v>1.6625323874718505</v>
      </c>
      <c r="Y20" s="464">
        <v>0.8616788193974122</v>
      </c>
      <c r="Z20" s="464">
        <v>0.33511072651946977</v>
      </c>
      <c r="AA20" s="464">
        <v>9.1118746043279103E-2</v>
      </c>
      <c r="AB20" s="464">
        <v>0</v>
      </c>
      <c r="AC20" s="464">
        <v>0</v>
      </c>
      <c r="AD20" s="464">
        <v>0</v>
      </c>
      <c r="AE20" s="464">
        <v>0</v>
      </c>
      <c r="AF20" s="464">
        <v>0</v>
      </c>
      <c r="AG20" s="464">
        <v>0</v>
      </c>
      <c r="AH20" s="464">
        <v>0</v>
      </c>
      <c r="AI20" s="464">
        <v>0</v>
      </c>
      <c r="AJ20" s="104">
        <f t="shared" si="2"/>
        <v>3071.163148437538</v>
      </c>
    </row>
    <row r="21" spans="1:36" s="614" customFormat="1" x14ac:dyDescent="0.2">
      <c r="B21" s="499" t="s">
        <v>72</v>
      </c>
      <c r="C21" s="465">
        <v>107.13663600391462</v>
      </c>
      <c r="D21" s="465">
        <v>99.831430218023243</v>
      </c>
      <c r="E21" s="465">
        <v>86.407017640035392</v>
      </c>
      <c r="F21" s="465">
        <v>74.954153398963541</v>
      </c>
      <c r="G21" s="465">
        <v>62.989184436078169</v>
      </c>
      <c r="H21" s="465">
        <v>51.503089167455869</v>
      </c>
      <c r="I21" s="465">
        <v>40.558456764853567</v>
      </c>
      <c r="J21" s="465">
        <v>29.705862341789697</v>
      </c>
      <c r="K21" s="103">
        <v>21.130043998724304</v>
      </c>
      <c r="L21" s="465">
        <v>15.042003436600869</v>
      </c>
      <c r="M21" s="465">
        <v>10.009074755286111</v>
      </c>
      <c r="N21" s="465">
        <v>6.2422165725170062</v>
      </c>
      <c r="O21" s="465">
        <v>3.4139480199999999</v>
      </c>
      <c r="P21" s="465">
        <v>1.4292075699999995</v>
      </c>
      <c r="Q21" s="465">
        <v>0.47338344999999998</v>
      </c>
      <c r="R21" s="465">
        <v>9.8609300000000004E-3</v>
      </c>
      <c r="S21" s="465">
        <v>0</v>
      </c>
      <c r="T21" s="465">
        <v>0</v>
      </c>
      <c r="U21" s="465">
        <v>0</v>
      </c>
      <c r="V21" s="465">
        <v>0</v>
      </c>
      <c r="W21" s="465">
        <v>0</v>
      </c>
      <c r="X21" s="465">
        <v>0</v>
      </c>
      <c r="Y21" s="465">
        <v>0</v>
      </c>
      <c r="Z21" s="465">
        <v>0</v>
      </c>
      <c r="AA21" s="465">
        <v>0</v>
      </c>
      <c r="AB21" s="465">
        <v>0</v>
      </c>
      <c r="AC21" s="465">
        <v>0</v>
      </c>
      <c r="AD21" s="465">
        <v>0</v>
      </c>
      <c r="AE21" s="465">
        <v>0</v>
      </c>
      <c r="AF21" s="465">
        <v>0</v>
      </c>
      <c r="AG21" s="465">
        <v>0</v>
      </c>
      <c r="AH21" s="465">
        <v>0</v>
      </c>
      <c r="AI21" s="465">
        <v>0</v>
      </c>
      <c r="AJ21" s="103">
        <f t="shared" si="2"/>
        <v>610.83556870424241</v>
      </c>
    </row>
    <row r="22" spans="1:36" s="614" customFormat="1" x14ac:dyDescent="0.2">
      <c r="B22" s="460" t="s">
        <v>73</v>
      </c>
      <c r="C22" s="483">
        <f t="shared" ref="C22:AI22" si="4">+C23+C24</f>
        <v>51.662874459029247</v>
      </c>
      <c r="D22" s="483">
        <f t="shared" si="4"/>
        <v>46.415016986494265</v>
      </c>
      <c r="E22" s="483">
        <f t="shared" si="4"/>
        <v>45.342295435575693</v>
      </c>
      <c r="F22" s="483">
        <f t="shared" si="4"/>
        <v>45.050112419162311</v>
      </c>
      <c r="G22" s="483">
        <f t="shared" si="4"/>
        <v>45.050112419162311</v>
      </c>
      <c r="H22" s="483">
        <f t="shared" si="4"/>
        <v>45.050112419162311</v>
      </c>
      <c r="I22" s="483">
        <f t="shared" si="4"/>
        <v>45.141903493599756</v>
      </c>
      <c r="J22" s="483">
        <f t="shared" si="4"/>
        <v>45.050112419162311</v>
      </c>
      <c r="K22" s="483">
        <f t="shared" si="4"/>
        <v>45.050112419162311</v>
      </c>
      <c r="L22" s="483">
        <f t="shared" si="4"/>
        <v>42.792387610982246</v>
      </c>
      <c r="M22" s="483">
        <f t="shared" si="4"/>
        <v>36.111004260879604</v>
      </c>
      <c r="N22" s="483">
        <f t="shared" si="4"/>
        <v>36.019213186442158</v>
      </c>
      <c r="O22" s="483">
        <f t="shared" si="4"/>
        <v>34.998659455191536</v>
      </c>
      <c r="P22" s="483">
        <f t="shared" si="4"/>
        <v>16.711487042969193</v>
      </c>
      <c r="Q22" s="483">
        <f t="shared" si="4"/>
        <v>0</v>
      </c>
      <c r="R22" s="483">
        <f t="shared" si="4"/>
        <v>0</v>
      </c>
      <c r="S22" s="483">
        <f t="shared" si="4"/>
        <v>0</v>
      </c>
      <c r="T22" s="483">
        <f t="shared" si="4"/>
        <v>0</v>
      </c>
      <c r="U22" s="483">
        <f t="shared" si="4"/>
        <v>0</v>
      </c>
      <c r="V22" s="483">
        <f t="shared" si="4"/>
        <v>0</v>
      </c>
      <c r="W22" s="483">
        <f t="shared" si="4"/>
        <v>0</v>
      </c>
      <c r="X22" s="483">
        <f t="shared" si="4"/>
        <v>0</v>
      </c>
      <c r="Y22" s="483">
        <f t="shared" si="4"/>
        <v>0</v>
      </c>
      <c r="Z22" s="483">
        <f t="shared" si="4"/>
        <v>0</v>
      </c>
      <c r="AA22" s="483">
        <f t="shared" si="4"/>
        <v>0</v>
      </c>
      <c r="AB22" s="483">
        <f t="shared" si="4"/>
        <v>0</v>
      </c>
      <c r="AC22" s="483">
        <f t="shared" si="4"/>
        <v>0</v>
      </c>
      <c r="AD22" s="483">
        <f t="shared" si="4"/>
        <v>0</v>
      </c>
      <c r="AE22" s="483">
        <f t="shared" si="4"/>
        <v>0</v>
      </c>
      <c r="AF22" s="483">
        <f t="shared" si="4"/>
        <v>0</v>
      </c>
      <c r="AG22" s="483">
        <f t="shared" si="4"/>
        <v>0</v>
      </c>
      <c r="AH22" s="483">
        <f t="shared" si="4"/>
        <v>0</v>
      </c>
      <c r="AI22" s="483">
        <f t="shared" si="4"/>
        <v>0</v>
      </c>
      <c r="AJ22" s="101">
        <f t="shared" si="2"/>
        <v>580.44540402697521</v>
      </c>
    </row>
    <row r="23" spans="1:36" s="614" customFormat="1" x14ac:dyDescent="0.2">
      <c r="B23" s="467" t="s">
        <v>74</v>
      </c>
      <c r="C23" s="466">
        <v>51.662357783485149</v>
      </c>
      <c r="D23" s="466">
        <v>46.415016673298496</v>
      </c>
      <c r="E23" s="466">
        <v>45.342295435575693</v>
      </c>
      <c r="F23" s="466">
        <v>45.050112419162311</v>
      </c>
      <c r="G23" s="466">
        <v>45.050112419162311</v>
      </c>
      <c r="H23" s="466">
        <v>45.050112419162311</v>
      </c>
      <c r="I23" s="466">
        <v>45.141903493599756</v>
      </c>
      <c r="J23" s="466">
        <v>45.050112419162311</v>
      </c>
      <c r="K23" s="115">
        <v>45.050112419162311</v>
      </c>
      <c r="L23" s="466">
        <v>42.792387610982246</v>
      </c>
      <c r="M23" s="466">
        <v>36.111004260879604</v>
      </c>
      <c r="N23" s="466">
        <v>36.019213186442158</v>
      </c>
      <c r="O23" s="466">
        <v>34.998659455191536</v>
      </c>
      <c r="P23" s="466">
        <v>16.711487042969193</v>
      </c>
      <c r="Q23" s="466">
        <v>0</v>
      </c>
      <c r="R23" s="466">
        <v>0</v>
      </c>
      <c r="S23" s="466">
        <v>0</v>
      </c>
      <c r="T23" s="466">
        <v>0</v>
      </c>
      <c r="U23" s="466">
        <v>0</v>
      </c>
      <c r="V23" s="466">
        <v>0</v>
      </c>
      <c r="W23" s="466">
        <v>0</v>
      </c>
      <c r="X23" s="466">
        <v>0</v>
      </c>
      <c r="Y23" s="466">
        <v>0</v>
      </c>
      <c r="Z23" s="466">
        <v>0</v>
      </c>
      <c r="AA23" s="466">
        <v>0</v>
      </c>
      <c r="AB23" s="466">
        <v>0</v>
      </c>
      <c r="AC23" s="466">
        <v>0</v>
      </c>
      <c r="AD23" s="466">
        <v>0</v>
      </c>
      <c r="AE23" s="466">
        <v>0</v>
      </c>
      <c r="AF23" s="466">
        <v>0</v>
      </c>
      <c r="AG23" s="466">
        <v>0</v>
      </c>
      <c r="AH23" s="466">
        <v>0</v>
      </c>
      <c r="AI23" s="466">
        <v>0</v>
      </c>
      <c r="AJ23" s="115">
        <f t="shared" si="2"/>
        <v>580.44488703823538</v>
      </c>
    </row>
    <row r="24" spans="1:36" s="614" customFormat="1" x14ac:dyDescent="0.2">
      <c r="B24" s="499" t="s">
        <v>75</v>
      </c>
      <c r="C24" s="465">
        <v>5.166755440977512E-4</v>
      </c>
      <c r="D24" s="465">
        <v>3.1319576866124789E-7</v>
      </c>
      <c r="E24" s="465">
        <v>0</v>
      </c>
      <c r="F24" s="465">
        <v>0</v>
      </c>
      <c r="G24" s="465">
        <v>0</v>
      </c>
      <c r="H24" s="465">
        <v>0</v>
      </c>
      <c r="I24" s="465">
        <v>0</v>
      </c>
      <c r="J24" s="465">
        <v>0</v>
      </c>
      <c r="K24" s="103">
        <v>0</v>
      </c>
      <c r="L24" s="465">
        <v>0</v>
      </c>
      <c r="M24" s="465">
        <v>0</v>
      </c>
      <c r="N24" s="465">
        <v>0</v>
      </c>
      <c r="O24" s="465">
        <v>0</v>
      </c>
      <c r="P24" s="465">
        <v>0</v>
      </c>
      <c r="Q24" s="465">
        <v>0</v>
      </c>
      <c r="R24" s="465">
        <v>0</v>
      </c>
      <c r="S24" s="465">
        <v>0</v>
      </c>
      <c r="T24" s="465">
        <v>0</v>
      </c>
      <c r="U24" s="465">
        <v>0</v>
      </c>
      <c r="V24" s="465">
        <v>0</v>
      </c>
      <c r="W24" s="465">
        <v>0</v>
      </c>
      <c r="X24" s="465">
        <v>0</v>
      </c>
      <c r="Y24" s="465">
        <v>0</v>
      </c>
      <c r="Z24" s="465">
        <v>0</v>
      </c>
      <c r="AA24" s="465">
        <v>0</v>
      </c>
      <c r="AB24" s="465">
        <v>0</v>
      </c>
      <c r="AC24" s="465">
        <v>0</v>
      </c>
      <c r="AD24" s="465">
        <v>0</v>
      </c>
      <c r="AE24" s="465">
        <v>0</v>
      </c>
      <c r="AF24" s="465">
        <v>0</v>
      </c>
      <c r="AG24" s="465">
        <v>0</v>
      </c>
      <c r="AH24" s="465">
        <v>0</v>
      </c>
      <c r="AI24" s="465">
        <v>0</v>
      </c>
      <c r="AJ24" s="103">
        <f t="shared" si="2"/>
        <v>5.169887398664124E-4</v>
      </c>
    </row>
    <row r="25" spans="1:36" s="614" customFormat="1" x14ac:dyDescent="0.2">
      <c r="B25" s="460" t="s">
        <v>76</v>
      </c>
      <c r="C25" s="483">
        <f t="shared" ref="C25:J25" si="5">+C26+C29</f>
        <v>2.7132741521995132</v>
      </c>
      <c r="D25" s="483">
        <f t="shared" si="5"/>
        <v>1.1995513791911059</v>
      </c>
      <c r="E25" s="483">
        <f t="shared" si="5"/>
        <v>0.48293406266124522</v>
      </c>
      <c r="F25" s="483">
        <f t="shared" si="5"/>
        <v>2.8937269674701616E-2</v>
      </c>
      <c r="G25" s="483">
        <f t="shared" si="5"/>
        <v>1.7763498955456744E-2</v>
      </c>
      <c r="H25" s="483">
        <f t="shared" si="5"/>
        <v>7.2613327662064122E-3</v>
      </c>
      <c r="I25" s="483">
        <f t="shared" si="5"/>
        <v>3.994866994305327E-3</v>
      </c>
      <c r="J25" s="483">
        <f t="shared" si="5"/>
        <v>1.2934238240112333E-3</v>
      </c>
      <c r="K25" s="483">
        <f t="shared" ref="K25:AI25" si="6">+K26+K29</f>
        <v>0</v>
      </c>
      <c r="L25" s="483">
        <f t="shared" si="6"/>
        <v>0</v>
      </c>
      <c r="M25" s="483">
        <f t="shared" si="6"/>
        <v>0</v>
      </c>
      <c r="N25" s="483">
        <f t="shared" si="6"/>
        <v>0</v>
      </c>
      <c r="O25" s="483">
        <f t="shared" si="6"/>
        <v>0</v>
      </c>
      <c r="P25" s="483">
        <f t="shared" si="6"/>
        <v>0</v>
      </c>
      <c r="Q25" s="483">
        <f t="shared" si="6"/>
        <v>0</v>
      </c>
      <c r="R25" s="483">
        <f t="shared" si="6"/>
        <v>0</v>
      </c>
      <c r="S25" s="483">
        <f t="shared" si="6"/>
        <v>0</v>
      </c>
      <c r="T25" s="483">
        <f t="shared" si="6"/>
        <v>0</v>
      </c>
      <c r="U25" s="483">
        <f t="shared" si="6"/>
        <v>0</v>
      </c>
      <c r="V25" s="483">
        <f t="shared" si="6"/>
        <v>0</v>
      </c>
      <c r="W25" s="483">
        <f t="shared" si="6"/>
        <v>0</v>
      </c>
      <c r="X25" s="483">
        <f t="shared" si="6"/>
        <v>0</v>
      </c>
      <c r="Y25" s="483">
        <f t="shared" si="6"/>
        <v>0</v>
      </c>
      <c r="Z25" s="483">
        <f t="shared" si="6"/>
        <v>0</v>
      </c>
      <c r="AA25" s="483">
        <f t="shared" si="6"/>
        <v>0</v>
      </c>
      <c r="AB25" s="483">
        <f t="shared" si="6"/>
        <v>0</v>
      </c>
      <c r="AC25" s="483">
        <f t="shared" si="6"/>
        <v>0</v>
      </c>
      <c r="AD25" s="483">
        <f t="shared" si="6"/>
        <v>0</v>
      </c>
      <c r="AE25" s="483">
        <f t="shared" si="6"/>
        <v>0</v>
      </c>
      <c r="AF25" s="483">
        <f t="shared" si="6"/>
        <v>0</v>
      </c>
      <c r="AG25" s="483">
        <f t="shared" si="6"/>
        <v>0</v>
      </c>
      <c r="AH25" s="483">
        <f t="shared" si="6"/>
        <v>0</v>
      </c>
      <c r="AI25" s="483">
        <f t="shared" si="6"/>
        <v>0</v>
      </c>
      <c r="AJ25" s="101">
        <f t="shared" si="2"/>
        <v>4.4550099862665453</v>
      </c>
    </row>
    <row r="26" spans="1:36" s="614" customFormat="1" x14ac:dyDescent="0.2">
      <c r="B26" s="468" t="s">
        <v>79</v>
      </c>
      <c r="C26" s="464">
        <f>+C27+C28</f>
        <v>2.6550811635116278</v>
      </c>
      <c r="D26" s="464">
        <f>+D27+D28</f>
        <v>1.1504497986598632</v>
      </c>
      <c r="E26" s="464">
        <f>+E27+E28</f>
        <v>0.44348844691118672</v>
      </c>
      <c r="F26" s="464">
        <f>+F27+F28</f>
        <v>0</v>
      </c>
      <c r="G26" s="464">
        <f t="shared" ref="G26:AI26" si="7">+G27+G28</f>
        <v>0</v>
      </c>
      <c r="H26" s="464">
        <f t="shared" si="7"/>
        <v>0</v>
      </c>
      <c r="I26" s="464">
        <f t="shared" si="7"/>
        <v>0</v>
      </c>
      <c r="J26" s="464">
        <f t="shared" si="7"/>
        <v>0</v>
      </c>
      <c r="K26" s="464">
        <f t="shared" si="7"/>
        <v>0</v>
      </c>
      <c r="L26" s="464">
        <f t="shared" si="7"/>
        <v>0</v>
      </c>
      <c r="M26" s="464">
        <f t="shared" si="7"/>
        <v>0</v>
      </c>
      <c r="N26" s="464">
        <f t="shared" si="7"/>
        <v>0</v>
      </c>
      <c r="O26" s="464">
        <f t="shared" si="7"/>
        <v>0</v>
      </c>
      <c r="P26" s="464">
        <f t="shared" si="7"/>
        <v>0</v>
      </c>
      <c r="Q26" s="464">
        <f t="shared" si="7"/>
        <v>0</v>
      </c>
      <c r="R26" s="464">
        <f t="shared" si="7"/>
        <v>0</v>
      </c>
      <c r="S26" s="464">
        <f t="shared" si="7"/>
        <v>0</v>
      </c>
      <c r="T26" s="464">
        <f t="shared" si="7"/>
        <v>0</v>
      </c>
      <c r="U26" s="464">
        <f t="shared" si="7"/>
        <v>0</v>
      </c>
      <c r="V26" s="464">
        <f t="shared" si="7"/>
        <v>0</v>
      </c>
      <c r="W26" s="464">
        <f t="shared" si="7"/>
        <v>0</v>
      </c>
      <c r="X26" s="464">
        <f t="shared" si="7"/>
        <v>0</v>
      </c>
      <c r="Y26" s="464">
        <f t="shared" si="7"/>
        <v>0</v>
      </c>
      <c r="Z26" s="464">
        <f t="shared" si="7"/>
        <v>0</v>
      </c>
      <c r="AA26" s="464">
        <f t="shared" si="7"/>
        <v>0</v>
      </c>
      <c r="AB26" s="464">
        <f t="shared" si="7"/>
        <v>0</v>
      </c>
      <c r="AC26" s="464">
        <f t="shared" si="7"/>
        <v>0</v>
      </c>
      <c r="AD26" s="464">
        <f t="shared" si="7"/>
        <v>0</v>
      </c>
      <c r="AE26" s="464">
        <f t="shared" si="7"/>
        <v>0</v>
      </c>
      <c r="AF26" s="464">
        <f t="shared" si="7"/>
        <v>0</v>
      </c>
      <c r="AG26" s="464">
        <f t="shared" si="7"/>
        <v>0</v>
      </c>
      <c r="AH26" s="464">
        <f t="shared" si="7"/>
        <v>0</v>
      </c>
      <c r="AI26" s="464">
        <f t="shared" si="7"/>
        <v>0</v>
      </c>
      <c r="AJ26" s="104">
        <f t="shared" si="2"/>
        <v>4.2490194090826776</v>
      </c>
    </row>
    <row r="27" spans="1:36" s="614" customFormat="1" x14ac:dyDescent="0.2">
      <c r="B27" s="499" t="s">
        <v>110</v>
      </c>
      <c r="C27" s="465">
        <v>0.7962143617304599</v>
      </c>
      <c r="D27" s="465">
        <v>0</v>
      </c>
      <c r="E27" s="465">
        <v>0</v>
      </c>
      <c r="F27" s="465">
        <v>0</v>
      </c>
      <c r="G27" s="465">
        <v>0</v>
      </c>
      <c r="H27" s="465">
        <v>0</v>
      </c>
      <c r="I27" s="465">
        <v>0</v>
      </c>
      <c r="J27" s="465">
        <v>0</v>
      </c>
      <c r="K27" s="103">
        <v>0</v>
      </c>
      <c r="L27" s="465">
        <v>0</v>
      </c>
      <c r="M27" s="465">
        <v>0</v>
      </c>
      <c r="N27" s="465">
        <v>0</v>
      </c>
      <c r="O27" s="465">
        <v>0</v>
      </c>
      <c r="P27" s="465">
        <v>0</v>
      </c>
      <c r="Q27" s="465">
        <v>0</v>
      </c>
      <c r="R27" s="465">
        <v>0</v>
      </c>
      <c r="S27" s="465">
        <v>0</v>
      </c>
      <c r="T27" s="465">
        <v>0</v>
      </c>
      <c r="U27" s="465">
        <v>0</v>
      </c>
      <c r="V27" s="465">
        <v>0</v>
      </c>
      <c r="W27" s="465">
        <v>0</v>
      </c>
      <c r="X27" s="465">
        <v>0</v>
      </c>
      <c r="Y27" s="465">
        <v>0</v>
      </c>
      <c r="Z27" s="465">
        <v>0</v>
      </c>
      <c r="AA27" s="465">
        <v>0</v>
      </c>
      <c r="AB27" s="465">
        <v>0</v>
      </c>
      <c r="AC27" s="465">
        <v>0</v>
      </c>
      <c r="AD27" s="465">
        <v>0</v>
      </c>
      <c r="AE27" s="465">
        <v>0</v>
      </c>
      <c r="AF27" s="465">
        <v>0</v>
      </c>
      <c r="AG27" s="465">
        <v>0</v>
      </c>
      <c r="AH27" s="465">
        <v>0</v>
      </c>
      <c r="AI27" s="465">
        <v>0</v>
      </c>
      <c r="AJ27" s="103">
        <f t="shared" si="2"/>
        <v>0.7962143617304599</v>
      </c>
    </row>
    <row r="28" spans="1:36" s="614" customFormat="1" x14ac:dyDescent="0.2">
      <c r="B28" s="492" t="s">
        <v>111</v>
      </c>
      <c r="C28" s="503">
        <v>1.858866801781168</v>
      </c>
      <c r="D28" s="503">
        <v>1.1504497986598632</v>
      </c>
      <c r="E28" s="503">
        <v>0.44348844691118672</v>
      </c>
      <c r="F28" s="503">
        <v>0</v>
      </c>
      <c r="G28" s="503">
        <v>0</v>
      </c>
      <c r="H28" s="503">
        <v>0</v>
      </c>
      <c r="I28" s="503">
        <v>0</v>
      </c>
      <c r="J28" s="503">
        <v>0</v>
      </c>
      <c r="K28" s="152">
        <v>0</v>
      </c>
      <c r="L28" s="503">
        <v>0</v>
      </c>
      <c r="M28" s="503">
        <v>0</v>
      </c>
      <c r="N28" s="503">
        <v>0</v>
      </c>
      <c r="O28" s="503">
        <v>0</v>
      </c>
      <c r="P28" s="503">
        <v>0</v>
      </c>
      <c r="Q28" s="503">
        <v>0</v>
      </c>
      <c r="R28" s="503">
        <v>0</v>
      </c>
      <c r="S28" s="503">
        <v>0</v>
      </c>
      <c r="T28" s="503">
        <v>0</v>
      </c>
      <c r="U28" s="503">
        <v>0</v>
      </c>
      <c r="V28" s="503">
        <v>0</v>
      </c>
      <c r="W28" s="503">
        <v>0</v>
      </c>
      <c r="X28" s="503">
        <v>0</v>
      </c>
      <c r="Y28" s="503">
        <v>0</v>
      </c>
      <c r="Z28" s="503">
        <v>0</v>
      </c>
      <c r="AA28" s="503">
        <v>0</v>
      </c>
      <c r="AB28" s="503">
        <v>0</v>
      </c>
      <c r="AC28" s="503">
        <v>0</v>
      </c>
      <c r="AD28" s="503">
        <v>0</v>
      </c>
      <c r="AE28" s="503">
        <v>0</v>
      </c>
      <c r="AF28" s="503">
        <v>0</v>
      </c>
      <c r="AG28" s="503">
        <v>0</v>
      </c>
      <c r="AH28" s="503">
        <v>0</v>
      </c>
      <c r="AI28" s="503">
        <v>0</v>
      </c>
      <c r="AJ28" s="152">
        <f t="shared" si="2"/>
        <v>3.4528050473522178</v>
      </c>
    </row>
    <row r="29" spans="1:36" s="614" customFormat="1" x14ac:dyDescent="0.2">
      <c r="B29" s="468" t="s">
        <v>77</v>
      </c>
      <c r="C29" s="464">
        <f t="shared" ref="C29:M29" si="8">+C30</f>
        <v>5.8192988687885167E-2</v>
      </c>
      <c r="D29" s="464">
        <f t="shared" si="8"/>
        <v>4.9101580531242695E-2</v>
      </c>
      <c r="E29" s="464">
        <f t="shared" si="8"/>
        <v>3.9445615750058512E-2</v>
      </c>
      <c r="F29" s="464">
        <f t="shared" si="8"/>
        <v>2.8937269674701616E-2</v>
      </c>
      <c r="G29" s="464">
        <f t="shared" si="8"/>
        <v>1.7763498955456744E-2</v>
      </c>
      <c r="H29" s="464">
        <f t="shared" si="8"/>
        <v>7.2613327662064122E-3</v>
      </c>
      <c r="I29" s="464">
        <f t="shared" si="8"/>
        <v>3.994866994305327E-3</v>
      </c>
      <c r="J29" s="464">
        <f t="shared" si="8"/>
        <v>1.2934238240112333E-3</v>
      </c>
      <c r="K29" s="464">
        <f t="shared" si="8"/>
        <v>0</v>
      </c>
      <c r="L29" s="464">
        <f t="shared" si="8"/>
        <v>0</v>
      </c>
      <c r="M29" s="464">
        <f t="shared" si="8"/>
        <v>0</v>
      </c>
      <c r="N29" s="464">
        <f t="shared" ref="N29:AI29" si="9">+N30</f>
        <v>0</v>
      </c>
      <c r="O29" s="464">
        <f t="shared" si="9"/>
        <v>0</v>
      </c>
      <c r="P29" s="464">
        <f t="shared" si="9"/>
        <v>0</v>
      </c>
      <c r="Q29" s="464">
        <f t="shared" si="9"/>
        <v>0</v>
      </c>
      <c r="R29" s="464">
        <f t="shared" si="9"/>
        <v>0</v>
      </c>
      <c r="S29" s="464">
        <f t="shared" si="9"/>
        <v>0</v>
      </c>
      <c r="T29" s="464">
        <f t="shared" si="9"/>
        <v>0</v>
      </c>
      <c r="U29" s="464">
        <f t="shared" si="9"/>
        <v>0</v>
      </c>
      <c r="V29" s="464">
        <f t="shared" si="9"/>
        <v>0</v>
      </c>
      <c r="W29" s="464">
        <f t="shared" si="9"/>
        <v>0</v>
      </c>
      <c r="X29" s="464">
        <f t="shared" si="9"/>
        <v>0</v>
      </c>
      <c r="Y29" s="464">
        <f t="shared" si="9"/>
        <v>0</v>
      </c>
      <c r="Z29" s="464">
        <f t="shared" si="9"/>
        <v>0</v>
      </c>
      <c r="AA29" s="464">
        <f t="shared" si="9"/>
        <v>0</v>
      </c>
      <c r="AB29" s="464">
        <f t="shared" si="9"/>
        <v>0</v>
      </c>
      <c r="AC29" s="464">
        <f t="shared" si="9"/>
        <v>0</v>
      </c>
      <c r="AD29" s="464">
        <f t="shared" si="9"/>
        <v>0</v>
      </c>
      <c r="AE29" s="464">
        <f t="shared" si="9"/>
        <v>0</v>
      </c>
      <c r="AF29" s="464">
        <f t="shared" si="9"/>
        <v>0</v>
      </c>
      <c r="AG29" s="464">
        <f t="shared" si="9"/>
        <v>0</v>
      </c>
      <c r="AH29" s="464">
        <f t="shared" si="9"/>
        <v>0</v>
      </c>
      <c r="AI29" s="464">
        <f t="shared" si="9"/>
        <v>0</v>
      </c>
      <c r="AJ29" s="104">
        <f t="shared" si="2"/>
        <v>0.20599057718386768</v>
      </c>
    </row>
    <row r="30" spans="1:36" s="614" customFormat="1" x14ac:dyDescent="0.2">
      <c r="B30" s="500" t="s">
        <v>111</v>
      </c>
      <c r="C30" s="465">
        <v>5.8192988687885167E-2</v>
      </c>
      <c r="D30" s="465">
        <v>4.9101580531242695E-2</v>
      </c>
      <c r="E30" s="465">
        <v>3.9445615750058512E-2</v>
      </c>
      <c r="F30" s="465">
        <v>2.8937269674701616E-2</v>
      </c>
      <c r="G30" s="465">
        <v>1.7763498955456744E-2</v>
      </c>
      <c r="H30" s="465">
        <v>7.2613327662064122E-3</v>
      </c>
      <c r="I30" s="465">
        <v>3.994866994305327E-3</v>
      </c>
      <c r="J30" s="465">
        <v>1.2934238240112333E-3</v>
      </c>
      <c r="K30" s="103">
        <v>0</v>
      </c>
      <c r="L30" s="465">
        <v>0</v>
      </c>
      <c r="M30" s="465">
        <v>0</v>
      </c>
      <c r="N30" s="465">
        <v>0</v>
      </c>
      <c r="O30" s="465">
        <v>0</v>
      </c>
      <c r="P30" s="465">
        <v>0</v>
      </c>
      <c r="Q30" s="465">
        <v>0</v>
      </c>
      <c r="R30" s="465">
        <v>0</v>
      </c>
      <c r="S30" s="465">
        <v>0</v>
      </c>
      <c r="T30" s="465">
        <v>0</v>
      </c>
      <c r="U30" s="465">
        <v>0</v>
      </c>
      <c r="V30" s="465">
        <v>0</v>
      </c>
      <c r="W30" s="465">
        <v>0</v>
      </c>
      <c r="X30" s="465">
        <v>0</v>
      </c>
      <c r="Y30" s="465">
        <v>0</v>
      </c>
      <c r="Z30" s="465">
        <v>0</v>
      </c>
      <c r="AA30" s="465">
        <v>0</v>
      </c>
      <c r="AB30" s="465">
        <v>0</v>
      </c>
      <c r="AC30" s="465">
        <v>0</v>
      </c>
      <c r="AD30" s="465">
        <v>0</v>
      </c>
      <c r="AE30" s="465">
        <v>0</v>
      </c>
      <c r="AF30" s="465">
        <v>0</v>
      </c>
      <c r="AG30" s="465">
        <v>0</v>
      </c>
      <c r="AH30" s="465">
        <v>0</v>
      </c>
      <c r="AI30" s="465">
        <v>0</v>
      </c>
      <c r="AJ30" s="103">
        <f t="shared" si="2"/>
        <v>0.20599057718386768</v>
      </c>
    </row>
    <row r="31" spans="1:36" s="614" customFormat="1" x14ac:dyDescent="0.2">
      <c r="B31" s="460" t="s">
        <v>78</v>
      </c>
      <c r="C31" s="483">
        <v>419.32056441212433</v>
      </c>
      <c r="D31" s="483">
        <v>360.35576772767229</v>
      </c>
      <c r="E31" s="483">
        <v>135.66857862855809</v>
      </c>
      <c r="F31" s="483">
        <v>121.14449095471204</v>
      </c>
      <c r="G31" s="483">
        <v>106.39990026783299</v>
      </c>
      <c r="H31" s="483">
        <v>92.513122061047198</v>
      </c>
      <c r="I31" s="483">
        <v>79.152921476469217</v>
      </c>
      <c r="J31" s="483">
        <v>65.37170006733696</v>
      </c>
      <c r="K31" s="101">
        <v>51.838819673008018</v>
      </c>
      <c r="L31" s="483">
        <v>38.369992355229499</v>
      </c>
      <c r="M31" s="483">
        <v>24.966951590900557</v>
      </c>
      <c r="N31" s="483">
        <v>11.433233177841064</v>
      </c>
      <c r="O31" s="483">
        <v>2.1418601379821047</v>
      </c>
      <c r="P31" s="483">
        <v>0.25372426685369037</v>
      </c>
      <c r="Q31" s="483">
        <v>0.22519701907517264</v>
      </c>
      <c r="R31" s="483">
        <v>0.19666976474622694</v>
      </c>
      <c r="S31" s="483">
        <v>0.16814252241344252</v>
      </c>
      <c r="T31" s="483">
        <v>0.13961526263876356</v>
      </c>
      <c r="U31" s="483">
        <v>0.11116713591889638</v>
      </c>
      <c r="V31" s="483">
        <v>8.2956410442682246E-2</v>
      </c>
      <c r="W31" s="483">
        <v>5.4745630561566914E-2</v>
      </c>
      <c r="X31" s="483">
        <v>2.6534874672774038E-2</v>
      </c>
      <c r="Y31" s="483">
        <v>1.4922588771593089E-2</v>
      </c>
      <c r="Z31" s="483">
        <v>8.8431501919385789E-3</v>
      </c>
      <c r="AA31" s="483">
        <v>3.5696377159309019E-3</v>
      </c>
      <c r="AB31" s="483">
        <v>7.1392754318618044E-4</v>
      </c>
      <c r="AC31" s="483">
        <v>0</v>
      </c>
      <c r="AD31" s="483">
        <v>0</v>
      </c>
      <c r="AE31" s="483">
        <v>0</v>
      </c>
      <c r="AF31" s="483">
        <v>0</v>
      </c>
      <c r="AG31" s="483">
        <v>0</v>
      </c>
      <c r="AH31" s="483">
        <v>0</v>
      </c>
      <c r="AI31" s="483">
        <v>0</v>
      </c>
      <c r="AJ31" s="101">
        <f t="shared" si="2"/>
        <v>1509.9647047222597</v>
      </c>
    </row>
    <row r="32" spans="1:36" s="614" customFormat="1" x14ac:dyDescent="0.2">
      <c r="B32" s="460" t="s">
        <v>451</v>
      </c>
      <c r="C32" s="483">
        <f t="shared" ref="C32:AI32" si="10">+C33+C35</f>
        <v>72.830999489287635</v>
      </c>
      <c r="D32" s="483">
        <f t="shared" si="10"/>
        <v>23.281577740013631</v>
      </c>
      <c r="E32" s="483">
        <f t="shared" si="10"/>
        <v>7.9576215172411322</v>
      </c>
      <c r="F32" s="483">
        <f t="shared" si="10"/>
        <v>7.9576215172411322</v>
      </c>
      <c r="G32" s="483">
        <f t="shared" si="10"/>
        <v>7.9576215172411322</v>
      </c>
      <c r="H32" s="483">
        <f t="shared" si="10"/>
        <v>7.9576215172411322</v>
      </c>
      <c r="I32" s="483">
        <f t="shared" si="10"/>
        <v>7.9576215172411322</v>
      </c>
      <c r="J32" s="483">
        <f t="shared" si="10"/>
        <v>7.9576215172411322</v>
      </c>
      <c r="K32" s="483">
        <f t="shared" si="10"/>
        <v>7.9576215172411322</v>
      </c>
      <c r="L32" s="483">
        <f t="shared" si="10"/>
        <v>7.9576215172411322</v>
      </c>
      <c r="M32" s="483">
        <f t="shared" si="10"/>
        <v>7.9576215172411322</v>
      </c>
      <c r="N32" s="483">
        <f t="shared" si="10"/>
        <v>9.5536416520297998</v>
      </c>
      <c r="O32" s="483">
        <f t="shared" si="10"/>
        <v>10.313437155709895</v>
      </c>
      <c r="P32" s="483">
        <f t="shared" si="10"/>
        <v>9.1984709779212217</v>
      </c>
      <c r="Q32" s="483">
        <f t="shared" si="10"/>
        <v>8.0835048001325465</v>
      </c>
      <c r="R32" s="483">
        <f t="shared" si="10"/>
        <v>6.9685386178780098</v>
      </c>
      <c r="S32" s="483">
        <f t="shared" si="10"/>
        <v>5.8535724400893354</v>
      </c>
      <c r="T32" s="483">
        <f t="shared" si="10"/>
        <v>4.7386062623006611</v>
      </c>
      <c r="U32" s="483">
        <f t="shared" si="10"/>
        <v>3.6236400800461235</v>
      </c>
      <c r="V32" s="483">
        <f t="shared" si="10"/>
        <v>2.5086739022574491</v>
      </c>
      <c r="W32" s="483">
        <f t="shared" si="10"/>
        <v>1.5330784978088243</v>
      </c>
      <c r="X32" s="483">
        <f t="shared" si="10"/>
        <v>0</v>
      </c>
      <c r="Y32" s="483">
        <f t="shared" si="10"/>
        <v>0</v>
      </c>
      <c r="Z32" s="483">
        <f t="shared" si="10"/>
        <v>0</v>
      </c>
      <c r="AA32" s="483">
        <f t="shared" si="10"/>
        <v>0</v>
      </c>
      <c r="AB32" s="483">
        <f t="shared" si="10"/>
        <v>0</v>
      </c>
      <c r="AC32" s="483">
        <f t="shared" si="10"/>
        <v>0</v>
      </c>
      <c r="AD32" s="483">
        <f t="shared" si="10"/>
        <v>0</v>
      </c>
      <c r="AE32" s="483">
        <f t="shared" si="10"/>
        <v>0</v>
      </c>
      <c r="AF32" s="483">
        <f t="shared" si="10"/>
        <v>0</v>
      </c>
      <c r="AG32" s="483">
        <f t="shared" si="10"/>
        <v>0</v>
      </c>
      <c r="AH32" s="483">
        <f t="shared" si="10"/>
        <v>0</v>
      </c>
      <c r="AI32" s="483">
        <f t="shared" si="10"/>
        <v>0</v>
      </c>
      <c r="AJ32" s="101">
        <f t="shared" si="2"/>
        <v>230.10633527064533</v>
      </c>
    </row>
    <row r="33" spans="1:70" s="614" customFormat="1" x14ac:dyDescent="0.2">
      <c r="B33" s="467" t="s">
        <v>74</v>
      </c>
      <c r="C33" s="466">
        <f t="shared" ref="C33:X33" si="11">+C34</f>
        <v>5.3050810174485727</v>
      </c>
      <c r="D33" s="466">
        <f t="shared" si="11"/>
        <v>6.6313512673448525</v>
      </c>
      <c r="E33" s="466">
        <f t="shared" si="11"/>
        <v>7.9576215172411322</v>
      </c>
      <c r="F33" s="466">
        <f t="shared" si="11"/>
        <v>7.9576215172411322</v>
      </c>
      <c r="G33" s="466">
        <f t="shared" si="11"/>
        <v>7.9576215172411322</v>
      </c>
      <c r="H33" s="466">
        <f t="shared" si="11"/>
        <v>7.9576215172411322</v>
      </c>
      <c r="I33" s="466">
        <f t="shared" si="11"/>
        <v>7.9576215172411322</v>
      </c>
      <c r="J33" s="466">
        <f t="shared" si="11"/>
        <v>7.9576215172411322</v>
      </c>
      <c r="K33" s="466">
        <f t="shared" si="11"/>
        <v>7.9576215172411322</v>
      </c>
      <c r="L33" s="466">
        <f t="shared" si="11"/>
        <v>7.9576215172411322</v>
      </c>
      <c r="M33" s="466">
        <f t="shared" si="11"/>
        <v>7.9576215172411322</v>
      </c>
      <c r="N33" s="466">
        <f t="shared" si="11"/>
        <v>9.5536416520297998</v>
      </c>
      <c r="O33" s="466">
        <f t="shared" si="11"/>
        <v>10.313437155709895</v>
      </c>
      <c r="P33" s="466">
        <f t="shared" si="11"/>
        <v>9.1984709779212217</v>
      </c>
      <c r="Q33" s="466">
        <f t="shared" si="11"/>
        <v>8.0835048001325465</v>
      </c>
      <c r="R33" s="466">
        <f t="shared" si="11"/>
        <v>6.9685386178780098</v>
      </c>
      <c r="S33" s="466">
        <f t="shared" si="11"/>
        <v>5.8535724400893354</v>
      </c>
      <c r="T33" s="466">
        <f t="shared" si="11"/>
        <v>4.7386062623006611</v>
      </c>
      <c r="U33" s="466">
        <f t="shared" si="11"/>
        <v>3.6236400800461235</v>
      </c>
      <c r="V33" s="466">
        <f t="shared" si="11"/>
        <v>2.5086739022574491</v>
      </c>
      <c r="W33" s="466">
        <f t="shared" si="11"/>
        <v>1.5330784978088243</v>
      </c>
      <c r="X33" s="466">
        <f t="shared" si="11"/>
        <v>0</v>
      </c>
      <c r="Y33" s="466">
        <f t="shared" ref="Y33:AI33" si="12">+Y34</f>
        <v>0</v>
      </c>
      <c r="Z33" s="466">
        <f t="shared" si="12"/>
        <v>0</v>
      </c>
      <c r="AA33" s="466">
        <f t="shared" si="12"/>
        <v>0</v>
      </c>
      <c r="AB33" s="466">
        <f t="shared" si="12"/>
        <v>0</v>
      </c>
      <c r="AC33" s="466">
        <f t="shared" si="12"/>
        <v>0</v>
      </c>
      <c r="AD33" s="466">
        <f t="shared" si="12"/>
        <v>0</v>
      </c>
      <c r="AE33" s="466">
        <f>+AE34</f>
        <v>0</v>
      </c>
      <c r="AF33" s="466">
        <f>+AF34</f>
        <v>0</v>
      </c>
      <c r="AG33" s="466">
        <f t="shared" si="12"/>
        <v>0</v>
      </c>
      <c r="AH33" s="466">
        <f t="shared" si="12"/>
        <v>0</v>
      </c>
      <c r="AI33" s="466">
        <f t="shared" si="12"/>
        <v>0</v>
      </c>
      <c r="AJ33" s="115">
        <f t="shared" si="2"/>
        <v>145.93019032613745</v>
      </c>
    </row>
    <row r="34" spans="1:70" s="611" customFormat="1" x14ac:dyDescent="0.2">
      <c r="A34" s="380"/>
      <c r="B34" s="468" t="s">
        <v>459</v>
      </c>
      <c r="C34" s="464">
        <v>5.3050810174485727</v>
      </c>
      <c r="D34" s="464">
        <v>6.6313512673448525</v>
      </c>
      <c r="E34" s="464">
        <v>7.9576215172411322</v>
      </c>
      <c r="F34" s="464">
        <v>7.9576215172411322</v>
      </c>
      <c r="G34" s="464">
        <v>7.9576215172411322</v>
      </c>
      <c r="H34" s="464">
        <v>7.9576215172411322</v>
      </c>
      <c r="I34" s="464">
        <v>7.9576215172411322</v>
      </c>
      <c r="J34" s="464">
        <v>7.9576215172411322</v>
      </c>
      <c r="K34" s="104">
        <v>7.9576215172411322</v>
      </c>
      <c r="L34" s="464">
        <v>7.9576215172411322</v>
      </c>
      <c r="M34" s="464">
        <v>7.9576215172411322</v>
      </c>
      <c r="N34" s="464">
        <v>9.5536416520297998</v>
      </c>
      <c r="O34" s="464">
        <v>10.313437155709895</v>
      </c>
      <c r="P34" s="464">
        <v>9.1984709779212217</v>
      </c>
      <c r="Q34" s="464">
        <v>8.0835048001325465</v>
      </c>
      <c r="R34" s="464">
        <v>6.9685386178780098</v>
      </c>
      <c r="S34" s="464">
        <v>5.8535724400893354</v>
      </c>
      <c r="T34" s="464">
        <v>4.7386062623006611</v>
      </c>
      <c r="U34" s="464">
        <v>3.6236400800461235</v>
      </c>
      <c r="V34" s="464">
        <v>2.5086739022574491</v>
      </c>
      <c r="W34" s="464">
        <v>1.5330784978088243</v>
      </c>
      <c r="X34" s="464">
        <v>0</v>
      </c>
      <c r="Y34" s="464">
        <v>0</v>
      </c>
      <c r="Z34" s="464">
        <v>0</v>
      </c>
      <c r="AA34" s="464">
        <v>0</v>
      </c>
      <c r="AB34" s="464">
        <v>0</v>
      </c>
      <c r="AC34" s="464">
        <v>0</v>
      </c>
      <c r="AD34" s="464">
        <v>0</v>
      </c>
      <c r="AE34" s="464">
        <v>0</v>
      </c>
      <c r="AF34" s="464">
        <v>0</v>
      </c>
      <c r="AG34" s="464">
        <v>0</v>
      </c>
      <c r="AH34" s="464">
        <v>0</v>
      </c>
      <c r="AI34" s="464">
        <v>0</v>
      </c>
      <c r="AJ34" s="104">
        <f t="shared" si="2"/>
        <v>145.93019032613745</v>
      </c>
      <c r="AK34" s="614"/>
      <c r="AL34" s="614"/>
      <c r="AM34" s="614"/>
      <c r="AN34" s="614"/>
      <c r="AO34" s="614"/>
      <c r="AP34" s="614"/>
      <c r="AQ34" s="614"/>
      <c r="AR34" s="614"/>
      <c r="AS34" s="614"/>
      <c r="AT34" s="614"/>
      <c r="AU34" s="614"/>
      <c r="AV34" s="614"/>
      <c r="AW34" s="614"/>
      <c r="AX34" s="614"/>
      <c r="AY34" s="614"/>
      <c r="AZ34" s="614"/>
      <c r="BA34" s="614"/>
      <c r="BB34" s="614"/>
      <c r="BC34" s="614"/>
      <c r="BD34" s="614"/>
      <c r="BE34" s="614"/>
      <c r="BF34" s="614"/>
      <c r="BG34" s="614"/>
      <c r="BH34" s="614"/>
      <c r="BI34" s="614"/>
      <c r="BJ34" s="614"/>
      <c r="BK34" s="614"/>
      <c r="BL34" s="614"/>
      <c r="BM34" s="614"/>
      <c r="BN34" s="614"/>
      <c r="BO34" s="614"/>
      <c r="BP34" s="614"/>
      <c r="BQ34" s="614"/>
      <c r="BR34" s="614"/>
    </row>
    <row r="35" spans="1:70" s="611" customFormat="1" x14ac:dyDescent="0.2">
      <c r="A35" s="380"/>
      <c r="B35" s="468" t="s">
        <v>75</v>
      </c>
      <c r="C35" s="464">
        <f>+C36+C37</f>
        <v>67.525918471839063</v>
      </c>
      <c r="D35" s="464">
        <f>+D36+D37</f>
        <v>16.650226472668777</v>
      </c>
      <c r="E35" s="464">
        <f>+E36+E37</f>
        <v>0</v>
      </c>
      <c r="F35" s="464">
        <f t="shared" ref="F35:AI35" si="13">+F36+F37</f>
        <v>0</v>
      </c>
      <c r="G35" s="464">
        <f t="shared" si="13"/>
        <v>0</v>
      </c>
      <c r="H35" s="464">
        <f t="shared" si="13"/>
        <v>0</v>
      </c>
      <c r="I35" s="464">
        <f t="shared" si="13"/>
        <v>0</v>
      </c>
      <c r="J35" s="464">
        <f t="shared" si="13"/>
        <v>0</v>
      </c>
      <c r="K35" s="464">
        <f t="shared" si="13"/>
        <v>0</v>
      </c>
      <c r="L35" s="464">
        <f t="shared" si="13"/>
        <v>0</v>
      </c>
      <c r="M35" s="464">
        <f t="shared" si="13"/>
        <v>0</v>
      </c>
      <c r="N35" s="464">
        <f t="shared" si="13"/>
        <v>0</v>
      </c>
      <c r="O35" s="464">
        <f t="shared" si="13"/>
        <v>0</v>
      </c>
      <c r="P35" s="464">
        <f t="shared" si="13"/>
        <v>0</v>
      </c>
      <c r="Q35" s="464">
        <f t="shared" si="13"/>
        <v>0</v>
      </c>
      <c r="R35" s="464">
        <f t="shared" si="13"/>
        <v>0</v>
      </c>
      <c r="S35" s="464">
        <f t="shared" si="13"/>
        <v>0</v>
      </c>
      <c r="T35" s="464">
        <f t="shared" si="13"/>
        <v>0</v>
      </c>
      <c r="U35" s="464">
        <f t="shared" si="13"/>
        <v>0</v>
      </c>
      <c r="V35" s="464">
        <f t="shared" si="13"/>
        <v>0</v>
      </c>
      <c r="W35" s="464">
        <f t="shared" si="13"/>
        <v>0</v>
      </c>
      <c r="X35" s="464">
        <f t="shared" si="13"/>
        <v>0</v>
      </c>
      <c r="Y35" s="464">
        <f t="shared" si="13"/>
        <v>0</v>
      </c>
      <c r="Z35" s="464">
        <f t="shared" si="13"/>
        <v>0</v>
      </c>
      <c r="AA35" s="464">
        <f t="shared" si="13"/>
        <v>0</v>
      </c>
      <c r="AB35" s="464">
        <f t="shared" si="13"/>
        <v>0</v>
      </c>
      <c r="AC35" s="464">
        <f t="shared" si="13"/>
        <v>0</v>
      </c>
      <c r="AD35" s="464">
        <f t="shared" si="13"/>
        <v>0</v>
      </c>
      <c r="AE35" s="464">
        <f t="shared" si="13"/>
        <v>0</v>
      </c>
      <c r="AF35" s="464">
        <f t="shared" si="13"/>
        <v>0</v>
      </c>
      <c r="AG35" s="464">
        <f t="shared" si="13"/>
        <v>0</v>
      </c>
      <c r="AH35" s="464">
        <f t="shared" si="13"/>
        <v>0</v>
      </c>
      <c r="AI35" s="464">
        <f t="shared" si="13"/>
        <v>0</v>
      </c>
      <c r="AJ35" s="104">
        <f t="shared" si="2"/>
        <v>84.17614494450784</v>
      </c>
      <c r="AK35" s="614"/>
      <c r="AL35" s="614"/>
      <c r="AM35" s="614"/>
      <c r="AN35" s="614"/>
      <c r="AO35" s="614"/>
      <c r="AP35" s="614"/>
      <c r="AQ35" s="614"/>
      <c r="AR35" s="614"/>
      <c r="AS35" s="614"/>
      <c r="AT35" s="614"/>
      <c r="AU35" s="614"/>
      <c r="AV35" s="614"/>
      <c r="AW35" s="614"/>
      <c r="AX35" s="614"/>
      <c r="AY35" s="614"/>
      <c r="AZ35" s="614"/>
      <c r="BA35" s="614"/>
      <c r="BB35" s="614"/>
      <c r="BC35" s="614"/>
      <c r="BD35" s="614"/>
      <c r="BE35" s="614"/>
      <c r="BF35" s="614"/>
      <c r="BG35" s="614"/>
      <c r="BH35" s="614"/>
      <c r="BI35" s="614"/>
      <c r="BJ35" s="614"/>
      <c r="BK35" s="614"/>
      <c r="BL35" s="614"/>
      <c r="BM35" s="614"/>
      <c r="BN35" s="614"/>
      <c r="BO35" s="614"/>
      <c r="BP35" s="614"/>
      <c r="BQ35" s="614"/>
      <c r="BR35" s="614"/>
    </row>
    <row r="36" spans="1:70" s="611" customFormat="1" x14ac:dyDescent="0.2">
      <c r="A36" s="380"/>
      <c r="B36" s="499" t="s">
        <v>82</v>
      </c>
      <c r="C36" s="465">
        <v>67.525918471839063</v>
      </c>
      <c r="D36" s="465">
        <v>16.650226472668777</v>
      </c>
      <c r="E36" s="465">
        <v>0</v>
      </c>
      <c r="F36" s="465">
        <v>0</v>
      </c>
      <c r="G36" s="465">
        <v>0</v>
      </c>
      <c r="H36" s="465">
        <v>0</v>
      </c>
      <c r="I36" s="465">
        <v>0</v>
      </c>
      <c r="J36" s="465">
        <v>0</v>
      </c>
      <c r="K36" s="103">
        <v>0</v>
      </c>
      <c r="L36" s="465">
        <v>0</v>
      </c>
      <c r="M36" s="465">
        <v>0</v>
      </c>
      <c r="N36" s="465">
        <v>0</v>
      </c>
      <c r="O36" s="465">
        <v>0</v>
      </c>
      <c r="P36" s="465">
        <v>0</v>
      </c>
      <c r="Q36" s="465">
        <v>0</v>
      </c>
      <c r="R36" s="465">
        <v>0</v>
      </c>
      <c r="S36" s="465">
        <v>0</v>
      </c>
      <c r="T36" s="465">
        <v>0</v>
      </c>
      <c r="U36" s="465">
        <v>0</v>
      </c>
      <c r="V36" s="465">
        <v>0</v>
      </c>
      <c r="W36" s="465">
        <v>0</v>
      </c>
      <c r="X36" s="465">
        <v>0</v>
      </c>
      <c r="Y36" s="465">
        <v>0</v>
      </c>
      <c r="Z36" s="465">
        <v>0</v>
      </c>
      <c r="AA36" s="465">
        <v>0</v>
      </c>
      <c r="AB36" s="465">
        <v>0</v>
      </c>
      <c r="AC36" s="465">
        <v>0</v>
      </c>
      <c r="AD36" s="465">
        <v>0</v>
      </c>
      <c r="AE36" s="465">
        <v>0</v>
      </c>
      <c r="AF36" s="465">
        <v>0</v>
      </c>
      <c r="AG36" s="465">
        <v>0</v>
      </c>
      <c r="AH36" s="465">
        <v>0</v>
      </c>
      <c r="AI36" s="465">
        <v>0</v>
      </c>
      <c r="AJ36" s="103">
        <f t="shared" si="2"/>
        <v>84.17614494450784</v>
      </c>
      <c r="AK36" s="614"/>
      <c r="AL36" s="614"/>
      <c r="AM36" s="614"/>
      <c r="AN36" s="614"/>
      <c r="AO36" s="614"/>
      <c r="AP36" s="614"/>
      <c r="AQ36" s="614"/>
      <c r="AR36" s="614"/>
      <c r="AS36" s="614"/>
      <c r="AT36" s="614"/>
      <c r="AU36" s="614"/>
      <c r="AV36" s="614"/>
      <c r="AW36" s="614"/>
      <c r="AX36" s="614"/>
      <c r="AY36" s="614"/>
      <c r="AZ36" s="614"/>
      <c r="BA36" s="614"/>
      <c r="BB36" s="614"/>
      <c r="BC36" s="614"/>
      <c r="BD36" s="614"/>
      <c r="BE36" s="614"/>
      <c r="BF36" s="614"/>
      <c r="BG36" s="614"/>
      <c r="BH36" s="614"/>
      <c r="BI36" s="614"/>
      <c r="BJ36" s="614"/>
      <c r="BK36" s="614"/>
      <c r="BL36" s="614"/>
      <c r="BM36" s="614"/>
      <c r="BN36" s="614"/>
      <c r="BO36" s="614"/>
      <c r="BP36" s="614"/>
      <c r="BQ36" s="614"/>
      <c r="BR36" s="614"/>
    </row>
    <row r="37" spans="1:70" s="611" customFormat="1" x14ac:dyDescent="0.2">
      <c r="A37" s="380"/>
      <c r="B37" s="492" t="s">
        <v>111</v>
      </c>
      <c r="C37" s="503">
        <v>0</v>
      </c>
      <c r="D37" s="503">
        <v>0</v>
      </c>
      <c r="E37" s="503">
        <v>0</v>
      </c>
      <c r="F37" s="503">
        <v>0</v>
      </c>
      <c r="G37" s="503">
        <v>0</v>
      </c>
      <c r="H37" s="503">
        <v>0</v>
      </c>
      <c r="I37" s="503">
        <v>0</v>
      </c>
      <c r="J37" s="503">
        <v>0</v>
      </c>
      <c r="K37" s="152">
        <v>0</v>
      </c>
      <c r="L37" s="503">
        <v>0</v>
      </c>
      <c r="M37" s="503">
        <v>0</v>
      </c>
      <c r="N37" s="503">
        <v>0</v>
      </c>
      <c r="O37" s="503">
        <v>0</v>
      </c>
      <c r="P37" s="503">
        <v>0</v>
      </c>
      <c r="Q37" s="503">
        <v>0</v>
      </c>
      <c r="R37" s="503">
        <v>0</v>
      </c>
      <c r="S37" s="503">
        <v>0</v>
      </c>
      <c r="T37" s="503">
        <v>0</v>
      </c>
      <c r="U37" s="503">
        <v>0</v>
      </c>
      <c r="V37" s="503">
        <v>0</v>
      </c>
      <c r="W37" s="503">
        <v>0</v>
      </c>
      <c r="X37" s="503">
        <v>0</v>
      </c>
      <c r="Y37" s="503">
        <v>0</v>
      </c>
      <c r="Z37" s="503">
        <v>0</v>
      </c>
      <c r="AA37" s="503">
        <v>0</v>
      </c>
      <c r="AB37" s="503">
        <v>0</v>
      </c>
      <c r="AC37" s="503">
        <v>0</v>
      </c>
      <c r="AD37" s="503">
        <v>0</v>
      </c>
      <c r="AE37" s="503">
        <v>0</v>
      </c>
      <c r="AF37" s="503">
        <v>0</v>
      </c>
      <c r="AG37" s="503">
        <v>0</v>
      </c>
      <c r="AH37" s="503">
        <v>0</v>
      </c>
      <c r="AI37" s="503">
        <v>0</v>
      </c>
      <c r="AJ37" s="152">
        <f t="shared" si="2"/>
        <v>0</v>
      </c>
      <c r="AK37" s="614"/>
      <c r="AL37" s="614"/>
      <c r="AM37" s="614"/>
      <c r="AN37" s="614"/>
      <c r="AO37" s="614"/>
      <c r="AP37" s="614"/>
      <c r="AQ37" s="614"/>
      <c r="AR37" s="614"/>
      <c r="AS37" s="614"/>
      <c r="AT37" s="614"/>
      <c r="AU37" s="614"/>
      <c r="AV37" s="614"/>
      <c r="AW37" s="614"/>
      <c r="AX37" s="614"/>
      <c r="AY37" s="614"/>
      <c r="AZ37" s="614"/>
      <c r="BA37" s="614"/>
      <c r="BB37" s="614"/>
      <c r="BC37" s="614"/>
      <c r="BD37" s="614"/>
      <c r="BE37" s="614"/>
      <c r="BF37" s="614"/>
      <c r="BG37" s="614"/>
      <c r="BH37" s="614"/>
      <c r="BI37" s="614"/>
      <c r="BJ37" s="614"/>
      <c r="BK37" s="614"/>
      <c r="BL37" s="614"/>
      <c r="BM37" s="614"/>
      <c r="BN37" s="614"/>
      <c r="BO37" s="614"/>
      <c r="BP37" s="614"/>
      <c r="BQ37" s="614"/>
      <c r="BR37" s="614"/>
    </row>
    <row r="38" spans="1:70" s="611" customFormat="1" x14ac:dyDescent="0.2">
      <c r="A38" s="380"/>
      <c r="B38" s="467" t="s">
        <v>467</v>
      </c>
      <c r="C38" s="466">
        <f t="shared" ref="C38:L38" si="14">+C39+C40</f>
        <v>62.984690269999994</v>
      </c>
      <c r="D38" s="466">
        <f t="shared" si="14"/>
        <v>51.081732960000004</v>
      </c>
      <c r="E38" s="466">
        <f t="shared" si="14"/>
        <v>38.078430150000003</v>
      </c>
      <c r="F38" s="466">
        <f t="shared" si="14"/>
        <v>23.789783759999999</v>
      </c>
      <c r="G38" s="466">
        <f t="shared" si="14"/>
        <v>9.0265353099999999</v>
      </c>
      <c r="H38" s="466">
        <f t="shared" si="14"/>
        <v>1.5004498199999998</v>
      </c>
      <c r="I38" s="466">
        <f t="shared" si="14"/>
        <v>0</v>
      </c>
      <c r="J38" s="466">
        <f t="shared" si="14"/>
        <v>0</v>
      </c>
      <c r="K38" s="466">
        <f t="shared" si="14"/>
        <v>0</v>
      </c>
      <c r="L38" s="466">
        <f t="shared" si="14"/>
        <v>0</v>
      </c>
      <c r="M38" s="466">
        <f t="shared" ref="M38:AI38" si="15">+M39+M40</f>
        <v>0</v>
      </c>
      <c r="N38" s="466">
        <f t="shared" si="15"/>
        <v>0</v>
      </c>
      <c r="O38" s="466">
        <f t="shared" si="15"/>
        <v>0</v>
      </c>
      <c r="P38" s="466">
        <f t="shared" si="15"/>
        <v>0</v>
      </c>
      <c r="Q38" s="466">
        <f t="shared" si="15"/>
        <v>0</v>
      </c>
      <c r="R38" s="466">
        <f t="shared" si="15"/>
        <v>0</v>
      </c>
      <c r="S38" s="466">
        <f t="shared" si="15"/>
        <v>0</v>
      </c>
      <c r="T38" s="466">
        <f t="shared" si="15"/>
        <v>0</v>
      </c>
      <c r="U38" s="466">
        <f t="shared" si="15"/>
        <v>0</v>
      </c>
      <c r="V38" s="466">
        <f t="shared" si="15"/>
        <v>0</v>
      </c>
      <c r="W38" s="466">
        <f t="shared" si="15"/>
        <v>0</v>
      </c>
      <c r="X38" s="466">
        <f t="shared" si="15"/>
        <v>0</v>
      </c>
      <c r="Y38" s="466">
        <f t="shared" si="15"/>
        <v>0</v>
      </c>
      <c r="Z38" s="466">
        <f t="shared" si="15"/>
        <v>0</v>
      </c>
      <c r="AA38" s="466">
        <f t="shared" si="15"/>
        <v>0</v>
      </c>
      <c r="AB38" s="466">
        <f t="shared" si="15"/>
        <v>0</v>
      </c>
      <c r="AC38" s="466">
        <f t="shared" si="15"/>
        <v>0</v>
      </c>
      <c r="AD38" s="466">
        <f t="shared" si="15"/>
        <v>0</v>
      </c>
      <c r="AE38" s="466">
        <f t="shared" si="15"/>
        <v>0</v>
      </c>
      <c r="AF38" s="466">
        <f t="shared" si="15"/>
        <v>0</v>
      </c>
      <c r="AG38" s="466">
        <f t="shared" si="15"/>
        <v>0</v>
      </c>
      <c r="AH38" s="466">
        <f t="shared" si="15"/>
        <v>0</v>
      </c>
      <c r="AI38" s="466">
        <f t="shared" si="15"/>
        <v>0</v>
      </c>
      <c r="AJ38" s="115">
        <f t="shared" si="2"/>
        <v>186.46162226999999</v>
      </c>
      <c r="AK38" s="614"/>
      <c r="AL38" s="614"/>
      <c r="AM38" s="614"/>
      <c r="AN38" s="614"/>
      <c r="AO38" s="614"/>
      <c r="AP38" s="614"/>
      <c r="AQ38" s="614"/>
      <c r="AR38" s="614"/>
      <c r="AS38" s="614"/>
      <c r="AT38" s="614"/>
      <c r="AU38" s="614"/>
      <c r="AV38" s="614"/>
      <c r="AW38" s="614"/>
      <c r="AX38" s="614"/>
      <c r="AY38" s="614"/>
      <c r="AZ38" s="614"/>
      <c r="BA38" s="614"/>
      <c r="BB38" s="614"/>
      <c r="BC38" s="614"/>
      <c r="BD38" s="614"/>
      <c r="BE38" s="614"/>
      <c r="BF38" s="614"/>
      <c r="BG38" s="614"/>
      <c r="BH38" s="614"/>
      <c r="BI38" s="614"/>
      <c r="BJ38" s="614"/>
      <c r="BK38" s="614"/>
      <c r="BL38" s="614"/>
      <c r="BM38" s="614"/>
      <c r="BN38" s="614"/>
      <c r="BO38" s="614"/>
      <c r="BP38" s="614"/>
      <c r="BQ38" s="614"/>
      <c r="BR38" s="614"/>
    </row>
    <row r="39" spans="1:70" s="611" customFormat="1" x14ac:dyDescent="0.2">
      <c r="A39" s="380"/>
      <c r="B39" s="467" t="s">
        <v>79</v>
      </c>
      <c r="C39" s="466">
        <v>0</v>
      </c>
      <c r="D39" s="466">
        <v>0</v>
      </c>
      <c r="E39" s="466">
        <v>0</v>
      </c>
      <c r="F39" s="466">
        <v>0</v>
      </c>
      <c r="G39" s="466">
        <v>0</v>
      </c>
      <c r="H39" s="466">
        <v>0</v>
      </c>
      <c r="I39" s="466">
        <v>0</v>
      </c>
      <c r="J39" s="466">
        <v>0</v>
      </c>
      <c r="K39" s="115">
        <v>0</v>
      </c>
      <c r="L39" s="466">
        <v>0</v>
      </c>
      <c r="M39" s="466">
        <v>0</v>
      </c>
      <c r="N39" s="466">
        <v>0</v>
      </c>
      <c r="O39" s="466">
        <v>0</v>
      </c>
      <c r="P39" s="466">
        <v>0</v>
      </c>
      <c r="Q39" s="466">
        <v>0</v>
      </c>
      <c r="R39" s="466">
        <v>0</v>
      </c>
      <c r="S39" s="466">
        <v>0</v>
      </c>
      <c r="T39" s="466">
        <v>0</v>
      </c>
      <c r="U39" s="466">
        <v>0</v>
      </c>
      <c r="V39" s="466">
        <v>0</v>
      </c>
      <c r="W39" s="466">
        <v>0</v>
      </c>
      <c r="X39" s="466">
        <v>0</v>
      </c>
      <c r="Y39" s="466">
        <v>0</v>
      </c>
      <c r="Z39" s="466">
        <v>0</v>
      </c>
      <c r="AA39" s="466">
        <v>0</v>
      </c>
      <c r="AB39" s="466">
        <v>0</v>
      </c>
      <c r="AC39" s="466">
        <v>0</v>
      </c>
      <c r="AD39" s="466">
        <v>0</v>
      </c>
      <c r="AE39" s="466">
        <v>0</v>
      </c>
      <c r="AF39" s="466">
        <v>0</v>
      </c>
      <c r="AG39" s="466">
        <v>0</v>
      </c>
      <c r="AH39" s="466">
        <v>0</v>
      </c>
      <c r="AI39" s="466">
        <v>0</v>
      </c>
      <c r="AJ39" s="115">
        <f t="shared" si="2"/>
        <v>0</v>
      </c>
      <c r="AK39" s="614"/>
      <c r="AL39" s="614"/>
      <c r="AM39" s="614"/>
      <c r="AN39" s="614"/>
      <c r="AO39" s="614"/>
      <c r="AP39" s="614"/>
      <c r="AQ39" s="614"/>
      <c r="AR39" s="614"/>
      <c r="AS39" s="614"/>
      <c r="AT39" s="614"/>
      <c r="AU39" s="614"/>
      <c r="AV39" s="614"/>
      <c r="AW39" s="614"/>
      <c r="AX39" s="614"/>
      <c r="AY39" s="614"/>
      <c r="AZ39" s="614"/>
      <c r="BA39" s="614"/>
      <c r="BB39" s="614"/>
      <c r="BC39" s="614"/>
      <c r="BD39" s="614"/>
      <c r="BE39" s="614"/>
      <c r="BF39" s="614"/>
      <c r="BG39" s="614"/>
      <c r="BH39" s="614"/>
      <c r="BI39" s="614"/>
      <c r="BJ39" s="614"/>
      <c r="BK39" s="614"/>
      <c r="BL39" s="614"/>
      <c r="BM39" s="614"/>
      <c r="BN39" s="614"/>
      <c r="BO39" s="614"/>
      <c r="BP39" s="614"/>
      <c r="BQ39" s="614"/>
      <c r="BR39" s="614"/>
    </row>
    <row r="40" spans="1:70" s="611" customFormat="1" x14ac:dyDescent="0.2">
      <c r="A40" s="380"/>
      <c r="B40" s="469" t="s">
        <v>77</v>
      </c>
      <c r="C40" s="470">
        <v>62.984690269999994</v>
      </c>
      <c r="D40" s="470">
        <v>51.081732960000004</v>
      </c>
      <c r="E40" s="470">
        <v>38.078430150000003</v>
      </c>
      <c r="F40" s="470">
        <v>23.789783759999999</v>
      </c>
      <c r="G40" s="470">
        <v>9.0265353099999999</v>
      </c>
      <c r="H40" s="470">
        <v>1.5004498199999998</v>
      </c>
      <c r="I40" s="470">
        <v>0</v>
      </c>
      <c r="J40" s="470">
        <v>0</v>
      </c>
      <c r="K40" s="105">
        <v>0</v>
      </c>
      <c r="L40" s="470">
        <v>0</v>
      </c>
      <c r="M40" s="470">
        <v>0</v>
      </c>
      <c r="N40" s="470">
        <v>0</v>
      </c>
      <c r="O40" s="470">
        <v>0</v>
      </c>
      <c r="P40" s="470">
        <v>0</v>
      </c>
      <c r="Q40" s="470">
        <v>0</v>
      </c>
      <c r="R40" s="470">
        <v>0</v>
      </c>
      <c r="S40" s="470">
        <v>0</v>
      </c>
      <c r="T40" s="470">
        <v>0</v>
      </c>
      <c r="U40" s="470">
        <v>0</v>
      </c>
      <c r="V40" s="470">
        <v>0</v>
      </c>
      <c r="W40" s="470">
        <v>0</v>
      </c>
      <c r="X40" s="470">
        <v>0</v>
      </c>
      <c r="Y40" s="470">
        <v>0</v>
      </c>
      <c r="Z40" s="470">
        <v>0</v>
      </c>
      <c r="AA40" s="470">
        <v>0</v>
      </c>
      <c r="AB40" s="470">
        <v>0</v>
      </c>
      <c r="AC40" s="470">
        <v>0</v>
      </c>
      <c r="AD40" s="470">
        <v>0</v>
      </c>
      <c r="AE40" s="470">
        <v>0</v>
      </c>
      <c r="AF40" s="470">
        <v>0</v>
      </c>
      <c r="AG40" s="470">
        <v>0</v>
      </c>
      <c r="AH40" s="470">
        <v>0</v>
      </c>
      <c r="AI40" s="470">
        <v>0</v>
      </c>
      <c r="AJ40" s="105">
        <f t="shared" si="2"/>
        <v>186.46162226999999</v>
      </c>
      <c r="AK40" s="614"/>
      <c r="AL40" s="614"/>
      <c r="AM40" s="614"/>
      <c r="AN40" s="614"/>
      <c r="AO40" s="614"/>
      <c r="AP40" s="614"/>
      <c r="AQ40" s="614"/>
      <c r="AR40" s="614"/>
      <c r="AS40" s="614"/>
      <c r="AT40" s="614"/>
      <c r="AU40" s="614"/>
      <c r="AV40" s="614"/>
      <c r="AW40" s="614"/>
      <c r="AX40" s="614"/>
      <c r="AY40" s="614"/>
      <c r="AZ40" s="614"/>
      <c r="BA40" s="614"/>
      <c r="BB40" s="614"/>
      <c r="BC40" s="614"/>
      <c r="BD40" s="614"/>
      <c r="BE40" s="614"/>
      <c r="BF40" s="614"/>
      <c r="BG40" s="614"/>
      <c r="BH40" s="614"/>
      <c r="BI40" s="614"/>
      <c r="BJ40" s="614"/>
      <c r="BK40" s="614"/>
      <c r="BL40" s="614"/>
      <c r="BM40" s="614"/>
      <c r="BN40" s="614"/>
      <c r="BO40" s="614"/>
      <c r="BP40" s="614"/>
      <c r="BQ40" s="614"/>
      <c r="BR40" s="614"/>
    </row>
    <row r="41" spans="1:70" s="614" customFormat="1" ht="13.5" thickBot="1" x14ac:dyDescent="0.25">
      <c r="A41" s="380"/>
      <c r="B41" s="471"/>
      <c r="C41" s="472"/>
      <c r="D41" s="472"/>
      <c r="E41" s="472"/>
      <c r="F41" s="472"/>
      <c r="G41" s="47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row>
    <row r="42" spans="1:70" s="614" customFormat="1" ht="13.5" thickBot="1" x14ac:dyDescent="0.25">
      <c r="A42" s="380"/>
      <c r="B42" s="150" t="s">
        <v>365</v>
      </c>
      <c r="C42" s="99">
        <f>+C43+C60+SUM(C77:C125)+C128</f>
        <v>17377.282171261362</v>
      </c>
      <c r="D42" s="99">
        <f t="shared" ref="D42:AI42" si="16">+D43+D60+SUM(D77:D125)+D128</f>
        <v>13408.987520094055</v>
      </c>
      <c r="E42" s="99">
        <f t="shared" si="16"/>
        <v>11413.737843830566</v>
      </c>
      <c r="F42" s="99">
        <f t="shared" si="16"/>
        <v>9324.0890865612364</v>
      </c>
      <c r="G42" s="99">
        <f t="shared" si="16"/>
        <v>7732.5228595582266</v>
      </c>
      <c r="H42" s="99">
        <f t="shared" si="16"/>
        <v>6536.8126211299423</v>
      </c>
      <c r="I42" s="99">
        <f t="shared" si="16"/>
        <v>5860.4413392017977</v>
      </c>
      <c r="J42" s="99">
        <f t="shared" si="16"/>
        <v>5464.5072146155071</v>
      </c>
      <c r="K42" s="99">
        <f t="shared" si="16"/>
        <v>4650.6145099666319</v>
      </c>
      <c r="L42" s="99">
        <f t="shared" si="16"/>
        <v>3596.687582152264</v>
      </c>
      <c r="M42" s="99">
        <f t="shared" si="16"/>
        <v>2839.8326480046071</v>
      </c>
      <c r="N42" s="99">
        <f t="shared" si="16"/>
        <v>2633.0719843195661</v>
      </c>
      <c r="O42" s="99">
        <f t="shared" si="16"/>
        <v>2499.9971130297322</v>
      </c>
      <c r="P42" s="99">
        <f t="shared" si="16"/>
        <v>2242.0353243975833</v>
      </c>
      <c r="Q42" s="99">
        <f t="shared" si="16"/>
        <v>1984.2275960521331</v>
      </c>
      <c r="R42" s="99">
        <f t="shared" si="16"/>
        <v>1726.1117471627604</v>
      </c>
      <c r="S42" s="99">
        <f t="shared" si="16"/>
        <v>1514.0743675633084</v>
      </c>
      <c r="T42" s="99">
        <f t="shared" si="16"/>
        <v>1405.5793827077939</v>
      </c>
      <c r="U42" s="99">
        <f t="shared" si="16"/>
        <v>1254.7530388750386</v>
      </c>
      <c r="V42" s="99">
        <f t="shared" si="16"/>
        <v>953.130016251455</v>
      </c>
      <c r="W42" s="99">
        <f t="shared" si="16"/>
        <v>819.8620790849825</v>
      </c>
      <c r="X42" s="99">
        <f t="shared" si="16"/>
        <v>684.73084866875661</v>
      </c>
      <c r="Y42" s="99">
        <f t="shared" si="16"/>
        <v>651.8665618621078</v>
      </c>
      <c r="Z42" s="99">
        <f t="shared" si="16"/>
        <v>618.69415447451206</v>
      </c>
      <c r="AA42" s="99">
        <f t="shared" si="16"/>
        <v>585.67580737515698</v>
      </c>
      <c r="AB42" s="99">
        <f t="shared" si="16"/>
        <v>552.65746027580178</v>
      </c>
      <c r="AC42" s="99">
        <f t="shared" si="16"/>
        <v>519.79317347361882</v>
      </c>
      <c r="AD42" s="99">
        <f t="shared" si="16"/>
        <v>486.62076608155729</v>
      </c>
      <c r="AE42" s="99">
        <f t="shared" si="16"/>
        <v>357.01325575815736</v>
      </c>
      <c r="AF42" s="99">
        <f t="shared" si="16"/>
        <v>252.16950575815738</v>
      </c>
      <c r="AG42" s="99">
        <f t="shared" si="16"/>
        <v>195.9375</v>
      </c>
      <c r="AH42" s="99">
        <f t="shared" si="16"/>
        <v>195.9375</v>
      </c>
      <c r="AI42" s="99">
        <f t="shared" si="16"/>
        <v>13225.78125</v>
      </c>
      <c r="AJ42" s="151">
        <f t="shared" ref="AJ42:AJ83" si="17">SUM(C42:AI42)</f>
        <v>123565.23582954839</v>
      </c>
    </row>
    <row r="43" spans="1:70" s="614" customFormat="1" x14ac:dyDescent="0.2">
      <c r="A43" s="380"/>
      <c r="B43" s="476" t="s">
        <v>83</v>
      </c>
      <c r="C43" s="477">
        <f t="shared" ref="C43:X43" si="18">+C44+C47+C54+C57</f>
        <v>353.85622981955589</v>
      </c>
      <c r="D43" s="477">
        <f t="shared" si="18"/>
        <v>441.92799785552415</v>
      </c>
      <c r="E43" s="477">
        <f t="shared" si="18"/>
        <v>529.99976589149242</v>
      </c>
      <c r="F43" s="477">
        <f t="shared" si="18"/>
        <v>529.99976589149242</v>
      </c>
      <c r="G43" s="477">
        <f t="shared" si="18"/>
        <v>529.99976589149242</v>
      </c>
      <c r="H43" s="477">
        <f t="shared" si="18"/>
        <v>529.99976589149242</v>
      </c>
      <c r="I43" s="477">
        <f t="shared" si="18"/>
        <v>529.99976589149242</v>
      </c>
      <c r="J43" s="477">
        <f t="shared" si="18"/>
        <v>529.99976589149242</v>
      </c>
      <c r="K43" s="477">
        <f t="shared" si="18"/>
        <v>529.99976589149242</v>
      </c>
      <c r="L43" s="477">
        <f t="shared" si="18"/>
        <v>529.99976589149242</v>
      </c>
      <c r="M43" s="477">
        <f t="shared" si="18"/>
        <v>529.99976589149242</v>
      </c>
      <c r="N43" s="477">
        <f t="shared" si="18"/>
        <v>636.32064515177547</v>
      </c>
      <c r="O43" s="477">
        <f t="shared" si="18"/>
        <v>686.94341005458386</v>
      </c>
      <c r="P43" s="477">
        <f t="shared" si="18"/>
        <v>612.67925762906964</v>
      </c>
      <c r="Q43" s="477">
        <f t="shared" si="18"/>
        <v>538.41510519555152</v>
      </c>
      <c r="R43" s="477">
        <f t="shared" si="18"/>
        <v>464.15095276250696</v>
      </c>
      <c r="S43" s="477">
        <f t="shared" si="18"/>
        <v>389.88680030053081</v>
      </c>
      <c r="T43" s="477">
        <f t="shared" si="18"/>
        <v>315.62264788501653</v>
      </c>
      <c r="U43" s="477">
        <f t="shared" si="18"/>
        <v>241.35849540550996</v>
      </c>
      <c r="V43" s="477">
        <f t="shared" si="18"/>
        <v>167.09434299398811</v>
      </c>
      <c r="W43" s="477">
        <f t="shared" si="18"/>
        <v>102.11288331687065</v>
      </c>
      <c r="X43" s="477">
        <f t="shared" si="18"/>
        <v>0</v>
      </c>
      <c r="Y43" s="477">
        <f t="shared" ref="Y43:AI43" si="19">+Y44+Y47+Y54+Y57</f>
        <v>0</v>
      </c>
      <c r="Z43" s="477">
        <f t="shared" si="19"/>
        <v>0</v>
      </c>
      <c r="AA43" s="477">
        <f t="shared" si="19"/>
        <v>0</v>
      </c>
      <c r="AB43" s="477">
        <f t="shared" si="19"/>
        <v>0</v>
      </c>
      <c r="AC43" s="477">
        <f t="shared" si="19"/>
        <v>0</v>
      </c>
      <c r="AD43" s="477">
        <f t="shared" si="19"/>
        <v>0</v>
      </c>
      <c r="AE43" s="477">
        <f t="shared" si="19"/>
        <v>0</v>
      </c>
      <c r="AF43" s="477">
        <f t="shared" si="19"/>
        <v>0</v>
      </c>
      <c r="AG43" s="477">
        <f t="shared" si="19"/>
        <v>0</v>
      </c>
      <c r="AH43" s="477">
        <f t="shared" si="19"/>
        <v>0</v>
      </c>
      <c r="AI43" s="477">
        <f t="shared" si="19"/>
        <v>0</v>
      </c>
      <c r="AJ43" s="106">
        <f t="shared" si="17"/>
        <v>9720.3666613939167</v>
      </c>
    </row>
    <row r="44" spans="1:70" s="614" customFormat="1" x14ac:dyDescent="0.2">
      <c r="A44" s="380"/>
      <c r="B44" s="380" t="s">
        <v>20</v>
      </c>
      <c r="C44" s="478">
        <f t="shared" ref="C44:X44" si="20">+C45+C46</f>
        <v>10.269158135752402</v>
      </c>
      <c r="D44" s="478">
        <f t="shared" si="20"/>
        <v>12.836447669690502</v>
      </c>
      <c r="E44" s="478">
        <f t="shared" si="20"/>
        <v>15.403737203628602</v>
      </c>
      <c r="F44" s="478">
        <f t="shared" si="20"/>
        <v>15.403737203628602</v>
      </c>
      <c r="G44" s="478">
        <f t="shared" si="20"/>
        <v>15.403737203628602</v>
      </c>
      <c r="H44" s="478">
        <f t="shared" si="20"/>
        <v>15.403737203628602</v>
      </c>
      <c r="I44" s="478">
        <f t="shared" si="20"/>
        <v>15.403737203628602</v>
      </c>
      <c r="J44" s="478">
        <f t="shared" si="20"/>
        <v>15.403737203628602</v>
      </c>
      <c r="K44" s="478">
        <f t="shared" si="20"/>
        <v>15.403737203628602</v>
      </c>
      <c r="L44" s="478">
        <f t="shared" si="20"/>
        <v>15.403737203628602</v>
      </c>
      <c r="M44" s="478">
        <f t="shared" si="20"/>
        <v>15.403737203628602</v>
      </c>
      <c r="N44" s="478">
        <f t="shared" si="20"/>
        <v>18.493187326417495</v>
      </c>
      <c r="O44" s="478">
        <f t="shared" si="20"/>
        <v>19.963939632254071</v>
      </c>
      <c r="P44" s="478">
        <f t="shared" si="20"/>
        <v>17.805675888226602</v>
      </c>
      <c r="Q44" s="478">
        <f t="shared" si="20"/>
        <v>15.647412144199135</v>
      </c>
      <c r="R44" s="478">
        <f t="shared" si="20"/>
        <v>13.489148404637531</v>
      </c>
      <c r="S44" s="478">
        <f t="shared" si="20"/>
        <v>11.3308846561442</v>
      </c>
      <c r="T44" s="478">
        <f t="shared" si="20"/>
        <v>9.1726209121167344</v>
      </c>
      <c r="U44" s="478">
        <f t="shared" si="20"/>
        <v>7.0143571680892673</v>
      </c>
      <c r="V44" s="478">
        <f t="shared" si="20"/>
        <v>4.8560934240618003</v>
      </c>
      <c r="W44" s="478">
        <f t="shared" si="20"/>
        <v>2.9676126480377669</v>
      </c>
      <c r="X44" s="478">
        <f t="shared" si="20"/>
        <v>0</v>
      </c>
      <c r="Y44" s="478">
        <f t="shared" ref="Y44:AI44" si="21">+Y45+Y46</f>
        <v>0</v>
      </c>
      <c r="Z44" s="478">
        <f t="shared" si="21"/>
        <v>0</v>
      </c>
      <c r="AA44" s="478">
        <f t="shared" si="21"/>
        <v>0</v>
      </c>
      <c r="AB44" s="478">
        <f t="shared" si="21"/>
        <v>0</v>
      </c>
      <c r="AC44" s="478">
        <f t="shared" si="21"/>
        <v>0</v>
      </c>
      <c r="AD44" s="478">
        <f t="shared" si="21"/>
        <v>0</v>
      </c>
      <c r="AE44" s="478">
        <f t="shared" si="21"/>
        <v>0</v>
      </c>
      <c r="AF44" s="478">
        <f t="shared" si="21"/>
        <v>0</v>
      </c>
      <c r="AG44" s="478">
        <f t="shared" si="21"/>
        <v>0</v>
      </c>
      <c r="AH44" s="478">
        <f t="shared" si="21"/>
        <v>0</v>
      </c>
      <c r="AI44" s="478">
        <f t="shared" si="21"/>
        <v>0</v>
      </c>
      <c r="AJ44" s="116">
        <f t="shared" si="17"/>
        <v>282.48017284228479</v>
      </c>
    </row>
    <row r="45" spans="1:70" s="614" customFormat="1" x14ac:dyDescent="0.2">
      <c r="A45" s="380"/>
      <c r="B45" s="479" t="s">
        <v>285</v>
      </c>
      <c r="C45" s="478">
        <v>10.228479449662805</v>
      </c>
      <c r="D45" s="478">
        <v>12.785599312078507</v>
      </c>
      <c r="E45" s="478">
        <v>15.342719174494206</v>
      </c>
      <c r="F45" s="478">
        <v>15.342719174494206</v>
      </c>
      <c r="G45" s="478">
        <v>15.342719174494206</v>
      </c>
      <c r="H45" s="478">
        <v>15.342719174494206</v>
      </c>
      <c r="I45" s="478">
        <v>15.342719174494206</v>
      </c>
      <c r="J45" s="478">
        <v>15.342719174494206</v>
      </c>
      <c r="K45" s="102">
        <v>15.342719174494206</v>
      </c>
      <c r="L45" s="478">
        <v>15.342719174494206</v>
      </c>
      <c r="M45" s="478">
        <v>15.342719174494206</v>
      </c>
      <c r="N45" s="478">
        <v>18.419931216782352</v>
      </c>
      <c r="O45" s="478">
        <v>19.884857509951061</v>
      </c>
      <c r="P45" s="478">
        <v>17.735143186723526</v>
      </c>
      <c r="Q45" s="478">
        <v>15.585428859030131</v>
      </c>
      <c r="R45" s="478">
        <v>13.435714535802598</v>
      </c>
      <c r="S45" s="478">
        <v>11.286000208109202</v>
      </c>
      <c r="T45" s="478">
        <v>9.136285884881671</v>
      </c>
      <c r="U45" s="478">
        <v>6.9865715571882747</v>
      </c>
      <c r="V45" s="478">
        <v>4.8368572294948793</v>
      </c>
      <c r="W45" s="478">
        <v>2.9558571977872545</v>
      </c>
      <c r="X45" s="478">
        <v>0</v>
      </c>
      <c r="Y45" s="478">
        <v>0</v>
      </c>
      <c r="Z45" s="478">
        <v>0</v>
      </c>
      <c r="AA45" s="478">
        <v>0</v>
      </c>
      <c r="AB45" s="478">
        <v>0</v>
      </c>
      <c r="AC45" s="478">
        <v>0</v>
      </c>
      <c r="AD45" s="478">
        <v>0</v>
      </c>
      <c r="AE45" s="478">
        <v>0</v>
      </c>
      <c r="AF45" s="478">
        <v>0</v>
      </c>
      <c r="AG45" s="478">
        <v>0</v>
      </c>
      <c r="AH45" s="478">
        <v>0</v>
      </c>
      <c r="AI45" s="478">
        <v>0</v>
      </c>
      <c r="AJ45" s="102">
        <f t="shared" si="17"/>
        <v>281.36119871794006</v>
      </c>
    </row>
    <row r="46" spans="1:70" s="614" customFormat="1" x14ac:dyDescent="0.2">
      <c r="B46" s="479" t="s">
        <v>286</v>
      </c>
      <c r="C46" s="478">
        <v>4.0678686089596822E-2</v>
      </c>
      <c r="D46" s="478">
        <v>5.084835761199602E-2</v>
      </c>
      <c r="E46" s="478">
        <v>6.1018029134395226E-2</v>
      </c>
      <c r="F46" s="478">
        <v>6.1018029134395226E-2</v>
      </c>
      <c r="G46" s="478">
        <v>6.1018029134395226E-2</v>
      </c>
      <c r="H46" s="478">
        <v>6.1018029134395226E-2</v>
      </c>
      <c r="I46" s="478">
        <v>6.1018029134395226E-2</v>
      </c>
      <c r="J46" s="478">
        <v>6.1018029134395226E-2</v>
      </c>
      <c r="K46" s="102">
        <v>6.1018029134395226E-2</v>
      </c>
      <c r="L46" s="478">
        <v>6.1018029134395226E-2</v>
      </c>
      <c r="M46" s="478">
        <v>6.1018029134395226E-2</v>
      </c>
      <c r="N46" s="478">
        <v>7.3256109635143479E-2</v>
      </c>
      <c r="O46" s="478">
        <v>7.9082122303009678E-2</v>
      </c>
      <c r="P46" s="478">
        <v>7.0532701503075418E-2</v>
      </c>
      <c r="Q46" s="478">
        <v>6.1983285169003872E-2</v>
      </c>
      <c r="R46" s="478">
        <v>5.3433868834932334E-2</v>
      </c>
      <c r="S46" s="478">
        <v>4.4884448034998074E-2</v>
      </c>
      <c r="T46" s="478">
        <v>3.6335027235063815E-2</v>
      </c>
      <c r="U46" s="478">
        <v>2.7785610900992269E-2</v>
      </c>
      <c r="V46" s="478">
        <v>1.9236194566920731E-2</v>
      </c>
      <c r="W46" s="478">
        <v>1.175545025051257E-2</v>
      </c>
      <c r="X46" s="478">
        <v>0</v>
      </c>
      <c r="Y46" s="478">
        <v>0</v>
      </c>
      <c r="Z46" s="478">
        <v>0</v>
      </c>
      <c r="AA46" s="478">
        <v>0</v>
      </c>
      <c r="AB46" s="478">
        <v>0</v>
      </c>
      <c r="AC46" s="478">
        <v>0</v>
      </c>
      <c r="AD46" s="478">
        <v>0</v>
      </c>
      <c r="AE46" s="478">
        <v>0</v>
      </c>
      <c r="AF46" s="478">
        <v>0</v>
      </c>
      <c r="AG46" s="478">
        <v>0</v>
      </c>
      <c r="AH46" s="478">
        <v>0</v>
      </c>
      <c r="AI46" s="478">
        <v>0</v>
      </c>
      <c r="AJ46" s="102">
        <f t="shared" si="17"/>
        <v>1.1189741243448021</v>
      </c>
    </row>
    <row r="47" spans="1:70" s="614" customFormat="1" x14ac:dyDescent="0.2">
      <c r="B47" s="380" t="s">
        <v>21</v>
      </c>
      <c r="C47" s="478">
        <f t="shared" ref="C47:AI47" si="22">+C48+C51</f>
        <v>167.36577298</v>
      </c>
      <c r="D47" s="478">
        <f t="shared" si="22"/>
        <v>209.20721621000004</v>
      </c>
      <c r="E47" s="478">
        <f t="shared" si="22"/>
        <v>251.04865944000002</v>
      </c>
      <c r="F47" s="478">
        <f t="shared" si="22"/>
        <v>251.04865944000002</v>
      </c>
      <c r="G47" s="478">
        <f t="shared" si="22"/>
        <v>251.04865944000002</v>
      </c>
      <c r="H47" s="478">
        <f t="shared" si="22"/>
        <v>251.04865944000002</v>
      </c>
      <c r="I47" s="478">
        <f t="shared" si="22"/>
        <v>251.04865944000002</v>
      </c>
      <c r="J47" s="478">
        <f t="shared" si="22"/>
        <v>251.04865944000002</v>
      </c>
      <c r="K47" s="478">
        <f t="shared" si="22"/>
        <v>251.04865944000002</v>
      </c>
      <c r="L47" s="478">
        <f t="shared" si="22"/>
        <v>251.04865944000002</v>
      </c>
      <c r="M47" s="478">
        <f t="shared" si="22"/>
        <v>251.04865944000002</v>
      </c>
      <c r="N47" s="478">
        <f t="shared" si="22"/>
        <v>301.25839131999999</v>
      </c>
      <c r="O47" s="478">
        <f t="shared" si="22"/>
        <v>325.10801394999999</v>
      </c>
      <c r="P47" s="478">
        <f t="shared" si="22"/>
        <v>289.96120164000001</v>
      </c>
      <c r="Q47" s="478">
        <f t="shared" si="22"/>
        <v>254.81438931</v>
      </c>
      <c r="R47" s="478">
        <f t="shared" si="22"/>
        <v>219.66757700000002</v>
      </c>
      <c r="S47" s="478">
        <f t="shared" si="22"/>
        <v>184.52076467000003</v>
      </c>
      <c r="T47" s="478">
        <f t="shared" si="22"/>
        <v>149.37395237000001</v>
      </c>
      <c r="U47" s="478">
        <f t="shared" si="22"/>
        <v>114.22714002999999</v>
      </c>
      <c r="V47" s="478">
        <f t="shared" si="22"/>
        <v>79.080327710000006</v>
      </c>
      <c r="W47" s="478">
        <f t="shared" si="22"/>
        <v>48.326540639999997</v>
      </c>
      <c r="X47" s="478">
        <f t="shared" si="22"/>
        <v>0</v>
      </c>
      <c r="Y47" s="478">
        <f t="shared" si="22"/>
        <v>0</v>
      </c>
      <c r="Z47" s="478">
        <f t="shared" si="22"/>
        <v>0</v>
      </c>
      <c r="AA47" s="478">
        <f t="shared" si="22"/>
        <v>0</v>
      </c>
      <c r="AB47" s="478">
        <f t="shared" si="22"/>
        <v>0</v>
      </c>
      <c r="AC47" s="478">
        <f t="shared" si="22"/>
        <v>0</v>
      </c>
      <c r="AD47" s="478">
        <f t="shared" si="22"/>
        <v>0</v>
      </c>
      <c r="AE47" s="478">
        <f t="shared" si="22"/>
        <v>0</v>
      </c>
      <c r="AF47" s="478">
        <f t="shared" si="22"/>
        <v>0</v>
      </c>
      <c r="AG47" s="478">
        <f t="shared" si="22"/>
        <v>0</v>
      </c>
      <c r="AH47" s="478">
        <f t="shared" si="22"/>
        <v>0</v>
      </c>
      <c r="AI47" s="478">
        <f t="shared" si="22"/>
        <v>0</v>
      </c>
      <c r="AJ47" s="102">
        <f t="shared" si="17"/>
        <v>4602.3492227899997</v>
      </c>
    </row>
    <row r="48" spans="1:70" s="614" customFormat="1" x14ac:dyDescent="0.2">
      <c r="B48" s="479" t="s">
        <v>285</v>
      </c>
      <c r="C48" s="478">
        <f t="shared" ref="C48:I48" si="23">+C49+C50</f>
        <v>163.15630093999999</v>
      </c>
      <c r="D48" s="478">
        <f t="shared" si="23"/>
        <v>203.94537617000003</v>
      </c>
      <c r="E48" s="478">
        <f t="shared" si="23"/>
        <v>244.73445140000001</v>
      </c>
      <c r="F48" s="478">
        <f t="shared" si="23"/>
        <v>244.73445140000001</v>
      </c>
      <c r="G48" s="478">
        <f t="shared" si="23"/>
        <v>244.73445140000001</v>
      </c>
      <c r="H48" s="478">
        <f t="shared" si="23"/>
        <v>244.73445140000001</v>
      </c>
      <c r="I48" s="478">
        <f t="shared" si="23"/>
        <v>244.73445140000001</v>
      </c>
      <c r="J48" s="478">
        <f t="shared" ref="J48:AI48" si="24">+J49+J50</f>
        <v>244.73445140000001</v>
      </c>
      <c r="K48" s="478">
        <f t="shared" si="24"/>
        <v>244.73445140000001</v>
      </c>
      <c r="L48" s="478">
        <f t="shared" si="24"/>
        <v>244.73445140000001</v>
      </c>
      <c r="M48" s="478">
        <f t="shared" si="24"/>
        <v>244.73445140000001</v>
      </c>
      <c r="N48" s="478">
        <f t="shared" si="24"/>
        <v>293.68134166999999</v>
      </c>
      <c r="O48" s="478">
        <f t="shared" si="24"/>
        <v>316.93111454000001</v>
      </c>
      <c r="P48" s="478">
        <f t="shared" si="24"/>
        <v>282.66829135</v>
      </c>
      <c r="Q48" s="478">
        <f t="shared" si="24"/>
        <v>248.40546816</v>
      </c>
      <c r="R48" s="478">
        <f t="shared" si="24"/>
        <v>214.14264496000001</v>
      </c>
      <c r="S48" s="478">
        <f t="shared" si="24"/>
        <v>179.87982176000003</v>
      </c>
      <c r="T48" s="478">
        <f t="shared" si="24"/>
        <v>145.61699858</v>
      </c>
      <c r="U48" s="478">
        <f t="shared" si="24"/>
        <v>111.35417537999999</v>
      </c>
      <c r="V48" s="478">
        <f t="shared" si="24"/>
        <v>77.091352180000001</v>
      </c>
      <c r="W48" s="478">
        <f t="shared" si="24"/>
        <v>47.111055589999999</v>
      </c>
      <c r="X48" s="478">
        <f t="shared" si="24"/>
        <v>0</v>
      </c>
      <c r="Y48" s="478">
        <f t="shared" si="24"/>
        <v>0</v>
      </c>
      <c r="Z48" s="478">
        <f t="shared" si="24"/>
        <v>0</v>
      </c>
      <c r="AA48" s="478">
        <f t="shared" si="24"/>
        <v>0</v>
      </c>
      <c r="AB48" s="478">
        <f t="shared" si="24"/>
        <v>0</v>
      </c>
      <c r="AC48" s="478">
        <f t="shared" si="24"/>
        <v>0</v>
      </c>
      <c r="AD48" s="478">
        <f t="shared" si="24"/>
        <v>0</v>
      </c>
      <c r="AE48" s="478">
        <f t="shared" si="24"/>
        <v>0</v>
      </c>
      <c r="AF48" s="478">
        <f t="shared" si="24"/>
        <v>0</v>
      </c>
      <c r="AG48" s="478">
        <f t="shared" si="24"/>
        <v>0</v>
      </c>
      <c r="AH48" s="478">
        <f t="shared" si="24"/>
        <v>0</v>
      </c>
      <c r="AI48" s="478">
        <f t="shared" si="24"/>
        <v>0</v>
      </c>
      <c r="AJ48" s="102">
        <f t="shared" si="17"/>
        <v>4486.5940038800009</v>
      </c>
    </row>
    <row r="49" spans="2:36" s="614" customFormat="1" x14ac:dyDescent="0.2">
      <c r="B49" s="480" t="s">
        <v>287</v>
      </c>
      <c r="C49" s="478">
        <v>132.41722988000001</v>
      </c>
      <c r="D49" s="478">
        <v>165.52153735000002</v>
      </c>
      <c r="E49" s="478">
        <v>198.62584482</v>
      </c>
      <c r="F49" s="478">
        <v>198.62584482</v>
      </c>
      <c r="G49" s="478">
        <v>198.62584482</v>
      </c>
      <c r="H49" s="478">
        <v>198.62584482</v>
      </c>
      <c r="I49" s="478">
        <v>198.62584482</v>
      </c>
      <c r="J49" s="478">
        <v>198.62584482</v>
      </c>
      <c r="K49" s="102">
        <v>198.62584482</v>
      </c>
      <c r="L49" s="478">
        <v>198.62584482</v>
      </c>
      <c r="M49" s="478">
        <v>198.62584482</v>
      </c>
      <c r="N49" s="478">
        <v>238.35101378000002</v>
      </c>
      <c r="O49" s="478">
        <v>257.22046903</v>
      </c>
      <c r="P49" s="478">
        <v>229.41285076</v>
      </c>
      <c r="Q49" s="478">
        <v>201.60523248999999</v>
      </c>
      <c r="R49" s="478">
        <v>173.79761421000001</v>
      </c>
      <c r="S49" s="478">
        <v>145.98999593000002</v>
      </c>
      <c r="T49" s="478">
        <v>118.18237766999999</v>
      </c>
      <c r="U49" s="478">
        <v>90.374759389999994</v>
      </c>
      <c r="V49" s="478">
        <v>62.567141110000001</v>
      </c>
      <c r="W49" s="478">
        <v>38.235210299999999</v>
      </c>
      <c r="X49" s="478">
        <v>0</v>
      </c>
      <c r="Y49" s="478">
        <v>0</v>
      </c>
      <c r="Z49" s="478">
        <v>0</v>
      </c>
      <c r="AA49" s="478">
        <v>0</v>
      </c>
      <c r="AB49" s="478">
        <v>0</v>
      </c>
      <c r="AC49" s="478">
        <v>0</v>
      </c>
      <c r="AD49" s="478">
        <v>0</v>
      </c>
      <c r="AE49" s="478">
        <v>0</v>
      </c>
      <c r="AF49" s="478">
        <v>0</v>
      </c>
      <c r="AG49" s="478">
        <v>0</v>
      </c>
      <c r="AH49" s="478">
        <v>0</v>
      </c>
      <c r="AI49" s="478">
        <v>0</v>
      </c>
      <c r="AJ49" s="102">
        <f t="shared" si="17"/>
        <v>3641.3080352800002</v>
      </c>
    </row>
    <row r="50" spans="2:36" s="614" customFormat="1" x14ac:dyDescent="0.2">
      <c r="B50" s="481" t="s">
        <v>288</v>
      </c>
      <c r="C50" s="478">
        <v>30.739071059999997</v>
      </c>
      <c r="D50" s="478">
        <v>38.42383882</v>
      </c>
      <c r="E50" s="478">
        <v>46.10860658</v>
      </c>
      <c r="F50" s="478">
        <v>46.10860658</v>
      </c>
      <c r="G50" s="478">
        <v>46.10860658</v>
      </c>
      <c r="H50" s="478">
        <v>46.10860658</v>
      </c>
      <c r="I50" s="478">
        <v>46.10860658</v>
      </c>
      <c r="J50" s="478">
        <v>46.10860658</v>
      </c>
      <c r="K50" s="102">
        <v>46.10860658</v>
      </c>
      <c r="L50" s="478">
        <v>46.10860658</v>
      </c>
      <c r="M50" s="478">
        <v>46.10860658</v>
      </c>
      <c r="N50" s="478">
        <v>55.33032789</v>
      </c>
      <c r="O50" s="478">
        <v>59.710645509999999</v>
      </c>
      <c r="P50" s="478">
        <v>53.255440589999999</v>
      </c>
      <c r="Q50" s="478">
        <v>46.800235669999999</v>
      </c>
      <c r="R50" s="478">
        <v>40.345030750000006</v>
      </c>
      <c r="S50" s="478">
        <v>33.889825829999999</v>
      </c>
      <c r="T50" s="478">
        <v>27.43462091</v>
      </c>
      <c r="U50" s="478">
        <v>20.97941599</v>
      </c>
      <c r="V50" s="478">
        <v>14.52421107</v>
      </c>
      <c r="W50" s="478">
        <v>8.8758452899999991</v>
      </c>
      <c r="X50" s="478">
        <v>0</v>
      </c>
      <c r="Y50" s="478">
        <v>0</v>
      </c>
      <c r="Z50" s="478">
        <v>0</v>
      </c>
      <c r="AA50" s="478">
        <v>0</v>
      </c>
      <c r="AB50" s="478">
        <v>0</v>
      </c>
      <c r="AC50" s="478">
        <v>0</v>
      </c>
      <c r="AD50" s="478">
        <v>0</v>
      </c>
      <c r="AE50" s="478">
        <v>0</v>
      </c>
      <c r="AF50" s="478">
        <v>0</v>
      </c>
      <c r="AG50" s="478">
        <v>0</v>
      </c>
      <c r="AH50" s="478">
        <v>0</v>
      </c>
      <c r="AI50" s="478">
        <v>0</v>
      </c>
      <c r="AJ50" s="102">
        <f t="shared" si="17"/>
        <v>845.28596860000005</v>
      </c>
    </row>
    <row r="51" spans="2:36" s="614" customFormat="1" x14ac:dyDescent="0.2">
      <c r="B51" s="479" t="s">
        <v>682</v>
      </c>
      <c r="C51" s="478">
        <f>+C52+C53</f>
        <v>4.2094720399999996</v>
      </c>
      <c r="D51" s="478">
        <f>+D52+D53</f>
        <v>5.2618400399999992</v>
      </c>
      <c r="E51" s="478">
        <f>+E52+E53</f>
        <v>6.3142080399999996</v>
      </c>
      <c r="F51" s="478">
        <f>+F52+F53</f>
        <v>6.3142080399999996</v>
      </c>
      <c r="G51" s="478">
        <f t="shared" ref="G51:AI51" si="25">+G52+G53</f>
        <v>6.3142080399999996</v>
      </c>
      <c r="H51" s="478">
        <f t="shared" si="25"/>
        <v>6.3142080399999996</v>
      </c>
      <c r="I51" s="478">
        <f t="shared" si="25"/>
        <v>6.3142080399999996</v>
      </c>
      <c r="J51" s="478">
        <f t="shared" si="25"/>
        <v>6.3142080399999996</v>
      </c>
      <c r="K51" s="478">
        <f t="shared" si="25"/>
        <v>6.3142080399999996</v>
      </c>
      <c r="L51" s="478">
        <f t="shared" si="25"/>
        <v>6.3142080399999996</v>
      </c>
      <c r="M51" s="478">
        <f t="shared" si="25"/>
        <v>6.3142080399999996</v>
      </c>
      <c r="N51" s="478">
        <f>+N52+N53</f>
        <v>7.5770496500000002</v>
      </c>
      <c r="O51" s="478">
        <f t="shared" si="25"/>
        <v>8.1768994100000008</v>
      </c>
      <c r="P51" s="478">
        <f t="shared" si="25"/>
        <v>7.29291029</v>
      </c>
      <c r="Q51" s="478">
        <f t="shared" si="25"/>
        <v>6.4089211499999994</v>
      </c>
      <c r="R51" s="478">
        <f t="shared" si="25"/>
        <v>5.5249320399999995</v>
      </c>
      <c r="S51" s="478">
        <f t="shared" si="25"/>
        <v>4.6409429099999997</v>
      </c>
      <c r="T51" s="478">
        <f t="shared" si="25"/>
        <v>3.7569537899999998</v>
      </c>
      <c r="U51" s="478">
        <f t="shared" si="25"/>
        <v>2.8729646500000001</v>
      </c>
      <c r="V51" s="478">
        <f t="shared" si="25"/>
        <v>1.9889755299999998</v>
      </c>
      <c r="W51" s="478">
        <f t="shared" si="25"/>
        <v>1.2154850499999998</v>
      </c>
      <c r="X51" s="478">
        <f t="shared" si="25"/>
        <v>0</v>
      </c>
      <c r="Y51" s="478">
        <f t="shared" si="25"/>
        <v>0</v>
      </c>
      <c r="Z51" s="478">
        <f t="shared" si="25"/>
        <v>0</v>
      </c>
      <c r="AA51" s="478">
        <f t="shared" si="25"/>
        <v>0</v>
      </c>
      <c r="AB51" s="478">
        <f t="shared" si="25"/>
        <v>0</v>
      </c>
      <c r="AC51" s="478">
        <f t="shared" si="25"/>
        <v>0</v>
      </c>
      <c r="AD51" s="478">
        <f t="shared" si="25"/>
        <v>0</v>
      </c>
      <c r="AE51" s="478">
        <f t="shared" si="25"/>
        <v>0</v>
      </c>
      <c r="AF51" s="478">
        <f t="shared" si="25"/>
        <v>0</v>
      </c>
      <c r="AG51" s="478">
        <f t="shared" si="25"/>
        <v>0</v>
      </c>
      <c r="AH51" s="478">
        <f t="shared" si="25"/>
        <v>0</v>
      </c>
      <c r="AI51" s="478">
        <f t="shared" si="25"/>
        <v>0</v>
      </c>
      <c r="AJ51" s="102">
        <f t="shared" si="17"/>
        <v>115.75521891</v>
      </c>
    </row>
    <row r="52" spans="2:36" s="614" customFormat="1" x14ac:dyDescent="0.2">
      <c r="B52" s="480" t="s">
        <v>287</v>
      </c>
      <c r="C52" s="478">
        <v>2.4234794800000001</v>
      </c>
      <c r="D52" s="478">
        <v>3.0293493499999999</v>
      </c>
      <c r="E52" s="478">
        <v>3.6352192199999998</v>
      </c>
      <c r="F52" s="478">
        <v>3.6352192199999998</v>
      </c>
      <c r="G52" s="478">
        <v>3.6352192199999998</v>
      </c>
      <c r="H52" s="478">
        <v>3.6352192199999998</v>
      </c>
      <c r="I52" s="478">
        <v>3.6352192199999998</v>
      </c>
      <c r="J52" s="478">
        <v>3.6352192199999998</v>
      </c>
      <c r="K52" s="102">
        <v>3.6352192199999998</v>
      </c>
      <c r="L52" s="478">
        <v>3.6352192199999998</v>
      </c>
      <c r="M52" s="478">
        <v>3.6352192199999998</v>
      </c>
      <c r="N52" s="478">
        <v>4.3622630600000001</v>
      </c>
      <c r="O52" s="478">
        <v>4.7076088800000004</v>
      </c>
      <c r="P52" s="478">
        <v>4.1986781999999998</v>
      </c>
      <c r="Q52" s="478">
        <v>3.6897474999999997</v>
      </c>
      <c r="R52" s="478">
        <v>3.1808168099999996</v>
      </c>
      <c r="S52" s="478">
        <v>2.6718861199999999</v>
      </c>
      <c r="T52" s="478">
        <v>2.1629554399999997</v>
      </c>
      <c r="U52" s="478">
        <v>1.6540247399999999</v>
      </c>
      <c r="V52" s="478">
        <v>1.14509405</v>
      </c>
      <c r="W52" s="478">
        <v>0.69977969999999989</v>
      </c>
      <c r="X52" s="478">
        <v>0</v>
      </c>
      <c r="Y52" s="478">
        <v>0</v>
      </c>
      <c r="Z52" s="478">
        <v>0</v>
      </c>
      <c r="AA52" s="478">
        <v>0</v>
      </c>
      <c r="AB52" s="478">
        <v>0</v>
      </c>
      <c r="AC52" s="478">
        <v>0</v>
      </c>
      <c r="AD52" s="478">
        <v>0</v>
      </c>
      <c r="AE52" s="478">
        <v>0</v>
      </c>
      <c r="AF52" s="478">
        <v>0</v>
      </c>
      <c r="AG52" s="478">
        <v>0</v>
      </c>
      <c r="AH52" s="478">
        <v>0</v>
      </c>
      <c r="AI52" s="478">
        <v>0</v>
      </c>
      <c r="AJ52" s="102">
        <f t="shared" si="17"/>
        <v>66.642656309999992</v>
      </c>
    </row>
    <row r="53" spans="2:36" s="614" customFormat="1" x14ac:dyDescent="0.2">
      <c r="B53" s="481" t="s">
        <v>288</v>
      </c>
      <c r="C53" s="478">
        <v>1.78599256</v>
      </c>
      <c r="D53" s="478">
        <v>2.2324906899999997</v>
      </c>
      <c r="E53" s="478">
        <v>2.6789888199999998</v>
      </c>
      <c r="F53" s="478">
        <v>2.6789888199999998</v>
      </c>
      <c r="G53" s="478">
        <v>2.6789888199999998</v>
      </c>
      <c r="H53" s="478">
        <v>2.6789888199999998</v>
      </c>
      <c r="I53" s="478">
        <v>2.6789888199999998</v>
      </c>
      <c r="J53" s="478">
        <v>2.6789888199999998</v>
      </c>
      <c r="K53" s="102">
        <v>2.6789888199999998</v>
      </c>
      <c r="L53" s="478">
        <v>2.6789888199999998</v>
      </c>
      <c r="M53" s="478">
        <v>2.6789888199999998</v>
      </c>
      <c r="N53" s="478">
        <v>3.2147865900000001</v>
      </c>
      <c r="O53" s="478">
        <v>3.4692905300000003</v>
      </c>
      <c r="P53" s="478">
        <v>3.0942320900000002</v>
      </c>
      <c r="Q53" s="478">
        <v>2.7191736500000001</v>
      </c>
      <c r="R53" s="478">
        <v>2.3441152299999999</v>
      </c>
      <c r="S53" s="478">
        <v>1.9690567899999998</v>
      </c>
      <c r="T53" s="478">
        <v>1.5939983500000001</v>
      </c>
      <c r="U53" s="478">
        <v>1.21893991</v>
      </c>
      <c r="V53" s="478">
        <v>0.84388147999999996</v>
      </c>
      <c r="W53" s="478">
        <v>0.51570535000000006</v>
      </c>
      <c r="X53" s="478">
        <v>0</v>
      </c>
      <c r="Y53" s="478">
        <v>0</v>
      </c>
      <c r="Z53" s="478">
        <v>0</v>
      </c>
      <c r="AA53" s="478">
        <v>0</v>
      </c>
      <c r="AB53" s="478">
        <v>0</v>
      </c>
      <c r="AC53" s="478">
        <v>0</v>
      </c>
      <c r="AD53" s="478">
        <v>0</v>
      </c>
      <c r="AE53" s="478">
        <v>0</v>
      </c>
      <c r="AF53" s="478">
        <v>0</v>
      </c>
      <c r="AG53" s="478">
        <v>0</v>
      </c>
      <c r="AH53" s="478">
        <v>0</v>
      </c>
      <c r="AI53" s="478">
        <v>0</v>
      </c>
      <c r="AJ53" s="102">
        <f t="shared" si="17"/>
        <v>49.112562599999997</v>
      </c>
    </row>
    <row r="54" spans="2:36" s="614" customFormat="1" x14ac:dyDescent="0.2">
      <c r="B54" s="380" t="s">
        <v>22</v>
      </c>
      <c r="C54" s="478">
        <f t="shared" ref="C54:X54" si="26">+C55+C56</f>
        <v>175.49765117562382</v>
      </c>
      <c r="D54" s="478">
        <f t="shared" si="26"/>
        <v>218.98379482965453</v>
      </c>
      <c r="E54" s="478">
        <f t="shared" si="26"/>
        <v>262.46993848368527</v>
      </c>
      <c r="F54" s="478">
        <f t="shared" si="26"/>
        <v>262.46993848368527</v>
      </c>
      <c r="G54" s="478">
        <f t="shared" si="26"/>
        <v>262.46993848368527</v>
      </c>
      <c r="H54" s="478">
        <f t="shared" si="26"/>
        <v>262.46993848368527</v>
      </c>
      <c r="I54" s="478">
        <f t="shared" si="26"/>
        <v>262.46993848368527</v>
      </c>
      <c r="J54" s="478">
        <f t="shared" si="26"/>
        <v>262.46993848368527</v>
      </c>
      <c r="K54" s="478">
        <f t="shared" si="26"/>
        <v>262.46993848368527</v>
      </c>
      <c r="L54" s="478">
        <f t="shared" si="26"/>
        <v>262.46993848368527</v>
      </c>
      <c r="M54" s="478">
        <f t="shared" si="26"/>
        <v>262.46993848368527</v>
      </c>
      <c r="N54" s="478">
        <f t="shared" si="26"/>
        <v>315.27454148272557</v>
      </c>
      <c r="O54" s="478">
        <f t="shared" si="26"/>
        <v>340.4732086372361</v>
      </c>
      <c r="P54" s="478">
        <f t="shared" si="26"/>
        <v>303.66529419385796</v>
      </c>
      <c r="Q54" s="478">
        <f t="shared" si="26"/>
        <v>266.857379762476</v>
      </c>
      <c r="R54" s="478">
        <f t="shared" si="26"/>
        <v>230.04946530710168</v>
      </c>
      <c r="S54" s="478">
        <f t="shared" si="26"/>
        <v>193.24155085172745</v>
      </c>
      <c r="T54" s="478">
        <f t="shared" si="26"/>
        <v>156.43363640834934</v>
      </c>
      <c r="U54" s="478">
        <f t="shared" si="26"/>
        <v>119.62572194097888</v>
      </c>
      <c r="V54" s="478">
        <f t="shared" si="26"/>
        <v>82.817807521593096</v>
      </c>
      <c r="W54" s="478">
        <f t="shared" si="26"/>
        <v>50.61088237763915</v>
      </c>
      <c r="X54" s="478">
        <f t="shared" si="26"/>
        <v>0</v>
      </c>
      <c r="Y54" s="478">
        <f t="shared" ref="Y54:AH54" si="27">+Y55+Y56</f>
        <v>0</v>
      </c>
      <c r="Z54" s="478">
        <f t="shared" si="27"/>
        <v>0</v>
      </c>
      <c r="AA54" s="478">
        <f t="shared" si="27"/>
        <v>0</v>
      </c>
      <c r="AB54" s="478">
        <f t="shared" si="27"/>
        <v>0</v>
      </c>
      <c r="AC54" s="478">
        <f t="shared" si="27"/>
        <v>0</v>
      </c>
      <c r="AD54" s="478">
        <f t="shared" si="27"/>
        <v>0</v>
      </c>
      <c r="AE54" s="478">
        <f t="shared" si="27"/>
        <v>0</v>
      </c>
      <c r="AF54" s="478">
        <f t="shared" si="27"/>
        <v>0</v>
      </c>
      <c r="AG54" s="478">
        <f t="shared" si="27"/>
        <v>0</v>
      </c>
      <c r="AH54" s="478">
        <f t="shared" si="27"/>
        <v>0</v>
      </c>
      <c r="AI54" s="478">
        <f>+AI55+AI56</f>
        <v>0</v>
      </c>
      <c r="AJ54" s="102">
        <f t="shared" si="17"/>
        <v>4815.7603808421318</v>
      </c>
    </row>
    <row r="55" spans="2:36" s="614" customFormat="1" x14ac:dyDescent="0.2">
      <c r="B55" s="479" t="s">
        <v>285</v>
      </c>
      <c r="C55" s="478">
        <v>136.50313699616123</v>
      </c>
      <c r="D55" s="478">
        <v>170.32692315259118</v>
      </c>
      <c r="E55" s="478">
        <v>204.15070930902112</v>
      </c>
      <c r="F55" s="478">
        <v>204.15070930902112</v>
      </c>
      <c r="G55" s="478">
        <v>204.15070930902112</v>
      </c>
      <c r="H55" s="478">
        <v>204.15070930902112</v>
      </c>
      <c r="I55" s="478">
        <v>204.15070930902112</v>
      </c>
      <c r="J55" s="478">
        <v>204.15070930902112</v>
      </c>
      <c r="K55" s="102">
        <v>204.15070930902112</v>
      </c>
      <c r="L55" s="478">
        <v>204.15070930902112</v>
      </c>
      <c r="M55" s="478">
        <v>204.15070930902112</v>
      </c>
      <c r="N55" s="478">
        <v>245.22244964011517</v>
      </c>
      <c r="O55" s="478">
        <v>264.8221257197697</v>
      </c>
      <c r="P55" s="478">
        <v>236.19270672984646</v>
      </c>
      <c r="Q55" s="478">
        <v>207.56328773992323</v>
      </c>
      <c r="R55" s="478">
        <v>178.93386873800381</v>
      </c>
      <c r="S55" s="478">
        <v>150.30444973608445</v>
      </c>
      <c r="T55" s="478">
        <v>121.67503073416506</v>
      </c>
      <c r="U55" s="478">
        <v>93.045611732245675</v>
      </c>
      <c r="V55" s="478">
        <v>64.416192754318615</v>
      </c>
      <c r="W55" s="478">
        <v>39.365451127639147</v>
      </c>
      <c r="X55" s="478">
        <v>0</v>
      </c>
      <c r="Y55" s="478">
        <v>0</v>
      </c>
      <c r="Z55" s="478">
        <v>0</v>
      </c>
      <c r="AA55" s="478">
        <v>0</v>
      </c>
      <c r="AB55" s="478">
        <v>0</v>
      </c>
      <c r="AC55" s="478">
        <v>0</v>
      </c>
      <c r="AD55" s="478">
        <v>0</v>
      </c>
      <c r="AE55" s="478">
        <v>0</v>
      </c>
      <c r="AF55" s="478">
        <v>0</v>
      </c>
      <c r="AG55" s="478">
        <v>0</v>
      </c>
      <c r="AH55" s="478">
        <v>0</v>
      </c>
      <c r="AI55" s="478">
        <v>0</v>
      </c>
      <c r="AJ55" s="102">
        <f t="shared" si="17"/>
        <v>3745.7276185820533</v>
      </c>
    </row>
    <row r="56" spans="2:36" s="614" customFormat="1" x14ac:dyDescent="0.2">
      <c r="B56" s="479" t="s">
        <v>286</v>
      </c>
      <c r="C56" s="478">
        <v>38.994514179462577</v>
      </c>
      <c r="D56" s="478">
        <v>48.65687167706335</v>
      </c>
      <c r="E56" s="478">
        <v>58.319229174664116</v>
      </c>
      <c r="F56" s="478">
        <v>58.319229174664116</v>
      </c>
      <c r="G56" s="478">
        <v>58.319229174664116</v>
      </c>
      <c r="H56" s="478">
        <v>58.319229174664116</v>
      </c>
      <c r="I56" s="478">
        <v>58.319229174664116</v>
      </c>
      <c r="J56" s="478">
        <v>58.319229174664116</v>
      </c>
      <c r="K56" s="102">
        <v>58.319229174664116</v>
      </c>
      <c r="L56" s="478">
        <v>58.319229174664116</v>
      </c>
      <c r="M56" s="478">
        <v>58.319229174664116</v>
      </c>
      <c r="N56" s="478">
        <v>70.05209184261038</v>
      </c>
      <c r="O56" s="478">
        <v>75.651082917466397</v>
      </c>
      <c r="P56" s="478">
        <v>67.472587464011511</v>
      </c>
      <c r="Q56" s="478">
        <v>59.294092022552789</v>
      </c>
      <c r="R56" s="478">
        <v>51.115596569097889</v>
      </c>
      <c r="S56" s="478">
        <v>42.937101115642996</v>
      </c>
      <c r="T56" s="478">
        <v>34.758605674184267</v>
      </c>
      <c r="U56" s="478">
        <v>26.58011020873321</v>
      </c>
      <c r="V56" s="478">
        <v>18.401614767274474</v>
      </c>
      <c r="W56" s="478">
        <v>11.245431250000001</v>
      </c>
      <c r="X56" s="478">
        <v>0</v>
      </c>
      <c r="Y56" s="478">
        <v>0</v>
      </c>
      <c r="Z56" s="478">
        <v>0</v>
      </c>
      <c r="AA56" s="478">
        <v>0</v>
      </c>
      <c r="AB56" s="478">
        <v>0</v>
      </c>
      <c r="AC56" s="478">
        <v>0</v>
      </c>
      <c r="AD56" s="478">
        <v>0</v>
      </c>
      <c r="AE56" s="478">
        <v>0</v>
      </c>
      <c r="AF56" s="478">
        <v>0</v>
      </c>
      <c r="AG56" s="478">
        <v>0</v>
      </c>
      <c r="AH56" s="478">
        <v>0</v>
      </c>
      <c r="AI56" s="478">
        <v>0</v>
      </c>
      <c r="AJ56" s="102">
        <f t="shared" si="17"/>
        <v>1070.0327622600767</v>
      </c>
    </row>
    <row r="57" spans="2:36" s="614" customFormat="1" x14ac:dyDescent="0.2">
      <c r="B57" s="380" t="s">
        <v>23</v>
      </c>
      <c r="C57" s="478">
        <f t="shared" ref="C57:X57" si="28">+C58+C59</f>
        <v>0.72364752817963984</v>
      </c>
      <c r="D57" s="478">
        <f t="shared" si="28"/>
        <v>0.90053914617910724</v>
      </c>
      <c r="E57" s="478">
        <f t="shared" si="28"/>
        <v>1.0774307641785745</v>
      </c>
      <c r="F57" s="478">
        <f t="shared" si="28"/>
        <v>1.0774307641785745</v>
      </c>
      <c r="G57" s="478">
        <f t="shared" si="28"/>
        <v>1.0774307641785745</v>
      </c>
      <c r="H57" s="478">
        <f t="shared" si="28"/>
        <v>1.0774307641785745</v>
      </c>
      <c r="I57" s="478">
        <f t="shared" si="28"/>
        <v>1.0774307641785745</v>
      </c>
      <c r="J57" s="478">
        <f t="shared" si="28"/>
        <v>1.0774307641785745</v>
      </c>
      <c r="K57" s="478">
        <f t="shared" si="28"/>
        <v>1.0774307641785745</v>
      </c>
      <c r="L57" s="478">
        <f t="shared" si="28"/>
        <v>1.0774307641785745</v>
      </c>
      <c r="M57" s="478">
        <f t="shared" si="28"/>
        <v>1.0774307641785745</v>
      </c>
      <c r="N57" s="478">
        <f t="shared" si="28"/>
        <v>1.2945250226324665</v>
      </c>
      <c r="O57" s="478">
        <f t="shared" si="28"/>
        <v>1.3982478350936365</v>
      </c>
      <c r="P57" s="478">
        <f t="shared" si="28"/>
        <v>1.2470859069850004</v>
      </c>
      <c r="Q57" s="478">
        <f t="shared" si="28"/>
        <v>1.0959239788763646</v>
      </c>
      <c r="R57" s="478">
        <f t="shared" si="28"/>
        <v>0.9447620507677289</v>
      </c>
      <c r="S57" s="478">
        <f t="shared" si="28"/>
        <v>0.79360012265909308</v>
      </c>
      <c r="T57" s="478">
        <f t="shared" si="28"/>
        <v>0.64243819455045703</v>
      </c>
      <c r="U57" s="478">
        <f t="shared" si="28"/>
        <v>0.49127626644182126</v>
      </c>
      <c r="V57" s="478">
        <f t="shared" si="28"/>
        <v>0.34011433833318544</v>
      </c>
      <c r="W57" s="478">
        <f t="shared" si="28"/>
        <v>0.20784765119375168</v>
      </c>
      <c r="X57" s="478">
        <f t="shared" si="28"/>
        <v>0</v>
      </c>
      <c r="Y57" s="478">
        <f t="shared" ref="Y57:AI57" si="29">+Y58+Y59</f>
        <v>0</v>
      </c>
      <c r="Z57" s="478">
        <f t="shared" si="29"/>
        <v>0</v>
      </c>
      <c r="AA57" s="478">
        <f t="shared" si="29"/>
        <v>0</v>
      </c>
      <c r="AB57" s="478">
        <f t="shared" si="29"/>
        <v>0</v>
      </c>
      <c r="AC57" s="478">
        <f t="shared" si="29"/>
        <v>0</v>
      </c>
      <c r="AD57" s="478">
        <f t="shared" si="29"/>
        <v>0</v>
      </c>
      <c r="AE57" s="478">
        <f t="shared" si="29"/>
        <v>0</v>
      </c>
      <c r="AF57" s="478">
        <f t="shared" si="29"/>
        <v>0</v>
      </c>
      <c r="AG57" s="478">
        <f t="shared" si="29"/>
        <v>0</v>
      </c>
      <c r="AH57" s="478">
        <f t="shared" si="29"/>
        <v>0</v>
      </c>
      <c r="AI57" s="478">
        <f t="shared" si="29"/>
        <v>0</v>
      </c>
      <c r="AJ57" s="102">
        <f t="shared" si="17"/>
        <v>19.776884919499427</v>
      </c>
    </row>
    <row r="58" spans="2:36" s="614" customFormat="1" x14ac:dyDescent="0.2">
      <c r="B58" s="479" t="s">
        <v>285</v>
      </c>
      <c r="C58" s="478">
        <v>0.68954374278867503</v>
      </c>
      <c r="D58" s="478">
        <v>0.8580988799147955</v>
      </c>
      <c r="E58" s="478">
        <v>1.026654017040916</v>
      </c>
      <c r="F58" s="478">
        <v>1.026654017040916</v>
      </c>
      <c r="G58" s="478">
        <v>1.026654017040916</v>
      </c>
      <c r="H58" s="478">
        <v>1.026654017040916</v>
      </c>
      <c r="I58" s="478">
        <v>1.026654017040916</v>
      </c>
      <c r="J58" s="478">
        <v>1.026654017040916</v>
      </c>
      <c r="K58" s="102">
        <v>1.026654017040916</v>
      </c>
      <c r="L58" s="478">
        <v>1.026654017040916</v>
      </c>
      <c r="M58" s="478">
        <v>1.026654017040916</v>
      </c>
      <c r="N58" s="478">
        <v>1.2335171398775184</v>
      </c>
      <c r="O58" s="478">
        <v>1.3323517430549394</v>
      </c>
      <c r="P58" s="478">
        <v>1.1883137167835272</v>
      </c>
      <c r="Q58" s="478">
        <v>1.0442756905121151</v>
      </c>
      <c r="R58" s="478">
        <v>0.90023766424070306</v>
      </c>
      <c r="S58" s="478">
        <v>0.75619963796929102</v>
      </c>
      <c r="T58" s="478">
        <v>0.61216161169787875</v>
      </c>
      <c r="U58" s="478">
        <v>0.4681235854264667</v>
      </c>
      <c r="V58" s="478">
        <v>0.3240855591550546</v>
      </c>
      <c r="W58" s="478">
        <v>0.19805228614538031</v>
      </c>
      <c r="X58" s="478">
        <v>0</v>
      </c>
      <c r="Y58" s="478">
        <v>0</v>
      </c>
      <c r="Z58" s="478">
        <v>0</v>
      </c>
      <c r="AA58" s="478">
        <v>0</v>
      </c>
      <c r="AB58" s="478">
        <v>0</v>
      </c>
      <c r="AC58" s="478">
        <v>0</v>
      </c>
      <c r="AD58" s="478">
        <v>0</v>
      </c>
      <c r="AE58" s="478">
        <v>0</v>
      </c>
      <c r="AF58" s="478">
        <v>0</v>
      </c>
      <c r="AG58" s="478">
        <v>0</v>
      </c>
      <c r="AH58" s="478">
        <v>0</v>
      </c>
      <c r="AI58" s="478">
        <v>0</v>
      </c>
      <c r="AJ58" s="102">
        <f t="shared" si="17"/>
        <v>18.844847410934591</v>
      </c>
    </row>
    <row r="59" spans="2:36" s="614" customFormat="1" x14ac:dyDescent="0.2">
      <c r="B59" s="479" t="s">
        <v>286</v>
      </c>
      <c r="C59" s="478">
        <v>3.4103785390964765E-2</v>
      </c>
      <c r="D59" s="478">
        <v>4.2440266264311716E-2</v>
      </c>
      <c r="E59" s="478">
        <v>5.0776747137658659E-2</v>
      </c>
      <c r="F59" s="478">
        <v>5.0776747137658659E-2</v>
      </c>
      <c r="G59" s="478">
        <v>5.0776747137658659E-2</v>
      </c>
      <c r="H59" s="478">
        <v>5.0776747137658659E-2</v>
      </c>
      <c r="I59" s="478">
        <v>5.0776747137658659E-2</v>
      </c>
      <c r="J59" s="478">
        <v>5.0776747137658659E-2</v>
      </c>
      <c r="K59" s="106">
        <v>5.0776747137658659E-2</v>
      </c>
      <c r="L59" s="478">
        <v>5.0776747137658659E-2</v>
      </c>
      <c r="M59" s="478">
        <v>5.0776747137658659E-2</v>
      </c>
      <c r="N59" s="478">
        <v>6.1007882754948083E-2</v>
      </c>
      <c r="O59" s="478">
        <v>6.5896092038697091E-2</v>
      </c>
      <c r="P59" s="478">
        <v>5.8772190201473333E-2</v>
      </c>
      <c r="Q59" s="478">
        <v>5.1648288364249582E-2</v>
      </c>
      <c r="R59" s="478">
        <v>4.4524386527025825E-2</v>
      </c>
      <c r="S59" s="478">
        <v>3.7400484689802067E-2</v>
      </c>
      <c r="T59" s="478">
        <v>3.0276582852578327E-2</v>
      </c>
      <c r="U59" s="478">
        <v>2.3152681015354573E-2</v>
      </c>
      <c r="V59" s="478">
        <v>1.6028779178130823E-2</v>
      </c>
      <c r="W59" s="478">
        <v>9.7953650483713506E-3</v>
      </c>
      <c r="X59" s="478">
        <v>0</v>
      </c>
      <c r="Y59" s="478">
        <v>0</v>
      </c>
      <c r="Z59" s="478">
        <v>0</v>
      </c>
      <c r="AA59" s="478">
        <v>0</v>
      </c>
      <c r="AB59" s="478">
        <v>0</v>
      </c>
      <c r="AC59" s="478">
        <v>0</v>
      </c>
      <c r="AD59" s="478">
        <v>0</v>
      </c>
      <c r="AE59" s="478">
        <v>0</v>
      </c>
      <c r="AF59" s="478">
        <v>0</v>
      </c>
      <c r="AG59" s="478">
        <v>0</v>
      </c>
      <c r="AH59" s="478">
        <v>0</v>
      </c>
      <c r="AI59" s="478">
        <v>0</v>
      </c>
      <c r="AJ59" s="106">
        <f t="shared" si="17"/>
        <v>0.93203750856483547</v>
      </c>
    </row>
    <row r="60" spans="2:36" s="614" customFormat="1" x14ac:dyDescent="0.2">
      <c r="B60" s="482" t="s">
        <v>84</v>
      </c>
      <c r="C60" s="483">
        <f t="shared" ref="C60:S60" si="30">+C61+C64+C71+C74</f>
        <v>1836.9763618692912</v>
      </c>
      <c r="D60" s="483">
        <f t="shared" si="30"/>
        <v>1836.9763618692912</v>
      </c>
      <c r="E60" s="483">
        <f t="shared" si="30"/>
        <v>1836.9763618692912</v>
      </c>
      <c r="F60" s="483">
        <f t="shared" si="30"/>
        <v>1836.9763618692912</v>
      </c>
      <c r="G60" s="483">
        <f t="shared" si="30"/>
        <v>1836.9763618692912</v>
      </c>
      <c r="H60" s="483">
        <f t="shared" si="30"/>
        <v>1836.9763618692912</v>
      </c>
      <c r="I60" s="483">
        <f t="shared" si="30"/>
        <v>1791.0519528221284</v>
      </c>
      <c r="J60" s="483">
        <f t="shared" si="30"/>
        <v>1607.3543166393974</v>
      </c>
      <c r="K60" s="483">
        <f t="shared" si="30"/>
        <v>1423.6566804493136</v>
      </c>
      <c r="L60" s="483">
        <f t="shared" si="30"/>
        <v>1239.9590442913145</v>
      </c>
      <c r="M60" s="483">
        <f t="shared" si="30"/>
        <v>1056.2614081084948</v>
      </c>
      <c r="N60" s="483">
        <f t="shared" si="30"/>
        <v>872.56377190501325</v>
      </c>
      <c r="O60" s="483">
        <f t="shared" si="30"/>
        <v>688.86613571237092</v>
      </c>
      <c r="P60" s="483">
        <f t="shared" si="30"/>
        <v>505.16849950573635</v>
      </c>
      <c r="Q60" s="483">
        <f t="shared" si="30"/>
        <v>321.47086330109789</v>
      </c>
      <c r="R60" s="483">
        <f t="shared" si="30"/>
        <v>137.773227137476</v>
      </c>
      <c r="S60" s="483">
        <f t="shared" si="30"/>
        <v>0</v>
      </c>
      <c r="T60" s="483">
        <f t="shared" ref="T60:AI60" si="31">+T61+T64+T71+T74</f>
        <v>0</v>
      </c>
      <c r="U60" s="483">
        <f t="shared" si="31"/>
        <v>0</v>
      </c>
      <c r="V60" s="483">
        <f t="shared" si="31"/>
        <v>0</v>
      </c>
      <c r="W60" s="483">
        <f t="shared" si="31"/>
        <v>0</v>
      </c>
      <c r="X60" s="483">
        <f t="shared" si="31"/>
        <v>0</v>
      </c>
      <c r="Y60" s="483">
        <f t="shared" si="31"/>
        <v>0</v>
      </c>
      <c r="Z60" s="483">
        <f t="shared" si="31"/>
        <v>0</v>
      </c>
      <c r="AA60" s="483">
        <f t="shared" si="31"/>
        <v>0</v>
      </c>
      <c r="AB60" s="483">
        <f t="shared" si="31"/>
        <v>0</v>
      </c>
      <c r="AC60" s="483">
        <f t="shared" si="31"/>
        <v>0</v>
      </c>
      <c r="AD60" s="483">
        <f t="shared" si="31"/>
        <v>0</v>
      </c>
      <c r="AE60" s="483">
        <f t="shared" si="31"/>
        <v>0</v>
      </c>
      <c r="AF60" s="483">
        <f t="shared" si="31"/>
        <v>0</v>
      </c>
      <c r="AG60" s="483">
        <f t="shared" si="31"/>
        <v>0</v>
      </c>
      <c r="AH60" s="483">
        <f t="shared" si="31"/>
        <v>0</v>
      </c>
      <c r="AI60" s="483">
        <f t="shared" si="31"/>
        <v>0</v>
      </c>
      <c r="AJ60" s="101">
        <f t="shared" si="17"/>
        <v>20665.984071088093</v>
      </c>
    </row>
    <row r="61" spans="2:36" s="614" customFormat="1" x14ac:dyDescent="0.2">
      <c r="B61" s="380" t="s">
        <v>24</v>
      </c>
      <c r="C61" s="478">
        <f t="shared" ref="C61:AI61" si="32">+C62+C63</f>
        <v>239.82475471472293</v>
      </c>
      <c r="D61" s="478">
        <f t="shared" si="32"/>
        <v>239.82475471472293</v>
      </c>
      <c r="E61" s="478">
        <f t="shared" si="32"/>
        <v>239.82475471472293</v>
      </c>
      <c r="F61" s="478">
        <f t="shared" si="32"/>
        <v>239.82475471472293</v>
      </c>
      <c r="G61" s="478">
        <f t="shared" si="32"/>
        <v>239.82475471472293</v>
      </c>
      <c r="H61" s="478">
        <f t="shared" si="32"/>
        <v>239.82475471472293</v>
      </c>
      <c r="I61" s="478">
        <f t="shared" si="32"/>
        <v>233.82913584663157</v>
      </c>
      <c r="J61" s="478">
        <f t="shared" si="32"/>
        <v>209.84666037426609</v>
      </c>
      <c r="K61" s="478">
        <f t="shared" si="32"/>
        <v>185.86418490636649</v>
      </c>
      <c r="L61" s="478">
        <f t="shared" si="32"/>
        <v>161.88170943846688</v>
      </c>
      <c r="M61" s="478">
        <f t="shared" si="32"/>
        <v>137.89923396610143</v>
      </c>
      <c r="N61" s="478">
        <f t="shared" si="32"/>
        <v>113.91675848480423</v>
      </c>
      <c r="O61" s="478">
        <f t="shared" si="32"/>
        <v>89.934283012438755</v>
      </c>
      <c r="P61" s="478">
        <f t="shared" si="32"/>
        <v>65.951807540073304</v>
      </c>
      <c r="Q61" s="478">
        <f t="shared" si="32"/>
        <v>41.969332067707839</v>
      </c>
      <c r="R61" s="478">
        <f t="shared" si="32"/>
        <v>17.986856604274095</v>
      </c>
      <c r="S61" s="478">
        <f t="shared" si="32"/>
        <v>0</v>
      </c>
      <c r="T61" s="478">
        <f t="shared" si="32"/>
        <v>0</v>
      </c>
      <c r="U61" s="478">
        <f t="shared" si="32"/>
        <v>0</v>
      </c>
      <c r="V61" s="478">
        <f t="shared" si="32"/>
        <v>0</v>
      </c>
      <c r="W61" s="478">
        <f t="shared" si="32"/>
        <v>0</v>
      </c>
      <c r="X61" s="478">
        <f t="shared" si="32"/>
        <v>0</v>
      </c>
      <c r="Y61" s="478">
        <f t="shared" si="32"/>
        <v>0</v>
      </c>
      <c r="Z61" s="478">
        <f t="shared" si="32"/>
        <v>0</v>
      </c>
      <c r="AA61" s="478">
        <f t="shared" si="32"/>
        <v>0</v>
      </c>
      <c r="AB61" s="478">
        <f t="shared" si="32"/>
        <v>0</v>
      </c>
      <c r="AC61" s="478">
        <f t="shared" si="32"/>
        <v>0</v>
      </c>
      <c r="AD61" s="478">
        <f t="shared" si="32"/>
        <v>0</v>
      </c>
      <c r="AE61" s="478">
        <f t="shared" si="32"/>
        <v>0</v>
      </c>
      <c r="AF61" s="478">
        <f t="shared" si="32"/>
        <v>0</v>
      </c>
      <c r="AG61" s="478">
        <f t="shared" si="32"/>
        <v>0</v>
      </c>
      <c r="AH61" s="478">
        <f t="shared" si="32"/>
        <v>0</v>
      </c>
      <c r="AI61" s="478">
        <f t="shared" si="32"/>
        <v>0</v>
      </c>
      <c r="AJ61" s="116">
        <f t="shared" si="17"/>
        <v>2698.0284905294679</v>
      </c>
    </row>
    <row r="62" spans="2:36" s="614" customFormat="1" x14ac:dyDescent="0.2">
      <c r="B62" s="479" t="s">
        <v>285</v>
      </c>
      <c r="C62" s="478">
        <v>236.97612613204038</v>
      </c>
      <c r="D62" s="478">
        <v>236.97612613204038</v>
      </c>
      <c r="E62" s="478">
        <v>236.97612613204038</v>
      </c>
      <c r="F62" s="478">
        <v>236.97612613204038</v>
      </c>
      <c r="G62" s="478">
        <v>236.97612613204038</v>
      </c>
      <c r="H62" s="478">
        <v>236.97612613204038</v>
      </c>
      <c r="I62" s="478">
        <v>231.05172297896269</v>
      </c>
      <c r="J62" s="478">
        <v>207.35411036665181</v>
      </c>
      <c r="K62" s="102">
        <v>183.65649775434093</v>
      </c>
      <c r="L62" s="478">
        <v>159.95888514203006</v>
      </c>
      <c r="M62" s="478">
        <v>136.26127252971921</v>
      </c>
      <c r="N62" s="478">
        <v>112.56365990847661</v>
      </c>
      <c r="O62" s="478">
        <v>88.866047296165732</v>
      </c>
      <c r="P62" s="478">
        <v>65.168434683854883</v>
      </c>
      <c r="Q62" s="478">
        <v>41.470822071544013</v>
      </c>
      <c r="R62" s="478">
        <v>17.773209459233147</v>
      </c>
      <c r="S62" s="478">
        <v>0</v>
      </c>
      <c r="T62" s="478">
        <v>0</v>
      </c>
      <c r="U62" s="478">
        <v>0</v>
      </c>
      <c r="V62" s="478">
        <v>0</v>
      </c>
      <c r="W62" s="478">
        <v>0</v>
      </c>
      <c r="X62" s="478">
        <v>0</v>
      </c>
      <c r="Y62" s="478">
        <v>0</v>
      </c>
      <c r="Z62" s="478">
        <v>0</v>
      </c>
      <c r="AA62" s="478">
        <v>0</v>
      </c>
      <c r="AB62" s="478">
        <v>0</v>
      </c>
      <c r="AC62" s="478">
        <v>0</v>
      </c>
      <c r="AD62" s="478">
        <v>0</v>
      </c>
      <c r="AE62" s="478">
        <v>0</v>
      </c>
      <c r="AF62" s="478">
        <v>0</v>
      </c>
      <c r="AG62" s="478">
        <v>0</v>
      </c>
      <c r="AH62" s="478">
        <v>0</v>
      </c>
      <c r="AI62" s="478">
        <v>0</v>
      </c>
      <c r="AJ62" s="102">
        <f t="shared" si="17"/>
        <v>2665.9814189832205</v>
      </c>
    </row>
    <row r="63" spans="2:36" s="614" customFormat="1" x14ac:dyDescent="0.2">
      <c r="B63" s="479" t="s">
        <v>286</v>
      </c>
      <c r="C63" s="478">
        <v>2.8486285826825455</v>
      </c>
      <c r="D63" s="478">
        <v>2.8486285826825455</v>
      </c>
      <c r="E63" s="478">
        <v>2.8486285826825455</v>
      </c>
      <c r="F63" s="478">
        <v>2.8486285826825455</v>
      </c>
      <c r="G63" s="478">
        <v>2.8486285826825455</v>
      </c>
      <c r="H63" s="478">
        <v>2.8486285826825455</v>
      </c>
      <c r="I63" s="478">
        <v>2.7774128676688958</v>
      </c>
      <c r="J63" s="478">
        <v>2.4925500076142963</v>
      </c>
      <c r="K63" s="102">
        <v>2.2076871520255592</v>
      </c>
      <c r="L63" s="478">
        <v>1.9228242964368223</v>
      </c>
      <c r="M63" s="478">
        <v>1.6379614363822226</v>
      </c>
      <c r="N63" s="478">
        <v>1.3530985763276231</v>
      </c>
      <c r="O63" s="478">
        <v>1.0682357162730232</v>
      </c>
      <c r="P63" s="478">
        <v>0.78337285621842367</v>
      </c>
      <c r="Q63" s="478">
        <v>0.49850999616382397</v>
      </c>
      <c r="R63" s="478">
        <v>0.21364714504094973</v>
      </c>
      <c r="S63" s="478">
        <v>0</v>
      </c>
      <c r="T63" s="478">
        <v>0</v>
      </c>
      <c r="U63" s="478">
        <v>0</v>
      </c>
      <c r="V63" s="478">
        <v>0</v>
      </c>
      <c r="W63" s="478">
        <v>0</v>
      </c>
      <c r="X63" s="478">
        <v>0</v>
      </c>
      <c r="Y63" s="478">
        <v>0</v>
      </c>
      <c r="Z63" s="478">
        <v>0</v>
      </c>
      <c r="AA63" s="478">
        <v>0</v>
      </c>
      <c r="AB63" s="478">
        <v>0</v>
      </c>
      <c r="AC63" s="478">
        <v>0</v>
      </c>
      <c r="AD63" s="478">
        <v>0</v>
      </c>
      <c r="AE63" s="478">
        <v>0</v>
      </c>
      <c r="AF63" s="478">
        <v>0</v>
      </c>
      <c r="AG63" s="478">
        <v>0</v>
      </c>
      <c r="AH63" s="478">
        <v>0</v>
      </c>
      <c r="AI63" s="478">
        <v>0</v>
      </c>
      <c r="AJ63" s="102">
        <f t="shared" si="17"/>
        <v>32.047071546246919</v>
      </c>
    </row>
    <row r="64" spans="2:36" s="614" customFormat="1" x14ac:dyDescent="0.2">
      <c r="B64" s="380" t="s">
        <v>25</v>
      </c>
      <c r="C64" s="478">
        <f t="shared" ref="C64:AI64" si="33">+C65+C68</f>
        <v>1051.50282808</v>
      </c>
      <c r="D64" s="478">
        <f t="shared" si="33"/>
        <v>1051.50282808</v>
      </c>
      <c r="E64" s="478">
        <f t="shared" si="33"/>
        <v>1051.50282808</v>
      </c>
      <c r="F64" s="478">
        <f t="shared" si="33"/>
        <v>1051.50282808</v>
      </c>
      <c r="G64" s="478">
        <f t="shared" si="33"/>
        <v>1051.50282808</v>
      </c>
      <c r="H64" s="478">
        <f t="shared" si="33"/>
        <v>1051.50282808</v>
      </c>
      <c r="I64" s="478">
        <f t="shared" si="33"/>
        <v>1025.21525737</v>
      </c>
      <c r="J64" s="478">
        <f t="shared" si="33"/>
        <v>920.06497456</v>
      </c>
      <c r="K64" s="478">
        <f t="shared" si="33"/>
        <v>814.91469174999997</v>
      </c>
      <c r="L64" s="478">
        <f t="shared" si="33"/>
        <v>709.76440895999997</v>
      </c>
      <c r="M64" s="478">
        <f t="shared" si="33"/>
        <v>604.61412614999995</v>
      </c>
      <c r="N64" s="478">
        <f t="shared" si="33"/>
        <v>499.46384333999998</v>
      </c>
      <c r="O64" s="478">
        <f t="shared" si="33"/>
        <v>394.31356052000001</v>
      </c>
      <c r="P64" s="478">
        <f t="shared" si="33"/>
        <v>289.16327770999999</v>
      </c>
      <c r="Q64" s="478">
        <f t="shared" si="33"/>
        <v>184.01299489000002</v>
      </c>
      <c r="R64" s="478">
        <f t="shared" si="33"/>
        <v>78.862712090000002</v>
      </c>
      <c r="S64" s="478">
        <f t="shared" si="33"/>
        <v>0</v>
      </c>
      <c r="T64" s="478">
        <f t="shared" si="33"/>
        <v>0</v>
      </c>
      <c r="U64" s="478">
        <f t="shared" si="33"/>
        <v>0</v>
      </c>
      <c r="V64" s="478">
        <f t="shared" si="33"/>
        <v>0</v>
      </c>
      <c r="W64" s="478">
        <f t="shared" si="33"/>
        <v>0</v>
      </c>
      <c r="X64" s="478">
        <f t="shared" si="33"/>
        <v>0</v>
      </c>
      <c r="Y64" s="478">
        <f t="shared" si="33"/>
        <v>0</v>
      </c>
      <c r="Z64" s="478">
        <f t="shared" si="33"/>
        <v>0</v>
      </c>
      <c r="AA64" s="478">
        <f t="shared" si="33"/>
        <v>0</v>
      </c>
      <c r="AB64" s="478">
        <f t="shared" si="33"/>
        <v>0</v>
      </c>
      <c r="AC64" s="478">
        <f t="shared" si="33"/>
        <v>0</v>
      </c>
      <c r="AD64" s="478">
        <f t="shared" si="33"/>
        <v>0</v>
      </c>
      <c r="AE64" s="478">
        <f t="shared" si="33"/>
        <v>0</v>
      </c>
      <c r="AF64" s="478">
        <f t="shared" si="33"/>
        <v>0</v>
      </c>
      <c r="AG64" s="478">
        <f t="shared" si="33"/>
        <v>0</v>
      </c>
      <c r="AH64" s="478">
        <f t="shared" si="33"/>
        <v>0</v>
      </c>
      <c r="AI64" s="478">
        <f t="shared" si="33"/>
        <v>0</v>
      </c>
      <c r="AJ64" s="102">
        <f t="shared" si="17"/>
        <v>11829.406815819999</v>
      </c>
    </row>
    <row r="65" spans="2:36" s="614" customFormat="1" x14ac:dyDescent="0.2">
      <c r="B65" s="479" t="s">
        <v>285</v>
      </c>
      <c r="C65" s="478">
        <f t="shared" ref="C65:AI65" si="34">+C66+C67</f>
        <v>928.28951111999993</v>
      </c>
      <c r="D65" s="478">
        <f t="shared" si="34"/>
        <v>928.28951111999993</v>
      </c>
      <c r="E65" s="478">
        <f t="shared" si="34"/>
        <v>928.28951111999993</v>
      </c>
      <c r="F65" s="478">
        <f t="shared" si="34"/>
        <v>928.28951111999993</v>
      </c>
      <c r="G65" s="478">
        <f t="shared" si="34"/>
        <v>928.28951111999993</v>
      </c>
      <c r="H65" s="478">
        <f t="shared" si="34"/>
        <v>928.28951111999993</v>
      </c>
      <c r="I65" s="478">
        <f t="shared" si="34"/>
        <v>905.08227332999991</v>
      </c>
      <c r="J65" s="478">
        <f t="shared" si="34"/>
        <v>812.25332221999997</v>
      </c>
      <c r="K65" s="478">
        <f t="shared" si="34"/>
        <v>719.42437111000004</v>
      </c>
      <c r="L65" s="478">
        <f t="shared" si="34"/>
        <v>626.59541999999999</v>
      </c>
      <c r="M65" s="478">
        <f t="shared" si="34"/>
        <v>533.76646888999994</v>
      </c>
      <c r="N65" s="478">
        <f t="shared" si="34"/>
        <v>440.93751778000001</v>
      </c>
      <c r="O65" s="478">
        <f t="shared" si="34"/>
        <v>348.10856667000002</v>
      </c>
      <c r="P65" s="478">
        <f t="shared" si="34"/>
        <v>255.27961555000002</v>
      </c>
      <c r="Q65" s="478">
        <f t="shared" si="34"/>
        <v>162.45066445</v>
      </c>
      <c r="R65" s="478">
        <f t="shared" si="34"/>
        <v>69.621713330000006</v>
      </c>
      <c r="S65" s="478">
        <f t="shared" si="34"/>
        <v>0</v>
      </c>
      <c r="T65" s="478">
        <f t="shared" si="34"/>
        <v>0</v>
      </c>
      <c r="U65" s="478">
        <f t="shared" si="34"/>
        <v>0</v>
      </c>
      <c r="V65" s="478">
        <f t="shared" si="34"/>
        <v>0</v>
      </c>
      <c r="W65" s="478">
        <f t="shared" si="34"/>
        <v>0</v>
      </c>
      <c r="X65" s="478">
        <f t="shared" si="34"/>
        <v>0</v>
      </c>
      <c r="Y65" s="478">
        <f t="shared" si="34"/>
        <v>0</v>
      </c>
      <c r="Z65" s="478">
        <f t="shared" si="34"/>
        <v>0</v>
      </c>
      <c r="AA65" s="478">
        <f t="shared" si="34"/>
        <v>0</v>
      </c>
      <c r="AB65" s="478">
        <f t="shared" si="34"/>
        <v>0</v>
      </c>
      <c r="AC65" s="478">
        <f t="shared" si="34"/>
        <v>0</v>
      </c>
      <c r="AD65" s="478">
        <f t="shared" si="34"/>
        <v>0</v>
      </c>
      <c r="AE65" s="478">
        <f t="shared" si="34"/>
        <v>0</v>
      </c>
      <c r="AF65" s="478">
        <f t="shared" si="34"/>
        <v>0</v>
      </c>
      <c r="AG65" s="478">
        <f t="shared" si="34"/>
        <v>0</v>
      </c>
      <c r="AH65" s="478">
        <f t="shared" si="34"/>
        <v>0</v>
      </c>
      <c r="AI65" s="478">
        <f t="shared" si="34"/>
        <v>0</v>
      </c>
      <c r="AJ65" s="102">
        <f t="shared" si="17"/>
        <v>10443.257000049998</v>
      </c>
    </row>
    <row r="66" spans="2:36" s="614" customFormat="1" x14ac:dyDescent="0.2">
      <c r="B66" s="480" t="s">
        <v>287</v>
      </c>
      <c r="C66" s="478">
        <v>353.62245461999998</v>
      </c>
      <c r="D66" s="478">
        <v>353.62245461999998</v>
      </c>
      <c r="E66" s="478">
        <v>353.62245461999998</v>
      </c>
      <c r="F66" s="478">
        <v>353.62245461999998</v>
      </c>
      <c r="G66" s="478">
        <v>353.62245461999998</v>
      </c>
      <c r="H66" s="478">
        <v>353.62245461999998</v>
      </c>
      <c r="I66" s="478">
        <v>344.78189325</v>
      </c>
      <c r="J66" s="478">
        <v>309.41964779</v>
      </c>
      <c r="K66" s="102">
        <v>274.05740233</v>
      </c>
      <c r="L66" s="478">
        <v>238.69515687000001</v>
      </c>
      <c r="M66" s="478">
        <v>203.33291141000001</v>
      </c>
      <c r="N66" s="478">
        <v>167.97066595000001</v>
      </c>
      <c r="O66" s="478">
        <v>132.60842048000001</v>
      </c>
      <c r="P66" s="478">
        <v>97.246175019999995</v>
      </c>
      <c r="Q66" s="478">
        <v>61.883929560000006</v>
      </c>
      <c r="R66" s="478">
        <v>26.521684100000002</v>
      </c>
      <c r="S66" s="478">
        <v>0</v>
      </c>
      <c r="T66" s="478">
        <v>0</v>
      </c>
      <c r="U66" s="478">
        <v>0</v>
      </c>
      <c r="V66" s="478">
        <v>0</v>
      </c>
      <c r="W66" s="478">
        <v>0</v>
      </c>
      <c r="X66" s="478">
        <v>0</v>
      </c>
      <c r="Y66" s="478">
        <v>0</v>
      </c>
      <c r="Z66" s="478">
        <v>0</v>
      </c>
      <c r="AA66" s="478">
        <v>0</v>
      </c>
      <c r="AB66" s="478">
        <v>0</v>
      </c>
      <c r="AC66" s="478">
        <v>0</v>
      </c>
      <c r="AD66" s="478">
        <v>0</v>
      </c>
      <c r="AE66" s="478">
        <v>0</v>
      </c>
      <c r="AF66" s="478">
        <v>0</v>
      </c>
      <c r="AG66" s="478">
        <v>0</v>
      </c>
      <c r="AH66" s="478">
        <v>0</v>
      </c>
      <c r="AI66" s="478">
        <v>0</v>
      </c>
      <c r="AJ66" s="102">
        <f t="shared" si="17"/>
        <v>3978.2526144800004</v>
      </c>
    </row>
    <row r="67" spans="2:36" s="614" customFormat="1" x14ac:dyDescent="0.2">
      <c r="B67" s="481" t="s">
        <v>288</v>
      </c>
      <c r="C67" s="478">
        <v>574.66705649999994</v>
      </c>
      <c r="D67" s="478">
        <v>574.66705649999994</v>
      </c>
      <c r="E67" s="478">
        <v>574.66705649999994</v>
      </c>
      <c r="F67" s="478">
        <v>574.66705649999994</v>
      </c>
      <c r="G67" s="478">
        <v>574.66705649999994</v>
      </c>
      <c r="H67" s="478">
        <v>574.66705649999994</v>
      </c>
      <c r="I67" s="478">
        <v>560.30038007999997</v>
      </c>
      <c r="J67" s="478">
        <v>502.83367442999997</v>
      </c>
      <c r="K67" s="102">
        <v>445.36696877999998</v>
      </c>
      <c r="L67" s="478">
        <v>387.90026312999998</v>
      </c>
      <c r="M67" s="478">
        <v>330.43355747999999</v>
      </c>
      <c r="N67" s="478">
        <v>272.96685183</v>
      </c>
      <c r="O67" s="478">
        <v>215.50014619000001</v>
      </c>
      <c r="P67" s="478">
        <v>158.03344053000001</v>
      </c>
      <c r="Q67" s="478">
        <v>100.56673489000001</v>
      </c>
      <c r="R67" s="478">
        <v>43.100029230000004</v>
      </c>
      <c r="S67" s="478">
        <v>0</v>
      </c>
      <c r="T67" s="478">
        <v>0</v>
      </c>
      <c r="U67" s="478">
        <v>0</v>
      </c>
      <c r="V67" s="478">
        <v>0</v>
      </c>
      <c r="W67" s="478">
        <v>0</v>
      </c>
      <c r="X67" s="478">
        <v>0</v>
      </c>
      <c r="Y67" s="478">
        <v>0</v>
      </c>
      <c r="Z67" s="478">
        <v>0</v>
      </c>
      <c r="AA67" s="478">
        <v>0</v>
      </c>
      <c r="AB67" s="478">
        <v>0</v>
      </c>
      <c r="AC67" s="478">
        <v>0</v>
      </c>
      <c r="AD67" s="478">
        <v>0</v>
      </c>
      <c r="AE67" s="478">
        <v>0</v>
      </c>
      <c r="AF67" s="478">
        <v>0</v>
      </c>
      <c r="AG67" s="478">
        <v>0</v>
      </c>
      <c r="AH67" s="478">
        <v>0</v>
      </c>
      <c r="AI67" s="478">
        <v>0</v>
      </c>
      <c r="AJ67" s="102">
        <f t="shared" si="17"/>
        <v>6465.0043855699987</v>
      </c>
    </row>
    <row r="68" spans="2:36" s="614" customFormat="1" x14ac:dyDescent="0.2">
      <c r="B68" s="479" t="s">
        <v>286</v>
      </c>
      <c r="C68" s="478">
        <f>+C69+C70</f>
        <v>123.21331696</v>
      </c>
      <c r="D68" s="478">
        <f>+D69+D70</f>
        <v>123.21331696</v>
      </c>
      <c r="E68" s="478">
        <f>+E69+E70</f>
        <v>123.21331696</v>
      </c>
      <c r="F68" s="478">
        <f>+F69+F70</f>
        <v>123.21331696</v>
      </c>
      <c r="G68" s="478">
        <f t="shared" ref="G68:M68" si="35">+G69+G70</f>
        <v>123.21331696</v>
      </c>
      <c r="H68" s="478">
        <f t="shared" si="35"/>
        <v>123.21331696</v>
      </c>
      <c r="I68" s="478">
        <f t="shared" si="35"/>
        <v>120.13298404000001</v>
      </c>
      <c r="J68" s="478">
        <f t="shared" si="35"/>
        <v>107.81165233999999</v>
      </c>
      <c r="K68" s="478">
        <f t="shared" si="35"/>
        <v>95.490320639999993</v>
      </c>
      <c r="L68" s="478">
        <f t="shared" si="35"/>
        <v>83.168988960000007</v>
      </c>
      <c r="M68" s="478">
        <f t="shared" si="35"/>
        <v>70.847657260000005</v>
      </c>
      <c r="N68" s="478">
        <f>+N69+N70</f>
        <v>58.526325559999997</v>
      </c>
      <c r="O68" s="478">
        <f t="shared" ref="O68:AI68" si="36">+O69+O70</f>
        <v>46.204993849999994</v>
      </c>
      <c r="P68" s="478">
        <f t="shared" si="36"/>
        <v>33.88366216</v>
      </c>
      <c r="Q68" s="478">
        <f t="shared" si="36"/>
        <v>21.56233044</v>
      </c>
      <c r="R68" s="478">
        <f t="shared" si="36"/>
        <v>9.2409987599999983</v>
      </c>
      <c r="S68" s="478">
        <f t="shared" si="36"/>
        <v>0</v>
      </c>
      <c r="T68" s="478">
        <f t="shared" si="36"/>
        <v>0</v>
      </c>
      <c r="U68" s="478">
        <f t="shared" si="36"/>
        <v>0</v>
      </c>
      <c r="V68" s="478">
        <f t="shared" si="36"/>
        <v>0</v>
      </c>
      <c r="W68" s="478">
        <f t="shared" si="36"/>
        <v>0</v>
      </c>
      <c r="X68" s="478">
        <f t="shared" si="36"/>
        <v>0</v>
      </c>
      <c r="Y68" s="478">
        <f t="shared" si="36"/>
        <v>0</v>
      </c>
      <c r="Z68" s="478">
        <f t="shared" si="36"/>
        <v>0</v>
      </c>
      <c r="AA68" s="478">
        <f t="shared" si="36"/>
        <v>0</v>
      </c>
      <c r="AB68" s="478">
        <f t="shared" si="36"/>
        <v>0</v>
      </c>
      <c r="AC68" s="478">
        <f t="shared" si="36"/>
        <v>0</v>
      </c>
      <c r="AD68" s="478">
        <f t="shared" si="36"/>
        <v>0</v>
      </c>
      <c r="AE68" s="478">
        <f t="shared" si="36"/>
        <v>0</v>
      </c>
      <c r="AF68" s="478">
        <f t="shared" si="36"/>
        <v>0</v>
      </c>
      <c r="AG68" s="478">
        <f t="shared" si="36"/>
        <v>0</v>
      </c>
      <c r="AH68" s="478">
        <f t="shared" si="36"/>
        <v>0</v>
      </c>
      <c r="AI68" s="478">
        <f t="shared" si="36"/>
        <v>0</v>
      </c>
      <c r="AJ68" s="102">
        <f t="shared" si="17"/>
        <v>1386.14981577</v>
      </c>
    </row>
    <row r="69" spans="2:36" s="614" customFormat="1" x14ac:dyDescent="0.2">
      <c r="B69" s="480" t="s">
        <v>287</v>
      </c>
      <c r="C69" s="478">
        <v>107.95044804</v>
      </c>
      <c r="D69" s="478">
        <v>107.95044804</v>
      </c>
      <c r="E69" s="478">
        <v>107.95044804</v>
      </c>
      <c r="F69" s="478">
        <v>107.95044804</v>
      </c>
      <c r="G69" s="478">
        <v>107.95044804</v>
      </c>
      <c r="H69" s="478">
        <v>107.95044804</v>
      </c>
      <c r="I69" s="478">
        <v>105.25168684</v>
      </c>
      <c r="J69" s="478">
        <v>94.45664201999999</v>
      </c>
      <c r="K69" s="102">
        <v>83.66159721999999</v>
      </c>
      <c r="L69" s="478">
        <v>72.866552429999999</v>
      </c>
      <c r="M69" s="478">
        <v>62.071507620000006</v>
      </c>
      <c r="N69" s="478">
        <v>51.276462819999999</v>
      </c>
      <c r="O69" s="478">
        <v>40.481417999999998</v>
      </c>
      <c r="P69" s="478">
        <v>29.686373199999998</v>
      </c>
      <c r="Q69" s="478">
        <v>18.891328380000001</v>
      </c>
      <c r="R69" s="478">
        <v>8.0962835899999988</v>
      </c>
      <c r="S69" s="478">
        <v>0</v>
      </c>
      <c r="T69" s="478">
        <v>0</v>
      </c>
      <c r="U69" s="478">
        <v>0</v>
      </c>
      <c r="V69" s="478">
        <v>0</v>
      </c>
      <c r="W69" s="478">
        <v>0</v>
      </c>
      <c r="X69" s="478">
        <v>0</v>
      </c>
      <c r="Y69" s="478">
        <v>0</v>
      </c>
      <c r="Z69" s="478">
        <v>0</v>
      </c>
      <c r="AA69" s="478">
        <v>0</v>
      </c>
      <c r="AB69" s="478">
        <v>0</v>
      </c>
      <c r="AC69" s="478">
        <v>0</v>
      </c>
      <c r="AD69" s="478">
        <v>0</v>
      </c>
      <c r="AE69" s="478">
        <v>0</v>
      </c>
      <c r="AF69" s="478">
        <v>0</v>
      </c>
      <c r="AG69" s="478">
        <v>0</v>
      </c>
      <c r="AH69" s="478">
        <v>0</v>
      </c>
      <c r="AI69" s="478">
        <v>0</v>
      </c>
      <c r="AJ69" s="102">
        <f t="shared" si="17"/>
        <v>1214.4425403599998</v>
      </c>
    </row>
    <row r="70" spans="2:36" s="614" customFormat="1" x14ac:dyDescent="0.2">
      <c r="B70" s="481" t="s">
        <v>288</v>
      </c>
      <c r="C70" s="478">
        <v>15.262868920000001</v>
      </c>
      <c r="D70" s="478">
        <v>15.262868920000001</v>
      </c>
      <c r="E70" s="478">
        <v>15.262868920000001</v>
      </c>
      <c r="F70" s="478">
        <v>15.262868920000001</v>
      </c>
      <c r="G70" s="478">
        <v>15.262868920000001</v>
      </c>
      <c r="H70" s="478">
        <v>15.262868920000001</v>
      </c>
      <c r="I70" s="478">
        <v>14.881297200000001</v>
      </c>
      <c r="J70" s="478">
        <v>13.355010319999998</v>
      </c>
      <c r="K70" s="102">
        <v>11.828723419999999</v>
      </c>
      <c r="L70" s="478">
        <v>10.302436530000001</v>
      </c>
      <c r="M70" s="478">
        <v>8.7761496399999999</v>
      </c>
      <c r="N70" s="478">
        <v>7.2498627399999993</v>
      </c>
      <c r="O70" s="478">
        <v>5.7235758499999996</v>
      </c>
      <c r="P70" s="478">
        <v>4.1972889599999998</v>
      </c>
      <c r="Q70" s="478">
        <v>2.6710020600000002</v>
      </c>
      <c r="R70" s="478">
        <v>1.14471517</v>
      </c>
      <c r="S70" s="478">
        <v>0</v>
      </c>
      <c r="T70" s="478">
        <v>0</v>
      </c>
      <c r="U70" s="478">
        <v>0</v>
      </c>
      <c r="V70" s="478">
        <v>0</v>
      </c>
      <c r="W70" s="478">
        <v>0</v>
      </c>
      <c r="X70" s="478">
        <v>0</v>
      </c>
      <c r="Y70" s="478">
        <v>0</v>
      </c>
      <c r="Z70" s="478">
        <v>0</v>
      </c>
      <c r="AA70" s="478">
        <v>0</v>
      </c>
      <c r="AB70" s="478">
        <v>0</v>
      </c>
      <c r="AC70" s="478">
        <v>0</v>
      </c>
      <c r="AD70" s="478">
        <v>0</v>
      </c>
      <c r="AE70" s="478">
        <v>0</v>
      </c>
      <c r="AF70" s="478">
        <v>0</v>
      </c>
      <c r="AG70" s="478">
        <v>0</v>
      </c>
      <c r="AH70" s="478">
        <v>0</v>
      </c>
      <c r="AI70" s="478">
        <v>0</v>
      </c>
      <c r="AJ70" s="102">
        <f t="shared" si="17"/>
        <v>171.70727541000002</v>
      </c>
    </row>
    <row r="71" spans="2:36" s="614" customFormat="1" x14ac:dyDescent="0.2">
      <c r="B71" s="380" t="s">
        <v>26</v>
      </c>
      <c r="C71" s="478">
        <f t="shared" ref="C71:AH71" si="37">+C72+C73</f>
        <v>541.87309292226496</v>
      </c>
      <c r="D71" s="478">
        <f t="shared" si="37"/>
        <v>541.87309292226496</v>
      </c>
      <c r="E71" s="478">
        <f t="shared" si="37"/>
        <v>541.87309292226496</v>
      </c>
      <c r="F71" s="478">
        <f t="shared" si="37"/>
        <v>541.87309292226496</v>
      </c>
      <c r="G71" s="478">
        <f t="shared" si="37"/>
        <v>541.87309292226496</v>
      </c>
      <c r="H71" s="478">
        <f t="shared" si="37"/>
        <v>541.87309292226496</v>
      </c>
      <c r="I71" s="478">
        <f t="shared" si="37"/>
        <v>528.32626560700578</v>
      </c>
      <c r="J71" s="478">
        <f t="shared" si="37"/>
        <v>474.13895632197693</v>
      </c>
      <c r="K71" s="478">
        <f t="shared" si="37"/>
        <v>419.95164702495197</v>
      </c>
      <c r="L71" s="478">
        <f t="shared" si="37"/>
        <v>365.76433773992323</v>
      </c>
      <c r="M71" s="478">
        <f t="shared" si="37"/>
        <v>311.57702845489445</v>
      </c>
      <c r="N71" s="478">
        <f t="shared" si="37"/>
        <v>257.38971915786948</v>
      </c>
      <c r="O71" s="478">
        <f t="shared" si="37"/>
        <v>203.20240987284069</v>
      </c>
      <c r="P71" s="478">
        <f t="shared" si="37"/>
        <v>149.0151005638196</v>
      </c>
      <c r="Q71" s="478">
        <f t="shared" si="37"/>
        <v>94.827791266794634</v>
      </c>
      <c r="R71" s="478">
        <f t="shared" si="37"/>
        <v>40.640481981765838</v>
      </c>
      <c r="S71" s="478">
        <f t="shared" si="37"/>
        <v>0</v>
      </c>
      <c r="T71" s="478">
        <f t="shared" si="37"/>
        <v>0</v>
      </c>
      <c r="U71" s="478">
        <f t="shared" si="37"/>
        <v>0</v>
      </c>
      <c r="V71" s="478">
        <f t="shared" si="37"/>
        <v>0</v>
      </c>
      <c r="W71" s="478">
        <f t="shared" si="37"/>
        <v>0</v>
      </c>
      <c r="X71" s="478">
        <f t="shared" si="37"/>
        <v>0</v>
      </c>
      <c r="Y71" s="478">
        <f t="shared" si="37"/>
        <v>0</v>
      </c>
      <c r="Z71" s="478">
        <f t="shared" si="37"/>
        <v>0</v>
      </c>
      <c r="AA71" s="478">
        <f t="shared" si="37"/>
        <v>0</v>
      </c>
      <c r="AB71" s="478">
        <f t="shared" si="37"/>
        <v>0</v>
      </c>
      <c r="AC71" s="478">
        <f t="shared" si="37"/>
        <v>0</v>
      </c>
      <c r="AD71" s="478">
        <f t="shared" si="37"/>
        <v>0</v>
      </c>
      <c r="AE71" s="478">
        <f t="shared" si="37"/>
        <v>0</v>
      </c>
      <c r="AF71" s="478">
        <f t="shared" si="37"/>
        <v>0</v>
      </c>
      <c r="AG71" s="478">
        <f t="shared" si="37"/>
        <v>0</v>
      </c>
      <c r="AH71" s="478">
        <f t="shared" si="37"/>
        <v>0</v>
      </c>
      <c r="AI71" s="478">
        <f>+AI72+AI73</f>
        <v>0</v>
      </c>
      <c r="AJ71" s="102">
        <f t="shared" si="17"/>
        <v>6096.0722955254332</v>
      </c>
    </row>
    <row r="72" spans="2:36" s="614" customFormat="1" x14ac:dyDescent="0.2">
      <c r="B72" s="479" t="s">
        <v>285</v>
      </c>
      <c r="C72" s="478">
        <v>292.20041461132439</v>
      </c>
      <c r="D72" s="478">
        <v>292.20041461132439</v>
      </c>
      <c r="E72" s="478">
        <v>292.20041461132439</v>
      </c>
      <c r="F72" s="478">
        <v>292.20041461132439</v>
      </c>
      <c r="G72" s="478">
        <v>292.20041461132439</v>
      </c>
      <c r="H72" s="478">
        <v>292.20041461132439</v>
      </c>
      <c r="I72" s="478">
        <v>284.89540424664108</v>
      </c>
      <c r="J72" s="478">
        <v>255.67536278790786</v>
      </c>
      <c r="K72" s="102">
        <v>226.45532132917464</v>
      </c>
      <c r="L72" s="478">
        <v>197.23527987044145</v>
      </c>
      <c r="M72" s="478">
        <v>168.01523841170825</v>
      </c>
      <c r="N72" s="478">
        <v>138.79519695297506</v>
      </c>
      <c r="O72" s="478">
        <v>109.57515549424184</v>
      </c>
      <c r="P72" s="478">
        <v>80.355114023512471</v>
      </c>
      <c r="Q72" s="478">
        <v>51.135072552783114</v>
      </c>
      <c r="R72" s="478">
        <v>21.915031094049905</v>
      </c>
      <c r="S72" s="478">
        <v>0</v>
      </c>
      <c r="T72" s="478">
        <v>0</v>
      </c>
      <c r="U72" s="478">
        <v>0</v>
      </c>
      <c r="V72" s="478">
        <v>0</v>
      </c>
      <c r="W72" s="478">
        <v>0</v>
      </c>
      <c r="X72" s="478">
        <v>0</v>
      </c>
      <c r="Y72" s="478">
        <v>0</v>
      </c>
      <c r="Z72" s="478">
        <v>0</v>
      </c>
      <c r="AA72" s="478">
        <v>0</v>
      </c>
      <c r="AB72" s="478">
        <v>0</v>
      </c>
      <c r="AC72" s="478">
        <v>0</v>
      </c>
      <c r="AD72" s="478">
        <v>0</v>
      </c>
      <c r="AE72" s="478">
        <v>0</v>
      </c>
      <c r="AF72" s="478">
        <v>0</v>
      </c>
      <c r="AG72" s="478">
        <v>0</v>
      </c>
      <c r="AH72" s="478">
        <v>0</v>
      </c>
      <c r="AI72" s="478">
        <v>0</v>
      </c>
      <c r="AJ72" s="102">
        <f t="shared" si="17"/>
        <v>3287.2546644313825</v>
      </c>
    </row>
    <row r="73" spans="2:36" s="614" customFormat="1" x14ac:dyDescent="0.2">
      <c r="B73" s="479" t="s">
        <v>286</v>
      </c>
      <c r="C73" s="478">
        <v>249.67267831094051</v>
      </c>
      <c r="D73" s="478">
        <v>249.67267831094051</v>
      </c>
      <c r="E73" s="478">
        <v>249.67267831094051</v>
      </c>
      <c r="F73" s="478">
        <v>249.67267831094051</v>
      </c>
      <c r="G73" s="478">
        <v>249.67267831094051</v>
      </c>
      <c r="H73" s="478">
        <v>249.67267831094051</v>
      </c>
      <c r="I73" s="478">
        <v>243.4308613603647</v>
      </c>
      <c r="J73" s="478">
        <v>218.4635935340691</v>
      </c>
      <c r="K73" s="102">
        <v>193.49632569577736</v>
      </c>
      <c r="L73" s="478">
        <v>168.52905786948176</v>
      </c>
      <c r="M73" s="478">
        <v>143.56179004318619</v>
      </c>
      <c r="N73" s="478">
        <v>118.59452220489443</v>
      </c>
      <c r="O73" s="478">
        <v>93.627254378598835</v>
      </c>
      <c r="P73" s="478">
        <v>68.659986540307116</v>
      </c>
      <c r="Q73" s="478">
        <v>43.692718714011519</v>
      </c>
      <c r="R73" s="478">
        <v>18.725450887715933</v>
      </c>
      <c r="S73" s="478">
        <v>0</v>
      </c>
      <c r="T73" s="478">
        <v>0</v>
      </c>
      <c r="U73" s="478">
        <v>0</v>
      </c>
      <c r="V73" s="478">
        <v>0</v>
      </c>
      <c r="W73" s="478">
        <v>0</v>
      </c>
      <c r="X73" s="478">
        <v>0</v>
      </c>
      <c r="Y73" s="478">
        <v>0</v>
      </c>
      <c r="Z73" s="478">
        <v>0</v>
      </c>
      <c r="AA73" s="478">
        <v>0</v>
      </c>
      <c r="AB73" s="478">
        <v>0</v>
      </c>
      <c r="AC73" s="478">
        <v>0</v>
      </c>
      <c r="AD73" s="478">
        <v>0</v>
      </c>
      <c r="AE73" s="478">
        <v>0</v>
      </c>
      <c r="AF73" s="478">
        <v>0</v>
      </c>
      <c r="AG73" s="478">
        <v>0</v>
      </c>
      <c r="AH73" s="478">
        <v>0</v>
      </c>
      <c r="AI73" s="478">
        <v>0</v>
      </c>
      <c r="AJ73" s="102">
        <f t="shared" si="17"/>
        <v>2808.8176310940498</v>
      </c>
    </row>
    <row r="74" spans="2:36" s="614" customFormat="1" x14ac:dyDescent="0.2">
      <c r="B74" s="380" t="s">
        <v>27</v>
      </c>
      <c r="C74" s="478">
        <f t="shared" ref="C74:AI74" si="38">+C75+C76</f>
        <v>3.7756861523031864</v>
      </c>
      <c r="D74" s="478">
        <f t="shared" si="38"/>
        <v>3.7756861523031864</v>
      </c>
      <c r="E74" s="478">
        <f t="shared" si="38"/>
        <v>3.7756861523031864</v>
      </c>
      <c r="F74" s="478">
        <f t="shared" si="38"/>
        <v>3.7756861523031864</v>
      </c>
      <c r="G74" s="478">
        <f t="shared" si="38"/>
        <v>3.7756861523031864</v>
      </c>
      <c r="H74" s="478">
        <f t="shared" si="38"/>
        <v>3.7756861523031864</v>
      </c>
      <c r="I74" s="478">
        <f t="shared" si="38"/>
        <v>3.681293998491169</v>
      </c>
      <c r="J74" s="478">
        <f t="shared" si="38"/>
        <v>3.3037253831543447</v>
      </c>
      <c r="K74" s="478">
        <f t="shared" si="38"/>
        <v>2.92615676799503</v>
      </c>
      <c r="L74" s="478">
        <f t="shared" si="38"/>
        <v>2.5485881529244701</v>
      </c>
      <c r="M74" s="478">
        <f t="shared" si="38"/>
        <v>2.1710195374988905</v>
      </c>
      <c r="N74" s="478">
        <f t="shared" si="38"/>
        <v>1.7934509223395758</v>
      </c>
      <c r="O74" s="478">
        <f t="shared" si="38"/>
        <v>1.4158823070915063</v>
      </c>
      <c r="P74" s="478">
        <f t="shared" si="38"/>
        <v>1.0383136918434366</v>
      </c>
      <c r="Q74" s="478">
        <f t="shared" si="38"/>
        <v>0.66074507659536708</v>
      </c>
      <c r="R74" s="478">
        <f t="shared" si="38"/>
        <v>0.28317646143605218</v>
      </c>
      <c r="S74" s="478">
        <f t="shared" si="38"/>
        <v>0</v>
      </c>
      <c r="T74" s="478">
        <f t="shared" si="38"/>
        <v>0</v>
      </c>
      <c r="U74" s="478">
        <f t="shared" si="38"/>
        <v>0</v>
      </c>
      <c r="V74" s="478">
        <f t="shared" si="38"/>
        <v>0</v>
      </c>
      <c r="W74" s="478">
        <f t="shared" si="38"/>
        <v>0</v>
      </c>
      <c r="X74" s="478">
        <f t="shared" si="38"/>
        <v>0</v>
      </c>
      <c r="Y74" s="478">
        <f t="shared" si="38"/>
        <v>0</v>
      </c>
      <c r="Z74" s="478">
        <f t="shared" si="38"/>
        <v>0</v>
      </c>
      <c r="AA74" s="478">
        <f t="shared" si="38"/>
        <v>0</v>
      </c>
      <c r="AB74" s="478">
        <f t="shared" si="38"/>
        <v>0</v>
      </c>
      <c r="AC74" s="478">
        <f t="shared" si="38"/>
        <v>0</v>
      </c>
      <c r="AD74" s="478">
        <f t="shared" si="38"/>
        <v>0</v>
      </c>
      <c r="AE74" s="478">
        <f t="shared" si="38"/>
        <v>0</v>
      </c>
      <c r="AF74" s="478">
        <f t="shared" si="38"/>
        <v>0</v>
      </c>
      <c r="AG74" s="478">
        <f t="shared" si="38"/>
        <v>0</v>
      </c>
      <c r="AH74" s="478">
        <f t="shared" si="38"/>
        <v>0</v>
      </c>
      <c r="AI74" s="478">
        <f t="shared" si="38"/>
        <v>0</v>
      </c>
      <c r="AJ74" s="102">
        <f t="shared" si="17"/>
        <v>42.476469213188956</v>
      </c>
    </row>
    <row r="75" spans="2:36" s="614" customFormat="1" x14ac:dyDescent="0.2">
      <c r="B75" s="479" t="s">
        <v>285</v>
      </c>
      <c r="C75" s="478">
        <v>2.6050949443507587</v>
      </c>
      <c r="D75" s="478">
        <v>2.6050949443507587</v>
      </c>
      <c r="E75" s="478">
        <v>2.6050949443507587</v>
      </c>
      <c r="F75" s="478">
        <v>2.6050949443507587</v>
      </c>
      <c r="G75" s="478">
        <v>2.6050949443507587</v>
      </c>
      <c r="H75" s="478">
        <v>2.6050949443507587</v>
      </c>
      <c r="I75" s="478">
        <v>2.5399675707819296</v>
      </c>
      <c r="J75" s="478">
        <v>2.2794580763291026</v>
      </c>
      <c r="K75" s="102">
        <v>2.018948581876276</v>
      </c>
      <c r="L75" s="478">
        <v>1.7584390875122038</v>
      </c>
      <c r="M75" s="478">
        <v>1.497929593059377</v>
      </c>
      <c r="N75" s="478">
        <v>1.2374200986065502</v>
      </c>
      <c r="O75" s="478">
        <v>0.97691060415372333</v>
      </c>
      <c r="P75" s="478">
        <v>0.71640110970089643</v>
      </c>
      <c r="Q75" s="478">
        <v>0.45589161533682437</v>
      </c>
      <c r="R75" s="478">
        <v>0.19538212088399753</v>
      </c>
      <c r="S75" s="478">
        <v>0</v>
      </c>
      <c r="T75" s="478">
        <v>0</v>
      </c>
      <c r="U75" s="478">
        <v>0</v>
      </c>
      <c r="V75" s="478">
        <v>0</v>
      </c>
      <c r="W75" s="478">
        <v>0</v>
      </c>
      <c r="X75" s="478">
        <v>0</v>
      </c>
      <c r="Y75" s="478">
        <v>0</v>
      </c>
      <c r="Z75" s="478">
        <v>0</v>
      </c>
      <c r="AA75" s="478">
        <v>0</v>
      </c>
      <c r="AB75" s="478">
        <v>0</v>
      </c>
      <c r="AC75" s="478">
        <v>0</v>
      </c>
      <c r="AD75" s="478">
        <v>0</v>
      </c>
      <c r="AE75" s="478">
        <v>0</v>
      </c>
      <c r="AF75" s="478">
        <v>0</v>
      </c>
      <c r="AG75" s="478">
        <v>0</v>
      </c>
      <c r="AH75" s="478">
        <v>0</v>
      </c>
      <c r="AI75" s="478">
        <v>0</v>
      </c>
      <c r="AJ75" s="102">
        <f t="shared" si="17"/>
        <v>29.307318124345436</v>
      </c>
    </row>
    <row r="76" spans="2:36" s="614" customFormat="1" x14ac:dyDescent="0.2">
      <c r="B76" s="479" t="s">
        <v>286</v>
      </c>
      <c r="C76" s="478">
        <v>1.1705912079524277</v>
      </c>
      <c r="D76" s="478">
        <v>1.1705912079524277</v>
      </c>
      <c r="E76" s="478">
        <v>1.1705912079524277</v>
      </c>
      <c r="F76" s="478">
        <v>1.1705912079524277</v>
      </c>
      <c r="G76" s="478">
        <v>1.1705912079524277</v>
      </c>
      <c r="H76" s="478">
        <v>1.1705912079524277</v>
      </c>
      <c r="I76" s="478">
        <v>1.1413264277092396</v>
      </c>
      <c r="J76" s="478">
        <v>1.0242673068252421</v>
      </c>
      <c r="K76" s="106">
        <v>0.90720818611875398</v>
      </c>
      <c r="L76" s="478">
        <v>0.79014906541226604</v>
      </c>
      <c r="M76" s="478">
        <v>0.67308994443951364</v>
      </c>
      <c r="N76" s="478">
        <v>0.55603082373302559</v>
      </c>
      <c r="O76" s="478">
        <v>0.43897170293778298</v>
      </c>
      <c r="P76" s="478">
        <v>0.32191258214254015</v>
      </c>
      <c r="Q76" s="478">
        <v>0.20485346125854267</v>
      </c>
      <c r="R76" s="478">
        <v>8.7794340552054664E-2</v>
      </c>
      <c r="S76" s="478">
        <v>0</v>
      </c>
      <c r="T76" s="478">
        <v>0</v>
      </c>
      <c r="U76" s="478">
        <v>0</v>
      </c>
      <c r="V76" s="478">
        <v>0</v>
      </c>
      <c r="W76" s="478">
        <v>0</v>
      </c>
      <c r="X76" s="478">
        <v>0</v>
      </c>
      <c r="Y76" s="478">
        <v>0</v>
      </c>
      <c r="Z76" s="478">
        <v>0</v>
      </c>
      <c r="AA76" s="478">
        <v>0</v>
      </c>
      <c r="AB76" s="478">
        <v>0</v>
      </c>
      <c r="AC76" s="478">
        <v>0</v>
      </c>
      <c r="AD76" s="478">
        <v>0</v>
      </c>
      <c r="AE76" s="478">
        <v>0</v>
      </c>
      <c r="AF76" s="478">
        <v>0</v>
      </c>
      <c r="AG76" s="478">
        <v>0</v>
      </c>
      <c r="AH76" s="478">
        <v>0</v>
      </c>
      <c r="AI76" s="478">
        <v>0</v>
      </c>
      <c r="AJ76" s="106">
        <f t="shared" si="17"/>
        <v>13.169151088843526</v>
      </c>
    </row>
    <row r="77" spans="2:36" s="614" customFormat="1" x14ac:dyDescent="0.2">
      <c r="B77" s="485" t="s">
        <v>666</v>
      </c>
      <c r="C77" s="461">
        <v>182.8125</v>
      </c>
      <c r="D77" s="461">
        <v>182.8125</v>
      </c>
      <c r="E77" s="461">
        <v>182.8125</v>
      </c>
      <c r="F77" s="461">
        <v>182.8125</v>
      </c>
      <c r="G77" s="461">
        <v>91.40625</v>
      </c>
      <c r="H77" s="461">
        <v>0</v>
      </c>
      <c r="I77" s="461">
        <v>0</v>
      </c>
      <c r="J77" s="461">
        <v>0</v>
      </c>
      <c r="K77" s="101">
        <v>0</v>
      </c>
      <c r="L77" s="461">
        <v>0</v>
      </c>
      <c r="M77" s="461">
        <v>0</v>
      </c>
      <c r="N77" s="461">
        <v>0</v>
      </c>
      <c r="O77" s="461">
        <v>0</v>
      </c>
      <c r="P77" s="461">
        <v>0</v>
      </c>
      <c r="Q77" s="461">
        <v>0</v>
      </c>
      <c r="R77" s="461">
        <v>0</v>
      </c>
      <c r="S77" s="461">
        <v>0</v>
      </c>
      <c r="T77" s="461">
        <v>0</v>
      </c>
      <c r="U77" s="461">
        <v>0</v>
      </c>
      <c r="V77" s="461">
        <v>0</v>
      </c>
      <c r="W77" s="461">
        <v>0</v>
      </c>
      <c r="X77" s="461">
        <v>0</v>
      </c>
      <c r="Y77" s="461">
        <v>0</v>
      </c>
      <c r="Z77" s="461">
        <v>0</v>
      </c>
      <c r="AA77" s="461">
        <v>0</v>
      </c>
      <c r="AB77" s="461">
        <v>0</v>
      </c>
      <c r="AC77" s="461">
        <v>0</v>
      </c>
      <c r="AD77" s="461">
        <v>0</v>
      </c>
      <c r="AE77" s="461">
        <v>0</v>
      </c>
      <c r="AF77" s="461">
        <v>0</v>
      </c>
      <c r="AG77" s="461">
        <v>0</v>
      </c>
      <c r="AH77" s="461">
        <v>0</v>
      </c>
      <c r="AI77" s="461">
        <v>0</v>
      </c>
      <c r="AJ77" s="101">
        <f t="shared" si="17"/>
        <v>822.65625</v>
      </c>
    </row>
    <row r="78" spans="2:36" s="614" customFormat="1" x14ac:dyDescent="0.2">
      <c r="B78" s="460" t="s">
        <v>531</v>
      </c>
      <c r="C78" s="486">
        <v>171.875</v>
      </c>
      <c r="D78" s="486">
        <v>85.9375</v>
      </c>
      <c r="E78" s="486">
        <v>0</v>
      </c>
      <c r="F78" s="486">
        <v>0</v>
      </c>
      <c r="G78" s="486">
        <v>0</v>
      </c>
      <c r="H78" s="486">
        <v>0</v>
      </c>
      <c r="I78" s="486">
        <v>0</v>
      </c>
      <c r="J78" s="486">
        <v>0</v>
      </c>
      <c r="K78" s="101">
        <v>0</v>
      </c>
      <c r="L78" s="486">
        <v>0</v>
      </c>
      <c r="M78" s="486">
        <v>0</v>
      </c>
      <c r="N78" s="486">
        <v>0</v>
      </c>
      <c r="O78" s="486">
        <v>0</v>
      </c>
      <c r="P78" s="486">
        <v>0</v>
      </c>
      <c r="Q78" s="486">
        <v>0</v>
      </c>
      <c r="R78" s="486">
        <v>0</v>
      </c>
      <c r="S78" s="486">
        <v>0</v>
      </c>
      <c r="T78" s="486">
        <v>0</v>
      </c>
      <c r="U78" s="486">
        <v>0</v>
      </c>
      <c r="V78" s="486">
        <v>0</v>
      </c>
      <c r="W78" s="486">
        <v>0</v>
      </c>
      <c r="X78" s="486">
        <v>0</v>
      </c>
      <c r="Y78" s="486">
        <v>0</v>
      </c>
      <c r="Z78" s="486">
        <v>0</v>
      </c>
      <c r="AA78" s="486">
        <v>0</v>
      </c>
      <c r="AB78" s="486">
        <v>0</v>
      </c>
      <c r="AC78" s="486">
        <v>0</v>
      </c>
      <c r="AD78" s="486">
        <v>0</v>
      </c>
      <c r="AE78" s="486">
        <v>0</v>
      </c>
      <c r="AF78" s="486">
        <v>0</v>
      </c>
      <c r="AG78" s="486">
        <v>0</v>
      </c>
      <c r="AH78" s="486">
        <v>0</v>
      </c>
      <c r="AI78" s="486">
        <v>0</v>
      </c>
      <c r="AJ78" s="101">
        <f t="shared" si="17"/>
        <v>257.8125</v>
      </c>
    </row>
    <row r="79" spans="2:36" s="614" customFormat="1" x14ac:dyDescent="0.2">
      <c r="B79" s="460" t="s">
        <v>541</v>
      </c>
      <c r="C79" s="486">
        <v>66.25</v>
      </c>
      <c r="D79" s="486">
        <v>66.25</v>
      </c>
      <c r="E79" s="486">
        <v>66.25</v>
      </c>
      <c r="F79" s="486">
        <v>66.25</v>
      </c>
      <c r="G79" s="486">
        <v>66.25</v>
      </c>
      <c r="H79" s="486">
        <v>66.25</v>
      </c>
      <c r="I79" s="486">
        <v>66.25</v>
      </c>
      <c r="J79" s="486">
        <v>66.25</v>
      </c>
      <c r="K79" s="101">
        <v>66.25</v>
      </c>
      <c r="L79" s="486">
        <v>66.25</v>
      </c>
      <c r="M79" s="486">
        <v>66.25</v>
      </c>
      <c r="N79" s="486">
        <v>0</v>
      </c>
      <c r="O79" s="486">
        <v>0</v>
      </c>
      <c r="P79" s="486">
        <v>0</v>
      </c>
      <c r="Q79" s="486">
        <v>0</v>
      </c>
      <c r="R79" s="486">
        <v>0</v>
      </c>
      <c r="S79" s="486">
        <v>0</v>
      </c>
      <c r="T79" s="486">
        <v>0</v>
      </c>
      <c r="U79" s="486">
        <v>0</v>
      </c>
      <c r="V79" s="486">
        <v>0</v>
      </c>
      <c r="W79" s="486">
        <v>0</v>
      </c>
      <c r="X79" s="486">
        <v>0</v>
      </c>
      <c r="Y79" s="486">
        <v>0</v>
      </c>
      <c r="Z79" s="486">
        <v>0</v>
      </c>
      <c r="AA79" s="486">
        <v>0</v>
      </c>
      <c r="AB79" s="486">
        <v>0</v>
      </c>
      <c r="AC79" s="486">
        <v>0</v>
      </c>
      <c r="AD79" s="486">
        <v>0</v>
      </c>
      <c r="AE79" s="486">
        <v>0</v>
      </c>
      <c r="AF79" s="486">
        <v>0</v>
      </c>
      <c r="AG79" s="486">
        <v>0</v>
      </c>
      <c r="AH79" s="486">
        <v>0</v>
      </c>
      <c r="AI79" s="486">
        <v>0</v>
      </c>
      <c r="AJ79" s="101">
        <f t="shared" si="17"/>
        <v>728.75</v>
      </c>
    </row>
    <row r="80" spans="2:36" s="614" customFormat="1" x14ac:dyDescent="0.2">
      <c r="B80" s="485" t="s">
        <v>532</v>
      </c>
      <c r="C80" s="486">
        <v>309.375</v>
      </c>
      <c r="D80" s="486">
        <v>309.375</v>
      </c>
      <c r="E80" s="486">
        <v>309.375</v>
      </c>
      <c r="F80" s="486">
        <v>154.6875</v>
      </c>
      <c r="G80" s="486">
        <v>0</v>
      </c>
      <c r="H80" s="486">
        <v>0</v>
      </c>
      <c r="I80" s="486">
        <v>0</v>
      </c>
      <c r="J80" s="486">
        <v>0</v>
      </c>
      <c r="K80" s="101">
        <v>0</v>
      </c>
      <c r="L80" s="486">
        <v>0</v>
      </c>
      <c r="M80" s="486">
        <v>0</v>
      </c>
      <c r="N80" s="486">
        <v>0</v>
      </c>
      <c r="O80" s="486">
        <v>0</v>
      </c>
      <c r="P80" s="486">
        <v>0</v>
      </c>
      <c r="Q80" s="486">
        <v>0</v>
      </c>
      <c r="R80" s="486">
        <v>0</v>
      </c>
      <c r="S80" s="486">
        <v>0</v>
      </c>
      <c r="T80" s="486">
        <v>0</v>
      </c>
      <c r="U80" s="486">
        <v>0</v>
      </c>
      <c r="V80" s="486">
        <v>0</v>
      </c>
      <c r="W80" s="486">
        <v>0</v>
      </c>
      <c r="X80" s="486">
        <v>0</v>
      </c>
      <c r="Y80" s="486">
        <v>0</v>
      </c>
      <c r="Z80" s="486">
        <v>0</v>
      </c>
      <c r="AA80" s="486">
        <v>0</v>
      </c>
      <c r="AB80" s="486">
        <v>0</v>
      </c>
      <c r="AC80" s="486">
        <v>0</v>
      </c>
      <c r="AD80" s="486">
        <v>0</v>
      </c>
      <c r="AE80" s="486">
        <v>0</v>
      </c>
      <c r="AF80" s="486">
        <v>0</v>
      </c>
      <c r="AG80" s="486">
        <v>0</v>
      </c>
      <c r="AH80" s="486">
        <v>0</v>
      </c>
      <c r="AI80" s="486">
        <v>0</v>
      </c>
      <c r="AJ80" s="101">
        <f t="shared" si="17"/>
        <v>1082.8125</v>
      </c>
    </row>
    <row r="81" spans="2:36" s="614" customFormat="1" x14ac:dyDescent="0.2">
      <c r="B81" s="460" t="s">
        <v>667</v>
      </c>
      <c r="C81" s="486">
        <v>257.8125</v>
      </c>
      <c r="D81" s="486">
        <v>257.8125</v>
      </c>
      <c r="E81" s="486">
        <v>257.8125</v>
      </c>
      <c r="F81" s="486">
        <v>257.8125</v>
      </c>
      <c r="G81" s="486">
        <v>257.8125</v>
      </c>
      <c r="H81" s="486">
        <v>257.8125</v>
      </c>
      <c r="I81" s="486">
        <v>257.8125</v>
      </c>
      <c r="J81" s="486">
        <v>257.8125</v>
      </c>
      <c r="K81" s="101">
        <v>257.8125</v>
      </c>
      <c r="L81" s="486">
        <v>128.90625</v>
      </c>
      <c r="M81" s="486">
        <v>0</v>
      </c>
      <c r="N81" s="486">
        <v>0</v>
      </c>
      <c r="O81" s="486">
        <v>0</v>
      </c>
      <c r="P81" s="486">
        <v>0</v>
      </c>
      <c r="Q81" s="486">
        <v>0</v>
      </c>
      <c r="R81" s="486">
        <v>0</v>
      </c>
      <c r="S81" s="486">
        <v>0</v>
      </c>
      <c r="T81" s="486">
        <v>0</v>
      </c>
      <c r="U81" s="486">
        <v>0</v>
      </c>
      <c r="V81" s="486">
        <v>0</v>
      </c>
      <c r="W81" s="486">
        <v>0</v>
      </c>
      <c r="X81" s="486">
        <v>0</v>
      </c>
      <c r="Y81" s="486">
        <v>0</v>
      </c>
      <c r="Z81" s="486">
        <v>0</v>
      </c>
      <c r="AA81" s="486">
        <v>0</v>
      </c>
      <c r="AB81" s="486">
        <v>0</v>
      </c>
      <c r="AC81" s="486">
        <v>0</v>
      </c>
      <c r="AD81" s="486">
        <v>0</v>
      </c>
      <c r="AE81" s="486">
        <v>0</v>
      </c>
      <c r="AF81" s="486">
        <v>0</v>
      </c>
      <c r="AG81" s="486">
        <v>0</v>
      </c>
      <c r="AH81" s="486">
        <v>0</v>
      </c>
      <c r="AI81" s="486">
        <v>0</v>
      </c>
      <c r="AJ81" s="101">
        <f t="shared" si="17"/>
        <v>2449.21875</v>
      </c>
    </row>
    <row r="82" spans="2:36" s="614" customFormat="1" x14ac:dyDescent="0.2">
      <c r="B82" s="485" t="s">
        <v>543</v>
      </c>
      <c r="C82" s="486">
        <v>124.6875</v>
      </c>
      <c r="D82" s="486">
        <v>124.6875</v>
      </c>
      <c r="E82" s="486">
        <v>124.6875</v>
      </c>
      <c r="F82" s="486">
        <v>124.6875</v>
      </c>
      <c r="G82" s="486">
        <v>124.6875</v>
      </c>
      <c r="H82" s="486">
        <v>124.6875</v>
      </c>
      <c r="I82" s="486">
        <v>124.6875</v>
      </c>
      <c r="J82" s="486">
        <v>124.6875</v>
      </c>
      <c r="K82" s="101">
        <v>124.6875</v>
      </c>
      <c r="L82" s="486">
        <v>124.6875</v>
      </c>
      <c r="M82" s="486">
        <v>124.6875</v>
      </c>
      <c r="N82" s="486">
        <v>124.6875</v>
      </c>
      <c r="O82" s="486">
        <v>124.6875</v>
      </c>
      <c r="P82" s="486">
        <v>124.6875</v>
      </c>
      <c r="Q82" s="486">
        <v>124.6875</v>
      </c>
      <c r="R82" s="486">
        <v>124.6875</v>
      </c>
      <c r="S82" s="486">
        <v>124.6875</v>
      </c>
      <c r="T82" s="486">
        <v>124.6875</v>
      </c>
      <c r="U82" s="486">
        <v>124.6875</v>
      </c>
      <c r="V82" s="486">
        <v>0</v>
      </c>
      <c r="W82" s="486">
        <v>0</v>
      </c>
      <c r="X82" s="486">
        <v>0</v>
      </c>
      <c r="Y82" s="486">
        <v>0</v>
      </c>
      <c r="Z82" s="486">
        <v>0</v>
      </c>
      <c r="AA82" s="486">
        <v>0</v>
      </c>
      <c r="AB82" s="486">
        <v>0</v>
      </c>
      <c r="AC82" s="486">
        <v>0</v>
      </c>
      <c r="AD82" s="486">
        <v>0</v>
      </c>
      <c r="AE82" s="486">
        <v>0</v>
      </c>
      <c r="AF82" s="486">
        <v>0</v>
      </c>
      <c r="AG82" s="486">
        <v>0</v>
      </c>
      <c r="AH82" s="486">
        <v>0</v>
      </c>
      <c r="AI82" s="486">
        <v>0</v>
      </c>
      <c r="AJ82" s="101">
        <f t="shared" si="17"/>
        <v>2369.0625</v>
      </c>
    </row>
    <row r="83" spans="2:36" s="614" customFormat="1" x14ac:dyDescent="0.2">
      <c r="B83" s="485" t="s">
        <v>718</v>
      </c>
      <c r="C83" s="486">
        <v>195.9375</v>
      </c>
      <c r="D83" s="486">
        <v>195.9375</v>
      </c>
      <c r="E83" s="486">
        <v>195.9375</v>
      </c>
      <c r="F83" s="486">
        <v>195.9375</v>
      </c>
      <c r="G83" s="486">
        <v>195.9375</v>
      </c>
      <c r="H83" s="486">
        <v>195.9375</v>
      </c>
      <c r="I83" s="486">
        <v>195.9375</v>
      </c>
      <c r="J83" s="486">
        <v>195.9375</v>
      </c>
      <c r="K83" s="101">
        <v>195.9375</v>
      </c>
      <c r="L83" s="486">
        <v>195.9375</v>
      </c>
      <c r="M83" s="486">
        <v>195.9375</v>
      </c>
      <c r="N83" s="486">
        <v>195.9375</v>
      </c>
      <c r="O83" s="486">
        <v>195.9375</v>
      </c>
      <c r="P83" s="486">
        <v>195.9375</v>
      </c>
      <c r="Q83" s="486">
        <v>195.9375</v>
      </c>
      <c r="R83" s="486">
        <v>195.9375</v>
      </c>
      <c r="S83" s="486">
        <v>195.9375</v>
      </c>
      <c r="T83" s="486">
        <v>195.9375</v>
      </c>
      <c r="U83" s="486">
        <v>195.9375</v>
      </c>
      <c r="V83" s="486">
        <v>195.9375</v>
      </c>
      <c r="W83" s="486">
        <v>195.9375</v>
      </c>
      <c r="X83" s="486">
        <v>195.9375</v>
      </c>
      <c r="Y83" s="486">
        <v>195.9375</v>
      </c>
      <c r="Z83" s="486">
        <v>195.9375</v>
      </c>
      <c r="AA83" s="486">
        <v>195.9375</v>
      </c>
      <c r="AB83" s="486">
        <v>195.9375</v>
      </c>
      <c r="AC83" s="486">
        <v>195.9375</v>
      </c>
      <c r="AD83" s="486">
        <v>195.9375</v>
      </c>
      <c r="AE83" s="486">
        <v>195.9375</v>
      </c>
      <c r="AF83" s="486">
        <v>195.9375</v>
      </c>
      <c r="AG83" s="486">
        <v>195.9375</v>
      </c>
      <c r="AH83" s="486">
        <v>195.9375</v>
      </c>
      <c r="AI83" s="486">
        <v>13225.78125</v>
      </c>
      <c r="AJ83" s="101">
        <f t="shared" si="17"/>
        <v>19495.78125</v>
      </c>
    </row>
    <row r="84" spans="2:36" s="614" customFormat="1" x14ac:dyDescent="0.2">
      <c r="B84" s="485" t="s">
        <v>533</v>
      </c>
      <c r="C84" s="486">
        <v>487.5</v>
      </c>
      <c r="D84" s="486">
        <v>487.5</v>
      </c>
      <c r="E84" s="486">
        <v>487.5</v>
      </c>
      <c r="F84" s="486">
        <v>487.5</v>
      </c>
      <c r="G84" s="486">
        <v>487.5</v>
      </c>
      <c r="H84" s="486">
        <v>487.5</v>
      </c>
      <c r="I84" s="486">
        <v>487.5</v>
      </c>
      <c r="J84" s="486">
        <v>487.5</v>
      </c>
      <c r="K84" s="101">
        <v>243.75</v>
      </c>
      <c r="L84" s="486">
        <v>0</v>
      </c>
      <c r="M84" s="486">
        <v>0</v>
      </c>
      <c r="N84" s="486">
        <v>0</v>
      </c>
      <c r="O84" s="486">
        <v>0</v>
      </c>
      <c r="P84" s="486">
        <v>0</v>
      </c>
      <c r="Q84" s="486">
        <v>0</v>
      </c>
      <c r="R84" s="486">
        <v>0</v>
      </c>
      <c r="S84" s="486">
        <v>0</v>
      </c>
      <c r="T84" s="486">
        <v>0</v>
      </c>
      <c r="U84" s="486">
        <v>0</v>
      </c>
      <c r="V84" s="486">
        <v>0</v>
      </c>
      <c r="W84" s="486">
        <v>0</v>
      </c>
      <c r="X84" s="486">
        <v>0</v>
      </c>
      <c r="Y84" s="486">
        <v>0</v>
      </c>
      <c r="Z84" s="486">
        <v>0</v>
      </c>
      <c r="AA84" s="486">
        <v>0</v>
      </c>
      <c r="AB84" s="486">
        <v>0</v>
      </c>
      <c r="AC84" s="486">
        <v>0</v>
      </c>
      <c r="AD84" s="486">
        <v>0</v>
      </c>
      <c r="AE84" s="486">
        <v>0</v>
      </c>
      <c r="AF84" s="486">
        <v>0</v>
      </c>
      <c r="AG84" s="486">
        <v>0</v>
      </c>
      <c r="AH84" s="486">
        <v>0</v>
      </c>
      <c r="AI84" s="486">
        <v>0</v>
      </c>
      <c r="AJ84" s="101">
        <f t="shared" ref="AJ84:AJ87" si="39">SUM(C84:AI84)</f>
        <v>4143.75</v>
      </c>
    </row>
    <row r="85" spans="2:36" s="614" customFormat="1" x14ac:dyDescent="0.2">
      <c r="B85" s="485" t="s">
        <v>534</v>
      </c>
      <c r="C85" s="486">
        <v>209.6875</v>
      </c>
      <c r="D85" s="486">
        <v>209.6875</v>
      </c>
      <c r="E85" s="486">
        <v>209.6875</v>
      </c>
      <c r="F85" s="486">
        <v>209.6875</v>
      </c>
      <c r="G85" s="486">
        <v>209.6875</v>
      </c>
      <c r="H85" s="486">
        <v>209.6875</v>
      </c>
      <c r="I85" s="486">
        <v>209.6875</v>
      </c>
      <c r="J85" s="486">
        <v>209.6875</v>
      </c>
      <c r="K85" s="101">
        <v>209.6875</v>
      </c>
      <c r="L85" s="486">
        <v>209.6875</v>
      </c>
      <c r="M85" s="486">
        <v>209.6875</v>
      </c>
      <c r="N85" s="486">
        <v>209.6875</v>
      </c>
      <c r="O85" s="486">
        <v>209.6875</v>
      </c>
      <c r="P85" s="486">
        <v>209.6875</v>
      </c>
      <c r="Q85" s="486">
        <v>209.6875</v>
      </c>
      <c r="R85" s="486">
        <v>209.6875</v>
      </c>
      <c r="S85" s="486">
        <v>209.6875</v>
      </c>
      <c r="T85" s="486">
        <v>209.6875</v>
      </c>
      <c r="U85" s="486">
        <v>209.6875</v>
      </c>
      <c r="V85" s="486">
        <v>209.6875</v>
      </c>
      <c r="W85" s="486">
        <v>209.6875</v>
      </c>
      <c r="X85" s="486">
        <v>209.6875</v>
      </c>
      <c r="Y85" s="486">
        <v>209.6875</v>
      </c>
      <c r="Z85" s="486">
        <v>209.6875</v>
      </c>
      <c r="AA85" s="486">
        <v>209.6875</v>
      </c>
      <c r="AB85" s="486">
        <v>209.6875</v>
      </c>
      <c r="AC85" s="486">
        <v>209.6875</v>
      </c>
      <c r="AD85" s="486">
        <v>209.6875</v>
      </c>
      <c r="AE85" s="486">
        <v>104.84375</v>
      </c>
      <c r="AF85" s="486">
        <v>0</v>
      </c>
      <c r="AG85" s="486">
        <v>0</v>
      </c>
      <c r="AH85" s="486">
        <v>0</v>
      </c>
      <c r="AI85" s="486">
        <v>0</v>
      </c>
      <c r="AJ85" s="101">
        <f t="shared" si="39"/>
        <v>5976.09375</v>
      </c>
    </row>
    <row r="86" spans="2:36" s="614" customFormat="1" x14ac:dyDescent="0.2">
      <c r="B86" s="485" t="s">
        <v>864</v>
      </c>
      <c r="C86" s="486">
        <v>7.4318683781190025</v>
      </c>
      <c r="D86" s="486">
        <v>40.487044145873313</v>
      </c>
      <c r="E86" s="486">
        <v>40.487044145873313</v>
      </c>
      <c r="F86" s="486">
        <v>40.597967550383871</v>
      </c>
      <c r="G86" s="486">
        <v>40.487044145873313</v>
      </c>
      <c r="H86" s="486">
        <v>40.487044145873313</v>
      </c>
      <c r="I86" s="486">
        <v>0</v>
      </c>
      <c r="J86" s="486">
        <v>0</v>
      </c>
      <c r="K86" s="101">
        <v>0</v>
      </c>
      <c r="L86" s="486">
        <v>0</v>
      </c>
      <c r="M86" s="486">
        <v>0</v>
      </c>
      <c r="N86" s="486">
        <v>0</v>
      </c>
      <c r="O86" s="486">
        <v>0</v>
      </c>
      <c r="P86" s="486">
        <v>0</v>
      </c>
      <c r="Q86" s="486">
        <v>0</v>
      </c>
      <c r="R86" s="486">
        <v>0</v>
      </c>
      <c r="S86" s="486">
        <v>0</v>
      </c>
      <c r="T86" s="486">
        <v>0</v>
      </c>
      <c r="U86" s="486">
        <v>0</v>
      </c>
      <c r="V86" s="486">
        <v>0</v>
      </c>
      <c r="W86" s="486">
        <v>0</v>
      </c>
      <c r="X86" s="486">
        <v>0</v>
      </c>
      <c r="Y86" s="486">
        <v>0</v>
      </c>
      <c r="Z86" s="486">
        <v>0</v>
      </c>
      <c r="AA86" s="486">
        <v>0</v>
      </c>
      <c r="AB86" s="486">
        <v>0</v>
      </c>
      <c r="AC86" s="486">
        <v>0</v>
      </c>
      <c r="AD86" s="486">
        <v>0</v>
      </c>
      <c r="AE86" s="486">
        <v>0</v>
      </c>
      <c r="AF86" s="486">
        <v>0</v>
      </c>
      <c r="AG86" s="486">
        <v>0</v>
      </c>
      <c r="AH86" s="486">
        <v>0</v>
      </c>
      <c r="AI86" s="486">
        <v>0</v>
      </c>
      <c r="AJ86" s="101">
        <f t="shared" si="39"/>
        <v>209.97801251199613</v>
      </c>
    </row>
    <row r="87" spans="2:36" s="614" customFormat="1" x14ac:dyDescent="0.2">
      <c r="B87" s="485" t="s">
        <v>648</v>
      </c>
      <c r="C87" s="486">
        <v>58.106405950095976</v>
      </c>
      <c r="D87" s="486">
        <v>58.106405950095976</v>
      </c>
      <c r="E87" s="486">
        <v>58.106405950095976</v>
      </c>
      <c r="F87" s="486">
        <v>58.106405950095976</v>
      </c>
      <c r="G87" s="486">
        <v>58.106405950095976</v>
      </c>
      <c r="H87" s="486">
        <v>0</v>
      </c>
      <c r="I87" s="486">
        <v>0</v>
      </c>
      <c r="J87" s="486">
        <v>0</v>
      </c>
      <c r="K87" s="101">
        <v>0</v>
      </c>
      <c r="L87" s="486">
        <v>0</v>
      </c>
      <c r="M87" s="486">
        <v>0</v>
      </c>
      <c r="N87" s="486">
        <v>0</v>
      </c>
      <c r="O87" s="486">
        <v>0</v>
      </c>
      <c r="P87" s="486">
        <v>0</v>
      </c>
      <c r="Q87" s="486">
        <v>0</v>
      </c>
      <c r="R87" s="486">
        <v>0</v>
      </c>
      <c r="S87" s="486">
        <v>0</v>
      </c>
      <c r="T87" s="486">
        <v>0</v>
      </c>
      <c r="U87" s="486">
        <v>0</v>
      </c>
      <c r="V87" s="486">
        <v>0</v>
      </c>
      <c r="W87" s="486">
        <v>0</v>
      </c>
      <c r="X87" s="486">
        <v>0</v>
      </c>
      <c r="Y87" s="486">
        <v>0</v>
      </c>
      <c r="Z87" s="486">
        <v>0</v>
      </c>
      <c r="AA87" s="486">
        <v>0</v>
      </c>
      <c r="AB87" s="486">
        <v>0</v>
      </c>
      <c r="AC87" s="486">
        <v>0</v>
      </c>
      <c r="AD87" s="486">
        <v>0</v>
      </c>
      <c r="AE87" s="486">
        <v>0</v>
      </c>
      <c r="AF87" s="486">
        <v>0</v>
      </c>
      <c r="AG87" s="486">
        <v>0</v>
      </c>
      <c r="AH87" s="486">
        <v>0</v>
      </c>
      <c r="AI87" s="486">
        <v>0</v>
      </c>
      <c r="AJ87" s="101">
        <f t="shared" si="39"/>
        <v>290.53202975047986</v>
      </c>
    </row>
    <row r="88" spans="2:36" s="614" customFormat="1" x14ac:dyDescent="0.2">
      <c r="B88" s="460" t="s">
        <v>649</v>
      </c>
      <c r="C88" s="486">
        <v>74.976007677543194</v>
      </c>
      <c r="D88" s="486">
        <v>74.976007677543194</v>
      </c>
      <c r="E88" s="486">
        <v>74.976007677543194</v>
      </c>
      <c r="F88" s="486">
        <v>74.976007677543194</v>
      </c>
      <c r="G88" s="486">
        <v>74.976007677543194</v>
      </c>
      <c r="H88" s="486">
        <v>74.976007677543194</v>
      </c>
      <c r="I88" s="486">
        <v>74.976007677543194</v>
      </c>
      <c r="J88" s="486">
        <v>74.976007677543194</v>
      </c>
      <c r="K88" s="101">
        <v>74.976007677543194</v>
      </c>
      <c r="L88" s="486">
        <v>74.976007677543194</v>
      </c>
      <c r="M88" s="486">
        <v>0</v>
      </c>
      <c r="N88" s="486">
        <v>0</v>
      </c>
      <c r="O88" s="486">
        <v>0</v>
      </c>
      <c r="P88" s="486">
        <v>0</v>
      </c>
      <c r="Q88" s="486">
        <v>0</v>
      </c>
      <c r="R88" s="486">
        <v>0</v>
      </c>
      <c r="S88" s="486">
        <v>0</v>
      </c>
      <c r="T88" s="486">
        <v>0</v>
      </c>
      <c r="U88" s="486">
        <v>0</v>
      </c>
      <c r="V88" s="486">
        <v>0</v>
      </c>
      <c r="W88" s="486">
        <v>0</v>
      </c>
      <c r="X88" s="486">
        <v>0</v>
      </c>
      <c r="Y88" s="486">
        <v>0</v>
      </c>
      <c r="Z88" s="486">
        <v>0</v>
      </c>
      <c r="AA88" s="486">
        <v>0</v>
      </c>
      <c r="AB88" s="486">
        <v>0</v>
      </c>
      <c r="AC88" s="486">
        <v>0</v>
      </c>
      <c r="AD88" s="486">
        <v>0</v>
      </c>
      <c r="AE88" s="486">
        <v>0</v>
      </c>
      <c r="AF88" s="486">
        <v>0</v>
      </c>
      <c r="AG88" s="486">
        <v>0</v>
      </c>
      <c r="AH88" s="486">
        <v>0</v>
      </c>
      <c r="AI88" s="486">
        <v>0</v>
      </c>
      <c r="AJ88" s="101">
        <f t="shared" ref="AJ88:AJ135" si="40">SUM(C88:AI88)</f>
        <v>749.76007677543191</v>
      </c>
    </row>
    <row r="89" spans="2:36" s="614" customFormat="1" x14ac:dyDescent="0.2">
      <c r="B89" s="485" t="s">
        <v>865</v>
      </c>
      <c r="C89" s="486">
        <v>11.560684141074857</v>
      </c>
      <c r="D89" s="486">
        <v>62.979846449136275</v>
      </c>
      <c r="E89" s="486">
        <v>62.979846449136275</v>
      </c>
      <c r="F89" s="486">
        <v>63.152393977927062</v>
      </c>
      <c r="G89" s="486">
        <v>62.979846449136275</v>
      </c>
      <c r="H89" s="486">
        <v>62.979846449136275</v>
      </c>
      <c r="I89" s="486">
        <v>62.979846449136275</v>
      </c>
      <c r="J89" s="486">
        <v>63.152393977927062</v>
      </c>
      <c r="K89" s="101">
        <v>62.979846449136275</v>
      </c>
      <c r="L89" s="486">
        <v>62.979846449136275</v>
      </c>
      <c r="M89" s="486">
        <v>62.979846449136275</v>
      </c>
      <c r="N89" s="486">
        <v>0</v>
      </c>
      <c r="O89" s="486">
        <v>0</v>
      </c>
      <c r="P89" s="486">
        <v>0</v>
      </c>
      <c r="Q89" s="486">
        <v>0</v>
      </c>
      <c r="R89" s="486">
        <v>0</v>
      </c>
      <c r="S89" s="486">
        <v>0</v>
      </c>
      <c r="T89" s="486">
        <v>0</v>
      </c>
      <c r="U89" s="486">
        <v>0</v>
      </c>
      <c r="V89" s="486">
        <v>0</v>
      </c>
      <c r="W89" s="486">
        <v>0</v>
      </c>
      <c r="X89" s="486">
        <v>0</v>
      </c>
      <c r="Y89" s="486">
        <v>0</v>
      </c>
      <c r="Z89" s="486">
        <v>0</v>
      </c>
      <c r="AA89" s="486">
        <v>0</v>
      </c>
      <c r="AB89" s="486">
        <v>0</v>
      </c>
      <c r="AC89" s="486">
        <v>0</v>
      </c>
      <c r="AD89" s="486">
        <v>0</v>
      </c>
      <c r="AE89" s="486">
        <v>0</v>
      </c>
      <c r="AF89" s="486">
        <v>0</v>
      </c>
      <c r="AG89" s="486">
        <v>0</v>
      </c>
      <c r="AH89" s="486">
        <v>0</v>
      </c>
      <c r="AI89" s="486">
        <v>0</v>
      </c>
      <c r="AJ89" s="101">
        <f t="shared" si="40"/>
        <v>641.70424369001921</v>
      </c>
    </row>
    <row r="90" spans="2:36" s="614" customFormat="1" x14ac:dyDescent="0.2">
      <c r="B90" s="485" t="s">
        <v>866</v>
      </c>
      <c r="C90" s="486">
        <v>56.232005758157385</v>
      </c>
      <c r="D90" s="486">
        <v>56.232005758157385</v>
      </c>
      <c r="E90" s="486">
        <v>56.386066050863718</v>
      </c>
      <c r="F90" s="486">
        <v>56.232005758157385</v>
      </c>
      <c r="G90" s="486">
        <v>56.232005758157385</v>
      </c>
      <c r="H90" s="486">
        <v>56.232005758157385</v>
      </c>
      <c r="I90" s="486">
        <v>56.386066050863718</v>
      </c>
      <c r="J90" s="486">
        <v>56.232005758157385</v>
      </c>
      <c r="K90" s="101">
        <v>56.232005758157385</v>
      </c>
      <c r="L90" s="486">
        <v>56.232005758157385</v>
      </c>
      <c r="M90" s="486">
        <v>56.386066050863718</v>
      </c>
      <c r="N90" s="486">
        <v>56.232005758157385</v>
      </c>
      <c r="O90" s="486">
        <v>56.232005758157385</v>
      </c>
      <c r="P90" s="486">
        <v>56.232005758157385</v>
      </c>
      <c r="Q90" s="486">
        <v>56.386066050863718</v>
      </c>
      <c r="R90" s="486">
        <v>56.232005758157385</v>
      </c>
      <c r="S90" s="486">
        <v>56.232005758157385</v>
      </c>
      <c r="T90" s="486">
        <v>56.232005758157385</v>
      </c>
      <c r="U90" s="486">
        <v>56.386066050863718</v>
      </c>
      <c r="V90" s="486">
        <v>56.232005758157385</v>
      </c>
      <c r="W90" s="486">
        <v>56.232005758157385</v>
      </c>
      <c r="X90" s="486">
        <v>56.232005758157385</v>
      </c>
      <c r="Y90" s="486">
        <v>56.386066050863718</v>
      </c>
      <c r="Z90" s="486">
        <v>56.232005758157385</v>
      </c>
      <c r="AA90" s="486">
        <v>56.232005758157385</v>
      </c>
      <c r="AB90" s="486">
        <v>56.232005758157385</v>
      </c>
      <c r="AC90" s="486">
        <v>56.386066050863718</v>
      </c>
      <c r="AD90" s="486">
        <v>56.232005758157385</v>
      </c>
      <c r="AE90" s="486">
        <v>56.232005758157385</v>
      </c>
      <c r="AF90" s="486">
        <v>56.232005758157385</v>
      </c>
      <c r="AG90" s="486">
        <v>0</v>
      </c>
      <c r="AH90" s="486">
        <v>0</v>
      </c>
      <c r="AI90" s="486">
        <v>0</v>
      </c>
      <c r="AJ90" s="101">
        <f t="shared" si="40"/>
        <v>1688.0385947936654</v>
      </c>
    </row>
    <row r="91" spans="2:36" s="614" customFormat="1" x14ac:dyDescent="0.2">
      <c r="B91" s="460" t="s">
        <v>719</v>
      </c>
      <c r="C91" s="487">
        <v>13.856101816688904</v>
      </c>
      <c r="D91" s="487">
        <v>13.856101816688904</v>
      </c>
      <c r="E91" s="487">
        <v>13.856101816688904</v>
      </c>
      <c r="F91" s="487">
        <v>0</v>
      </c>
      <c r="G91" s="487">
        <v>0</v>
      </c>
      <c r="H91" s="487">
        <v>0</v>
      </c>
      <c r="I91" s="487">
        <v>0</v>
      </c>
      <c r="J91" s="487">
        <v>0</v>
      </c>
      <c r="K91" s="101">
        <v>0</v>
      </c>
      <c r="L91" s="487">
        <v>0</v>
      </c>
      <c r="M91" s="487">
        <v>0</v>
      </c>
      <c r="N91" s="487">
        <v>0</v>
      </c>
      <c r="O91" s="487">
        <v>0</v>
      </c>
      <c r="P91" s="487">
        <v>0</v>
      </c>
      <c r="Q91" s="487">
        <v>0</v>
      </c>
      <c r="R91" s="487">
        <v>0</v>
      </c>
      <c r="S91" s="487">
        <v>0</v>
      </c>
      <c r="T91" s="487">
        <v>0</v>
      </c>
      <c r="U91" s="487">
        <v>0</v>
      </c>
      <c r="V91" s="487">
        <v>0</v>
      </c>
      <c r="W91" s="487">
        <v>0</v>
      </c>
      <c r="X91" s="487">
        <v>0</v>
      </c>
      <c r="Y91" s="487">
        <v>0</v>
      </c>
      <c r="Z91" s="487">
        <v>0</v>
      </c>
      <c r="AA91" s="487">
        <v>0</v>
      </c>
      <c r="AB91" s="487">
        <v>0</v>
      </c>
      <c r="AC91" s="487">
        <v>0</v>
      </c>
      <c r="AD91" s="487">
        <v>0</v>
      </c>
      <c r="AE91" s="487">
        <v>0</v>
      </c>
      <c r="AF91" s="487">
        <v>0</v>
      </c>
      <c r="AG91" s="487">
        <v>0</v>
      </c>
      <c r="AH91" s="487">
        <v>0</v>
      </c>
      <c r="AI91" s="487">
        <v>0</v>
      </c>
      <c r="AJ91" s="101">
        <f t="shared" si="40"/>
        <v>41.56830545006671</v>
      </c>
    </row>
    <row r="92" spans="2:36" s="614" customFormat="1" x14ac:dyDescent="0.2">
      <c r="B92" s="460" t="s">
        <v>669</v>
      </c>
      <c r="C92" s="487">
        <v>14.068500199999999</v>
      </c>
      <c r="D92" s="487">
        <v>0</v>
      </c>
      <c r="E92" s="487">
        <v>0</v>
      </c>
      <c r="F92" s="487">
        <v>0</v>
      </c>
      <c r="G92" s="487">
        <v>0</v>
      </c>
      <c r="H92" s="487">
        <v>0</v>
      </c>
      <c r="I92" s="487">
        <v>0</v>
      </c>
      <c r="J92" s="487">
        <v>0</v>
      </c>
      <c r="K92" s="101">
        <v>0</v>
      </c>
      <c r="L92" s="487">
        <v>0</v>
      </c>
      <c r="M92" s="487">
        <v>0</v>
      </c>
      <c r="N92" s="487">
        <v>0</v>
      </c>
      <c r="O92" s="487">
        <v>0</v>
      </c>
      <c r="P92" s="487">
        <v>0</v>
      </c>
      <c r="Q92" s="487">
        <v>0</v>
      </c>
      <c r="R92" s="487">
        <v>0</v>
      </c>
      <c r="S92" s="487">
        <v>0</v>
      </c>
      <c r="T92" s="487">
        <v>0</v>
      </c>
      <c r="U92" s="487">
        <v>0</v>
      </c>
      <c r="V92" s="487">
        <v>0</v>
      </c>
      <c r="W92" s="487">
        <v>0</v>
      </c>
      <c r="X92" s="487">
        <v>0</v>
      </c>
      <c r="Y92" s="487">
        <v>0</v>
      </c>
      <c r="Z92" s="487">
        <v>0</v>
      </c>
      <c r="AA92" s="487">
        <v>0</v>
      </c>
      <c r="AB92" s="487">
        <v>0</v>
      </c>
      <c r="AC92" s="487">
        <v>0</v>
      </c>
      <c r="AD92" s="487">
        <v>0</v>
      </c>
      <c r="AE92" s="487">
        <v>0</v>
      </c>
      <c r="AF92" s="487">
        <v>0</v>
      </c>
      <c r="AG92" s="487">
        <v>0</v>
      </c>
      <c r="AH92" s="487">
        <v>0</v>
      </c>
      <c r="AI92" s="487">
        <v>0</v>
      </c>
      <c r="AJ92" s="101">
        <f t="shared" si="40"/>
        <v>14.068500199999999</v>
      </c>
    </row>
    <row r="93" spans="2:36" s="614" customFormat="1" x14ac:dyDescent="0.2">
      <c r="B93" s="485" t="s">
        <v>670</v>
      </c>
      <c r="C93" s="486">
        <v>5.1547559600000001</v>
      </c>
      <c r="D93" s="486">
        <v>0</v>
      </c>
      <c r="E93" s="486">
        <v>0</v>
      </c>
      <c r="F93" s="486">
        <v>0</v>
      </c>
      <c r="G93" s="486">
        <v>0</v>
      </c>
      <c r="H93" s="486">
        <v>0</v>
      </c>
      <c r="I93" s="486">
        <v>0</v>
      </c>
      <c r="J93" s="486">
        <v>0</v>
      </c>
      <c r="K93" s="101">
        <v>0</v>
      </c>
      <c r="L93" s="486">
        <v>0</v>
      </c>
      <c r="M93" s="486">
        <v>0</v>
      </c>
      <c r="N93" s="486">
        <v>0</v>
      </c>
      <c r="O93" s="486">
        <v>0</v>
      </c>
      <c r="P93" s="486">
        <v>0</v>
      </c>
      <c r="Q93" s="486">
        <v>0</v>
      </c>
      <c r="R93" s="486">
        <v>0</v>
      </c>
      <c r="S93" s="486">
        <v>0</v>
      </c>
      <c r="T93" s="486">
        <v>0</v>
      </c>
      <c r="U93" s="486">
        <v>0</v>
      </c>
      <c r="V93" s="486">
        <v>0</v>
      </c>
      <c r="W93" s="486">
        <v>0</v>
      </c>
      <c r="X93" s="486">
        <v>0</v>
      </c>
      <c r="Y93" s="486">
        <v>0</v>
      </c>
      <c r="Z93" s="486">
        <v>0</v>
      </c>
      <c r="AA93" s="486">
        <v>0</v>
      </c>
      <c r="AB93" s="486">
        <v>0</v>
      </c>
      <c r="AC93" s="486">
        <v>0</v>
      </c>
      <c r="AD93" s="486">
        <v>0</v>
      </c>
      <c r="AE93" s="486">
        <v>0</v>
      </c>
      <c r="AF93" s="486">
        <v>0</v>
      </c>
      <c r="AG93" s="486">
        <v>0</v>
      </c>
      <c r="AH93" s="486">
        <v>0</v>
      </c>
      <c r="AI93" s="486">
        <v>0</v>
      </c>
      <c r="AJ93" s="101">
        <f t="shared" si="40"/>
        <v>5.1547559600000001</v>
      </c>
    </row>
    <row r="94" spans="2:36" s="614" customFormat="1" x14ac:dyDescent="0.2">
      <c r="B94" s="485" t="s">
        <v>708</v>
      </c>
      <c r="C94" s="486">
        <v>703.4746005152283</v>
      </c>
      <c r="D94" s="486">
        <v>703.4746005152283</v>
      </c>
      <c r="E94" s="486">
        <v>705.40192818787273</v>
      </c>
      <c r="F94" s="486">
        <v>703.4746005152283</v>
      </c>
      <c r="G94" s="486">
        <v>350.77363642129194</v>
      </c>
      <c r="H94" s="486">
        <v>0</v>
      </c>
      <c r="I94" s="486">
        <v>0</v>
      </c>
      <c r="J94" s="486">
        <v>0</v>
      </c>
      <c r="K94" s="101">
        <v>0</v>
      </c>
      <c r="L94" s="486">
        <v>0</v>
      </c>
      <c r="M94" s="486">
        <v>0</v>
      </c>
      <c r="N94" s="486">
        <v>0</v>
      </c>
      <c r="O94" s="486">
        <v>0</v>
      </c>
      <c r="P94" s="486">
        <v>0</v>
      </c>
      <c r="Q94" s="486">
        <v>0</v>
      </c>
      <c r="R94" s="486">
        <v>0</v>
      </c>
      <c r="S94" s="486">
        <v>0</v>
      </c>
      <c r="T94" s="486">
        <v>0</v>
      </c>
      <c r="U94" s="486">
        <v>0</v>
      </c>
      <c r="V94" s="486">
        <v>0</v>
      </c>
      <c r="W94" s="486">
        <v>0</v>
      </c>
      <c r="X94" s="486">
        <v>0</v>
      </c>
      <c r="Y94" s="486">
        <v>0</v>
      </c>
      <c r="Z94" s="486">
        <v>0</v>
      </c>
      <c r="AA94" s="486">
        <v>0</v>
      </c>
      <c r="AB94" s="486">
        <v>0</v>
      </c>
      <c r="AC94" s="486">
        <v>0</v>
      </c>
      <c r="AD94" s="486">
        <v>0</v>
      </c>
      <c r="AE94" s="486">
        <v>0</v>
      </c>
      <c r="AF94" s="486">
        <v>0</v>
      </c>
      <c r="AG94" s="486">
        <v>0</v>
      </c>
      <c r="AH94" s="486">
        <v>0</v>
      </c>
      <c r="AI94" s="486">
        <v>0</v>
      </c>
      <c r="AJ94" s="101">
        <f t="shared" si="40"/>
        <v>3166.5993661548496</v>
      </c>
    </row>
    <row r="95" spans="2:36" s="614" customFormat="1" x14ac:dyDescent="0.2">
      <c r="B95" s="460" t="s">
        <v>462</v>
      </c>
      <c r="C95" s="116">
        <v>536.15972102421779</v>
      </c>
      <c r="D95" s="116">
        <v>132.20376682788932</v>
      </c>
      <c r="E95" s="116">
        <v>0</v>
      </c>
      <c r="F95" s="116">
        <v>0</v>
      </c>
      <c r="G95" s="116">
        <v>0</v>
      </c>
      <c r="H95" s="116">
        <v>0</v>
      </c>
      <c r="I95" s="116">
        <v>0</v>
      </c>
      <c r="J95" s="116">
        <v>0</v>
      </c>
      <c r="K95" s="101">
        <v>0</v>
      </c>
      <c r="L95" s="116">
        <v>0</v>
      </c>
      <c r="M95" s="116">
        <v>0</v>
      </c>
      <c r="N95" s="116">
        <v>0</v>
      </c>
      <c r="O95" s="116">
        <v>0</v>
      </c>
      <c r="P95" s="116">
        <v>0</v>
      </c>
      <c r="Q95" s="116">
        <v>0</v>
      </c>
      <c r="R95" s="116">
        <v>0</v>
      </c>
      <c r="S95" s="116">
        <v>0</v>
      </c>
      <c r="T95" s="116">
        <v>0</v>
      </c>
      <c r="U95" s="116">
        <v>0</v>
      </c>
      <c r="V95" s="116">
        <v>0</v>
      </c>
      <c r="W95" s="116">
        <v>0</v>
      </c>
      <c r="X95" s="116">
        <v>0</v>
      </c>
      <c r="Y95" s="116">
        <v>0</v>
      </c>
      <c r="Z95" s="116">
        <v>0</v>
      </c>
      <c r="AA95" s="116">
        <v>0</v>
      </c>
      <c r="AB95" s="116">
        <v>0</v>
      </c>
      <c r="AC95" s="116">
        <v>0</v>
      </c>
      <c r="AD95" s="116">
        <v>0</v>
      </c>
      <c r="AE95" s="116">
        <v>0</v>
      </c>
      <c r="AF95" s="116">
        <v>0</v>
      </c>
      <c r="AG95" s="116">
        <v>0</v>
      </c>
      <c r="AH95" s="116">
        <v>0</v>
      </c>
      <c r="AI95" s="116">
        <v>0</v>
      </c>
      <c r="AJ95" s="101">
        <f t="shared" si="40"/>
        <v>668.36348785210714</v>
      </c>
    </row>
    <row r="96" spans="2:36" s="614" customFormat="1" x14ac:dyDescent="0.2">
      <c r="B96" s="460" t="s">
        <v>476</v>
      </c>
      <c r="C96" s="116">
        <v>36.07496351945462</v>
      </c>
      <c r="D96" s="116">
        <v>0</v>
      </c>
      <c r="E96" s="116">
        <v>0</v>
      </c>
      <c r="F96" s="116">
        <v>0</v>
      </c>
      <c r="G96" s="116">
        <v>0</v>
      </c>
      <c r="H96" s="116">
        <v>0</v>
      </c>
      <c r="I96" s="116">
        <v>0</v>
      </c>
      <c r="J96" s="116">
        <v>0</v>
      </c>
      <c r="K96" s="101">
        <v>0</v>
      </c>
      <c r="L96" s="116">
        <v>0</v>
      </c>
      <c r="M96" s="116">
        <v>0</v>
      </c>
      <c r="N96" s="116">
        <v>0</v>
      </c>
      <c r="O96" s="116">
        <v>0</v>
      </c>
      <c r="P96" s="116">
        <v>0</v>
      </c>
      <c r="Q96" s="116">
        <v>0</v>
      </c>
      <c r="R96" s="116">
        <v>0</v>
      </c>
      <c r="S96" s="116">
        <v>0</v>
      </c>
      <c r="T96" s="116">
        <v>0</v>
      </c>
      <c r="U96" s="116">
        <v>0</v>
      </c>
      <c r="V96" s="116">
        <v>0</v>
      </c>
      <c r="W96" s="116">
        <v>0</v>
      </c>
      <c r="X96" s="116">
        <v>0</v>
      </c>
      <c r="Y96" s="116">
        <v>0</v>
      </c>
      <c r="Z96" s="116">
        <v>0</v>
      </c>
      <c r="AA96" s="116">
        <v>0</v>
      </c>
      <c r="AB96" s="116">
        <v>0</v>
      </c>
      <c r="AC96" s="116">
        <v>0</v>
      </c>
      <c r="AD96" s="116">
        <v>0</v>
      </c>
      <c r="AE96" s="116">
        <v>0</v>
      </c>
      <c r="AF96" s="116">
        <v>0</v>
      </c>
      <c r="AG96" s="116">
        <v>0</v>
      </c>
      <c r="AH96" s="116">
        <v>0</v>
      </c>
      <c r="AI96" s="116">
        <v>0</v>
      </c>
      <c r="AJ96" s="101">
        <f t="shared" si="40"/>
        <v>36.07496351945462</v>
      </c>
    </row>
    <row r="97" spans="2:36" s="614" customFormat="1" x14ac:dyDescent="0.2">
      <c r="B97" s="485" t="s">
        <v>535</v>
      </c>
      <c r="C97" s="101">
        <v>10.493619160800833</v>
      </c>
      <c r="D97" s="101">
        <v>0</v>
      </c>
      <c r="E97" s="101">
        <v>0</v>
      </c>
      <c r="F97" s="101">
        <v>0</v>
      </c>
      <c r="G97" s="101">
        <v>0</v>
      </c>
      <c r="H97" s="101">
        <v>0</v>
      </c>
      <c r="I97" s="101">
        <v>0</v>
      </c>
      <c r="J97" s="101">
        <v>0</v>
      </c>
      <c r="K97" s="101">
        <v>0</v>
      </c>
      <c r="L97" s="101">
        <v>0</v>
      </c>
      <c r="M97" s="101">
        <v>0</v>
      </c>
      <c r="N97" s="101">
        <v>0</v>
      </c>
      <c r="O97" s="101">
        <v>0</v>
      </c>
      <c r="P97" s="101">
        <v>0</v>
      </c>
      <c r="Q97" s="101">
        <v>0</v>
      </c>
      <c r="R97" s="101">
        <v>0</v>
      </c>
      <c r="S97" s="101">
        <v>0</v>
      </c>
      <c r="T97" s="101">
        <v>0</v>
      </c>
      <c r="U97" s="101">
        <v>0</v>
      </c>
      <c r="V97" s="101">
        <v>0</v>
      </c>
      <c r="W97" s="101">
        <v>0</v>
      </c>
      <c r="X97" s="101">
        <v>0</v>
      </c>
      <c r="Y97" s="101">
        <v>0</v>
      </c>
      <c r="Z97" s="101">
        <v>0</v>
      </c>
      <c r="AA97" s="101">
        <v>0</v>
      </c>
      <c r="AB97" s="101">
        <v>0</v>
      </c>
      <c r="AC97" s="101">
        <v>0</v>
      </c>
      <c r="AD97" s="101">
        <v>0</v>
      </c>
      <c r="AE97" s="101">
        <v>0</v>
      </c>
      <c r="AF97" s="101">
        <v>0</v>
      </c>
      <c r="AG97" s="101">
        <v>0</v>
      </c>
      <c r="AH97" s="101">
        <v>0</v>
      </c>
      <c r="AI97" s="101">
        <v>0</v>
      </c>
      <c r="AJ97" s="101">
        <f t="shared" si="40"/>
        <v>10.493619160800833</v>
      </c>
    </row>
    <row r="98" spans="2:36" s="614" customFormat="1" x14ac:dyDescent="0.2">
      <c r="B98" s="460" t="s">
        <v>618</v>
      </c>
      <c r="C98" s="101">
        <v>0</v>
      </c>
      <c r="D98" s="101">
        <v>0</v>
      </c>
      <c r="E98" s="101">
        <v>0</v>
      </c>
      <c r="F98" s="101">
        <v>0</v>
      </c>
      <c r="G98" s="101">
        <v>0</v>
      </c>
      <c r="H98" s="101">
        <v>0</v>
      </c>
      <c r="I98" s="101">
        <v>0</v>
      </c>
      <c r="J98" s="101">
        <v>0</v>
      </c>
      <c r="K98" s="101">
        <v>0</v>
      </c>
      <c r="L98" s="101">
        <v>0</v>
      </c>
      <c r="M98" s="101">
        <v>0</v>
      </c>
      <c r="N98" s="101">
        <v>0</v>
      </c>
      <c r="O98" s="101">
        <v>0</v>
      </c>
      <c r="P98" s="101">
        <v>0</v>
      </c>
      <c r="Q98" s="101">
        <v>0</v>
      </c>
      <c r="R98" s="101">
        <v>0</v>
      </c>
      <c r="S98" s="101">
        <v>0</v>
      </c>
      <c r="T98" s="101">
        <v>0</v>
      </c>
      <c r="U98" s="101">
        <v>0</v>
      </c>
      <c r="V98" s="101">
        <v>0</v>
      </c>
      <c r="W98" s="101">
        <v>0</v>
      </c>
      <c r="X98" s="101">
        <v>0</v>
      </c>
      <c r="Y98" s="101">
        <v>0</v>
      </c>
      <c r="Z98" s="101">
        <v>0</v>
      </c>
      <c r="AA98" s="101">
        <v>0</v>
      </c>
      <c r="AB98" s="101">
        <v>0</v>
      </c>
      <c r="AC98" s="101">
        <v>0</v>
      </c>
      <c r="AD98" s="101">
        <v>0</v>
      </c>
      <c r="AE98" s="101">
        <v>0</v>
      </c>
      <c r="AF98" s="101">
        <v>0</v>
      </c>
      <c r="AG98" s="101">
        <v>0</v>
      </c>
      <c r="AH98" s="101">
        <v>0</v>
      </c>
      <c r="AI98" s="101">
        <v>0</v>
      </c>
      <c r="AJ98" s="101">
        <f t="shared" si="40"/>
        <v>0</v>
      </c>
    </row>
    <row r="99" spans="2:36" s="614" customFormat="1" x14ac:dyDescent="0.2">
      <c r="B99" s="485" t="s">
        <v>463</v>
      </c>
      <c r="C99" s="101">
        <v>208.73064909438219</v>
      </c>
      <c r="D99" s="101">
        <v>104.07939215117139</v>
      </c>
      <c r="E99" s="101">
        <v>0</v>
      </c>
      <c r="F99" s="101">
        <v>0</v>
      </c>
      <c r="G99" s="101">
        <v>0</v>
      </c>
      <c r="H99" s="101">
        <v>0</v>
      </c>
      <c r="I99" s="101">
        <v>0</v>
      </c>
      <c r="J99" s="101">
        <v>0</v>
      </c>
      <c r="K99" s="101">
        <v>0</v>
      </c>
      <c r="L99" s="101">
        <v>0</v>
      </c>
      <c r="M99" s="101">
        <v>0</v>
      </c>
      <c r="N99" s="101">
        <v>0</v>
      </c>
      <c r="O99" s="101">
        <v>0</v>
      </c>
      <c r="P99" s="101">
        <v>0</v>
      </c>
      <c r="Q99" s="101">
        <v>0</v>
      </c>
      <c r="R99" s="101">
        <v>0</v>
      </c>
      <c r="S99" s="101">
        <v>0</v>
      </c>
      <c r="T99" s="101">
        <v>0</v>
      </c>
      <c r="U99" s="101">
        <v>0</v>
      </c>
      <c r="V99" s="101">
        <v>0</v>
      </c>
      <c r="W99" s="101">
        <v>0</v>
      </c>
      <c r="X99" s="101">
        <v>0</v>
      </c>
      <c r="Y99" s="101">
        <v>0</v>
      </c>
      <c r="Z99" s="101">
        <v>0</v>
      </c>
      <c r="AA99" s="101">
        <v>0</v>
      </c>
      <c r="AB99" s="101">
        <v>0</v>
      </c>
      <c r="AC99" s="101">
        <v>0</v>
      </c>
      <c r="AD99" s="101">
        <v>0</v>
      </c>
      <c r="AE99" s="101">
        <v>0</v>
      </c>
      <c r="AF99" s="101">
        <v>0</v>
      </c>
      <c r="AG99" s="101">
        <v>0</v>
      </c>
      <c r="AH99" s="101">
        <v>0</v>
      </c>
      <c r="AI99" s="101">
        <v>0</v>
      </c>
      <c r="AJ99" s="101">
        <f t="shared" si="40"/>
        <v>312.81004124555358</v>
      </c>
    </row>
    <row r="100" spans="2:36" s="614" customFormat="1" x14ac:dyDescent="0.2">
      <c r="B100" s="485" t="s">
        <v>464</v>
      </c>
      <c r="C100" s="101">
        <v>197.18709950824484</v>
      </c>
      <c r="D100" s="101">
        <v>0</v>
      </c>
      <c r="E100" s="101">
        <v>0</v>
      </c>
      <c r="F100" s="101">
        <v>0</v>
      </c>
      <c r="G100" s="101">
        <v>0</v>
      </c>
      <c r="H100" s="101">
        <v>0</v>
      </c>
      <c r="I100" s="101">
        <v>0</v>
      </c>
      <c r="J100" s="101">
        <v>0</v>
      </c>
      <c r="K100" s="101">
        <v>0</v>
      </c>
      <c r="L100" s="101">
        <v>0</v>
      </c>
      <c r="M100" s="101">
        <v>0</v>
      </c>
      <c r="N100" s="101">
        <v>0</v>
      </c>
      <c r="O100" s="101">
        <v>0</v>
      </c>
      <c r="P100" s="101">
        <v>0</v>
      </c>
      <c r="Q100" s="101">
        <v>0</v>
      </c>
      <c r="R100" s="101">
        <v>0</v>
      </c>
      <c r="S100" s="101">
        <v>0</v>
      </c>
      <c r="T100" s="101">
        <v>0</v>
      </c>
      <c r="U100" s="101">
        <v>0</v>
      </c>
      <c r="V100" s="101">
        <v>0</v>
      </c>
      <c r="W100" s="101">
        <v>0</v>
      </c>
      <c r="X100" s="101">
        <v>0</v>
      </c>
      <c r="Y100" s="101">
        <v>0</v>
      </c>
      <c r="Z100" s="101">
        <v>0</v>
      </c>
      <c r="AA100" s="101">
        <v>0</v>
      </c>
      <c r="AB100" s="101">
        <v>0</v>
      </c>
      <c r="AC100" s="101">
        <v>0</v>
      </c>
      <c r="AD100" s="101">
        <v>0</v>
      </c>
      <c r="AE100" s="101">
        <v>0</v>
      </c>
      <c r="AF100" s="101">
        <v>0</v>
      </c>
      <c r="AG100" s="101">
        <v>0</v>
      </c>
      <c r="AH100" s="101">
        <v>0</v>
      </c>
      <c r="AI100" s="101">
        <v>0</v>
      </c>
      <c r="AJ100" s="101">
        <f t="shared" si="40"/>
        <v>197.18709950824484</v>
      </c>
    </row>
    <row r="101" spans="2:36" s="614" customFormat="1" x14ac:dyDescent="0.2">
      <c r="B101" s="460" t="s">
        <v>418</v>
      </c>
      <c r="C101" s="101">
        <v>493.18426642364261</v>
      </c>
      <c r="D101" s="101">
        <v>493.18426642364261</v>
      </c>
      <c r="E101" s="101">
        <v>494.53545619466615</v>
      </c>
      <c r="F101" s="101">
        <v>0</v>
      </c>
      <c r="G101" s="101">
        <v>0</v>
      </c>
      <c r="H101" s="101">
        <v>0</v>
      </c>
      <c r="I101" s="101">
        <v>0</v>
      </c>
      <c r="J101" s="101">
        <v>0</v>
      </c>
      <c r="K101" s="101">
        <v>0</v>
      </c>
      <c r="L101" s="101">
        <v>0</v>
      </c>
      <c r="M101" s="101">
        <v>0</v>
      </c>
      <c r="N101" s="101">
        <v>0</v>
      </c>
      <c r="O101" s="101">
        <v>0</v>
      </c>
      <c r="P101" s="101">
        <v>0</v>
      </c>
      <c r="Q101" s="101">
        <v>0</v>
      </c>
      <c r="R101" s="101">
        <v>0</v>
      </c>
      <c r="S101" s="101">
        <v>0</v>
      </c>
      <c r="T101" s="101">
        <v>0</v>
      </c>
      <c r="U101" s="101">
        <v>0</v>
      </c>
      <c r="V101" s="101">
        <v>0</v>
      </c>
      <c r="W101" s="101">
        <v>0</v>
      </c>
      <c r="X101" s="101">
        <v>0</v>
      </c>
      <c r="Y101" s="101">
        <v>0</v>
      </c>
      <c r="Z101" s="101">
        <v>0</v>
      </c>
      <c r="AA101" s="101">
        <v>0</v>
      </c>
      <c r="AB101" s="101">
        <v>0</v>
      </c>
      <c r="AC101" s="101">
        <v>0</v>
      </c>
      <c r="AD101" s="101">
        <v>0</v>
      </c>
      <c r="AE101" s="101">
        <v>0</v>
      </c>
      <c r="AF101" s="101">
        <v>0</v>
      </c>
      <c r="AG101" s="101">
        <v>0</v>
      </c>
      <c r="AH101" s="101">
        <v>0</v>
      </c>
      <c r="AI101" s="101">
        <v>0</v>
      </c>
      <c r="AJ101" s="101">
        <f t="shared" si="40"/>
        <v>1480.9039890419513</v>
      </c>
    </row>
    <row r="102" spans="2:36" s="614" customFormat="1" x14ac:dyDescent="0.2">
      <c r="B102" s="485" t="s">
        <v>477</v>
      </c>
      <c r="C102" s="101">
        <v>235.10947753635307</v>
      </c>
      <c r="D102" s="101">
        <v>235.10947753635307</v>
      </c>
      <c r="E102" s="101">
        <v>58.616335495364922</v>
      </c>
      <c r="F102" s="101">
        <v>0</v>
      </c>
      <c r="G102" s="101">
        <v>0</v>
      </c>
      <c r="H102" s="101">
        <v>0</v>
      </c>
      <c r="I102" s="101">
        <v>0</v>
      </c>
      <c r="J102" s="101">
        <v>0</v>
      </c>
      <c r="K102" s="101">
        <v>0</v>
      </c>
      <c r="L102" s="101">
        <v>0</v>
      </c>
      <c r="M102" s="101">
        <v>0</v>
      </c>
      <c r="N102" s="101">
        <v>0</v>
      </c>
      <c r="O102" s="101">
        <v>0</v>
      </c>
      <c r="P102" s="101">
        <v>0</v>
      </c>
      <c r="Q102" s="101">
        <v>0</v>
      </c>
      <c r="R102" s="101">
        <v>0</v>
      </c>
      <c r="S102" s="101">
        <v>0</v>
      </c>
      <c r="T102" s="101">
        <v>0</v>
      </c>
      <c r="U102" s="101">
        <v>0</v>
      </c>
      <c r="V102" s="101">
        <v>0</v>
      </c>
      <c r="W102" s="101">
        <v>0</v>
      </c>
      <c r="X102" s="101">
        <v>0</v>
      </c>
      <c r="Y102" s="101">
        <v>0</v>
      </c>
      <c r="Z102" s="101">
        <v>0</v>
      </c>
      <c r="AA102" s="101">
        <v>0</v>
      </c>
      <c r="AB102" s="101">
        <v>0</v>
      </c>
      <c r="AC102" s="101">
        <v>0</v>
      </c>
      <c r="AD102" s="101">
        <v>0</v>
      </c>
      <c r="AE102" s="101">
        <v>0</v>
      </c>
      <c r="AF102" s="101">
        <v>0</v>
      </c>
      <c r="AG102" s="101">
        <v>0</v>
      </c>
      <c r="AH102" s="101">
        <v>0</v>
      </c>
      <c r="AI102" s="101">
        <v>0</v>
      </c>
      <c r="AJ102" s="101">
        <f t="shared" si="40"/>
        <v>528.83529056807106</v>
      </c>
    </row>
    <row r="103" spans="2:36" s="614" customFormat="1" x14ac:dyDescent="0.2">
      <c r="B103" s="460" t="s">
        <v>540</v>
      </c>
      <c r="C103" s="101">
        <v>6.9468719400000003</v>
      </c>
      <c r="D103" s="101">
        <v>6.9468719400000003</v>
      </c>
      <c r="E103" s="101">
        <v>6.9468719400000003</v>
      </c>
      <c r="F103" s="101">
        <v>6.9468719400000003</v>
      </c>
      <c r="G103" s="101">
        <v>6.9468719400000003</v>
      </c>
      <c r="H103" s="101">
        <v>6.9468719400000003</v>
      </c>
      <c r="I103" s="101">
        <v>0</v>
      </c>
      <c r="J103" s="101">
        <v>0</v>
      </c>
      <c r="K103" s="101">
        <v>0</v>
      </c>
      <c r="L103" s="101">
        <v>0</v>
      </c>
      <c r="M103" s="101">
        <v>0</v>
      </c>
      <c r="N103" s="101">
        <v>0</v>
      </c>
      <c r="O103" s="101">
        <v>0</v>
      </c>
      <c r="P103" s="101">
        <v>0</v>
      </c>
      <c r="Q103" s="101">
        <v>0</v>
      </c>
      <c r="R103" s="101">
        <v>0</v>
      </c>
      <c r="S103" s="101">
        <v>0</v>
      </c>
      <c r="T103" s="101">
        <v>0</v>
      </c>
      <c r="U103" s="101">
        <v>0</v>
      </c>
      <c r="V103" s="101">
        <v>0</v>
      </c>
      <c r="W103" s="101">
        <v>0</v>
      </c>
      <c r="X103" s="101">
        <v>0</v>
      </c>
      <c r="Y103" s="101">
        <v>0</v>
      </c>
      <c r="Z103" s="101">
        <v>0</v>
      </c>
      <c r="AA103" s="101">
        <v>0</v>
      </c>
      <c r="AB103" s="101">
        <v>0</v>
      </c>
      <c r="AC103" s="101">
        <v>0</v>
      </c>
      <c r="AD103" s="101">
        <v>0</v>
      </c>
      <c r="AE103" s="101">
        <v>0</v>
      </c>
      <c r="AF103" s="101">
        <v>0</v>
      </c>
      <c r="AG103" s="101">
        <v>0</v>
      </c>
      <c r="AH103" s="101">
        <v>0</v>
      </c>
      <c r="AI103" s="101">
        <v>0</v>
      </c>
      <c r="AJ103" s="101">
        <f t="shared" si="40"/>
        <v>41.68123164</v>
      </c>
    </row>
    <row r="104" spans="2:36" s="614" customFormat="1" x14ac:dyDescent="0.2">
      <c r="B104" s="460" t="s">
        <v>720</v>
      </c>
      <c r="C104" s="461">
        <v>88.309304659999995</v>
      </c>
      <c r="D104" s="461">
        <v>88.309304659999995</v>
      </c>
      <c r="E104" s="461">
        <v>88.309304659999995</v>
      </c>
      <c r="F104" s="461">
        <v>88.309304659999995</v>
      </c>
      <c r="G104" s="461">
        <v>88.309304659999995</v>
      </c>
      <c r="H104" s="461">
        <v>73.738269389999999</v>
      </c>
      <c r="I104" s="461">
        <v>44.596198849999993</v>
      </c>
      <c r="J104" s="461">
        <v>15.012581789999999</v>
      </c>
      <c r="K104" s="101">
        <v>0</v>
      </c>
      <c r="L104" s="461">
        <v>0</v>
      </c>
      <c r="M104" s="461">
        <v>0</v>
      </c>
      <c r="N104" s="461">
        <v>0</v>
      </c>
      <c r="O104" s="461">
        <v>0</v>
      </c>
      <c r="P104" s="461">
        <v>0</v>
      </c>
      <c r="Q104" s="461">
        <v>0</v>
      </c>
      <c r="R104" s="461">
        <v>0</v>
      </c>
      <c r="S104" s="461">
        <v>0</v>
      </c>
      <c r="T104" s="461">
        <v>0</v>
      </c>
      <c r="U104" s="461">
        <v>0</v>
      </c>
      <c r="V104" s="461">
        <v>0</v>
      </c>
      <c r="W104" s="461">
        <v>0</v>
      </c>
      <c r="X104" s="461">
        <v>0</v>
      </c>
      <c r="Y104" s="461">
        <v>0</v>
      </c>
      <c r="Z104" s="461">
        <v>0</v>
      </c>
      <c r="AA104" s="461">
        <v>0</v>
      </c>
      <c r="AB104" s="461">
        <v>0</v>
      </c>
      <c r="AC104" s="461">
        <v>0</v>
      </c>
      <c r="AD104" s="461">
        <v>0</v>
      </c>
      <c r="AE104" s="461">
        <v>0</v>
      </c>
      <c r="AF104" s="461">
        <v>0</v>
      </c>
      <c r="AG104" s="461">
        <v>0</v>
      </c>
      <c r="AH104" s="461">
        <v>0</v>
      </c>
      <c r="AI104" s="461">
        <v>0</v>
      </c>
      <c r="AJ104" s="101">
        <f t="shared" si="40"/>
        <v>574.89357332999998</v>
      </c>
    </row>
    <row r="105" spans="2:36" s="614" customFormat="1" x14ac:dyDescent="0.2">
      <c r="B105" s="460" t="s">
        <v>721</v>
      </c>
      <c r="C105" s="461">
        <v>207.45959052000001</v>
      </c>
      <c r="D105" s="461">
        <v>207.45959052000001</v>
      </c>
      <c r="E105" s="461">
        <v>207.45959052000001</v>
      </c>
      <c r="F105" s="461">
        <v>207.45959052000001</v>
      </c>
      <c r="G105" s="461">
        <v>207.45959052000001</v>
      </c>
      <c r="H105" s="461">
        <v>207.45959052000001</v>
      </c>
      <c r="I105" s="461">
        <v>207.45959052000001</v>
      </c>
      <c r="J105" s="461">
        <v>207.45959052000001</v>
      </c>
      <c r="K105" s="101">
        <v>207.45959052000001</v>
      </c>
      <c r="L105" s="461">
        <v>207.45959052000001</v>
      </c>
      <c r="M105" s="461">
        <v>207.45959052000001</v>
      </c>
      <c r="N105" s="461">
        <v>207.45959052000001</v>
      </c>
      <c r="O105" s="461">
        <v>207.45959052000001</v>
      </c>
      <c r="P105" s="461">
        <v>207.45959052000001</v>
      </c>
      <c r="Q105" s="461">
        <v>207.45959052000001</v>
      </c>
      <c r="R105" s="461">
        <v>207.45959052000001</v>
      </c>
      <c r="S105" s="461">
        <v>207.45959052000001</v>
      </c>
      <c r="T105" s="461">
        <v>173.22875807999998</v>
      </c>
      <c r="U105" s="461">
        <v>104.76709320999998</v>
      </c>
      <c r="V105" s="461">
        <v>35.268130390000003</v>
      </c>
      <c r="W105" s="461">
        <v>0</v>
      </c>
      <c r="X105" s="461">
        <v>0</v>
      </c>
      <c r="Y105" s="461">
        <v>0</v>
      </c>
      <c r="Z105" s="461">
        <v>0</v>
      </c>
      <c r="AA105" s="461">
        <v>0</v>
      </c>
      <c r="AB105" s="461">
        <v>0</v>
      </c>
      <c r="AC105" s="461">
        <v>0</v>
      </c>
      <c r="AD105" s="461">
        <v>0</v>
      </c>
      <c r="AE105" s="461">
        <v>0</v>
      </c>
      <c r="AF105" s="461">
        <v>0</v>
      </c>
      <c r="AG105" s="461">
        <v>0</v>
      </c>
      <c r="AH105" s="461">
        <v>0</v>
      </c>
      <c r="AI105" s="461">
        <v>0</v>
      </c>
      <c r="AJ105" s="101">
        <f t="shared" si="40"/>
        <v>3840.0770205199983</v>
      </c>
    </row>
    <row r="106" spans="2:36" s="614" customFormat="1" x14ac:dyDescent="0.2">
      <c r="B106" s="460" t="s">
        <v>619</v>
      </c>
      <c r="C106" s="461">
        <v>348.57588936000002</v>
      </c>
      <c r="D106" s="461">
        <v>348.57588936000002</v>
      </c>
      <c r="E106" s="461">
        <v>348.57588936000002</v>
      </c>
      <c r="F106" s="461">
        <v>348.57588936000002</v>
      </c>
      <c r="G106" s="461">
        <v>348.57588936000002</v>
      </c>
      <c r="H106" s="461">
        <v>0</v>
      </c>
      <c r="I106" s="461">
        <v>0</v>
      </c>
      <c r="J106" s="461">
        <v>0</v>
      </c>
      <c r="K106" s="101">
        <v>0</v>
      </c>
      <c r="L106" s="461">
        <v>0</v>
      </c>
      <c r="M106" s="461">
        <v>0</v>
      </c>
      <c r="N106" s="461">
        <v>0</v>
      </c>
      <c r="O106" s="461">
        <v>0</v>
      </c>
      <c r="P106" s="461">
        <v>0</v>
      </c>
      <c r="Q106" s="461">
        <v>0</v>
      </c>
      <c r="R106" s="461">
        <v>0</v>
      </c>
      <c r="S106" s="461">
        <v>0</v>
      </c>
      <c r="T106" s="461">
        <v>0</v>
      </c>
      <c r="U106" s="461">
        <v>0</v>
      </c>
      <c r="V106" s="461">
        <v>0</v>
      </c>
      <c r="W106" s="461">
        <v>0</v>
      </c>
      <c r="X106" s="461">
        <v>0</v>
      </c>
      <c r="Y106" s="461">
        <v>0</v>
      </c>
      <c r="Z106" s="461">
        <v>0</v>
      </c>
      <c r="AA106" s="461">
        <v>0</v>
      </c>
      <c r="AB106" s="461">
        <v>0</v>
      </c>
      <c r="AC106" s="461">
        <v>0</v>
      </c>
      <c r="AD106" s="461">
        <v>0</v>
      </c>
      <c r="AE106" s="461">
        <v>0</v>
      </c>
      <c r="AF106" s="461">
        <v>0</v>
      </c>
      <c r="AG106" s="461">
        <v>0</v>
      </c>
      <c r="AH106" s="461">
        <v>0</v>
      </c>
      <c r="AI106" s="461">
        <v>0</v>
      </c>
      <c r="AJ106" s="101">
        <f t="shared" si="40"/>
        <v>1742.8794468000001</v>
      </c>
    </row>
    <row r="107" spans="2:36" s="614" customFormat="1" x14ac:dyDescent="0.2">
      <c r="B107" s="485" t="s">
        <v>620</v>
      </c>
      <c r="C107" s="461">
        <v>355.19892777999996</v>
      </c>
      <c r="D107" s="461">
        <v>355.19892777999996</v>
      </c>
      <c r="E107" s="461">
        <v>355.19892777999996</v>
      </c>
      <c r="F107" s="461">
        <v>355.19892777999996</v>
      </c>
      <c r="G107" s="461">
        <v>355.19892777999996</v>
      </c>
      <c r="H107" s="461">
        <v>355.19892777999996</v>
      </c>
      <c r="I107" s="461">
        <v>355.19892777999996</v>
      </c>
      <c r="J107" s="461">
        <v>355.19892777999996</v>
      </c>
      <c r="K107" s="101">
        <v>0</v>
      </c>
      <c r="L107" s="461">
        <v>0</v>
      </c>
      <c r="M107" s="461">
        <v>0</v>
      </c>
      <c r="N107" s="461">
        <v>0</v>
      </c>
      <c r="O107" s="461">
        <v>0</v>
      </c>
      <c r="P107" s="461">
        <v>0</v>
      </c>
      <c r="Q107" s="461">
        <v>0</v>
      </c>
      <c r="R107" s="461">
        <v>0</v>
      </c>
      <c r="S107" s="461">
        <v>0</v>
      </c>
      <c r="T107" s="461">
        <v>0</v>
      </c>
      <c r="U107" s="461">
        <v>0</v>
      </c>
      <c r="V107" s="461">
        <v>0</v>
      </c>
      <c r="W107" s="461">
        <v>0</v>
      </c>
      <c r="X107" s="461">
        <v>0</v>
      </c>
      <c r="Y107" s="461">
        <v>0</v>
      </c>
      <c r="Z107" s="461">
        <v>0</v>
      </c>
      <c r="AA107" s="461">
        <v>0</v>
      </c>
      <c r="AB107" s="461">
        <v>0</v>
      </c>
      <c r="AC107" s="461">
        <v>0</v>
      </c>
      <c r="AD107" s="461">
        <v>0</v>
      </c>
      <c r="AE107" s="461">
        <v>0</v>
      </c>
      <c r="AF107" s="461">
        <v>0</v>
      </c>
      <c r="AG107" s="461">
        <v>0</v>
      </c>
      <c r="AH107" s="461">
        <v>0</v>
      </c>
      <c r="AI107" s="461">
        <v>0</v>
      </c>
      <c r="AJ107" s="101">
        <f t="shared" si="40"/>
        <v>2841.5914222399992</v>
      </c>
    </row>
    <row r="108" spans="2:36" s="614" customFormat="1" x14ac:dyDescent="0.2">
      <c r="B108" s="460" t="s">
        <v>621</v>
      </c>
      <c r="C108" s="461">
        <v>369.37684057999996</v>
      </c>
      <c r="D108" s="461">
        <v>369.37684057999996</v>
      </c>
      <c r="E108" s="461">
        <v>369.37684057999996</v>
      </c>
      <c r="F108" s="461">
        <v>369.37684057999996</v>
      </c>
      <c r="G108" s="461">
        <v>369.37684057999996</v>
      </c>
      <c r="H108" s="461">
        <v>369.37684057999996</v>
      </c>
      <c r="I108" s="461">
        <v>369.37684057999996</v>
      </c>
      <c r="J108" s="461">
        <v>369.37684057999996</v>
      </c>
      <c r="K108" s="101">
        <v>369.37684057999996</v>
      </c>
      <c r="L108" s="461">
        <v>369.37684057999996</v>
      </c>
      <c r="M108" s="461">
        <v>0</v>
      </c>
      <c r="N108" s="461">
        <v>0</v>
      </c>
      <c r="O108" s="461">
        <v>0</v>
      </c>
      <c r="P108" s="461">
        <v>0</v>
      </c>
      <c r="Q108" s="461">
        <v>0</v>
      </c>
      <c r="R108" s="461">
        <v>0</v>
      </c>
      <c r="S108" s="461">
        <v>0</v>
      </c>
      <c r="T108" s="461">
        <v>0</v>
      </c>
      <c r="U108" s="461">
        <v>0</v>
      </c>
      <c r="V108" s="461">
        <v>0</v>
      </c>
      <c r="W108" s="461">
        <v>0</v>
      </c>
      <c r="X108" s="461">
        <v>0</v>
      </c>
      <c r="Y108" s="461">
        <v>0</v>
      </c>
      <c r="Z108" s="461">
        <v>0</v>
      </c>
      <c r="AA108" s="461">
        <v>0</v>
      </c>
      <c r="AB108" s="461">
        <v>0</v>
      </c>
      <c r="AC108" s="461">
        <v>0</v>
      </c>
      <c r="AD108" s="461">
        <v>0</v>
      </c>
      <c r="AE108" s="461">
        <v>0</v>
      </c>
      <c r="AF108" s="461">
        <v>0</v>
      </c>
      <c r="AG108" s="461">
        <v>0</v>
      </c>
      <c r="AH108" s="461">
        <v>0</v>
      </c>
      <c r="AI108" s="461">
        <v>0</v>
      </c>
      <c r="AJ108" s="101">
        <f t="shared" si="40"/>
        <v>3693.7684058000004</v>
      </c>
    </row>
    <row r="109" spans="2:36" s="614" customFormat="1" x14ac:dyDescent="0.2">
      <c r="B109" s="485" t="s">
        <v>465</v>
      </c>
      <c r="C109" s="461">
        <v>235.80485336000001</v>
      </c>
      <c r="D109" s="461">
        <v>235.80485336000001</v>
      </c>
      <c r="E109" s="461">
        <v>235.80485336000001</v>
      </c>
      <c r="F109" s="461">
        <v>0</v>
      </c>
      <c r="G109" s="461">
        <v>0</v>
      </c>
      <c r="H109" s="461">
        <v>0</v>
      </c>
      <c r="I109" s="461">
        <v>0</v>
      </c>
      <c r="J109" s="461">
        <v>0</v>
      </c>
      <c r="K109" s="101">
        <v>0</v>
      </c>
      <c r="L109" s="461">
        <v>0</v>
      </c>
      <c r="M109" s="461">
        <v>0</v>
      </c>
      <c r="N109" s="461">
        <v>0</v>
      </c>
      <c r="O109" s="461">
        <v>0</v>
      </c>
      <c r="P109" s="461">
        <v>0</v>
      </c>
      <c r="Q109" s="461">
        <v>0</v>
      </c>
      <c r="R109" s="461">
        <v>0</v>
      </c>
      <c r="S109" s="461">
        <v>0</v>
      </c>
      <c r="T109" s="461">
        <v>0</v>
      </c>
      <c r="U109" s="461">
        <v>0</v>
      </c>
      <c r="V109" s="461">
        <v>0</v>
      </c>
      <c r="W109" s="461">
        <v>0</v>
      </c>
      <c r="X109" s="461">
        <v>0</v>
      </c>
      <c r="Y109" s="461">
        <v>0</v>
      </c>
      <c r="Z109" s="461">
        <v>0</v>
      </c>
      <c r="AA109" s="461">
        <v>0</v>
      </c>
      <c r="AB109" s="461">
        <v>0</v>
      </c>
      <c r="AC109" s="461">
        <v>0</v>
      </c>
      <c r="AD109" s="461">
        <v>0</v>
      </c>
      <c r="AE109" s="461">
        <v>0</v>
      </c>
      <c r="AF109" s="461">
        <v>0</v>
      </c>
      <c r="AG109" s="461">
        <v>0</v>
      </c>
      <c r="AH109" s="461">
        <v>0</v>
      </c>
      <c r="AI109" s="461">
        <v>0</v>
      </c>
      <c r="AJ109" s="101">
        <f t="shared" si="40"/>
        <v>707.41456008</v>
      </c>
    </row>
    <row r="110" spans="2:36" s="614" customFormat="1" x14ac:dyDescent="0.2">
      <c r="B110" s="460" t="s">
        <v>437</v>
      </c>
      <c r="C110" s="461">
        <v>1723.2912621800001</v>
      </c>
      <c r="D110" s="461">
        <v>1579.7411000400002</v>
      </c>
      <c r="E110" s="461">
        <v>1292.64077576</v>
      </c>
      <c r="F110" s="461">
        <v>1005.54045148</v>
      </c>
      <c r="G110" s="461">
        <v>718.44012720000001</v>
      </c>
      <c r="H110" s="461">
        <v>431.3398029199999</v>
      </c>
      <c r="I110" s="461">
        <v>143.89482038999998</v>
      </c>
      <c r="J110" s="461">
        <v>0</v>
      </c>
      <c r="K110" s="101">
        <v>0</v>
      </c>
      <c r="L110" s="461">
        <v>0</v>
      </c>
      <c r="M110" s="461">
        <v>0</v>
      </c>
      <c r="N110" s="461">
        <v>0</v>
      </c>
      <c r="O110" s="461">
        <v>0</v>
      </c>
      <c r="P110" s="461">
        <v>0</v>
      </c>
      <c r="Q110" s="461">
        <v>0</v>
      </c>
      <c r="R110" s="461">
        <v>0</v>
      </c>
      <c r="S110" s="461">
        <v>0</v>
      </c>
      <c r="T110" s="461">
        <v>0</v>
      </c>
      <c r="U110" s="461">
        <v>0</v>
      </c>
      <c r="V110" s="461">
        <v>0</v>
      </c>
      <c r="W110" s="461">
        <v>0</v>
      </c>
      <c r="X110" s="461">
        <v>0</v>
      </c>
      <c r="Y110" s="461">
        <v>0</v>
      </c>
      <c r="Z110" s="461">
        <v>0</v>
      </c>
      <c r="AA110" s="461">
        <v>0</v>
      </c>
      <c r="AB110" s="461">
        <v>0</v>
      </c>
      <c r="AC110" s="461">
        <v>0</v>
      </c>
      <c r="AD110" s="461">
        <v>0</v>
      </c>
      <c r="AE110" s="461">
        <v>0</v>
      </c>
      <c r="AF110" s="461">
        <v>0</v>
      </c>
      <c r="AG110" s="461">
        <v>0</v>
      </c>
      <c r="AH110" s="461">
        <v>0</v>
      </c>
      <c r="AI110" s="461">
        <v>0</v>
      </c>
      <c r="AJ110" s="101">
        <f t="shared" si="40"/>
        <v>6894.8883399700007</v>
      </c>
    </row>
    <row r="111" spans="2:36" s="614" customFormat="1" x14ac:dyDescent="0.2">
      <c r="B111" s="485" t="s">
        <v>622</v>
      </c>
      <c r="C111" s="101">
        <v>303.69237119999997</v>
      </c>
      <c r="D111" s="101">
        <v>0</v>
      </c>
      <c r="E111" s="101">
        <v>0</v>
      </c>
      <c r="F111" s="101">
        <v>0</v>
      </c>
      <c r="G111" s="101">
        <v>0</v>
      </c>
      <c r="H111" s="101">
        <v>0</v>
      </c>
      <c r="I111" s="101">
        <v>0</v>
      </c>
      <c r="J111" s="101">
        <v>0</v>
      </c>
      <c r="K111" s="101">
        <v>0</v>
      </c>
      <c r="L111" s="101">
        <v>0</v>
      </c>
      <c r="M111" s="101">
        <v>0</v>
      </c>
      <c r="N111" s="101">
        <v>0</v>
      </c>
      <c r="O111" s="101">
        <v>0</v>
      </c>
      <c r="P111" s="101">
        <v>0</v>
      </c>
      <c r="Q111" s="101">
        <v>0</v>
      </c>
      <c r="R111" s="101">
        <v>0</v>
      </c>
      <c r="S111" s="101">
        <v>0</v>
      </c>
      <c r="T111" s="101">
        <v>0</v>
      </c>
      <c r="U111" s="101">
        <v>0</v>
      </c>
      <c r="V111" s="101">
        <v>0</v>
      </c>
      <c r="W111" s="101">
        <v>0</v>
      </c>
      <c r="X111" s="101">
        <v>0</v>
      </c>
      <c r="Y111" s="101">
        <v>0</v>
      </c>
      <c r="Z111" s="101">
        <v>0</v>
      </c>
      <c r="AA111" s="101">
        <v>0</v>
      </c>
      <c r="AB111" s="101">
        <v>0</v>
      </c>
      <c r="AC111" s="101">
        <v>0</v>
      </c>
      <c r="AD111" s="101">
        <v>0</v>
      </c>
      <c r="AE111" s="101">
        <v>0</v>
      </c>
      <c r="AF111" s="101">
        <v>0</v>
      </c>
      <c r="AG111" s="101">
        <v>0</v>
      </c>
      <c r="AH111" s="101">
        <v>0</v>
      </c>
      <c r="AI111" s="101">
        <v>0</v>
      </c>
      <c r="AJ111" s="101">
        <f t="shared" si="40"/>
        <v>303.69237119999997</v>
      </c>
    </row>
    <row r="112" spans="2:36" s="614" customFormat="1" x14ac:dyDescent="0.2">
      <c r="B112" s="485" t="s">
        <v>623</v>
      </c>
      <c r="C112" s="461">
        <v>170.99933428</v>
      </c>
      <c r="D112" s="461">
        <v>85.49966714</v>
      </c>
      <c r="E112" s="461">
        <v>0</v>
      </c>
      <c r="F112" s="461">
        <v>0</v>
      </c>
      <c r="G112" s="461">
        <v>0</v>
      </c>
      <c r="H112" s="461">
        <v>0</v>
      </c>
      <c r="I112" s="461">
        <v>0</v>
      </c>
      <c r="J112" s="461">
        <v>0</v>
      </c>
      <c r="K112" s="101">
        <v>0</v>
      </c>
      <c r="L112" s="461">
        <v>0</v>
      </c>
      <c r="M112" s="461">
        <v>0</v>
      </c>
      <c r="N112" s="461">
        <v>0</v>
      </c>
      <c r="O112" s="461">
        <v>0</v>
      </c>
      <c r="P112" s="461">
        <v>0</v>
      </c>
      <c r="Q112" s="461">
        <v>0</v>
      </c>
      <c r="R112" s="461">
        <v>0</v>
      </c>
      <c r="S112" s="461">
        <v>0</v>
      </c>
      <c r="T112" s="461">
        <v>0</v>
      </c>
      <c r="U112" s="461">
        <v>0</v>
      </c>
      <c r="V112" s="461">
        <v>0</v>
      </c>
      <c r="W112" s="461">
        <v>0</v>
      </c>
      <c r="X112" s="461">
        <v>0</v>
      </c>
      <c r="Y112" s="461">
        <v>0</v>
      </c>
      <c r="Z112" s="461">
        <v>0</v>
      </c>
      <c r="AA112" s="461">
        <v>0</v>
      </c>
      <c r="AB112" s="461">
        <v>0</v>
      </c>
      <c r="AC112" s="461">
        <v>0</v>
      </c>
      <c r="AD112" s="461">
        <v>0</v>
      </c>
      <c r="AE112" s="461">
        <v>0</v>
      </c>
      <c r="AF112" s="461">
        <v>0</v>
      </c>
      <c r="AG112" s="461">
        <v>0</v>
      </c>
      <c r="AH112" s="461">
        <v>0</v>
      </c>
      <c r="AI112" s="461">
        <v>0</v>
      </c>
      <c r="AJ112" s="101">
        <f t="shared" si="40"/>
        <v>256.49900142000001</v>
      </c>
    </row>
    <row r="113" spans="2:36" s="614" customFormat="1" x14ac:dyDescent="0.2">
      <c r="B113" s="460" t="s">
        <v>647</v>
      </c>
      <c r="C113" s="461">
        <v>87.601710086016965</v>
      </c>
      <c r="D113" s="461">
        <v>87.601710086016965</v>
      </c>
      <c r="E113" s="461">
        <v>43.800855043008482</v>
      </c>
      <c r="F113" s="461">
        <v>0</v>
      </c>
      <c r="G113" s="461">
        <v>0</v>
      </c>
      <c r="H113" s="461">
        <v>0</v>
      </c>
      <c r="I113" s="461">
        <v>0</v>
      </c>
      <c r="J113" s="461">
        <v>0</v>
      </c>
      <c r="K113" s="101">
        <v>0</v>
      </c>
      <c r="L113" s="461">
        <v>0</v>
      </c>
      <c r="M113" s="461">
        <v>0</v>
      </c>
      <c r="N113" s="461">
        <v>0</v>
      </c>
      <c r="O113" s="461">
        <v>0</v>
      </c>
      <c r="P113" s="461">
        <v>0</v>
      </c>
      <c r="Q113" s="461">
        <v>0</v>
      </c>
      <c r="R113" s="461">
        <v>0</v>
      </c>
      <c r="S113" s="461">
        <v>0</v>
      </c>
      <c r="T113" s="461">
        <v>0</v>
      </c>
      <c r="U113" s="461">
        <v>0</v>
      </c>
      <c r="V113" s="461">
        <v>0</v>
      </c>
      <c r="W113" s="461">
        <v>0</v>
      </c>
      <c r="X113" s="461">
        <v>0</v>
      </c>
      <c r="Y113" s="461">
        <v>0</v>
      </c>
      <c r="Z113" s="461">
        <v>0</v>
      </c>
      <c r="AA113" s="461">
        <v>0</v>
      </c>
      <c r="AB113" s="461">
        <v>0</v>
      </c>
      <c r="AC113" s="461">
        <v>0</v>
      </c>
      <c r="AD113" s="461">
        <v>0</v>
      </c>
      <c r="AE113" s="461">
        <v>0</v>
      </c>
      <c r="AF113" s="461">
        <v>0</v>
      </c>
      <c r="AG113" s="461">
        <v>0</v>
      </c>
      <c r="AH113" s="461">
        <v>0</v>
      </c>
      <c r="AI113" s="461">
        <v>0</v>
      </c>
      <c r="AJ113" s="101">
        <f t="shared" si="40"/>
        <v>219.00427521504241</v>
      </c>
    </row>
    <row r="114" spans="2:36" s="614" customFormat="1" x14ac:dyDescent="0.2">
      <c r="B114" s="460" t="s">
        <v>548</v>
      </c>
      <c r="C114" s="461">
        <v>47.654421967757365</v>
      </c>
      <c r="D114" s="461">
        <v>47.654421967757365</v>
      </c>
      <c r="E114" s="461">
        <v>47.654421967757365</v>
      </c>
      <c r="F114" s="461">
        <v>47.654421967757365</v>
      </c>
      <c r="G114" s="461">
        <v>0</v>
      </c>
      <c r="H114" s="461">
        <v>0</v>
      </c>
      <c r="I114" s="461">
        <v>0</v>
      </c>
      <c r="J114" s="461">
        <v>0</v>
      </c>
      <c r="K114" s="101">
        <v>0</v>
      </c>
      <c r="L114" s="461">
        <v>0</v>
      </c>
      <c r="M114" s="461">
        <v>0</v>
      </c>
      <c r="N114" s="461">
        <v>0</v>
      </c>
      <c r="O114" s="461">
        <v>0</v>
      </c>
      <c r="P114" s="461">
        <v>0</v>
      </c>
      <c r="Q114" s="461">
        <v>0</v>
      </c>
      <c r="R114" s="461">
        <v>0</v>
      </c>
      <c r="S114" s="461">
        <v>0</v>
      </c>
      <c r="T114" s="461">
        <v>0</v>
      </c>
      <c r="U114" s="461">
        <v>0</v>
      </c>
      <c r="V114" s="461">
        <v>0</v>
      </c>
      <c r="W114" s="461">
        <v>0</v>
      </c>
      <c r="X114" s="461">
        <v>0</v>
      </c>
      <c r="Y114" s="461">
        <v>0</v>
      </c>
      <c r="Z114" s="461">
        <v>0</v>
      </c>
      <c r="AA114" s="461">
        <v>0</v>
      </c>
      <c r="AB114" s="461">
        <v>0</v>
      </c>
      <c r="AC114" s="461">
        <v>0</v>
      </c>
      <c r="AD114" s="461">
        <v>0</v>
      </c>
      <c r="AE114" s="461">
        <v>0</v>
      </c>
      <c r="AF114" s="461">
        <v>0</v>
      </c>
      <c r="AG114" s="461">
        <v>0</v>
      </c>
      <c r="AH114" s="461">
        <v>0</v>
      </c>
      <c r="AI114" s="461">
        <v>0</v>
      </c>
      <c r="AJ114" s="101">
        <f t="shared" si="40"/>
        <v>190.61768787102946</v>
      </c>
    </row>
    <row r="115" spans="2:36" s="614" customFormat="1" x14ac:dyDescent="0.2">
      <c r="B115" s="485" t="s">
        <v>860</v>
      </c>
      <c r="C115" s="461">
        <v>90.643753026180221</v>
      </c>
      <c r="D115" s="461">
        <v>61.945680336225877</v>
      </c>
      <c r="E115" s="461">
        <v>0</v>
      </c>
      <c r="F115" s="461">
        <v>0</v>
      </c>
      <c r="G115" s="461">
        <v>0</v>
      </c>
      <c r="H115" s="461">
        <v>0</v>
      </c>
      <c r="I115" s="461">
        <v>0</v>
      </c>
      <c r="J115" s="461">
        <v>0</v>
      </c>
      <c r="K115" s="101">
        <v>0</v>
      </c>
      <c r="L115" s="461">
        <v>0</v>
      </c>
      <c r="M115" s="461">
        <v>0</v>
      </c>
      <c r="N115" s="461">
        <v>0</v>
      </c>
      <c r="O115" s="461">
        <v>0</v>
      </c>
      <c r="P115" s="461">
        <v>0</v>
      </c>
      <c r="Q115" s="461">
        <v>0</v>
      </c>
      <c r="R115" s="461">
        <v>0</v>
      </c>
      <c r="S115" s="461">
        <v>0</v>
      </c>
      <c r="T115" s="461">
        <v>0</v>
      </c>
      <c r="U115" s="461">
        <v>0</v>
      </c>
      <c r="V115" s="461">
        <v>0</v>
      </c>
      <c r="W115" s="461">
        <v>0</v>
      </c>
      <c r="X115" s="461">
        <v>0</v>
      </c>
      <c r="Y115" s="461">
        <v>0</v>
      </c>
      <c r="Z115" s="461">
        <v>0</v>
      </c>
      <c r="AA115" s="461">
        <v>0</v>
      </c>
      <c r="AB115" s="461">
        <v>0</v>
      </c>
      <c r="AC115" s="461">
        <v>0</v>
      </c>
      <c r="AD115" s="461">
        <v>0</v>
      </c>
      <c r="AE115" s="461">
        <v>0</v>
      </c>
      <c r="AF115" s="461">
        <v>0</v>
      </c>
      <c r="AG115" s="461">
        <v>0</v>
      </c>
      <c r="AH115" s="461">
        <v>0</v>
      </c>
      <c r="AI115" s="461">
        <v>0</v>
      </c>
      <c r="AJ115" s="101">
        <f t="shared" si="40"/>
        <v>152.58943336240611</v>
      </c>
    </row>
    <row r="116" spans="2:36" s="614" customFormat="1" x14ac:dyDescent="0.2">
      <c r="B116" s="460" t="s">
        <v>644</v>
      </c>
      <c r="C116" s="101">
        <v>496.94526696636876</v>
      </c>
      <c r="D116" s="101">
        <v>496.94526696636876</v>
      </c>
      <c r="E116" s="101">
        <v>496.94526696636876</v>
      </c>
      <c r="F116" s="101">
        <v>496.94526696636876</v>
      </c>
      <c r="G116" s="101">
        <v>496.94526696636876</v>
      </c>
      <c r="H116" s="101">
        <v>496.94526696636876</v>
      </c>
      <c r="I116" s="101">
        <v>496.94526696636876</v>
      </c>
      <c r="J116" s="101">
        <v>496.94526696636876</v>
      </c>
      <c r="K116" s="101">
        <v>496.94526696636876</v>
      </c>
      <c r="L116" s="101">
        <v>0</v>
      </c>
      <c r="M116" s="101">
        <v>0</v>
      </c>
      <c r="N116" s="101">
        <v>0</v>
      </c>
      <c r="O116" s="101">
        <v>0</v>
      </c>
      <c r="P116" s="101">
        <v>0</v>
      </c>
      <c r="Q116" s="101">
        <v>0</v>
      </c>
      <c r="R116" s="101">
        <v>0</v>
      </c>
      <c r="S116" s="101">
        <v>0</v>
      </c>
      <c r="T116" s="101">
        <v>0</v>
      </c>
      <c r="U116" s="101">
        <v>0</v>
      </c>
      <c r="V116" s="101">
        <v>0</v>
      </c>
      <c r="W116" s="101">
        <v>0</v>
      </c>
      <c r="X116" s="101">
        <v>0</v>
      </c>
      <c r="Y116" s="101">
        <v>0</v>
      </c>
      <c r="Z116" s="101">
        <v>0</v>
      </c>
      <c r="AA116" s="101">
        <v>0</v>
      </c>
      <c r="AB116" s="101">
        <v>0</v>
      </c>
      <c r="AC116" s="101">
        <v>0</v>
      </c>
      <c r="AD116" s="101">
        <v>0</v>
      </c>
      <c r="AE116" s="101">
        <v>0</v>
      </c>
      <c r="AF116" s="101">
        <v>0</v>
      </c>
      <c r="AG116" s="101">
        <v>0</v>
      </c>
      <c r="AH116" s="101">
        <v>0</v>
      </c>
      <c r="AI116" s="101">
        <v>0</v>
      </c>
      <c r="AJ116" s="101">
        <f t="shared" si="40"/>
        <v>4472.5074026973189</v>
      </c>
    </row>
    <row r="117" spans="2:36" s="614" customFormat="1" x14ac:dyDescent="0.2">
      <c r="B117" s="485" t="s">
        <v>645</v>
      </c>
      <c r="C117" s="101">
        <v>232.47818862907607</v>
      </c>
      <c r="D117" s="101">
        <v>232.47818862907607</v>
      </c>
      <c r="E117" s="101">
        <v>232.47818862907607</v>
      </c>
      <c r="F117" s="101">
        <v>232.47818862907607</v>
      </c>
      <c r="G117" s="101">
        <v>232.47818862907607</v>
      </c>
      <c r="H117" s="101">
        <v>232.47818862907607</v>
      </c>
      <c r="I117" s="101">
        <v>0</v>
      </c>
      <c r="J117" s="101">
        <v>0</v>
      </c>
      <c r="K117" s="101">
        <v>0</v>
      </c>
      <c r="L117" s="101">
        <v>0</v>
      </c>
      <c r="M117" s="101">
        <v>0</v>
      </c>
      <c r="N117" s="101">
        <v>0</v>
      </c>
      <c r="O117" s="101">
        <v>0</v>
      </c>
      <c r="P117" s="101">
        <v>0</v>
      </c>
      <c r="Q117" s="101">
        <v>0</v>
      </c>
      <c r="R117" s="101">
        <v>0</v>
      </c>
      <c r="S117" s="101">
        <v>0</v>
      </c>
      <c r="T117" s="101">
        <v>0</v>
      </c>
      <c r="U117" s="101">
        <v>0</v>
      </c>
      <c r="V117" s="101">
        <v>0</v>
      </c>
      <c r="W117" s="101">
        <v>0</v>
      </c>
      <c r="X117" s="101">
        <v>0</v>
      </c>
      <c r="Y117" s="101">
        <v>0</v>
      </c>
      <c r="Z117" s="101">
        <v>0</v>
      </c>
      <c r="AA117" s="101">
        <v>0</v>
      </c>
      <c r="AB117" s="101">
        <v>0</v>
      </c>
      <c r="AC117" s="101">
        <v>0</v>
      </c>
      <c r="AD117" s="101">
        <v>0</v>
      </c>
      <c r="AE117" s="101">
        <v>0</v>
      </c>
      <c r="AF117" s="101">
        <v>0</v>
      </c>
      <c r="AG117" s="101">
        <v>0</v>
      </c>
      <c r="AH117" s="101">
        <v>0</v>
      </c>
      <c r="AI117" s="101">
        <v>0</v>
      </c>
      <c r="AJ117" s="101">
        <f t="shared" si="40"/>
        <v>1394.8691317744565</v>
      </c>
    </row>
    <row r="118" spans="2:36" s="614" customFormat="1" x14ac:dyDescent="0.2">
      <c r="B118" s="460" t="s">
        <v>646</v>
      </c>
      <c r="C118" s="101">
        <v>605.88467142994102</v>
      </c>
      <c r="D118" s="101">
        <v>605.88467142994102</v>
      </c>
      <c r="E118" s="101">
        <v>605.88467142994102</v>
      </c>
      <c r="F118" s="101">
        <v>605.88467142994102</v>
      </c>
      <c r="G118" s="101">
        <v>0</v>
      </c>
      <c r="H118" s="101">
        <v>0</v>
      </c>
      <c r="I118" s="101">
        <v>0</v>
      </c>
      <c r="J118" s="101">
        <v>0</v>
      </c>
      <c r="K118" s="101">
        <v>0</v>
      </c>
      <c r="L118" s="101">
        <v>0</v>
      </c>
      <c r="M118" s="101">
        <v>0</v>
      </c>
      <c r="N118" s="101">
        <v>0</v>
      </c>
      <c r="O118" s="101">
        <v>0</v>
      </c>
      <c r="P118" s="101">
        <v>0</v>
      </c>
      <c r="Q118" s="101">
        <v>0</v>
      </c>
      <c r="R118" s="101">
        <v>0</v>
      </c>
      <c r="S118" s="101">
        <v>0</v>
      </c>
      <c r="T118" s="101">
        <v>0</v>
      </c>
      <c r="U118" s="101">
        <v>0</v>
      </c>
      <c r="V118" s="101">
        <v>0</v>
      </c>
      <c r="W118" s="101">
        <v>0</v>
      </c>
      <c r="X118" s="101">
        <v>0</v>
      </c>
      <c r="Y118" s="101">
        <v>0</v>
      </c>
      <c r="Z118" s="101">
        <v>0</v>
      </c>
      <c r="AA118" s="101">
        <v>0</v>
      </c>
      <c r="AB118" s="101">
        <v>0</v>
      </c>
      <c r="AC118" s="101">
        <v>0</v>
      </c>
      <c r="AD118" s="101">
        <v>0</v>
      </c>
      <c r="AE118" s="101">
        <v>0</v>
      </c>
      <c r="AF118" s="101">
        <v>0</v>
      </c>
      <c r="AG118" s="101">
        <v>0</v>
      </c>
      <c r="AH118" s="101">
        <v>0</v>
      </c>
      <c r="AI118" s="101">
        <v>0</v>
      </c>
      <c r="AJ118" s="101">
        <f t="shared" si="40"/>
        <v>2423.5386857197641</v>
      </c>
    </row>
    <row r="119" spans="2:36" s="614" customFormat="1" x14ac:dyDescent="0.2">
      <c r="B119" s="460" t="s">
        <v>545</v>
      </c>
      <c r="C119" s="101">
        <v>282.30230841900055</v>
      </c>
      <c r="D119" s="101">
        <v>0</v>
      </c>
      <c r="E119" s="101">
        <v>0</v>
      </c>
      <c r="F119" s="101">
        <v>0</v>
      </c>
      <c r="G119" s="101">
        <v>0</v>
      </c>
      <c r="H119" s="101">
        <v>0</v>
      </c>
      <c r="I119" s="101">
        <v>0</v>
      </c>
      <c r="J119" s="101">
        <v>0</v>
      </c>
      <c r="K119" s="101">
        <v>0</v>
      </c>
      <c r="L119" s="101">
        <v>0</v>
      </c>
      <c r="M119" s="101">
        <v>0</v>
      </c>
      <c r="N119" s="101">
        <v>0</v>
      </c>
      <c r="O119" s="101">
        <v>0</v>
      </c>
      <c r="P119" s="101">
        <v>0</v>
      </c>
      <c r="Q119" s="101">
        <v>0</v>
      </c>
      <c r="R119" s="101">
        <v>0</v>
      </c>
      <c r="S119" s="101">
        <v>0</v>
      </c>
      <c r="T119" s="101">
        <v>0</v>
      </c>
      <c r="U119" s="101">
        <v>0</v>
      </c>
      <c r="V119" s="101">
        <v>0</v>
      </c>
      <c r="W119" s="101">
        <v>0</v>
      </c>
      <c r="X119" s="101">
        <v>0</v>
      </c>
      <c r="Y119" s="101">
        <v>0</v>
      </c>
      <c r="Z119" s="101">
        <v>0</v>
      </c>
      <c r="AA119" s="101">
        <v>0</v>
      </c>
      <c r="AB119" s="101">
        <v>0</v>
      </c>
      <c r="AC119" s="101">
        <v>0</v>
      </c>
      <c r="AD119" s="101">
        <v>0</v>
      </c>
      <c r="AE119" s="101">
        <v>0</v>
      </c>
      <c r="AF119" s="101">
        <v>0</v>
      </c>
      <c r="AG119" s="101">
        <v>0</v>
      </c>
      <c r="AH119" s="101">
        <v>0</v>
      </c>
      <c r="AI119" s="101">
        <v>0</v>
      </c>
      <c r="AJ119" s="101">
        <f t="shared" si="40"/>
        <v>282.30230841900055</v>
      </c>
    </row>
    <row r="120" spans="2:36" s="614" customFormat="1" x14ac:dyDescent="0.2">
      <c r="B120" s="485" t="s">
        <v>546</v>
      </c>
      <c r="C120" s="101">
        <v>92.159578437430099</v>
      </c>
      <c r="D120" s="101">
        <v>0</v>
      </c>
      <c r="E120" s="101">
        <v>0</v>
      </c>
      <c r="F120" s="101">
        <v>0</v>
      </c>
      <c r="G120" s="101">
        <v>0</v>
      </c>
      <c r="H120" s="101">
        <v>0</v>
      </c>
      <c r="I120" s="101">
        <v>0</v>
      </c>
      <c r="J120" s="101">
        <v>0</v>
      </c>
      <c r="K120" s="101">
        <v>0</v>
      </c>
      <c r="L120" s="101">
        <v>0</v>
      </c>
      <c r="M120" s="101">
        <v>0</v>
      </c>
      <c r="N120" s="101">
        <v>0</v>
      </c>
      <c r="O120" s="101">
        <v>0</v>
      </c>
      <c r="P120" s="101">
        <v>0</v>
      </c>
      <c r="Q120" s="101">
        <v>0</v>
      </c>
      <c r="R120" s="101">
        <v>0</v>
      </c>
      <c r="S120" s="101">
        <v>0</v>
      </c>
      <c r="T120" s="101">
        <v>0</v>
      </c>
      <c r="U120" s="101">
        <v>0</v>
      </c>
      <c r="V120" s="101">
        <v>0</v>
      </c>
      <c r="W120" s="101">
        <v>0</v>
      </c>
      <c r="X120" s="101">
        <v>0</v>
      </c>
      <c r="Y120" s="101">
        <v>0</v>
      </c>
      <c r="Z120" s="101">
        <v>0</v>
      </c>
      <c r="AA120" s="101">
        <v>0</v>
      </c>
      <c r="AB120" s="101">
        <v>0</v>
      </c>
      <c r="AC120" s="101">
        <v>0</v>
      </c>
      <c r="AD120" s="101">
        <v>0</v>
      </c>
      <c r="AE120" s="101">
        <v>0</v>
      </c>
      <c r="AF120" s="101">
        <v>0</v>
      </c>
      <c r="AG120" s="101">
        <v>0</v>
      </c>
      <c r="AH120" s="101">
        <v>0</v>
      </c>
      <c r="AI120" s="101">
        <v>0</v>
      </c>
      <c r="AJ120" s="101">
        <f t="shared" si="40"/>
        <v>92.159578437430099</v>
      </c>
    </row>
    <row r="121" spans="2:36" s="614" customFormat="1" x14ac:dyDescent="0.2">
      <c r="B121" s="485" t="s">
        <v>665</v>
      </c>
      <c r="C121" s="106">
        <v>903.1852017293744</v>
      </c>
      <c r="D121" s="106">
        <v>337.76652064673812</v>
      </c>
      <c r="E121" s="106">
        <v>0</v>
      </c>
      <c r="F121" s="106">
        <v>0</v>
      </c>
      <c r="G121" s="106">
        <v>0</v>
      </c>
      <c r="H121" s="106">
        <v>0</v>
      </c>
      <c r="I121" s="106">
        <v>0</v>
      </c>
      <c r="J121" s="106">
        <v>0</v>
      </c>
      <c r="K121" s="101">
        <v>0</v>
      </c>
      <c r="L121" s="106">
        <v>0</v>
      </c>
      <c r="M121" s="106">
        <v>0</v>
      </c>
      <c r="N121" s="106">
        <v>0</v>
      </c>
      <c r="O121" s="106">
        <v>0</v>
      </c>
      <c r="P121" s="106">
        <v>0</v>
      </c>
      <c r="Q121" s="106">
        <v>0</v>
      </c>
      <c r="R121" s="106">
        <v>0</v>
      </c>
      <c r="S121" s="106">
        <v>0</v>
      </c>
      <c r="T121" s="106">
        <v>0</v>
      </c>
      <c r="U121" s="106">
        <v>0</v>
      </c>
      <c r="V121" s="106">
        <v>0</v>
      </c>
      <c r="W121" s="106">
        <v>0</v>
      </c>
      <c r="X121" s="106">
        <v>0</v>
      </c>
      <c r="Y121" s="106">
        <v>0</v>
      </c>
      <c r="Z121" s="106">
        <v>0</v>
      </c>
      <c r="AA121" s="106">
        <v>0</v>
      </c>
      <c r="AB121" s="106">
        <v>0</v>
      </c>
      <c r="AC121" s="106">
        <v>0</v>
      </c>
      <c r="AD121" s="106">
        <v>0</v>
      </c>
      <c r="AE121" s="106">
        <v>0</v>
      </c>
      <c r="AF121" s="106">
        <v>0</v>
      </c>
      <c r="AG121" s="106">
        <v>0</v>
      </c>
      <c r="AH121" s="106">
        <v>0</v>
      </c>
      <c r="AI121" s="106">
        <v>0</v>
      </c>
      <c r="AJ121" s="101">
        <f t="shared" si="40"/>
        <v>1240.9517223761125</v>
      </c>
    </row>
    <row r="122" spans="2:36" s="614" customFormat="1" x14ac:dyDescent="0.2">
      <c r="B122" s="460" t="s">
        <v>797</v>
      </c>
      <c r="C122" s="477">
        <v>1516.844232796604</v>
      </c>
      <c r="D122" s="477">
        <v>1516.844232796604</v>
      </c>
      <c r="E122" s="477">
        <v>760.499985210555</v>
      </c>
      <c r="F122" s="477">
        <v>0</v>
      </c>
      <c r="G122" s="477">
        <v>0</v>
      </c>
      <c r="H122" s="477">
        <v>0</v>
      </c>
      <c r="I122" s="477">
        <v>0</v>
      </c>
      <c r="J122" s="477">
        <v>0</v>
      </c>
      <c r="K122" s="101">
        <v>0</v>
      </c>
      <c r="L122" s="477">
        <v>0</v>
      </c>
      <c r="M122" s="477">
        <v>0</v>
      </c>
      <c r="N122" s="477">
        <v>0</v>
      </c>
      <c r="O122" s="477">
        <v>0</v>
      </c>
      <c r="P122" s="477">
        <v>0</v>
      </c>
      <c r="Q122" s="477">
        <v>0</v>
      </c>
      <c r="R122" s="477">
        <v>0</v>
      </c>
      <c r="S122" s="477">
        <v>0</v>
      </c>
      <c r="T122" s="477">
        <v>0</v>
      </c>
      <c r="U122" s="477">
        <v>0</v>
      </c>
      <c r="V122" s="477">
        <v>0</v>
      </c>
      <c r="W122" s="477">
        <v>0</v>
      </c>
      <c r="X122" s="477">
        <v>0</v>
      </c>
      <c r="Y122" s="477">
        <v>0</v>
      </c>
      <c r="Z122" s="477">
        <v>0</v>
      </c>
      <c r="AA122" s="477">
        <v>0</v>
      </c>
      <c r="AB122" s="477">
        <v>0</v>
      </c>
      <c r="AC122" s="477">
        <v>0</v>
      </c>
      <c r="AD122" s="477">
        <v>0</v>
      </c>
      <c r="AE122" s="477">
        <v>0</v>
      </c>
      <c r="AF122" s="477">
        <v>0</v>
      </c>
      <c r="AG122" s="477">
        <v>0</v>
      </c>
      <c r="AH122" s="477">
        <v>0</v>
      </c>
      <c r="AI122" s="477">
        <v>0</v>
      </c>
      <c r="AJ122" s="101">
        <f t="shared" si="40"/>
        <v>3794.1884508037629</v>
      </c>
    </row>
    <row r="123" spans="2:36" s="614" customFormat="1" x14ac:dyDescent="0.2">
      <c r="B123" s="485" t="s">
        <v>28</v>
      </c>
      <c r="C123" s="488">
        <v>330.18347098462004</v>
      </c>
      <c r="D123" s="488">
        <v>330.18347098462004</v>
      </c>
      <c r="E123" s="488">
        <v>330.18347098462004</v>
      </c>
      <c r="F123" s="488">
        <v>330.18347098462004</v>
      </c>
      <c r="G123" s="488">
        <v>330.18347098462004</v>
      </c>
      <c r="H123" s="488">
        <v>330.18347098462004</v>
      </c>
      <c r="I123" s="488">
        <v>330.18347098462004</v>
      </c>
      <c r="J123" s="488">
        <v>330.18347098462004</v>
      </c>
      <c r="K123" s="101">
        <v>330.18347098462004</v>
      </c>
      <c r="L123" s="488">
        <v>330.18347098462004</v>
      </c>
      <c r="M123" s="488">
        <v>330.18347098462004</v>
      </c>
      <c r="N123" s="488">
        <v>330.18347098462004</v>
      </c>
      <c r="O123" s="488">
        <v>330.18347098462004</v>
      </c>
      <c r="P123" s="488">
        <v>330.18347098462004</v>
      </c>
      <c r="Q123" s="488">
        <v>330.18347098462004</v>
      </c>
      <c r="R123" s="488">
        <v>330.18347098462004</v>
      </c>
      <c r="S123" s="488">
        <v>330.18347098462004</v>
      </c>
      <c r="T123" s="488">
        <v>330.18347098462004</v>
      </c>
      <c r="U123" s="488">
        <v>321.92888420866478</v>
      </c>
      <c r="V123" s="488">
        <v>288.91053710930959</v>
      </c>
      <c r="W123" s="488">
        <v>255.89219000995445</v>
      </c>
      <c r="X123" s="488">
        <v>222.87384291059922</v>
      </c>
      <c r="Y123" s="488">
        <v>189.85549581124405</v>
      </c>
      <c r="Z123" s="488">
        <v>156.83714871635476</v>
      </c>
      <c r="AA123" s="488">
        <v>123.81880161699958</v>
      </c>
      <c r="AB123" s="488">
        <v>90.800454517644397</v>
      </c>
      <c r="AC123" s="488">
        <v>57.782107422755089</v>
      </c>
      <c r="AD123" s="488">
        <v>24.763760323399914</v>
      </c>
      <c r="AE123" s="488">
        <v>0</v>
      </c>
      <c r="AF123" s="488">
        <v>0</v>
      </c>
      <c r="AG123" s="488">
        <v>0</v>
      </c>
      <c r="AH123" s="488">
        <v>0</v>
      </c>
      <c r="AI123" s="488">
        <v>0</v>
      </c>
      <c r="AJ123" s="101">
        <f t="shared" si="40"/>
        <v>7676.7657003700842</v>
      </c>
    </row>
    <row r="124" spans="2:36" s="614" customFormat="1" x14ac:dyDescent="0.2">
      <c r="B124" s="485" t="s">
        <v>88</v>
      </c>
      <c r="C124" s="461">
        <v>159.74612525000001</v>
      </c>
      <c r="D124" s="461">
        <v>158.49609437000001</v>
      </c>
      <c r="E124" s="461">
        <v>158.93033023999999</v>
      </c>
      <c r="F124" s="461">
        <v>143.05670101999999</v>
      </c>
      <c r="G124" s="461">
        <v>114.10951118</v>
      </c>
      <c r="H124" s="461">
        <v>88.37635628999999</v>
      </c>
      <c r="I124" s="461">
        <v>55.391296420000003</v>
      </c>
      <c r="J124" s="461">
        <v>16.688786049999997</v>
      </c>
      <c r="K124" s="101">
        <v>0.62777468999999997</v>
      </c>
      <c r="L124" s="461">
        <v>0</v>
      </c>
      <c r="M124" s="461">
        <v>0</v>
      </c>
      <c r="N124" s="461">
        <v>0</v>
      </c>
      <c r="O124" s="461">
        <v>0</v>
      </c>
      <c r="P124" s="461">
        <v>0</v>
      </c>
      <c r="Q124" s="461">
        <v>0</v>
      </c>
      <c r="R124" s="461">
        <v>0</v>
      </c>
      <c r="S124" s="461">
        <v>0</v>
      </c>
      <c r="T124" s="461">
        <v>0</v>
      </c>
      <c r="U124" s="461">
        <v>0</v>
      </c>
      <c r="V124" s="461">
        <v>0</v>
      </c>
      <c r="W124" s="461">
        <v>0</v>
      </c>
      <c r="X124" s="461">
        <v>0</v>
      </c>
      <c r="Y124" s="461">
        <v>0</v>
      </c>
      <c r="Z124" s="461">
        <v>0</v>
      </c>
      <c r="AA124" s="461">
        <v>0</v>
      </c>
      <c r="AB124" s="461">
        <v>0</v>
      </c>
      <c r="AC124" s="461">
        <v>0</v>
      </c>
      <c r="AD124" s="461">
        <v>0</v>
      </c>
      <c r="AE124" s="461">
        <v>0</v>
      </c>
      <c r="AF124" s="461">
        <v>0</v>
      </c>
      <c r="AG124" s="461">
        <v>0</v>
      </c>
      <c r="AH124" s="461">
        <v>0</v>
      </c>
      <c r="AI124" s="461">
        <v>0</v>
      </c>
      <c r="AJ124" s="101">
        <f t="shared" si="40"/>
        <v>895.42297551000001</v>
      </c>
    </row>
    <row r="125" spans="2:36" s="614" customFormat="1" x14ac:dyDescent="0.2">
      <c r="B125" s="460" t="s">
        <v>263</v>
      </c>
      <c r="C125" s="461">
        <f t="shared" ref="C125:I125" si="41">+C126+C127</f>
        <v>1778.3484680987735</v>
      </c>
      <c r="D125" s="461">
        <f t="shared" si="41"/>
        <v>0</v>
      </c>
      <c r="E125" s="461">
        <f t="shared" si="41"/>
        <v>0</v>
      </c>
      <c r="F125" s="461">
        <f t="shared" si="41"/>
        <v>0</v>
      </c>
      <c r="G125" s="461">
        <f t="shared" si="41"/>
        <v>0</v>
      </c>
      <c r="H125" s="461">
        <f t="shared" si="41"/>
        <v>0</v>
      </c>
      <c r="I125" s="461">
        <f t="shared" si="41"/>
        <v>0</v>
      </c>
      <c r="J125" s="461">
        <f t="shared" ref="J125:AI125" si="42">+J126+J127</f>
        <v>0</v>
      </c>
      <c r="K125" s="461">
        <f t="shared" si="42"/>
        <v>0</v>
      </c>
      <c r="L125" s="461">
        <f t="shared" si="42"/>
        <v>0</v>
      </c>
      <c r="M125" s="461">
        <f t="shared" si="42"/>
        <v>0</v>
      </c>
      <c r="N125" s="461">
        <f t="shared" si="42"/>
        <v>0</v>
      </c>
      <c r="O125" s="461">
        <f t="shared" si="42"/>
        <v>0</v>
      </c>
      <c r="P125" s="461">
        <f t="shared" si="42"/>
        <v>0</v>
      </c>
      <c r="Q125" s="461">
        <f t="shared" si="42"/>
        <v>0</v>
      </c>
      <c r="R125" s="461">
        <f t="shared" si="42"/>
        <v>0</v>
      </c>
      <c r="S125" s="461">
        <f t="shared" si="42"/>
        <v>0</v>
      </c>
      <c r="T125" s="461">
        <f t="shared" si="42"/>
        <v>0</v>
      </c>
      <c r="U125" s="461">
        <f t="shared" si="42"/>
        <v>0</v>
      </c>
      <c r="V125" s="461">
        <f t="shared" si="42"/>
        <v>0</v>
      </c>
      <c r="W125" s="461">
        <f t="shared" si="42"/>
        <v>0</v>
      </c>
      <c r="X125" s="461">
        <f t="shared" si="42"/>
        <v>0</v>
      </c>
      <c r="Y125" s="461">
        <f t="shared" si="42"/>
        <v>0</v>
      </c>
      <c r="Z125" s="461">
        <f t="shared" si="42"/>
        <v>0</v>
      </c>
      <c r="AA125" s="461">
        <f t="shared" si="42"/>
        <v>0</v>
      </c>
      <c r="AB125" s="461">
        <f t="shared" si="42"/>
        <v>0</v>
      </c>
      <c r="AC125" s="461">
        <f t="shared" si="42"/>
        <v>0</v>
      </c>
      <c r="AD125" s="461">
        <f t="shared" si="42"/>
        <v>0</v>
      </c>
      <c r="AE125" s="461">
        <f t="shared" si="42"/>
        <v>0</v>
      </c>
      <c r="AF125" s="461">
        <f t="shared" si="42"/>
        <v>0</v>
      </c>
      <c r="AG125" s="461">
        <f t="shared" si="42"/>
        <v>0</v>
      </c>
      <c r="AH125" s="461">
        <f t="shared" si="42"/>
        <v>0</v>
      </c>
      <c r="AI125" s="461">
        <f t="shared" si="42"/>
        <v>0</v>
      </c>
      <c r="AJ125" s="101">
        <f t="shared" si="40"/>
        <v>1778.3484680987735</v>
      </c>
    </row>
    <row r="126" spans="2:36" s="614" customFormat="1" x14ac:dyDescent="0.2">
      <c r="B126" s="468" t="s">
        <v>79</v>
      </c>
      <c r="C126" s="464">
        <v>1778.3484680987735</v>
      </c>
      <c r="D126" s="464">
        <v>0</v>
      </c>
      <c r="E126" s="464">
        <v>0</v>
      </c>
      <c r="F126" s="464">
        <v>0</v>
      </c>
      <c r="G126" s="464">
        <v>0</v>
      </c>
      <c r="H126" s="464">
        <v>0</v>
      </c>
      <c r="I126" s="464">
        <v>0</v>
      </c>
      <c r="J126" s="464">
        <v>0</v>
      </c>
      <c r="K126" s="104">
        <v>0</v>
      </c>
      <c r="L126" s="464">
        <v>0</v>
      </c>
      <c r="M126" s="464">
        <v>0</v>
      </c>
      <c r="N126" s="464">
        <v>0</v>
      </c>
      <c r="O126" s="464">
        <v>0</v>
      </c>
      <c r="P126" s="464">
        <v>0</v>
      </c>
      <c r="Q126" s="464">
        <v>0</v>
      </c>
      <c r="R126" s="464">
        <v>0</v>
      </c>
      <c r="S126" s="464">
        <v>0</v>
      </c>
      <c r="T126" s="464">
        <v>0</v>
      </c>
      <c r="U126" s="464">
        <v>0</v>
      </c>
      <c r="V126" s="464">
        <v>0</v>
      </c>
      <c r="W126" s="464">
        <v>0</v>
      </c>
      <c r="X126" s="464">
        <v>0</v>
      </c>
      <c r="Y126" s="464">
        <v>0</v>
      </c>
      <c r="Z126" s="464">
        <v>0</v>
      </c>
      <c r="AA126" s="464">
        <v>0</v>
      </c>
      <c r="AB126" s="464">
        <v>0</v>
      </c>
      <c r="AC126" s="464">
        <v>0</v>
      </c>
      <c r="AD126" s="464">
        <v>0</v>
      </c>
      <c r="AE126" s="464">
        <v>0</v>
      </c>
      <c r="AF126" s="464">
        <v>0</v>
      </c>
      <c r="AG126" s="464">
        <v>0</v>
      </c>
      <c r="AH126" s="464">
        <v>0</v>
      </c>
      <c r="AI126" s="464">
        <v>0</v>
      </c>
      <c r="AJ126" s="104">
        <f t="shared" si="40"/>
        <v>1778.3484680987735</v>
      </c>
    </row>
    <row r="127" spans="2:36" s="614" customFormat="1" x14ac:dyDescent="0.2">
      <c r="B127" s="499" t="s">
        <v>77</v>
      </c>
      <c r="C127" s="465">
        <v>0</v>
      </c>
      <c r="D127" s="465">
        <v>0</v>
      </c>
      <c r="E127" s="465">
        <v>0</v>
      </c>
      <c r="F127" s="465">
        <v>0</v>
      </c>
      <c r="G127" s="465">
        <v>0</v>
      </c>
      <c r="H127" s="465">
        <v>0</v>
      </c>
      <c r="I127" s="465">
        <v>0</v>
      </c>
      <c r="J127" s="465">
        <v>0</v>
      </c>
      <c r="K127" s="103">
        <v>0</v>
      </c>
      <c r="L127" s="465">
        <v>0</v>
      </c>
      <c r="M127" s="465">
        <v>0</v>
      </c>
      <c r="N127" s="465">
        <v>0</v>
      </c>
      <c r="O127" s="465">
        <v>0</v>
      </c>
      <c r="P127" s="465">
        <v>0</v>
      </c>
      <c r="Q127" s="465">
        <v>0</v>
      </c>
      <c r="R127" s="465">
        <v>0</v>
      </c>
      <c r="S127" s="465">
        <v>0</v>
      </c>
      <c r="T127" s="465">
        <v>0</v>
      </c>
      <c r="U127" s="465">
        <v>0</v>
      </c>
      <c r="V127" s="465">
        <v>0</v>
      </c>
      <c r="W127" s="465">
        <v>0</v>
      </c>
      <c r="X127" s="465">
        <v>0</v>
      </c>
      <c r="Y127" s="465">
        <v>0</v>
      </c>
      <c r="Z127" s="465">
        <v>0</v>
      </c>
      <c r="AA127" s="465">
        <v>0</v>
      </c>
      <c r="AB127" s="465">
        <v>0</v>
      </c>
      <c r="AC127" s="465">
        <v>0</v>
      </c>
      <c r="AD127" s="465">
        <v>0</v>
      </c>
      <c r="AE127" s="465">
        <v>0</v>
      </c>
      <c r="AF127" s="465">
        <v>0</v>
      </c>
      <c r="AG127" s="465">
        <v>0</v>
      </c>
      <c r="AH127" s="465">
        <v>0</v>
      </c>
      <c r="AI127" s="465">
        <v>0</v>
      </c>
      <c r="AJ127" s="103">
        <f t="shared" si="40"/>
        <v>0</v>
      </c>
    </row>
    <row r="128" spans="2:36" s="614" customFormat="1" x14ac:dyDescent="0.2">
      <c r="B128" s="460" t="s">
        <v>411</v>
      </c>
      <c r="C128" s="461">
        <f t="shared" ref="C128:J128" si="43">+C129+C134</f>
        <v>85.078709227364712</v>
      </c>
      <c r="D128" s="461">
        <f t="shared" si="43"/>
        <v>82.680941524107553</v>
      </c>
      <c r="E128" s="461">
        <f t="shared" si="43"/>
        <v>66.663779670349854</v>
      </c>
      <c r="F128" s="461">
        <f t="shared" si="43"/>
        <v>43.587980053354244</v>
      </c>
      <c r="G128" s="461">
        <f t="shared" si="43"/>
        <v>20.686545595280766</v>
      </c>
      <c r="H128" s="461">
        <f t="shared" si="43"/>
        <v>1.2430033383842241</v>
      </c>
      <c r="I128" s="461">
        <f t="shared" si="43"/>
        <v>0.1262878196452408</v>
      </c>
      <c r="J128" s="461">
        <f t="shared" si="43"/>
        <v>5.2260000000000001E-2</v>
      </c>
      <c r="K128" s="461">
        <f t="shared" ref="K128:AI128" si="44">+K129+K134</f>
        <v>5.2260000000000001E-2</v>
      </c>
      <c r="L128" s="461">
        <f t="shared" si="44"/>
        <v>5.2260000000000001E-2</v>
      </c>
      <c r="M128" s="461">
        <f t="shared" si="44"/>
        <v>0</v>
      </c>
      <c r="N128" s="461">
        <f t="shared" si="44"/>
        <v>0</v>
      </c>
      <c r="O128" s="461">
        <f t="shared" si="44"/>
        <v>0</v>
      </c>
      <c r="P128" s="461">
        <f t="shared" si="44"/>
        <v>0</v>
      </c>
      <c r="Q128" s="461">
        <f t="shared" si="44"/>
        <v>0</v>
      </c>
      <c r="R128" s="461">
        <f t="shared" si="44"/>
        <v>0</v>
      </c>
      <c r="S128" s="461">
        <f t="shared" si="44"/>
        <v>0</v>
      </c>
      <c r="T128" s="461">
        <f t="shared" si="44"/>
        <v>0</v>
      </c>
      <c r="U128" s="461">
        <f t="shared" si="44"/>
        <v>0</v>
      </c>
      <c r="V128" s="461">
        <f t="shared" si="44"/>
        <v>0</v>
      </c>
      <c r="W128" s="461">
        <f t="shared" si="44"/>
        <v>0</v>
      </c>
      <c r="X128" s="461">
        <f t="shared" si="44"/>
        <v>0</v>
      </c>
      <c r="Y128" s="461">
        <f t="shared" si="44"/>
        <v>0</v>
      </c>
      <c r="Z128" s="461">
        <f t="shared" si="44"/>
        <v>0</v>
      </c>
      <c r="AA128" s="461">
        <f t="shared" si="44"/>
        <v>0</v>
      </c>
      <c r="AB128" s="461">
        <f t="shared" si="44"/>
        <v>0</v>
      </c>
      <c r="AC128" s="461">
        <f t="shared" si="44"/>
        <v>0</v>
      </c>
      <c r="AD128" s="461">
        <f t="shared" si="44"/>
        <v>0</v>
      </c>
      <c r="AE128" s="461">
        <f t="shared" si="44"/>
        <v>0</v>
      </c>
      <c r="AF128" s="461">
        <f t="shared" si="44"/>
        <v>0</v>
      </c>
      <c r="AG128" s="461">
        <f t="shared" si="44"/>
        <v>0</v>
      </c>
      <c r="AH128" s="461">
        <f t="shared" si="44"/>
        <v>0</v>
      </c>
      <c r="AI128" s="461">
        <f t="shared" si="44"/>
        <v>0</v>
      </c>
      <c r="AJ128" s="101">
        <f t="shared" si="40"/>
        <v>300.22402722848659</v>
      </c>
    </row>
    <row r="129" spans="1:36" s="614" customFormat="1" x14ac:dyDescent="0.2">
      <c r="B129" s="467" t="s">
        <v>79</v>
      </c>
      <c r="C129" s="489">
        <f t="shared" ref="C129:I129" si="45">+C130+C132</f>
        <v>85.026449227364708</v>
      </c>
      <c r="D129" s="489">
        <f t="shared" si="45"/>
        <v>82.628681524107549</v>
      </c>
      <c r="E129" s="489">
        <f t="shared" si="45"/>
        <v>66.61151967034985</v>
      </c>
      <c r="F129" s="489">
        <f t="shared" si="45"/>
        <v>43.535720053354247</v>
      </c>
      <c r="G129" s="489">
        <f t="shared" si="45"/>
        <v>20.634285595280765</v>
      </c>
      <c r="H129" s="489">
        <f t="shared" si="45"/>
        <v>1.1907433383842241</v>
      </c>
      <c r="I129" s="489">
        <f t="shared" si="45"/>
        <v>7.40278196452408E-2</v>
      </c>
      <c r="J129" s="489">
        <f t="shared" ref="J129:AI129" si="46">+J130+J132</f>
        <v>0</v>
      </c>
      <c r="K129" s="489">
        <f t="shared" si="46"/>
        <v>0</v>
      </c>
      <c r="L129" s="489">
        <f t="shared" si="46"/>
        <v>0</v>
      </c>
      <c r="M129" s="489">
        <f t="shared" si="46"/>
        <v>0</v>
      </c>
      <c r="N129" s="489">
        <f t="shared" si="46"/>
        <v>0</v>
      </c>
      <c r="O129" s="489">
        <f t="shared" si="46"/>
        <v>0</v>
      </c>
      <c r="P129" s="489">
        <f t="shared" si="46"/>
        <v>0</v>
      </c>
      <c r="Q129" s="489">
        <f t="shared" si="46"/>
        <v>0</v>
      </c>
      <c r="R129" s="489">
        <f t="shared" si="46"/>
        <v>0</v>
      </c>
      <c r="S129" s="489">
        <f t="shared" si="46"/>
        <v>0</v>
      </c>
      <c r="T129" s="489">
        <f t="shared" si="46"/>
        <v>0</v>
      </c>
      <c r="U129" s="489">
        <f t="shared" si="46"/>
        <v>0</v>
      </c>
      <c r="V129" s="489">
        <f t="shared" si="46"/>
        <v>0</v>
      </c>
      <c r="W129" s="489">
        <f t="shared" si="46"/>
        <v>0</v>
      </c>
      <c r="X129" s="489">
        <f t="shared" si="46"/>
        <v>0</v>
      </c>
      <c r="Y129" s="489">
        <f t="shared" si="46"/>
        <v>0</v>
      </c>
      <c r="Z129" s="489">
        <f t="shared" si="46"/>
        <v>0</v>
      </c>
      <c r="AA129" s="489">
        <f t="shared" si="46"/>
        <v>0</v>
      </c>
      <c r="AB129" s="489">
        <f t="shared" si="46"/>
        <v>0</v>
      </c>
      <c r="AC129" s="489">
        <f t="shared" si="46"/>
        <v>0</v>
      </c>
      <c r="AD129" s="489">
        <f t="shared" si="46"/>
        <v>0</v>
      </c>
      <c r="AE129" s="489">
        <f t="shared" si="46"/>
        <v>0</v>
      </c>
      <c r="AF129" s="489">
        <f t="shared" si="46"/>
        <v>0</v>
      </c>
      <c r="AG129" s="489">
        <f t="shared" si="46"/>
        <v>0</v>
      </c>
      <c r="AH129" s="489">
        <f t="shared" si="46"/>
        <v>0</v>
      </c>
      <c r="AI129" s="489">
        <f t="shared" si="46"/>
        <v>0</v>
      </c>
      <c r="AJ129" s="115">
        <f t="shared" si="40"/>
        <v>299.70142722848658</v>
      </c>
    </row>
    <row r="130" spans="1:36" s="614" customFormat="1" x14ac:dyDescent="0.2">
      <c r="B130" s="471" t="s">
        <v>91</v>
      </c>
      <c r="C130" s="490">
        <f t="shared" ref="C130:I130" si="47">+C131</f>
        <v>85.026449227364708</v>
      </c>
      <c r="D130" s="490">
        <f t="shared" si="47"/>
        <v>82.628681524107549</v>
      </c>
      <c r="E130" s="490">
        <f t="shared" si="47"/>
        <v>66.61151967034985</v>
      </c>
      <c r="F130" s="490">
        <f t="shared" si="47"/>
        <v>43.535720053354247</v>
      </c>
      <c r="G130" s="490">
        <f t="shared" si="47"/>
        <v>20.634285595280765</v>
      </c>
      <c r="H130" s="490">
        <f t="shared" si="47"/>
        <v>1.1907433383842241</v>
      </c>
      <c r="I130" s="490">
        <f t="shared" si="47"/>
        <v>7.40278196452408E-2</v>
      </c>
      <c r="J130" s="490">
        <f t="shared" ref="J130:AI130" si="48">+J131</f>
        <v>0</v>
      </c>
      <c r="K130" s="490">
        <f t="shared" si="48"/>
        <v>0</v>
      </c>
      <c r="L130" s="490">
        <f t="shared" si="48"/>
        <v>0</v>
      </c>
      <c r="M130" s="490">
        <f t="shared" si="48"/>
        <v>0</v>
      </c>
      <c r="N130" s="490">
        <f t="shared" si="48"/>
        <v>0</v>
      </c>
      <c r="O130" s="490">
        <f t="shared" si="48"/>
        <v>0</v>
      </c>
      <c r="P130" s="490">
        <f t="shared" si="48"/>
        <v>0</v>
      </c>
      <c r="Q130" s="490">
        <f t="shared" si="48"/>
        <v>0</v>
      </c>
      <c r="R130" s="490">
        <f t="shared" si="48"/>
        <v>0</v>
      </c>
      <c r="S130" s="490">
        <f t="shared" si="48"/>
        <v>0</v>
      </c>
      <c r="T130" s="490">
        <f t="shared" si="48"/>
        <v>0</v>
      </c>
      <c r="U130" s="490">
        <f t="shared" si="48"/>
        <v>0</v>
      </c>
      <c r="V130" s="490">
        <f t="shared" si="48"/>
        <v>0</v>
      </c>
      <c r="W130" s="490">
        <f t="shared" si="48"/>
        <v>0</v>
      </c>
      <c r="X130" s="490">
        <f t="shared" si="48"/>
        <v>0</v>
      </c>
      <c r="Y130" s="490">
        <f t="shared" si="48"/>
        <v>0</v>
      </c>
      <c r="Z130" s="490">
        <f t="shared" si="48"/>
        <v>0</v>
      </c>
      <c r="AA130" s="490">
        <f t="shared" si="48"/>
        <v>0</v>
      </c>
      <c r="AB130" s="490">
        <f t="shared" si="48"/>
        <v>0</v>
      </c>
      <c r="AC130" s="490">
        <f t="shared" si="48"/>
        <v>0</v>
      </c>
      <c r="AD130" s="490">
        <f t="shared" si="48"/>
        <v>0</v>
      </c>
      <c r="AE130" s="490">
        <f t="shared" si="48"/>
        <v>0</v>
      </c>
      <c r="AF130" s="490">
        <f t="shared" si="48"/>
        <v>0</v>
      </c>
      <c r="AG130" s="490">
        <f t="shared" si="48"/>
        <v>0</v>
      </c>
      <c r="AH130" s="490">
        <f t="shared" si="48"/>
        <v>0</v>
      </c>
      <c r="AI130" s="490">
        <f t="shared" si="48"/>
        <v>0</v>
      </c>
      <c r="AJ130" s="102">
        <f t="shared" si="40"/>
        <v>299.70142722848658</v>
      </c>
    </row>
    <row r="131" spans="1:36" s="614" customFormat="1" x14ac:dyDescent="0.2">
      <c r="B131" s="471" t="s">
        <v>170</v>
      </c>
      <c r="C131" s="490">
        <v>85.026449227364708</v>
      </c>
      <c r="D131" s="490">
        <v>82.628681524107549</v>
      </c>
      <c r="E131" s="490">
        <v>66.61151967034985</v>
      </c>
      <c r="F131" s="490">
        <v>43.535720053354247</v>
      </c>
      <c r="G131" s="490">
        <v>20.634285595280765</v>
      </c>
      <c r="H131" s="490">
        <v>1.1907433383842241</v>
      </c>
      <c r="I131" s="490">
        <v>7.40278196452408E-2</v>
      </c>
      <c r="J131" s="490">
        <v>0</v>
      </c>
      <c r="K131" s="102">
        <v>0</v>
      </c>
      <c r="L131" s="490">
        <v>0</v>
      </c>
      <c r="M131" s="490">
        <v>0</v>
      </c>
      <c r="N131" s="490">
        <v>0</v>
      </c>
      <c r="O131" s="490">
        <v>0</v>
      </c>
      <c r="P131" s="490">
        <v>0</v>
      </c>
      <c r="Q131" s="490">
        <v>0</v>
      </c>
      <c r="R131" s="490">
        <v>0</v>
      </c>
      <c r="S131" s="490">
        <v>0</v>
      </c>
      <c r="T131" s="490">
        <v>0</v>
      </c>
      <c r="U131" s="490">
        <v>0</v>
      </c>
      <c r="V131" s="490">
        <v>0</v>
      </c>
      <c r="W131" s="490">
        <v>0</v>
      </c>
      <c r="X131" s="490">
        <v>0</v>
      </c>
      <c r="Y131" s="490">
        <v>0</v>
      </c>
      <c r="Z131" s="490">
        <v>0</v>
      </c>
      <c r="AA131" s="490">
        <v>0</v>
      </c>
      <c r="AB131" s="490">
        <v>0</v>
      </c>
      <c r="AC131" s="490">
        <v>0</v>
      </c>
      <c r="AD131" s="490">
        <v>0</v>
      </c>
      <c r="AE131" s="490">
        <v>0</v>
      </c>
      <c r="AF131" s="490">
        <v>0</v>
      </c>
      <c r="AG131" s="490">
        <v>0</v>
      </c>
      <c r="AH131" s="490">
        <v>0</v>
      </c>
      <c r="AI131" s="490">
        <v>0</v>
      </c>
      <c r="AJ131" s="102">
        <f t="shared" si="40"/>
        <v>299.70142722848658</v>
      </c>
    </row>
    <row r="132" spans="1:36" s="614" customFormat="1" x14ac:dyDescent="0.2">
      <c r="B132" s="491" t="s">
        <v>95</v>
      </c>
      <c r="C132" s="490">
        <f t="shared" ref="C132:I132" si="49">+C133</f>
        <v>0</v>
      </c>
      <c r="D132" s="490">
        <f t="shared" si="49"/>
        <v>0</v>
      </c>
      <c r="E132" s="490">
        <f t="shared" si="49"/>
        <v>0</v>
      </c>
      <c r="F132" s="490">
        <f t="shared" si="49"/>
        <v>0</v>
      </c>
      <c r="G132" s="490">
        <f t="shared" si="49"/>
        <v>0</v>
      </c>
      <c r="H132" s="490">
        <f t="shared" si="49"/>
        <v>0</v>
      </c>
      <c r="I132" s="490">
        <f t="shared" si="49"/>
        <v>0</v>
      </c>
      <c r="J132" s="490">
        <f t="shared" ref="J132:AI132" si="50">+J133</f>
        <v>0</v>
      </c>
      <c r="K132" s="490">
        <f t="shared" si="50"/>
        <v>0</v>
      </c>
      <c r="L132" s="490">
        <f t="shared" si="50"/>
        <v>0</v>
      </c>
      <c r="M132" s="490">
        <f t="shared" si="50"/>
        <v>0</v>
      </c>
      <c r="N132" s="490">
        <f t="shared" si="50"/>
        <v>0</v>
      </c>
      <c r="O132" s="490">
        <f t="shared" si="50"/>
        <v>0</v>
      </c>
      <c r="P132" s="490">
        <f t="shared" si="50"/>
        <v>0</v>
      </c>
      <c r="Q132" s="490">
        <f t="shared" si="50"/>
        <v>0</v>
      </c>
      <c r="R132" s="490">
        <f t="shared" si="50"/>
        <v>0</v>
      </c>
      <c r="S132" s="490">
        <f t="shared" si="50"/>
        <v>0</v>
      </c>
      <c r="T132" s="490">
        <f t="shared" si="50"/>
        <v>0</v>
      </c>
      <c r="U132" s="490">
        <f t="shared" si="50"/>
        <v>0</v>
      </c>
      <c r="V132" s="490">
        <f t="shared" si="50"/>
        <v>0</v>
      </c>
      <c r="W132" s="490">
        <f t="shared" si="50"/>
        <v>0</v>
      </c>
      <c r="X132" s="490">
        <f t="shared" si="50"/>
        <v>0</v>
      </c>
      <c r="Y132" s="490">
        <f t="shared" si="50"/>
        <v>0</v>
      </c>
      <c r="Z132" s="490">
        <f t="shared" si="50"/>
        <v>0</v>
      </c>
      <c r="AA132" s="490">
        <f t="shared" si="50"/>
        <v>0</v>
      </c>
      <c r="AB132" s="490">
        <f t="shared" si="50"/>
        <v>0</v>
      </c>
      <c r="AC132" s="490">
        <f t="shared" si="50"/>
        <v>0</v>
      </c>
      <c r="AD132" s="490">
        <f t="shared" si="50"/>
        <v>0</v>
      </c>
      <c r="AE132" s="490">
        <f t="shared" si="50"/>
        <v>0</v>
      </c>
      <c r="AF132" s="490">
        <f t="shared" si="50"/>
        <v>0</v>
      </c>
      <c r="AG132" s="490">
        <f t="shared" si="50"/>
        <v>0</v>
      </c>
      <c r="AH132" s="490">
        <f t="shared" si="50"/>
        <v>0</v>
      </c>
      <c r="AI132" s="490">
        <f t="shared" si="50"/>
        <v>0</v>
      </c>
      <c r="AJ132" s="102">
        <f t="shared" si="40"/>
        <v>0</v>
      </c>
    </row>
    <row r="133" spans="1:36" s="614" customFormat="1" x14ac:dyDescent="0.2">
      <c r="B133" s="471" t="s">
        <v>170</v>
      </c>
      <c r="C133" s="490">
        <v>0</v>
      </c>
      <c r="D133" s="490">
        <v>0</v>
      </c>
      <c r="E133" s="490">
        <v>0</v>
      </c>
      <c r="F133" s="490">
        <v>0</v>
      </c>
      <c r="G133" s="490">
        <v>0</v>
      </c>
      <c r="H133" s="490">
        <v>0</v>
      </c>
      <c r="I133" s="490">
        <v>0</v>
      </c>
      <c r="J133" s="490">
        <v>0</v>
      </c>
      <c r="K133" s="102">
        <v>0</v>
      </c>
      <c r="L133" s="490">
        <v>0</v>
      </c>
      <c r="M133" s="490">
        <v>0</v>
      </c>
      <c r="N133" s="490">
        <v>0</v>
      </c>
      <c r="O133" s="490">
        <v>0</v>
      </c>
      <c r="P133" s="490">
        <v>0</v>
      </c>
      <c r="Q133" s="490">
        <v>0</v>
      </c>
      <c r="R133" s="490">
        <v>0</v>
      </c>
      <c r="S133" s="490">
        <v>0</v>
      </c>
      <c r="T133" s="490">
        <v>0</v>
      </c>
      <c r="U133" s="490">
        <v>0</v>
      </c>
      <c r="V133" s="490">
        <v>0</v>
      </c>
      <c r="W133" s="490">
        <v>0</v>
      </c>
      <c r="X133" s="490">
        <v>0</v>
      </c>
      <c r="Y133" s="490">
        <v>0</v>
      </c>
      <c r="Z133" s="490">
        <v>0</v>
      </c>
      <c r="AA133" s="490">
        <v>0</v>
      </c>
      <c r="AB133" s="490">
        <v>0</v>
      </c>
      <c r="AC133" s="490">
        <v>0</v>
      </c>
      <c r="AD133" s="490">
        <v>0</v>
      </c>
      <c r="AE133" s="490">
        <v>0</v>
      </c>
      <c r="AF133" s="490">
        <v>0</v>
      </c>
      <c r="AG133" s="490">
        <v>0</v>
      </c>
      <c r="AH133" s="490">
        <v>0</v>
      </c>
      <c r="AI133" s="490">
        <v>0</v>
      </c>
      <c r="AJ133" s="102">
        <f t="shared" si="40"/>
        <v>0</v>
      </c>
    </row>
    <row r="134" spans="1:36" s="614" customFormat="1" ht="12" customHeight="1" x14ac:dyDescent="0.2">
      <c r="B134" s="468" t="s">
        <v>77</v>
      </c>
      <c r="C134" s="494">
        <f t="shared" ref="C134:G134" si="51">+C135</f>
        <v>5.2260000000000001E-2</v>
      </c>
      <c r="D134" s="494">
        <f t="shared" si="51"/>
        <v>5.2260000000000001E-2</v>
      </c>
      <c r="E134" s="494">
        <f t="shared" si="51"/>
        <v>5.2260000000000001E-2</v>
      </c>
      <c r="F134" s="494">
        <f t="shared" si="51"/>
        <v>5.2260000000000001E-2</v>
      </c>
      <c r="G134" s="494">
        <f t="shared" si="51"/>
        <v>5.2260000000000001E-2</v>
      </c>
      <c r="H134" s="494">
        <f t="shared" ref="H134:AI134" si="52">+H135</f>
        <v>5.2260000000000001E-2</v>
      </c>
      <c r="I134" s="494">
        <f t="shared" si="52"/>
        <v>5.2260000000000001E-2</v>
      </c>
      <c r="J134" s="494">
        <f t="shared" si="52"/>
        <v>5.2260000000000001E-2</v>
      </c>
      <c r="K134" s="494">
        <f t="shared" si="52"/>
        <v>5.2260000000000001E-2</v>
      </c>
      <c r="L134" s="494">
        <f t="shared" si="52"/>
        <v>5.2260000000000001E-2</v>
      </c>
      <c r="M134" s="494">
        <f t="shared" si="52"/>
        <v>0</v>
      </c>
      <c r="N134" s="494">
        <f t="shared" si="52"/>
        <v>0</v>
      </c>
      <c r="O134" s="494">
        <f t="shared" si="52"/>
        <v>0</v>
      </c>
      <c r="P134" s="494">
        <f t="shared" si="52"/>
        <v>0</v>
      </c>
      <c r="Q134" s="494">
        <f t="shared" si="52"/>
        <v>0</v>
      </c>
      <c r="R134" s="494">
        <f t="shared" si="52"/>
        <v>0</v>
      </c>
      <c r="S134" s="494">
        <f t="shared" si="52"/>
        <v>0</v>
      </c>
      <c r="T134" s="494">
        <f t="shared" si="52"/>
        <v>0</v>
      </c>
      <c r="U134" s="494">
        <f t="shared" si="52"/>
        <v>0</v>
      </c>
      <c r="V134" s="494">
        <f t="shared" si="52"/>
        <v>0</v>
      </c>
      <c r="W134" s="494">
        <f t="shared" si="52"/>
        <v>0</v>
      </c>
      <c r="X134" s="494">
        <f t="shared" si="52"/>
        <v>0</v>
      </c>
      <c r="Y134" s="494">
        <f t="shared" si="52"/>
        <v>0</v>
      </c>
      <c r="Z134" s="494">
        <f t="shared" si="52"/>
        <v>0</v>
      </c>
      <c r="AA134" s="494">
        <f t="shared" si="52"/>
        <v>0</v>
      </c>
      <c r="AB134" s="494">
        <f t="shared" si="52"/>
        <v>0</v>
      </c>
      <c r="AC134" s="494">
        <f t="shared" si="52"/>
        <v>0</v>
      </c>
      <c r="AD134" s="494">
        <f t="shared" si="52"/>
        <v>0</v>
      </c>
      <c r="AE134" s="494">
        <f t="shared" si="52"/>
        <v>0</v>
      </c>
      <c r="AF134" s="494">
        <f t="shared" si="52"/>
        <v>0</v>
      </c>
      <c r="AG134" s="494">
        <f t="shared" si="52"/>
        <v>0</v>
      </c>
      <c r="AH134" s="494">
        <f t="shared" si="52"/>
        <v>0</v>
      </c>
      <c r="AI134" s="494">
        <f t="shared" si="52"/>
        <v>0</v>
      </c>
      <c r="AJ134" s="104">
        <f t="shared" si="40"/>
        <v>0.52259999999999984</v>
      </c>
    </row>
    <row r="135" spans="1:36" s="614" customFormat="1" ht="12" customHeight="1" x14ac:dyDescent="0.2">
      <c r="B135" s="471" t="s">
        <v>94</v>
      </c>
      <c r="C135" s="490">
        <v>5.2260000000000001E-2</v>
      </c>
      <c r="D135" s="490">
        <v>5.2260000000000001E-2</v>
      </c>
      <c r="E135" s="490">
        <v>5.2260000000000001E-2</v>
      </c>
      <c r="F135" s="490">
        <v>5.2260000000000001E-2</v>
      </c>
      <c r="G135" s="490">
        <v>5.2260000000000001E-2</v>
      </c>
      <c r="H135" s="490">
        <v>5.2260000000000001E-2</v>
      </c>
      <c r="I135" s="490">
        <v>5.2260000000000001E-2</v>
      </c>
      <c r="J135" s="490">
        <v>5.2260000000000001E-2</v>
      </c>
      <c r="K135" s="102">
        <v>5.2260000000000001E-2</v>
      </c>
      <c r="L135" s="490">
        <v>5.2260000000000001E-2</v>
      </c>
      <c r="M135" s="490">
        <v>0</v>
      </c>
      <c r="N135" s="490">
        <v>0</v>
      </c>
      <c r="O135" s="490">
        <v>0</v>
      </c>
      <c r="P135" s="490">
        <v>0</v>
      </c>
      <c r="Q135" s="490">
        <v>0</v>
      </c>
      <c r="R135" s="490">
        <v>0</v>
      </c>
      <c r="S135" s="490">
        <v>0</v>
      </c>
      <c r="T135" s="490">
        <v>0</v>
      </c>
      <c r="U135" s="490">
        <v>0</v>
      </c>
      <c r="V135" s="490">
        <v>0</v>
      </c>
      <c r="W135" s="490">
        <v>0</v>
      </c>
      <c r="X135" s="490">
        <v>0</v>
      </c>
      <c r="Y135" s="490">
        <v>0</v>
      </c>
      <c r="Z135" s="490">
        <v>0</v>
      </c>
      <c r="AA135" s="490">
        <v>0</v>
      </c>
      <c r="AB135" s="490">
        <v>0</v>
      </c>
      <c r="AC135" s="490">
        <v>0</v>
      </c>
      <c r="AD135" s="490">
        <v>0</v>
      </c>
      <c r="AE135" s="490">
        <v>0</v>
      </c>
      <c r="AF135" s="490">
        <v>0</v>
      </c>
      <c r="AG135" s="490">
        <v>0</v>
      </c>
      <c r="AH135" s="490">
        <v>0</v>
      </c>
      <c r="AI135" s="490">
        <v>0</v>
      </c>
      <c r="AJ135" s="102">
        <f t="shared" si="40"/>
        <v>0.52259999999999984</v>
      </c>
    </row>
    <row r="136" spans="1:36" s="614" customFormat="1" x14ac:dyDescent="0.2">
      <c r="B136" s="495"/>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row>
    <row r="137" spans="1:36" s="614" customFormat="1" x14ac:dyDescent="0.2">
      <c r="B137" s="458" t="s">
        <v>118</v>
      </c>
      <c r="C137" s="147">
        <f t="shared" ref="C137:AI137" si="53">+C138+C139</f>
        <v>9366.1382427031331</v>
      </c>
      <c r="D137" s="147">
        <f t="shared" si="53"/>
        <v>5791.4925957313199</v>
      </c>
      <c r="E137" s="147">
        <f t="shared" si="53"/>
        <v>4151.5839970976585</v>
      </c>
      <c r="F137" s="147">
        <f t="shared" si="53"/>
        <v>2768.3925664011003</v>
      </c>
      <c r="G137" s="147">
        <f t="shared" si="53"/>
        <v>1739.251074451392</v>
      </c>
      <c r="H137" s="147">
        <f t="shared" si="53"/>
        <v>1369.0338957732038</v>
      </c>
      <c r="I137" s="147">
        <f t="shared" si="53"/>
        <v>1129.5351638317347</v>
      </c>
      <c r="J137" s="147">
        <f t="shared" si="53"/>
        <v>1105.3868694652865</v>
      </c>
      <c r="K137" s="147">
        <f t="shared" si="53"/>
        <v>1081.4043939973872</v>
      </c>
      <c r="L137" s="147">
        <f t="shared" si="53"/>
        <v>558.21892675493848</v>
      </c>
      <c r="M137" s="147">
        <f t="shared" si="53"/>
        <v>527.55506793247048</v>
      </c>
      <c r="N137" s="147">
        <f t="shared" si="53"/>
        <v>508.166271634314</v>
      </c>
      <c r="O137" s="147">
        <f t="shared" si="53"/>
        <v>485.39379024021446</v>
      </c>
      <c r="P137" s="147">
        <f t="shared" si="53"/>
        <v>439.85091243381049</v>
      </c>
      <c r="Q137" s="147">
        <f t="shared" si="53"/>
        <v>395.88371999665964</v>
      </c>
      <c r="R137" s="147">
        <f t="shared" si="53"/>
        <v>368.62801461140964</v>
      </c>
      <c r="S137" s="147">
        <f t="shared" si="53"/>
        <v>347.36792808085363</v>
      </c>
      <c r="T137" s="147">
        <f t="shared" si="53"/>
        <v>344.09469815903748</v>
      </c>
      <c r="U137" s="147">
        <f t="shared" si="53"/>
        <v>332.56688145680016</v>
      </c>
      <c r="V137" s="147">
        <f t="shared" si="53"/>
        <v>296.27530443562881</v>
      </c>
      <c r="W137" s="147">
        <f t="shared" si="53"/>
        <v>260.39288115580098</v>
      </c>
      <c r="X137" s="147">
        <f t="shared" si="53"/>
        <v>222.87384291059922</v>
      </c>
      <c r="Y137" s="147">
        <f t="shared" si="53"/>
        <v>189.85549581124405</v>
      </c>
      <c r="Z137" s="147">
        <f t="shared" si="53"/>
        <v>156.83714871635476</v>
      </c>
      <c r="AA137" s="147">
        <f t="shared" si="53"/>
        <v>123.81880161699958</v>
      </c>
      <c r="AB137" s="147">
        <f t="shared" si="53"/>
        <v>90.800454517644397</v>
      </c>
      <c r="AC137" s="147">
        <f t="shared" si="53"/>
        <v>57.782107422755089</v>
      </c>
      <c r="AD137" s="147">
        <f t="shared" si="53"/>
        <v>24.763760323399914</v>
      </c>
      <c r="AE137" s="147">
        <f t="shared" si="53"/>
        <v>0</v>
      </c>
      <c r="AF137" s="147">
        <f t="shared" si="53"/>
        <v>0</v>
      </c>
      <c r="AG137" s="147">
        <f t="shared" si="53"/>
        <v>0</v>
      </c>
      <c r="AH137" s="147">
        <f t="shared" si="53"/>
        <v>0</v>
      </c>
      <c r="AI137" s="147">
        <f t="shared" si="53"/>
        <v>0</v>
      </c>
      <c r="AJ137" s="147">
        <f>SUM(C137:AI137)</f>
        <v>34233.344807663154</v>
      </c>
    </row>
    <row r="138" spans="1:36" s="614" customFormat="1" x14ac:dyDescent="0.2">
      <c r="B138" s="496" t="s">
        <v>119</v>
      </c>
      <c r="C138" s="116">
        <v>871.49250271859262</v>
      </c>
      <c r="D138" s="116">
        <v>840.00924212076541</v>
      </c>
      <c r="E138" s="116">
        <v>735.65213401696712</v>
      </c>
      <c r="F138" s="116">
        <v>690.12768468240301</v>
      </c>
      <c r="G138" s="116">
        <v>641.04185143950338</v>
      </c>
      <c r="H138" s="116">
        <v>639.61044017775873</v>
      </c>
      <c r="I138" s="116">
        <v>632.58989686536597</v>
      </c>
      <c r="J138" s="116">
        <v>608.44160249891786</v>
      </c>
      <c r="K138" s="116">
        <v>584.45912703101828</v>
      </c>
      <c r="L138" s="116">
        <v>558.21892675493848</v>
      </c>
      <c r="M138" s="116">
        <v>527.55506793247048</v>
      </c>
      <c r="N138" s="116">
        <v>508.166271634314</v>
      </c>
      <c r="O138" s="116">
        <v>485.39379024021446</v>
      </c>
      <c r="P138" s="116">
        <v>439.85091243381049</v>
      </c>
      <c r="Q138" s="116">
        <v>395.88371999665964</v>
      </c>
      <c r="R138" s="116">
        <v>368.62801461140964</v>
      </c>
      <c r="S138" s="116">
        <v>347.36792808085363</v>
      </c>
      <c r="T138" s="116">
        <v>344.09469815903748</v>
      </c>
      <c r="U138" s="116">
        <v>332.56688145680016</v>
      </c>
      <c r="V138" s="116">
        <v>296.27530443562881</v>
      </c>
      <c r="W138" s="116">
        <v>260.39288115580098</v>
      </c>
      <c r="X138" s="116">
        <v>222.87384291059922</v>
      </c>
      <c r="Y138" s="116">
        <v>189.85549581124405</v>
      </c>
      <c r="Z138" s="116">
        <v>156.83714871635476</v>
      </c>
      <c r="AA138" s="116">
        <v>123.81880161699958</v>
      </c>
      <c r="AB138" s="116">
        <v>90.800454517644397</v>
      </c>
      <c r="AC138" s="116">
        <v>57.782107422755089</v>
      </c>
      <c r="AD138" s="116">
        <v>24.763760323399914</v>
      </c>
      <c r="AE138" s="116">
        <v>0</v>
      </c>
      <c r="AF138" s="116">
        <v>0</v>
      </c>
      <c r="AG138" s="116">
        <v>0</v>
      </c>
      <c r="AH138" s="116">
        <v>0</v>
      </c>
      <c r="AI138" s="116">
        <v>0</v>
      </c>
      <c r="AJ138" s="116">
        <f>SUM(C138:AI138)</f>
        <v>11974.550489762229</v>
      </c>
    </row>
    <row r="139" spans="1:36" s="614" customFormat="1" x14ac:dyDescent="0.2">
      <c r="B139" s="497" t="s">
        <v>740</v>
      </c>
      <c r="C139" s="106">
        <v>8494.6457399845403</v>
      </c>
      <c r="D139" s="106">
        <v>4951.4833536105543</v>
      </c>
      <c r="E139" s="106">
        <v>3415.9318630806915</v>
      </c>
      <c r="F139" s="106">
        <v>2078.2648817186973</v>
      </c>
      <c r="G139" s="106">
        <v>1098.2092230118888</v>
      </c>
      <c r="H139" s="106">
        <v>729.42345559544492</v>
      </c>
      <c r="I139" s="106">
        <v>496.94526696636876</v>
      </c>
      <c r="J139" s="106">
        <v>496.94526696636876</v>
      </c>
      <c r="K139" s="106">
        <v>496.94526696636876</v>
      </c>
      <c r="L139" s="106">
        <v>0</v>
      </c>
      <c r="M139" s="106">
        <v>0</v>
      </c>
      <c r="N139" s="106">
        <v>0</v>
      </c>
      <c r="O139" s="106">
        <v>0</v>
      </c>
      <c r="P139" s="106">
        <v>0</v>
      </c>
      <c r="Q139" s="106">
        <v>0</v>
      </c>
      <c r="R139" s="106">
        <v>0</v>
      </c>
      <c r="S139" s="106">
        <v>0</v>
      </c>
      <c r="T139" s="106">
        <v>0</v>
      </c>
      <c r="U139" s="106">
        <v>0</v>
      </c>
      <c r="V139" s="106">
        <v>0</v>
      </c>
      <c r="W139" s="106">
        <v>0</v>
      </c>
      <c r="X139" s="106">
        <v>0</v>
      </c>
      <c r="Y139" s="106">
        <v>0</v>
      </c>
      <c r="Z139" s="106">
        <v>0</v>
      </c>
      <c r="AA139" s="106">
        <v>0</v>
      </c>
      <c r="AB139" s="106">
        <v>0</v>
      </c>
      <c r="AC139" s="106">
        <v>0</v>
      </c>
      <c r="AD139" s="106">
        <v>0</v>
      </c>
      <c r="AE139" s="106">
        <v>0</v>
      </c>
      <c r="AF139" s="106">
        <v>0</v>
      </c>
      <c r="AG139" s="106">
        <v>0</v>
      </c>
      <c r="AH139" s="106">
        <v>0</v>
      </c>
      <c r="AI139" s="106">
        <v>0</v>
      </c>
      <c r="AJ139" s="106">
        <f>SUM(C139:AI139)</f>
        <v>22258.794317900927</v>
      </c>
    </row>
    <row r="140" spans="1:36" s="614" customFormat="1" x14ac:dyDescent="0.2">
      <c r="A140" s="380"/>
      <c r="B140" s="458" t="s">
        <v>120</v>
      </c>
      <c r="C140" s="101">
        <v>9260.0708497709511</v>
      </c>
      <c r="D140" s="101">
        <v>8692.0918853218664</v>
      </c>
      <c r="E140" s="101">
        <v>8027.2961877102643</v>
      </c>
      <c r="F140" s="101">
        <v>7238.8993506456645</v>
      </c>
      <c r="G140" s="101">
        <v>6599.2939169354668</v>
      </c>
      <c r="H140" s="101">
        <v>5710.0972344340989</v>
      </c>
      <c r="I140" s="101">
        <v>5218.2162093949682</v>
      </c>
      <c r="J140" s="101">
        <v>4791.7506946401891</v>
      </c>
      <c r="K140" s="101">
        <v>3951.5249046511535</v>
      </c>
      <c r="L140" s="101">
        <v>3371.6542404316779</v>
      </c>
      <c r="M140" s="101">
        <v>2594.2304674089846</v>
      </c>
      <c r="N140" s="101">
        <v>2364.3086212910471</v>
      </c>
      <c r="O140" s="101">
        <v>2216.6178835337464</v>
      </c>
      <c r="P140" s="101">
        <v>1955.9139591730013</v>
      </c>
      <c r="Q140" s="101">
        <v>1699.8458169534947</v>
      </c>
      <c r="R140" s="101">
        <v>1448.5916761911656</v>
      </c>
      <c r="S140" s="101">
        <v>1240.5971262170619</v>
      </c>
      <c r="T140" s="101">
        <v>1119.3126463365761</v>
      </c>
      <c r="U140" s="101">
        <v>965.42525447431547</v>
      </c>
      <c r="V140" s="101">
        <v>686.75958806404492</v>
      </c>
      <c r="W140" s="101">
        <v>579.06384613549994</v>
      </c>
      <c r="X140" s="101">
        <v>474.77423403030201</v>
      </c>
      <c r="Y140" s="101">
        <v>472.44116975903273</v>
      </c>
      <c r="Z140" s="101">
        <v>470.50735357486883</v>
      </c>
      <c r="AA140" s="101">
        <v>469.07926266191657</v>
      </c>
      <c r="AB140" s="101">
        <v>467.80646278570055</v>
      </c>
      <c r="AC140" s="101">
        <v>466.79485178086372</v>
      </c>
      <c r="AD140" s="101">
        <v>465.44809804815736</v>
      </c>
      <c r="AE140" s="101">
        <v>359.4255016881574</v>
      </c>
      <c r="AF140" s="101">
        <v>253.4245871881574</v>
      </c>
      <c r="AG140" s="101">
        <v>196.37827831999999</v>
      </c>
      <c r="AH140" s="101">
        <v>195.96129331</v>
      </c>
      <c r="AI140" s="101">
        <v>13225.78125</v>
      </c>
      <c r="AJ140" s="147">
        <f>SUM(C140:AI140)</f>
        <v>97249.3847028624</v>
      </c>
    </row>
    <row r="141" spans="1:36" x14ac:dyDescent="0.2">
      <c r="B141" s="501"/>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502"/>
    </row>
    <row r="142" spans="1:36" x14ac:dyDescent="0.2">
      <c r="A142" s="110"/>
      <c r="B142" s="118" t="s">
        <v>412</v>
      </c>
      <c r="C142" s="108"/>
    </row>
    <row r="143" spans="1:36" x14ac:dyDescent="0.2">
      <c r="A143" s="110"/>
      <c r="B143" s="118" t="s">
        <v>739</v>
      </c>
      <c r="C143" s="119"/>
    </row>
    <row r="144" spans="1:36" x14ac:dyDescent="0.2">
      <c r="A144" s="110"/>
      <c r="B144" s="1337"/>
      <c r="C144" s="1337"/>
    </row>
    <row r="146" spans="1:36" x14ac:dyDescent="0.2">
      <c r="A146" s="110"/>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row>
  </sheetData>
  <mergeCells count="3">
    <mergeCell ref="B6:AJ6"/>
    <mergeCell ref="B11:AJ11"/>
    <mergeCell ref="B144:C144"/>
  </mergeCells>
  <hyperlinks>
    <hyperlink ref="A1" location="INDICE!A1" display="Indice"/>
  </hyperlinks>
  <printOptions horizontalCentered="1"/>
  <pageMargins left="0" right="0.39370078740157483" top="0.19685039370078741" bottom="0.19685039370078741" header="0.15748031496062992" footer="0"/>
  <pageSetup paperSize="9" scale="31" orientation="landscape"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F31"/>
  <sheetViews>
    <sheetView showGridLines="0" zoomScale="85" zoomScaleNormal="85" zoomScaleSheetLayoutView="85" workbookViewId="0"/>
  </sheetViews>
  <sheetFormatPr baseColWidth="10" defaultColWidth="11.42578125" defaultRowHeight="12.75" x14ac:dyDescent="0.2"/>
  <cols>
    <col min="1" max="1" width="6.85546875" style="49" customWidth="1"/>
    <col min="2" max="2" width="39.7109375" style="49" customWidth="1"/>
    <col min="3" max="3" width="20.7109375" style="49" customWidth="1"/>
    <col min="4" max="4" width="25.42578125" style="49" customWidth="1"/>
    <col min="5" max="5" width="24.42578125" style="49" customWidth="1"/>
    <col min="6" max="6" width="22.85546875" style="49" customWidth="1"/>
    <col min="7" max="16384" width="11.42578125" style="49"/>
  </cols>
  <sheetData>
    <row r="1" spans="1:6" ht="15" x14ac:dyDescent="0.25">
      <c r="A1" s="1128" t="s">
        <v>262</v>
      </c>
      <c r="B1" s="538"/>
    </row>
    <row r="2" spans="1:6" ht="15" customHeight="1" x14ac:dyDescent="0.25">
      <c r="A2" s="538"/>
      <c r="B2" s="509" t="s">
        <v>642</v>
      </c>
      <c r="C2" s="5"/>
      <c r="D2" s="5"/>
      <c r="E2" s="5"/>
      <c r="F2" s="7"/>
    </row>
    <row r="3" spans="1:6" ht="15" customHeight="1" x14ac:dyDescent="0.25">
      <c r="A3" s="538"/>
      <c r="B3" s="381" t="s">
        <v>362</v>
      </c>
      <c r="C3" s="8"/>
      <c r="D3" s="8"/>
      <c r="E3" s="8"/>
      <c r="F3" s="7"/>
    </row>
    <row r="4" spans="1:6" x14ac:dyDescent="0.2">
      <c r="B4" s="7"/>
      <c r="C4" s="7"/>
      <c r="D4" s="7"/>
      <c r="E4" s="7"/>
      <c r="F4" s="7"/>
    </row>
    <row r="5" spans="1:6" x14ac:dyDescent="0.2">
      <c r="B5" s="7"/>
      <c r="C5" s="7"/>
      <c r="D5" s="7"/>
      <c r="E5" s="7"/>
      <c r="F5" s="7"/>
    </row>
    <row r="6" spans="1:6" ht="15.75" customHeight="1" x14ac:dyDescent="0.3">
      <c r="B6" s="1338" t="s">
        <v>124</v>
      </c>
      <c r="C6" s="1338"/>
      <c r="D6" s="1338"/>
      <c r="E6" s="1338"/>
      <c r="F6" s="1338"/>
    </row>
    <row r="7" spans="1:6" ht="12.75" customHeight="1" x14ac:dyDescent="0.2">
      <c r="B7" s="7"/>
      <c r="C7" s="7"/>
      <c r="D7" s="7"/>
      <c r="E7" s="7"/>
      <c r="F7" s="7"/>
    </row>
    <row r="8" spans="1:6" ht="15.75" thickBot="1" x14ac:dyDescent="0.3">
      <c r="C8" s="62"/>
      <c r="D8" s="62"/>
      <c r="E8" s="62"/>
      <c r="F8" s="85"/>
    </row>
    <row r="9" spans="1:6" ht="16.5" thickTop="1" thickBot="1" x14ac:dyDescent="0.25">
      <c r="A9" s="67"/>
      <c r="B9" s="7" t="s">
        <v>801</v>
      </c>
      <c r="C9" s="1300" t="s">
        <v>484</v>
      </c>
      <c r="D9" s="1302"/>
      <c r="E9" s="86"/>
      <c r="F9" s="86"/>
    </row>
    <row r="10" spans="1:6" ht="16.5" thickTop="1" thickBot="1" x14ac:dyDescent="0.25">
      <c r="A10" s="67"/>
      <c r="B10" s="1297" t="s">
        <v>485</v>
      </c>
      <c r="C10" s="1297" t="s">
        <v>759</v>
      </c>
      <c r="D10" s="1339" t="s">
        <v>760</v>
      </c>
      <c r="E10" s="1300" t="s">
        <v>486</v>
      </c>
      <c r="F10" s="1302"/>
    </row>
    <row r="11" spans="1:6" ht="31.5" thickTop="1" thickBot="1" x14ac:dyDescent="0.25">
      <c r="B11" s="1298"/>
      <c r="C11" s="1298"/>
      <c r="D11" s="1340"/>
      <c r="E11" s="675" t="s">
        <v>761</v>
      </c>
      <c r="F11" s="675" t="s">
        <v>487</v>
      </c>
    </row>
    <row r="12" spans="1:6" ht="16.5" thickTop="1" x14ac:dyDescent="0.25">
      <c r="B12" s="87"/>
      <c r="C12" s="88"/>
      <c r="D12" s="88"/>
      <c r="E12" s="88"/>
      <c r="F12" s="88"/>
    </row>
    <row r="13" spans="1:6" ht="15" x14ac:dyDescent="0.2">
      <c r="B13" s="641" t="s">
        <v>29</v>
      </c>
      <c r="C13" s="676">
        <v>17212464.397</v>
      </c>
      <c r="D13" s="677">
        <v>29.960260000000002</v>
      </c>
      <c r="E13" s="676">
        <v>5156899.0857486324</v>
      </c>
      <c r="F13" s="676">
        <v>5156899.0857486324</v>
      </c>
    </row>
    <row r="14" spans="1:6" ht="15" x14ac:dyDescent="0.2">
      <c r="B14" s="641" t="s">
        <v>305</v>
      </c>
      <c r="C14" s="676">
        <v>3103763.0830000001</v>
      </c>
      <c r="D14" s="677">
        <v>29.960260000000002</v>
      </c>
      <c r="E14" s="676">
        <v>929895.48945081595</v>
      </c>
      <c r="F14" s="676">
        <v>929895.48945081595</v>
      </c>
    </row>
    <row r="15" spans="1:6" ht="15" x14ac:dyDescent="0.2">
      <c r="B15" s="641" t="s">
        <v>306</v>
      </c>
      <c r="C15" s="676">
        <v>38400427.678999998</v>
      </c>
      <c r="D15" s="677">
        <v>24.593589999999995</v>
      </c>
      <c r="E15" s="676">
        <v>9444043.7416197732</v>
      </c>
      <c r="F15" s="676">
        <v>503033.08485153958</v>
      </c>
    </row>
    <row r="16" spans="1:6" ht="15" x14ac:dyDescent="0.2">
      <c r="B16" s="641" t="s">
        <v>307</v>
      </c>
      <c r="C16" s="676">
        <v>18947454.208999999</v>
      </c>
      <c r="D16" s="677">
        <v>31.005080000000007</v>
      </c>
      <c r="E16" s="676">
        <v>5874673.3354638182</v>
      </c>
      <c r="F16" s="676">
        <v>7047352.8496446963</v>
      </c>
    </row>
    <row r="17" spans="2:6" ht="15" x14ac:dyDescent="0.2">
      <c r="B17" s="641" t="s">
        <v>270</v>
      </c>
      <c r="C17" s="676">
        <v>46303523</v>
      </c>
      <c r="D17" s="677">
        <v>32.850110000000001</v>
      </c>
      <c r="E17" s="676">
        <v>15210758.239375299</v>
      </c>
      <c r="F17" s="676">
        <v>135002.7357715035</v>
      </c>
    </row>
    <row r="18" spans="2:6" ht="15.75" thickBot="1" x14ac:dyDescent="0.3">
      <c r="B18" s="89"/>
      <c r="C18" s="90"/>
      <c r="D18" s="90"/>
      <c r="E18" s="90"/>
      <c r="F18" s="90"/>
    </row>
    <row r="19" spans="2:6" ht="13.5" thickTop="1" x14ac:dyDescent="0.2">
      <c r="B19" s="91"/>
      <c r="C19" s="91"/>
      <c r="D19" s="91"/>
      <c r="E19" s="91"/>
      <c r="F19" s="91"/>
    </row>
    <row r="20" spans="2:6" x14ac:dyDescent="0.2">
      <c r="B20" s="1341" t="s">
        <v>488</v>
      </c>
      <c r="C20" s="1341"/>
      <c r="D20" s="1341"/>
      <c r="E20" s="1341"/>
      <c r="F20" s="1341"/>
    </row>
    <row r="21" spans="2:6" x14ac:dyDescent="0.2">
      <c r="B21" s="1341" t="s">
        <v>489</v>
      </c>
      <c r="C21" s="1341"/>
      <c r="D21" s="1341"/>
      <c r="E21" s="1341"/>
      <c r="F21" s="1341"/>
    </row>
    <row r="22" spans="2:6" x14ac:dyDescent="0.2">
      <c r="B22" s="1341" t="s">
        <v>490</v>
      </c>
      <c r="C22" s="1341"/>
      <c r="D22" s="1341"/>
      <c r="E22" s="1341"/>
      <c r="F22" s="1341"/>
    </row>
    <row r="23" spans="2:6" x14ac:dyDescent="0.2">
      <c r="B23" s="1341" t="s">
        <v>491</v>
      </c>
      <c r="C23" s="1341"/>
      <c r="D23" s="1341"/>
      <c r="E23" s="1341"/>
      <c r="F23" s="1341"/>
    </row>
    <row r="24" spans="2:6" x14ac:dyDescent="0.2">
      <c r="B24" s="629"/>
      <c r="C24" s="629"/>
      <c r="D24" s="629"/>
      <c r="E24" s="629"/>
      <c r="F24" s="629"/>
    </row>
    <row r="25" spans="2:6" x14ac:dyDescent="0.2">
      <c r="B25" s="1341" t="s">
        <v>492</v>
      </c>
      <c r="C25" s="1341"/>
      <c r="D25" s="1341"/>
      <c r="E25" s="1341"/>
      <c r="F25" s="1341"/>
    </row>
    <row r="26" spans="2:6" x14ac:dyDescent="0.2">
      <c r="B26" s="629"/>
      <c r="C26" s="629"/>
      <c r="D26" s="629"/>
      <c r="E26" s="629"/>
      <c r="F26" s="629"/>
    </row>
    <row r="27" spans="2:6" ht="54" customHeight="1" x14ac:dyDescent="0.2">
      <c r="B27" s="1342" t="s">
        <v>493</v>
      </c>
      <c r="C27" s="1342"/>
      <c r="D27" s="1342"/>
      <c r="E27" s="1342"/>
      <c r="F27" s="1342"/>
    </row>
    <row r="28" spans="2:6" x14ac:dyDescent="0.2">
      <c r="B28" s="630"/>
      <c r="C28" s="630"/>
      <c r="D28" s="630"/>
      <c r="E28" s="630"/>
      <c r="F28" s="630"/>
    </row>
    <row r="29" spans="2:6" ht="27" customHeight="1" x14ac:dyDescent="0.2">
      <c r="B29" s="1342" t="s">
        <v>494</v>
      </c>
      <c r="C29" s="1342"/>
      <c r="D29" s="1342"/>
      <c r="E29" s="1342"/>
      <c r="F29" s="1342"/>
    </row>
    <row r="30" spans="2:6" x14ac:dyDescent="0.2">
      <c r="B30" s="507"/>
      <c r="C30" s="507"/>
      <c r="D30" s="507"/>
      <c r="E30" s="507"/>
      <c r="F30" s="507"/>
    </row>
    <row r="31" spans="2:6" x14ac:dyDescent="0.2">
      <c r="B31" s="1201"/>
      <c r="C31" s="1201"/>
      <c r="D31" s="1201"/>
      <c r="E31" s="1201"/>
      <c r="F31" s="1201"/>
    </row>
  </sheetData>
  <mergeCells count="14">
    <mergeCell ref="B6:F6"/>
    <mergeCell ref="B31:F31"/>
    <mergeCell ref="C9:D9"/>
    <mergeCell ref="B10:B11"/>
    <mergeCell ref="C10:C11"/>
    <mergeCell ref="D10:D11"/>
    <mergeCell ref="E10:F10"/>
    <mergeCell ref="B25:F25"/>
    <mergeCell ref="B27:F27"/>
    <mergeCell ref="B29:F29"/>
    <mergeCell ref="B20:F20"/>
    <mergeCell ref="B21:F21"/>
    <mergeCell ref="B22:F22"/>
    <mergeCell ref="B23:F23"/>
  </mergeCells>
  <phoneticPr fontId="14"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0"/>
  <sheetViews>
    <sheetView showGridLines="0" zoomScale="85" zoomScaleNormal="85" zoomScaleSheetLayoutView="85" workbookViewId="0"/>
  </sheetViews>
  <sheetFormatPr baseColWidth="10" defaultColWidth="11.42578125" defaultRowHeight="12.75" x14ac:dyDescent="0.2"/>
  <cols>
    <col min="1" max="1" width="6.85546875" style="33" customWidth="1"/>
    <col min="2" max="2" width="87.7109375" style="33" customWidth="1"/>
    <col min="3" max="3" width="13.28515625" style="33" customWidth="1"/>
    <col min="4" max="16384" width="11.42578125" style="33"/>
  </cols>
  <sheetData>
    <row r="1" spans="1:7" ht="15" x14ac:dyDescent="0.25">
      <c r="A1" s="1128" t="s">
        <v>262</v>
      </c>
      <c r="B1" s="1130"/>
    </row>
    <row r="2" spans="1:7" ht="15" customHeight="1" x14ac:dyDescent="0.25">
      <c r="A2" s="567"/>
      <c r="B2" s="509" t="s">
        <v>642</v>
      </c>
      <c r="C2" s="64"/>
    </row>
    <row r="3" spans="1:7" ht="15" customHeight="1" x14ac:dyDescent="0.25">
      <c r="A3" s="567"/>
      <c r="B3" s="381" t="s">
        <v>362</v>
      </c>
      <c r="C3" s="64"/>
    </row>
    <row r="4" spans="1:7" x14ac:dyDescent="0.2">
      <c r="B4" s="65"/>
      <c r="C4" s="64"/>
    </row>
    <row r="5" spans="1:7" x14ac:dyDescent="0.2">
      <c r="B5" s="65"/>
      <c r="C5" s="64"/>
    </row>
    <row r="6" spans="1:7" ht="17.25" x14ac:dyDescent="0.2">
      <c r="B6" s="1194" t="s">
        <v>475</v>
      </c>
      <c r="C6" s="1194"/>
    </row>
    <row r="7" spans="1:7" ht="15.75" x14ac:dyDescent="0.2">
      <c r="B7" s="1195" t="s">
        <v>334</v>
      </c>
      <c r="C7" s="1195"/>
    </row>
    <row r="8" spans="1:7" ht="15" x14ac:dyDescent="0.2">
      <c r="B8" s="1343" t="s">
        <v>808</v>
      </c>
      <c r="C8" s="1343"/>
    </row>
    <row r="9" spans="1:7" x14ac:dyDescent="0.2">
      <c r="B9" s="66"/>
      <c r="C9" s="66"/>
    </row>
    <row r="10" spans="1:7" ht="13.5" thickBot="1" x14ac:dyDescent="0.25">
      <c r="B10" s="7"/>
      <c r="C10" s="7" t="s">
        <v>335</v>
      </c>
    </row>
    <row r="11" spans="1:7" s="547" customFormat="1" thickTop="1" x14ac:dyDescent="0.2">
      <c r="A11" s="816"/>
      <c r="B11" s="817"/>
      <c r="C11" s="817"/>
    </row>
    <row r="12" spans="1:7" ht="15" x14ac:dyDescent="0.2">
      <c r="B12" s="821" t="s">
        <v>336</v>
      </c>
      <c r="C12" s="821" t="s">
        <v>338</v>
      </c>
    </row>
    <row r="13" spans="1:7" s="547" customFormat="1" thickBot="1" x14ac:dyDescent="0.25">
      <c r="B13" s="815"/>
      <c r="C13" s="815"/>
    </row>
    <row r="14" spans="1:7" ht="13.5" thickTop="1" x14ac:dyDescent="0.2">
      <c r="B14" s="68"/>
      <c r="C14" s="206"/>
    </row>
    <row r="15" spans="1:7" s="378" customFormat="1" ht="15" x14ac:dyDescent="0.2">
      <c r="B15" s="813" t="s">
        <v>367</v>
      </c>
      <c r="C15" s="455">
        <f>+C17+C21+C27</f>
        <v>121646.29023838311</v>
      </c>
    </row>
    <row r="16" spans="1:7" x14ac:dyDescent="0.2">
      <c r="B16" s="70"/>
      <c r="C16" s="208"/>
      <c r="D16" s="378"/>
      <c r="E16" s="378"/>
      <c r="F16" s="378"/>
      <c r="G16" s="378"/>
    </row>
    <row r="17" spans="2:7" s="378" customFormat="1" x14ac:dyDescent="0.2">
      <c r="B17" s="812" t="s">
        <v>756</v>
      </c>
      <c r="C17" s="1096">
        <f>+C19</f>
        <v>11921.296527783232</v>
      </c>
    </row>
    <row r="18" spans="2:7" x14ac:dyDescent="0.2">
      <c r="B18" s="70"/>
      <c r="C18" s="1098"/>
      <c r="D18" s="378"/>
      <c r="E18" s="378"/>
      <c r="F18" s="378"/>
      <c r="G18" s="378"/>
    </row>
    <row r="19" spans="2:7" s="378" customFormat="1" x14ac:dyDescent="0.2">
      <c r="B19" s="391" t="s">
        <v>478</v>
      </c>
      <c r="C19" s="1096">
        <v>11921.296527783232</v>
      </c>
    </row>
    <row r="20" spans="2:7" ht="15" x14ac:dyDescent="0.25">
      <c r="B20" s="70"/>
      <c r="C20" s="1099"/>
      <c r="D20" s="378"/>
      <c r="E20" s="378"/>
      <c r="F20" s="378"/>
      <c r="G20" s="378"/>
    </row>
    <row r="21" spans="2:7" s="378" customFormat="1" x14ac:dyDescent="0.2">
      <c r="B21" s="812" t="s">
        <v>757</v>
      </c>
      <c r="C21" s="396">
        <f>SUM(C23:C25)</f>
        <v>109678.88376726276</v>
      </c>
    </row>
    <row r="22" spans="2:7" x14ac:dyDescent="0.2">
      <c r="B22" s="71"/>
      <c r="C22" s="208"/>
      <c r="D22" s="378"/>
      <c r="E22" s="378"/>
      <c r="F22" s="378"/>
      <c r="G22" s="378"/>
    </row>
    <row r="23" spans="2:7" s="378" customFormat="1" x14ac:dyDescent="0.2">
      <c r="B23" s="814" t="s">
        <v>479</v>
      </c>
      <c r="C23" s="518">
        <v>56412.693506602343</v>
      </c>
    </row>
    <row r="24" spans="2:7" s="378" customFormat="1" x14ac:dyDescent="0.2">
      <c r="B24" s="814" t="s">
        <v>478</v>
      </c>
      <c r="C24" s="518">
        <v>52896.25675218906</v>
      </c>
    </row>
    <row r="25" spans="2:7" s="378" customFormat="1" x14ac:dyDescent="0.2">
      <c r="B25" s="814" t="s">
        <v>651</v>
      </c>
      <c r="C25" s="518">
        <v>369.93350847135008</v>
      </c>
    </row>
    <row r="26" spans="2:7" x14ac:dyDescent="0.2">
      <c r="B26" s="70"/>
      <c r="C26" s="208"/>
      <c r="D26" s="378"/>
      <c r="E26" s="378"/>
      <c r="F26" s="378"/>
      <c r="G26" s="378"/>
    </row>
    <row r="27" spans="2:7" s="378" customFormat="1" x14ac:dyDescent="0.2">
      <c r="B27" s="812" t="s">
        <v>480</v>
      </c>
      <c r="C27" s="396">
        <f>+C29</f>
        <v>46.109943337132876</v>
      </c>
    </row>
    <row r="28" spans="2:7" x14ac:dyDescent="0.2">
      <c r="B28" s="71"/>
      <c r="C28" s="208"/>
      <c r="D28" s="378"/>
      <c r="E28" s="378"/>
      <c r="F28" s="378"/>
      <c r="G28" s="378"/>
    </row>
    <row r="29" spans="2:7" s="378" customFormat="1" x14ac:dyDescent="0.2">
      <c r="B29" s="391" t="s">
        <v>478</v>
      </c>
      <c r="C29" s="396">
        <v>46.109943337132876</v>
      </c>
    </row>
    <row r="30" spans="2:7" x14ac:dyDescent="0.2">
      <c r="B30" s="70"/>
      <c r="C30" s="208"/>
      <c r="D30" s="378"/>
      <c r="E30" s="378"/>
      <c r="F30" s="378"/>
      <c r="G30" s="378"/>
    </row>
    <row r="31" spans="2:7" s="378" customFormat="1" ht="30" x14ac:dyDescent="0.2">
      <c r="B31" s="446" t="s">
        <v>214</v>
      </c>
      <c r="C31" s="1100">
        <v>605625</v>
      </c>
    </row>
    <row r="32" spans="2:7" ht="15.75" x14ac:dyDescent="0.25">
      <c r="B32" s="73"/>
      <c r="C32" s="350"/>
      <c r="D32" s="378"/>
      <c r="E32" s="378"/>
      <c r="F32" s="378"/>
      <c r="G32" s="378"/>
    </row>
    <row r="33" spans="1:244" s="378" customFormat="1" ht="15" x14ac:dyDescent="0.2">
      <c r="B33" s="813" t="s">
        <v>313</v>
      </c>
      <c r="C33" s="455">
        <f>+C35</f>
        <v>894542.17999999982</v>
      </c>
    </row>
    <row r="34" spans="1:244" ht="15.75" x14ac:dyDescent="0.25">
      <c r="B34" s="73"/>
      <c r="C34" s="350"/>
      <c r="D34" s="378"/>
      <c r="E34" s="378"/>
      <c r="F34" s="378"/>
      <c r="G34" s="378"/>
    </row>
    <row r="35" spans="1:244" s="378" customFormat="1" x14ac:dyDescent="0.2">
      <c r="B35" s="812" t="s">
        <v>339</v>
      </c>
      <c r="C35" s="1101">
        <v>894542.17999999982</v>
      </c>
    </row>
    <row r="36" spans="1:244" ht="15" x14ac:dyDescent="0.25">
      <c r="B36" s="71"/>
      <c r="C36" s="1102"/>
      <c r="D36" s="378"/>
      <c r="E36" s="378"/>
      <c r="F36" s="378"/>
      <c r="G36" s="378"/>
    </row>
    <row r="37" spans="1:244" ht="15" x14ac:dyDescent="0.2">
      <c r="B37" s="811" t="s">
        <v>184</v>
      </c>
      <c r="C37" s="455">
        <f>+C33+C31+C15</f>
        <v>1621813.4702383829</v>
      </c>
      <c r="D37" s="378"/>
      <c r="E37" s="378"/>
      <c r="F37" s="378"/>
      <c r="G37" s="378"/>
    </row>
    <row r="38" spans="1:244" ht="13.5" thickBot="1" x14ac:dyDescent="0.25">
      <c r="B38" s="74"/>
      <c r="C38" s="1103"/>
      <c r="D38" s="378"/>
      <c r="E38" s="378"/>
      <c r="F38" s="378"/>
      <c r="G38" s="378"/>
    </row>
    <row r="39" spans="1:244" s="75" customFormat="1" ht="16.5" thickTop="1" x14ac:dyDescent="0.25">
      <c r="A39" s="7"/>
      <c r="B39" s="7"/>
      <c r="C39" s="7"/>
      <c r="D39" s="378"/>
      <c r="E39" s="378"/>
      <c r="F39" s="378"/>
      <c r="G39" s="378"/>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row>
    <row r="40" spans="1:244" x14ac:dyDescent="0.2">
      <c r="B40" s="1344" t="s">
        <v>968</v>
      </c>
      <c r="C40" s="1344"/>
      <c r="D40" s="378"/>
      <c r="E40" s="378"/>
      <c r="F40" s="378"/>
      <c r="G40" s="378"/>
    </row>
    <row r="41" spans="1:244" x14ac:dyDescent="0.2">
      <c r="B41" s="1344"/>
      <c r="C41" s="1344"/>
      <c r="D41" s="378"/>
      <c r="E41" s="378"/>
      <c r="F41" s="378"/>
      <c r="G41" s="378"/>
    </row>
    <row r="42" spans="1:244" x14ac:dyDescent="0.2">
      <c r="B42" s="1344"/>
      <c r="C42" s="1344"/>
      <c r="D42" s="378"/>
      <c r="E42" s="378"/>
      <c r="F42" s="378"/>
      <c r="G42" s="378"/>
    </row>
    <row r="43" spans="1:244" x14ac:dyDescent="0.2">
      <c r="B43" s="1344"/>
      <c r="C43" s="1344"/>
      <c r="D43" s="378"/>
      <c r="E43" s="378"/>
      <c r="F43" s="378"/>
      <c r="G43" s="378"/>
    </row>
    <row r="44" spans="1:244" ht="12.75" customHeight="1" x14ac:dyDescent="0.2">
      <c r="B44" s="77"/>
      <c r="C44" s="77"/>
      <c r="D44" s="378"/>
      <c r="E44" s="378"/>
      <c r="F44" s="378"/>
      <c r="G44" s="378"/>
    </row>
    <row r="45" spans="1:244" ht="12.75" customHeight="1" x14ac:dyDescent="0.2">
      <c r="B45" s="77"/>
      <c r="C45" s="77"/>
      <c r="D45" s="378"/>
      <c r="E45" s="378"/>
      <c r="F45" s="378"/>
      <c r="G45" s="378"/>
    </row>
    <row r="46" spans="1:244" ht="17.25" x14ac:dyDescent="0.2">
      <c r="B46" s="1194" t="s">
        <v>967</v>
      </c>
      <c r="C46" s="1194"/>
      <c r="D46" s="378"/>
      <c r="E46" s="378"/>
      <c r="F46" s="378"/>
      <c r="G46" s="378"/>
    </row>
    <row r="47" spans="1:244" ht="13.5" thickBot="1" x14ac:dyDescent="0.25">
      <c r="B47" s="7"/>
      <c r="C47" s="7" t="s">
        <v>335</v>
      </c>
      <c r="D47" s="378"/>
      <c r="E47" s="378"/>
      <c r="F47" s="378"/>
      <c r="G47" s="378"/>
    </row>
    <row r="48" spans="1:244" s="547" customFormat="1" ht="13.5" thickTop="1" x14ac:dyDescent="0.2">
      <c r="B48" s="817"/>
      <c r="C48" s="817"/>
      <c r="D48" s="378"/>
      <c r="E48" s="378"/>
      <c r="F48" s="378"/>
      <c r="G48" s="378"/>
    </row>
    <row r="49" spans="2:7" s="378" customFormat="1" ht="15" customHeight="1" x14ac:dyDescent="0.2">
      <c r="B49" s="820" t="s">
        <v>336</v>
      </c>
      <c r="C49" s="821" t="s">
        <v>337</v>
      </c>
    </row>
    <row r="50" spans="2:7" s="547" customFormat="1" ht="13.5" thickBot="1" x14ac:dyDescent="0.25">
      <c r="B50" s="815"/>
      <c r="C50" s="815"/>
      <c r="D50" s="378"/>
      <c r="E50" s="378"/>
      <c r="F50" s="378"/>
      <c r="G50" s="378"/>
    </row>
    <row r="51" spans="2:7" ht="13.5" thickTop="1" x14ac:dyDescent="0.2">
      <c r="B51" s="78"/>
      <c r="C51" s="79"/>
      <c r="D51" s="378"/>
      <c r="E51" s="378"/>
      <c r="F51" s="378"/>
      <c r="G51" s="378"/>
    </row>
    <row r="52" spans="2:7" s="378" customFormat="1" ht="15.75" x14ac:dyDescent="0.2">
      <c r="B52" s="818" t="s">
        <v>16</v>
      </c>
      <c r="C52" s="1097">
        <f>+C54+C55+C57+C58</f>
        <v>230801.6</v>
      </c>
    </row>
    <row r="53" spans="2:7" x14ac:dyDescent="0.2">
      <c r="B53" s="81"/>
      <c r="C53" s="208"/>
      <c r="D53" s="378"/>
      <c r="E53" s="378"/>
      <c r="F53" s="378"/>
      <c r="G53" s="378"/>
    </row>
    <row r="54" spans="2:7" s="378" customFormat="1" ht="17.25" customHeight="1" x14ac:dyDescent="0.2">
      <c r="B54" s="819" t="s">
        <v>17</v>
      </c>
      <c r="C54" s="1104">
        <v>179668.76</v>
      </c>
    </row>
    <row r="55" spans="2:7" s="378" customFormat="1" x14ac:dyDescent="0.2">
      <c r="B55" s="819" t="s">
        <v>18</v>
      </c>
      <c r="C55" s="1104">
        <v>5804</v>
      </c>
    </row>
    <row r="56" spans="2:7" ht="15" x14ac:dyDescent="0.25">
      <c r="B56" s="82"/>
      <c r="C56" s="1105"/>
      <c r="D56" s="378"/>
      <c r="E56" s="378"/>
      <c r="F56" s="378"/>
      <c r="G56" s="378"/>
    </row>
    <row r="57" spans="2:7" s="378" customFormat="1" x14ac:dyDescent="0.2">
      <c r="B57" s="819" t="s">
        <v>19</v>
      </c>
      <c r="C57" s="1104">
        <v>45267.53</v>
      </c>
    </row>
    <row r="58" spans="2:7" s="378" customFormat="1" x14ac:dyDescent="0.2">
      <c r="B58" s="819" t="s">
        <v>18</v>
      </c>
      <c r="C58" s="1104">
        <v>61.31</v>
      </c>
    </row>
    <row r="59" spans="2:7" ht="13.5" thickBot="1" x14ac:dyDescent="0.25">
      <c r="B59" s="29"/>
      <c r="C59" s="83"/>
      <c r="D59" s="378"/>
      <c r="E59" s="378"/>
      <c r="F59" s="378"/>
      <c r="G59" s="378"/>
    </row>
    <row r="60" spans="2:7" ht="13.5" thickTop="1" x14ac:dyDescent="0.2">
      <c r="D60" s="378"/>
      <c r="E60" s="378"/>
      <c r="F60" s="378"/>
      <c r="G60" s="378"/>
    </row>
  </sheetData>
  <mergeCells count="5">
    <mergeCell ref="B6:C6"/>
    <mergeCell ref="B7:C7"/>
    <mergeCell ref="B8:C8"/>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3" orientation="portrait"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showRuler="0" zoomScale="85" zoomScaleNormal="85" zoomScaleSheetLayoutView="85" workbookViewId="0"/>
  </sheetViews>
  <sheetFormatPr baseColWidth="10" defaultColWidth="11.42578125" defaultRowHeight="12.75" x14ac:dyDescent="0.2"/>
  <cols>
    <col min="1" max="1" width="6.85546875" style="33" customWidth="1"/>
    <col min="2" max="2" width="59.7109375" style="33" bestFit="1" customWidth="1"/>
    <col min="3" max="3" width="30.7109375" style="33" customWidth="1"/>
    <col min="4" max="4" width="19.28515625" style="33" customWidth="1"/>
    <col min="5" max="9" width="11.42578125" style="33"/>
    <col min="10" max="10" width="12.7109375" style="33" bestFit="1" customWidth="1"/>
    <col min="11" max="16384" width="11.42578125" style="33"/>
  </cols>
  <sheetData>
    <row r="1" spans="1:4" ht="15" x14ac:dyDescent="0.25">
      <c r="A1" s="1128" t="s">
        <v>262</v>
      </c>
      <c r="B1" s="1130"/>
      <c r="C1" s="357"/>
      <c r="D1" s="357"/>
    </row>
    <row r="2" spans="1:4" ht="15" customHeight="1" x14ac:dyDescent="0.25">
      <c r="A2" s="567"/>
      <c r="B2" s="509" t="s">
        <v>642</v>
      </c>
      <c r="C2" s="37"/>
      <c r="D2" s="50"/>
    </row>
    <row r="3" spans="1:4" ht="15" customHeight="1" x14ac:dyDescent="0.25">
      <c r="A3" s="567"/>
      <c r="B3" s="917" t="s">
        <v>362</v>
      </c>
      <c r="C3" s="37"/>
      <c r="D3" s="50"/>
    </row>
    <row r="4" spans="1:4" ht="15" x14ac:dyDescent="0.25">
      <c r="B4" s="39"/>
      <c r="C4" s="37"/>
      <c r="D4" s="51"/>
    </row>
    <row r="5" spans="1:4" x14ac:dyDescent="0.2">
      <c r="B5" s="37"/>
      <c r="C5" s="37"/>
      <c r="D5" s="51"/>
    </row>
    <row r="6" spans="1:4" ht="17.25" x14ac:dyDescent="0.3">
      <c r="B6" s="1258" t="s">
        <v>386</v>
      </c>
      <c r="C6" s="1258"/>
      <c r="D6" s="52"/>
    </row>
    <row r="7" spans="1:4" ht="15" x14ac:dyDescent="0.25">
      <c r="B7" s="1345" t="s">
        <v>809</v>
      </c>
      <c r="C7" s="1345"/>
      <c r="D7" s="53"/>
    </row>
    <row r="8" spans="1:4" ht="15" x14ac:dyDescent="0.25">
      <c r="B8" s="54"/>
      <c r="C8" s="54"/>
      <c r="D8" s="54"/>
    </row>
    <row r="9" spans="1:4" ht="13.5" thickBot="1" x14ac:dyDescent="0.25">
      <c r="B9" s="55"/>
      <c r="C9" s="7"/>
      <c r="D9" s="51"/>
    </row>
    <row r="10" spans="1:4" ht="13.5" customHeight="1" thickTop="1" x14ac:dyDescent="0.2">
      <c r="B10" s="1346" t="s">
        <v>387</v>
      </c>
      <c r="C10" s="1349" t="s">
        <v>413</v>
      </c>
    </row>
    <row r="11" spans="1:4" x14ac:dyDescent="0.2">
      <c r="B11" s="1347"/>
      <c r="C11" s="1350"/>
    </row>
    <row r="12" spans="1:4" ht="13.5" customHeight="1" x14ac:dyDescent="0.2">
      <c r="B12" s="1347"/>
      <c r="C12" s="1350"/>
    </row>
    <row r="13" spans="1:4" x14ac:dyDescent="0.2">
      <c r="B13" s="1348"/>
      <c r="C13" s="1351"/>
    </row>
    <row r="14" spans="1:4" x14ac:dyDescent="0.2">
      <c r="B14" s="56"/>
      <c r="C14" s="57"/>
    </row>
    <row r="15" spans="1:4" ht="15.75" x14ac:dyDescent="0.2">
      <c r="B15" s="822" t="s">
        <v>330</v>
      </c>
      <c r="C15" s="823">
        <f>SUM(C17:C40)</f>
        <v>894542.17999999982</v>
      </c>
    </row>
    <row r="16" spans="1:4" ht="15" x14ac:dyDescent="0.25">
      <c r="B16" s="58"/>
      <c r="C16" s="59"/>
    </row>
    <row r="17" spans="2:3" ht="15" x14ac:dyDescent="0.2">
      <c r="B17" s="825" t="s">
        <v>388</v>
      </c>
      <c r="C17" s="826">
        <v>17131.760000000002</v>
      </c>
    </row>
    <row r="18" spans="2:3" ht="15" x14ac:dyDescent="0.2">
      <c r="B18" s="824" t="s">
        <v>389</v>
      </c>
      <c r="C18" s="826">
        <v>10506.23</v>
      </c>
    </row>
    <row r="19" spans="2:3" ht="15" x14ac:dyDescent="0.2">
      <c r="B19" s="825" t="s">
        <v>390</v>
      </c>
      <c r="C19" s="826">
        <v>37722.44</v>
      </c>
    </row>
    <row r="20" spans="2:3" ht="15" x14ac:dyDescent="0.2">
      <c r="B20" s="825" t="s">
        <v>391</v>
      </c>
      <c r="C20" s="826">
        <v>52201.61</v>
      </c>
    </row>
    <row r="21" spans="2:3" ht="15" x14ac:dyDescent="0.2">
      <c r="B21" s="825" t="s">
        <v>392</v>
      </c>
      <c r="C21" s="826">
        <v>62927</v>
      </c>
    </row>
    <row r="22" spans="2:3" ht="15" x14ac:dyDescent="0.2">
      <c r="B22" s="825" t="s">
        <v>393</v>
      </c>
      <c r="C22" s="826">
        <v>22771.19</v>
      </c>
    </row>
    <row r="23" spans="2:3" ht="15" x14ac:dyDescent="0.2">
      <c r="B23" s="825" t="s">
        <v>394</v>
      </c>
      <c r="C23" s="826">
        <v>174029.24</v>
      </c>
    </row>
    <row r="24" spans="2:3" ht="15" x14ac:dyDescent="0.2">
      <c r="B24" s="825" t="s">
        <v>395</v>
      </c>
      <c r="C24" s="826">
        <v>1012.32</v>
      </c>
    </row>
    <row r="25" spans="2:3" ht="15" x14ac:dyDescent="0.2">
      <c r="B25" s="825" t="s">
        <v>0</v>
      </c>
      <c r="C25" s="826">
        <v>5281.42</v>
      </c>
    </row>
    <row r="26" spans="2:3" ht="15" x14ac:dyDescent="0.2">
      <c r="B26" s="825" t="s">
        <v>1</v>
      </c>
      <c r="C26" s="826">
        <v>11462.16</v>
      </c>
    </row>
    <row r="27" spans="2:3" ht="15" x14ac:dyDescent="0.2">
      <c r="B27" s="825" t="s">
        <v>2</v>
      </c>
      <c r="C27" s="826">
        <v>6240.8700000000008</v>
      </c>
    </row>
    <row r="28" spans="2:3" ht="15" x14ac:dyDescent="0.2">
      <c r="B28" s="824" t="s">
        <v>3</v>
      </c>
      <c r="C28" s="826">
        <v>8118.63</v>
      </c>
    </row>
    <row r="29" spans="2:3" ht="15" x14ac:dyDescent="0.2">
      <c r="B29" s="825" t="s">
        <v>4</v>
      </c>
      <c r="C29" s="826">
        <v>159356.86000000002</v>
      </c>
    </row>
    <row r="30" spans="2:3" ht="15" x14ac:dyDescent="0.2">
      <c r="B30" s="825" t="s">
        <v>5</v>
      </c>
      <c r="C30" s="826">
        <v>11648.19</v>
      </c>
    </row>
    <row r="31" spans="2:3" ht="15" x14ac:dyDescent="0.2">
      <c r="B31" s="825" t="s">
        <v>6</v>
      </c>
      <c r="C31" s="826">
        <v>93100.55</v>
      </c>
    </row>
    <row r="32" spans="2:3" ht="15" x14ac:dyDescent="0.2">
      <c r="B32" s="825" t="s">
        <v>7</v>
      </c>
      <c r="C32" s="826">
        <v>28198.28</v>
      </c>
    </row>
    <row r="33" spans="2:3" ht="15" x14ac:dyDescent="0.2">
      <c r="B33" s="824" t="s">
        <v>8</v>
      </c>
      <c r="C33" s="826">
        <v>56551.09</v>
      </c>
    </row>
    <row r="34" spans="2:3" ht="15" x14ac:dyDescent="0.2">
      <c r="B34" s="825" t="s">
        <v>9</v>
      </c>
      <c r="C34" s="826">
        <v>38224.660000000003</v>
      </c>
    </row>
    <row r="35" spans="2:3" ht="15" x14ac:dyDescent="0.2">
      <c r="B35" s="825" t="s">
        <v>10</v>
      </c>
      <c r="C35" s="826">
        <v>3669.69</v>
      </c>
    </row>
    <row r="36" spans="2:3" ht="15" x14ac:dyDescent="0.2">
      <c r="B36" s="825" t="s">
        <v>11</v>
      </c>
      <c r="C36" s="826">
        <v>347.46</v>
      </c>
    </row>
    <row r="37" spans="2:3" ht="15" x14ac:dyDescent="0.2">
      <c r="B37" s="825" t="s">
        <v>12</v>
      </c>
      <c r="C37" s="826">
        <v>44389.4</v>
      </c>
    </row>
    <row r="38" spans="2:3" ht="15" x14ac:dyDescent="0.2">
      <c r="B38" s="825" t="s">
        <v>13</v>
      </c>
      <c r="C38" s="826">
        <v>37870.86</v>
      </c>
    </row>
    <row r="39" spans="2:3" ht="15" x14ac:dyDescent="0.2">
      <c r="B39" s="825" t="s">
        <v>14</v>
      </c>
      <c r="C39" s="826">
        <v>917.08</v>
      </c>
    </row>
    <row r="40" spans="2:3" ht="15" x14ac:dyDescent="0.2">
      <c r="B40" s="825" t="s">
        <v>15</v>
      </c>
      <c r="C40" s="826">
        <v>10863.19</v>
      </c>
    </row>
    <row r="41" spans="2:3" ht="13.5" thickBot="1" x14ac:dyDescent="0.25">
      <c r="B41" s="60"/>
      <c r="C41" s="61"/>
    </row>
    <row r="42" spans="2:3" ht="12.75" customHeight="1" thickTop="1" x14ac:dyDescent="0.25">
      <c r="B42" s="7"/>
      <c r="C42" s="62"/>
    </row>
    <row r="43" spans="2:3" ht="12.75" customHeight="1" x14ac:dyDescent="0.2">
      <c r="B43" s="1352" t="s">
        <v>767</v>
      </c>
      <c r="C43" s="1352"/>
    </row>
    <row r="44" spans="2:3" x14ac:dyDescent="0.2">
      <c r="B44" s="63"/>
      <c r="C44" s="6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showGridLines="0" showRuler="0" zoomScale="85" zoomScaleNormal="85" zoomScaleSheetLayoutView="85" workbookViewId="0"/>
  </sheetViews>
  <sheetFormatPr baseColWidth="10" defaultColWidth="11.42578125" defaultRowHeight="12.75" x14ac:dyDescent="0.2"/>
  <cols>
    <col min="1" max="1" width="6.85546875" style="3" customWidth="1"/>
    <col min="2" max="2" width="32.7109375" style="3" customWidth="1"/>
    <col min="3" max="3" width="24" style="3" bestFit="1" customWidth="1"/>
    <col min="4" max="16" width="11.5703125" style="3" bestFit="1" customWidth="1"/>
    <col min="17" max="17" width="12.28515625" style="3" bestFit="1" customWidth="1"/>
    <col min="18" max="23" width="11.5703125" style="3" bestFit="1" customWidth="1"/>
    <col min="24" max="29" width="11.5703125" style="3" customWidth="1"/>
    <col min="30" max="16384" width="11.42578125" style="3"/>
  </cols>
  <sheetData>
    <row r="1" spans="1:30" ht="15" x14ac:dyDescent="0.25">
      <c r="A1" s="1128" t="s">
        <v>262</v>
      </c>
      <c r="B1" s="1129"/>
    </row>
    <row r="2" spans="1:30" ht="15" customHeight="1" x14ac:dyDescent="0.25">
      <c r="A2" s="244"/>
      <c r="B2" s="509" t="s">
        <v>642</v>
      </c>
      <c r="C2" s="37"/>
      <c r="D2" s="37"/>
      <c r="E2" s="37"/>
      <c r="F2" s="37"/>
      <c r="G2" s="37"/>
      <c r="H2" s="37"/>
      <c r="I2" s="37"/>
      <c r="J2" s="37"/>
      <c r="K2" s="37"/>
      <c r="L2" s="37"/>
      <c r="M2" s="37"/>
      <c r="N2" s="37"/>
      <c r="O2" s="37"/>
      <c r="P2" s="38"/>
      <c r="Q2" s="38"/>
      <c r="R2" s="38"/>
      <c r="S2" s="38"/>
      <c r="T2" s="38"/>
      <c r="U2" s="38"/>
      <c r="V2" s="38"/>
      <c r="W2" s="37"/>
      <c r="X2" s="37"/>
      <c r="Y2" s="37"/>
      <c r="Z2" s="37"/>
      <c r="AA2" s="37"/>
      <c r="AB2" s="37"/>
      <c r="AC2" s="37"/>
    </row>
    <row r="3" spans="1:30" ht="15" customHeight="1" x14ac:dyDescent="0.25">
      <c r="A3" s="244"/>
      <c r="B3" s="995" t="s">
        <v>792</v>
      </c>
      <c r="C3" s="37"/>
      <c r="D3" s="37"/>
      <c r="E3" s="37"/>
      <c r="F3" s="37"/>
      <c r="G3" s="37"/>
      <c r="H3" s="37"/>
      <c r="I3" s="37"/>
      <c r="J3" s="37"/>
      <c r="K3" s="37"/>
      <c r="L3" s="37"/>
      <c r="M3" s="37"/>
      <c r="N3" s="37"/>
      <c r="O3" s="37"/>
      <c r="P3" s="38"/>
      <c r="Q3" s="38"/>
      <c r="R3" s="38"/>
      <c r="S3" s="38"/>
      <c r="T3" s="38"/>
      <c r="U3" s="38"/>
      <c r="V3" s="38"/>
      <c r="W3" s="37"/>
      <c r="X3" s="37"/>
      <c r="Y3" s="37"/>
      <c r="Z3" s="37"/>
      <c r="AA3" s="37"/>
      <c r="AB3" s="37"/>
      <c r="AC3" s="37"/>
    </row>
    <row r="4" spans="1:30" x14ac:dyDescent="0.2">
      <c r="B4" s="37"/>
      <c r="C4" s="37"/>
      <c r="D4" s="37"/>
      <c r="E4" s="37"/>
      <c r="F4" s="37"/>
      <c r="G4" s="37"/>
      <c r="H4" s="37"/>
      <c r="I4" s="37"/>
      <c r="J4" s="37"/>
      <c r="K4" s="37"/>
      <c r="L4" s="37"/>
      <c r="M4" s="37"/>
      <c r="N4" s="37"/>
      <c r="O4" s="37"/>
      <c r="P4" s="38"/>
      <c r="Q4" s="38"/>
      <c r="R4" s="38"/>
      <c r="S4" s="38"/>
      <c r="T4" s="38"/>
      <c r="U4" s="38"/>
      <c r="V4" s="38"/>
      <c r="W4" s="37"/>
      <c r="X4" s="37"/>
      <c r="Y4" s="37"/>
      <c r="Z4" s="37"/>
      <c r="AA4" s="37"/>
      <c r="AB4" s="37"/>
      <c r="AC4" s="37"/>
    </row>
    <row r="5" spans="1:30" x14ac:dyDescent="0.2">
      <c r="B5" s="37"/>
      <c r="C5" s="37"/>
      <c r="D5" s="37"/>
      <c r="E5" s="37"/>
      <c r="F5" s="37"/>
      <c r="G5" s="37"/>
      <c r="H5" s="37"/>
      <c r="I5" s="37"/>
      <c r="J5" s="37"/>
      <c r="K5" s="37"/>
      <c r="L5" s="37"/>
      <c r="M5" s="37"/>
      <c r="N5" s="37"/>
      <c r="O5" s="37"/>
      <c r="P5" s="38"/>
      <c r="Q5" s="38"/>
      <c r="R5" s="38"/>
      <c r="S5" s="38"/>
      <c r="T5" s="38"/>
      <c r="U5" s="38"/>
      <c r="V5" s="38"/>
      <c r="W5" s="37"/>
      <c r="X5" s="37"/>
      <c r="Y5" s="37"/>
      <c r="Z5" s="37"/>
      <c r="AA5" s="37"/>
      <c r="AB5" s="37"/>
      <c r="AC5" s="37"/>
    </row>
    <row r="6" spans="1:30" ht="17.25" x14ac:dyDescent="0.3">
      <c r="B6" s="1203" t="s">
        <v>738</v>
      </c>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40"/>
    </row>
    <row r="7" spans="1:30" ht="15" x14ac:dyDescent="0.2">
      <c r="B7" s="1355" t="s">
        <v>31</v>
      </c>
      <c r="C7" s="1355"/>
      <c r="D7" s="1355"/>
      <c r="E7" s="1355"/>
      <c r="F7" s="1355"/>
      <c r="G7" s="1355"/>
      <c r="H7" s="1355"/>
      <c r="I7" s="1355"/>
      <c r="J7" s="1355"/>
      <c r="K7" s="1355"/>
      <c r="L7" s="1355"/>
      <c r="M7" s="1355"/>
      <c r="N7" s="1355"/>
      <c r="O7" s="1355"/>
      <c r="P7" s="1355"/>
      <c r="Q7" s="1355"/>
      <c r="R7" s="1355"/>
      <c r="S7" s="1355"/>
      <c r="T7" s="1355"/>
      <c r="U7" s="1355"/>
      <c r="V7" s="1355"/>
      <c r="W7" s="1355"/>
      <c r="X7" s="1355"/>
      <c r="Y7" s="1355"/>
      <c r="Z7" s="1355"/>
      <c r="AA7" s="1355"/>
      <c r="AB7" s="1355"/>
      <c r="AC7" s="41"/>
    </row>
    <row r="8" spans="1:30" x14ac:dyDescent="0.2">
      <c r="B8" s="37"/>
      <c r="C8" s="37"/>
      <c r="D8" s="37"/>
      <c r="E8" s="37"/>
      <c r="F8" s="37"/>
      <c r="G8" s="37"/>
      <c r="H8" s="37"/>
      <c r="I8" s="37"/>
      <c r="J8" s="37"/>
      <c r="K8" s="37"/>
      <c r="L8" s="37"/>
      <c r="M8" s="37"/>
      <c r="N8" s="37"/>
      <c r="O8" s="37"/>
      <c r="P8" s="38"/>
      <c r="Q8" s="38"/>
      <c r="R8" s="38"/>
      <c r="S8" s="38"/>
      <c r="T8" s="38"/>
      <c r="U8" s="38"/>
      <c r="V8" s="38"/>
      <c r="W8" s="37"/>
      <c r="X8" s="37"/>
      <c r="Y8" s="37"/>
      <c r="Z8" s="37"/>
      <c r="AA8" s="37"/>
      <c r="AB8" s="37"/>
      <c r="AC8" s="37"/>
    </row>
    <row r="9" spans="1:30" ht="13.5" thickBot="1" x14ac:dyDescent="0.25">
      <c r="B9" s="994" t="s">
        <v>204</v>
      </c>
      <c r="C9" s="37"/>
      <c r="D9" s="37"/>
      <c r="E9" s="37"/>
      <c r="F9" s="37"/>
      <c r="G9" s="37"/>
      <c r="H9" s="37"/>
      <c r="I9" s="37"/>
      <c r="J9" s="37"/>
      <c r="K9" s="37"/>
      <c r="L9" s="37"/>
      <c r="M9" s="37"/>
      <c r="N9" s="37"/>
      <c r="O9" s="37"/>
      <c r="P9" s="38"/>
      <c r="Q9" s="38"/>
      <c r="R9" s="38"/>
      <c r="S9" s="38"/>
      <c r="T9" s="38"/>
      <c r="U9" s="38"/>
      <c r="V9" s="38"/>
      <c r="W9" s="37"/>
      <c r="X9" s="37"/>
      <c r="Y9" s="37"/>
      <c r="Z9" s="37"/>
      <c r="AA9" s="37"/>
      <c r="AB9" s="37"/>
      <c r="AC9" s="37"/>
    </row>
    <row r="10" spans="1:30" ht="42.75" customHeight="1" thickTop="1" thickBot="1" x14ac:dyDescent="0.25">
      <c r="A10" s="35"/>
      <c r="B10" s="1356" t="s">
        <v>32</v>
      </c>
      <c r="C10" s="1357"/>
      <c r="D10" s="827">
        <v>1993</v>
      </c>
      <c r="E10" s="827">
        <v>1994</v>
      </c>
      <c r="F10" s="827">
        <v>1995</v>
      </c>
      <c r="G10" s="827">
        <v>1996</v>
      </c>
      <c r="H10" s="827">
        <v>1997</v>
      </c>
      <c r="I10" s="827">
        <v>1998</v>
      </c>
      <c r="J10" s="827">
        <v>1999</v>
      </c>
      <c r="K10" s="827">
        <v>2000</v>
      </c>
      <c r="L10" s="827">
        <v>2001</v>
      </c>
      <c r="M10" s="827">
        <v>2002</v>
      </c>
      <c r="N10" s="827">
        <v>2003</v>
      </c>
      <c r="O10" s="828">
        <v>2004</v>
      </c>
      <c r="P10" s="828">
        <v>2005</v>
      </c>
      <c r="Q10" s="828">
        <v>2006</v>
      </c>
      <c r="R10" s="828">
        <v>2007</v>
      </c>
      <c r="S10" s="828">
        <v>2008</v>
      </c>
      <c r="T10" s="828">
        <v>2009</v>
      </c>
      <c r="U10" s="828">
        <v>2010</v>
      </c>
      <c r="V10" s="829">
        <v>2011</v>
      </c>
      <c r="W10" s="829">
        <v>2012</v>
      </c>
      <c r="X10" s="828">
        <v>2013</v>
      </c>
      <c r="Y10" s="675">
        <v>2014</v>
      </c>
      <c r="Z10" s="675">
        <v>2015</v>
      </c>
      <c r="AA10" s="675">
        <v>2016</v>
      </c>
      <c r="AB10" s="675">
        <v>2017</v>
      </c>
      <c r="AC10" s="675" t="s">
        <v>357</v>
      </c>
    </row>
    <row r="11" spans="1:30" ht="15.75" thickTop="1" x14ac:dyDescent="0.2">
      <c r="A11" s="43"/>
      <c r="B11" s="1358" t="s">
        <v>33</v>
      </c>
      <c r="C11" s="830" t="s">
        <v>34</v>
      </c>
      <c r="D11" s="831">
        <v>1596.86</v>
      </c>
      <c r="E11" s="831">
        <v>873.74</v>
      </c>
      <c r="F11" s="831">
        <v>2404.88</v>
      </c>
      <c r="G11" s="831">
        <v>824.23</v>
      </c>
      <c r="H11" s="831">
        <v>441.81599999999997</v>
      </c>
      <c r="I11" s="831">
        <v>0</v>
      </c>
      <c r="J11" s="831">
        <v>0</v>
      </c>
      <c r="K11" s="831">
        <v>2067.4160000000002</v>
      </c>
      <c r="L11" s="831">
        <v>10563.591</v>
      </c>
      <c r="M11" s="831">
        <v>0</v>
      </c>
      <c r="N11" s="831">
        <v>5604.7070000000003</v>
      </c>
      <c r="O11" s="832">
        <v>3450.8789999999999</v>
      </c>
      <c r="P11" s="832">
        <v>0</v>
      </c>
      <c r="Q11" s="832">
        <v>0</v>
      </c>
      <c r="R11" s="832">
        <v>0</v>
      </c>
      <c r="S11" s="832">
        <v>0</v>
      </c>
      <c r="T11" s="832">
        <v>0</v>
      </c>
      <c r="U11" s="832">
        <v>0</v>
      </c>
      <c r="V11" s="832">
        <v>0</v>
      </c>
      <c r="W11" s="831">
        <v>0</v>
      </c>
      <c r="X11" s="833">
        <v>0</v>
      </c>
      <c r="Y11" s="833">
        <v>0</v>
      </c>
      <c r="Z11" s="833">
        <v>0</v>
      </c>
      <c r="AA11" s="833">
        <v>0</v>
      </c>
      <c r="AB11" s="833">
        <v>0</v>
      </c>
      <c r="AC11" s="834">
        <f>SUM(D11:AB11)</f>
        <v>27828.118999999999</v>
      </c>
      <c r="AD11" s="111"/>
    </row>
    <row r="12" spans="1:30" ht="15" x14ac:dyDescent="0.2">
      <c r="A12" s="45"/>
      <c r="B12" s="1358"/>
      <c r="C12" s="835" t="s">
        <v>35</v>
      </c>
      <c r="D12" s="836">
        <v>-275.69</v>
      </c>
      <c r="E12" s="836">
        <v>-227.16</v>
      </c>
      <c r="F12" s="836">
        <v>-285.08999999999997</v>
      </c>
      <c r="G12" s="836">
        <v>-273.45999999999998</v>
      </c>
      <c r="H12" s="836">
        <v>-481.91800000000001</v>
      </c>
      <c r="I12" s="836">
        <v>-653.86500000000001</v>
      </c>
      <c r="J12" s="836">
        <v>-827.11800000000005</v>
      </c>
      <c r="K12" s="836">
        <v>-1283.886</v>
      </c>
      <c r="L12" s="836">
        <v>-1182.9860000000001</v>
      </c>
      <c r="M12" s="836">
        <v>-729.2</v>
      </c>
      <c r="N12" s="836">
        <v>-5705.8109999999997</v>
      </c>
      <c r="O12" s="837">
        <v>-5493.8029999999999</v>
      </c>
      <c r="P12" s="837">
        <v>-3588.5559000000007</v>
      </c>
      <c r="Q12" s="837">
        <v>-9530.1106799999998</v>
      </c>
      <c r="R12" s="837">
        <v>0</v>
      </c>
      <c r="S12" s="837">
        <v>0</v>
      </c>
      <c r="T12" s="837">
        <v>0</v>
      </c>
      <c r="U12" s="837">
        <v>0</v>
      </c>
      <c r="V12" s="837">
        <v>0</v>
      </c>
      <c r="W12" s="836">
        <v>0</v>
      </c>
      <c r="X12" s="838">
        <v>0</v>
      </c>
      <c r="Y12" s="838">
        <v>0</v>
      </c>
      <c r="Z12" s="838">
        <v>0</v>
      </c>
      <c r="AA12" s="839">
        <v>0</v>
      </c>
      <c r="AB12" s="839">
        <v>0</v>
      </c>
      <c r="AC12" s="840">
        <f>SUM(D12:AB12)</f>
        <v>-30538.653579999998</v>
      </c>
      <c r="AD12" s="111"/>
    </row>
    <row r="13" spans="1:30" ht="15" x14ac:dyDescent="0.2">
      <c r="A13" s="45"/>
      <c r="B13" s="1358"/>
      <c r="C13" s="835" t="s">
        <v>36</v>
      </c>
      <c r="D13" s="836">
        <v>1321.17</v>
      </c>
      <c r="E13" s="836">
        <v>646.58000000000004</v>
      </c>
      <c r="F13" s="836">
        <v>2119.79</v>
      </c>
      <c r="G13" s="836">
        <v>550.77</v>
      </c>
      <c r="H13" s="836">
        <v>-40.102000000000032</v>
      </c>
      <c r="I13" s="836">
        <v>-653.86500000000001</v>
      </c>
      <c r="J13" s="836">
        <v>-827.11800000000005</v>
      </c>
      <c r="K13" s="836">
        <v>783.53</v>
      </c>
      <c r="L13" s="836">
        <v>9380.6049999999996</v>
      </c>
      <c r="M13" s="836">
        <v>-729.2</v>
      </c>
      <c r="N13" s="836">
        <v>-101.10399999999936</v>
      </c>
      <c r="O13" s="837">
        <v>-2042.924</v>
      </c>
      <c r="P13" s="837">
        <v>-3588.5559000000007</v>
      </c>
      <c r="Q13" s="837">
        <v>-9530.1106799999998</v>
      </c>
      <c r="R13" s="837">
        <v>0</v>
      </c>
      <c r="S13" s="837">
        <v>0</v>
      </c>
      <c r="T13" s="837">
        <v>0</v>
      </c>
      <c r="U13" s="837">
        <v>0</v>
      </c>
      <c r="V13" s="837">
        <v>0</v>
      </c>
      <c r="W13" s="836">
        <v>0</v>
      </c>
      <c r="X13" s="838">
        <v>0</v>
      </c>
      <c r="Y13" s="838">
        <v>0</v>
      </c>
      <c r="Z13" s="838">
        <v>0</v>
      </c>
      <c r="AA13" s="839">
        <v>0</v>
      </c>
      <c r="AB13" s="839">
        <v>0</v>
      </c>
      <c r="AC13" s="840">
        <f t="shared" ref="AC13" si="0">SUM(D13:AB13)</f>
        <v>-2710.5345799999996</v>
      </c>
      <c r="AD13" s="111"/>
    </row>
    <row r="14" spans="1:30" ht="15" x14ac:dyDescent="0.2">
      <c r="A14" s="45"/>
      <c r="B14" s="1358"/>
      <c r="C14" s="835" t="s">
        <v>37</v>
      </c>
      <c r="D14" s="836">
        <v>-275.69</v>
      </c>
      <c r="E14" s="836">
        <v>-227.16</v>
      </c>
      <c r="F14" s="836">
        <v>-285.08999999999997</v>
      </c>
      <c r="G14" s="836">
        <v>-273.45</v>
      </c>
      <c r="H14" s="836">
        <v>-274.46100000000001</v>
      </c>
      <c r="I14" s="836">
        <v>-264.10399999999998</v>
      </c>
      <c r="J14" s="836">
        <v>-201.952</v>
      </c>
      <c r="K14" s="836">
        <v>-200.82300000000001</v>
      </c>
      <c r="L14" s="836">
        <v>-464.44299999999998</v>
      </c>
      <c r="M14" s="836">
        <v>-692.75</v>
      </c>
      <c r="N14" s="836">
        <v>-651.03</v>
      </c>
      <c r="O14" s="837">
        <v>-552.93399999999997</v>
      </c>
      <c r="P14" s="837">
        <v>-513.19270000000006</v>
      </c>
      <c r="Q14" s="837">
        <v>-80.734499999999997</v>
      </c>
      <c r="R14" s="837">
        <v>0</v>
      </c>
      <c r="S14" s="837">
        <v>0</v>
      </c>
      <c r="T14" s="837">
        <v>0</v>
      </c>
      <c r="U14" s="837">
        <v>0</v>
      </c>
      <c r="V14" s="837">
        <v>0</v>
      </c>
      <c r="W14" s="836">
        <v>0</v>
      </c>
      <c r="X14" s="838">
        <v>0</v>
      </c>
      <c r="Y14" s="838">
        <v>0</v>
      </c>
      <c r="Z14" s="838">
        <v>0</v>
      </c>
      <c r="AA14" s="839">
        <v>0</v>
      </c>
      <c r="AB14" s="839">
        <v>0</v>
      </c>
      <c r="AC14" s="840">
        <f>SUM(D14:AB14)</f>
        <v>-4957.8141999999998</v>
      </c>
      <c r="AD14" s="111"/>
    </row>
    <row r="15" spans="1:30" ht="15" x14ac:dyDescent="0.2">
      <c r="A15" s="45"/>
      <c r="B15" s="1359"/>
      <c r="C15" s="841" t="s">
        <v>38</v>
      </c>
      <c r="D15" s="842">
        <v>1045.48</v>
      </c>
      <c r="E15" s="842">
        <v>419.42</v>
      </c>
      <c r="F15" s="842">
        <v>1834.7</v>
      </c>
      <c r="G15" s="842">
        <v>277.32</v>
      </c>
      <c r="H15" s="842">
        <v>-314.56300000000005</v>
      </c>
      <c r="I15" s="842">
        <v>-917.96900000000005</v>
      </c>
      <c r="J15" s="842">
        <v>-1029.07</v>
      </c>
      <c r="K15" s="842">
        <v>582.70700000000022</v>
      </c>
      <c r="L15" s="842">
        <v>8916.1620000000003</v>
      </c>
      <c r="M15" s="842">
        <v>-1421.95</v>
      </c>
      <c r="N15" s="842">
        <v>-752.13399999999933</v>
      </c>
      <c r="O15" s="843">
        <v>-2595.8580000000002</v>
      </c>
      <c r="P15" s="843">
        <v>-4101.7486000000008</v>
      </c>
      <c r="Q15" s="843">
        <v>-9610.8451800000003</v>
      </c>
      <c r="R15" s="843">
        <v>0</v>
      </c>
      <c r="S15" s="843">
        <v>0</v>
      </c>
      <c r="T15" s="843">
        <v>0</v>
      </c>
      <c r="U15" s="844">
        <v>0</v>
      </c>
      <c r="V15" s="844">
        <v>0</v>
      </c>
      <c r="W15" s="845">
        <v>0</v>
      </c>
      <c r="X15" s="846">
        <v>0</v>
      </c>
      <c r="Y15" s="846">
        <v>0</v>
      </c>
      <c r="Z15" s="846">
        <v>0</v>
      </c>
      <c r="AA15" s="847">
        <v>0</v>
      </c>
      <c r="AB15" s="847">
        <v>0</v>
      </c>
      <c r="AC15" s="840">
        <f>SUM(D15:AB15)</f>
        <v>-7668.3487800000003</v>
      </c>
      <c r="AD15" s="111"/>
    </row>
    <row r="16" spans="1:30" ht="15" x14ac:dyDescent="0.2">
      <c r="A16" s="45"/>
      <c r="B16" s="848"/>
      <c r="C16" s="849"/>
      <c r="D16" s="850"/>
      <c r="E16" s="850"/>
      <c r="F16" s="850"/>
      <c r="G16" s="850"/>
      <c r="H16" s="851"/>
      <c r="I16" s="851"/>
      <c r="J16" s="851"/>
      <c r="K16" s="851"/>
      <c r="L16" s="851"/>
      <c r="M16" s="851"/>
      <c r="N16" s="851"/>
      <c r="O16" s="851"/>
      <c r="P16" s="851"/>
      <c r="Q16" s="851"/>
      <c r="R16" s="851"/>
      <c r="S16" s="851"/>
      <c r="T16" s="851"/>
      <c r="U16" s="851"/>
      <c r="V16" s="851"/>
      <c r="W16" s="851"/>
      <c r="X16" s="851"/>
      <c r="Y16" s="851"/>
      <c r="Z16" s="851"/>
      <c r="AA16" s="852"/>
      <c r="AB16" s="853"/>
      <c r="AC16" s="853"/>
      <c r="AD16" s="111"/>
    </row>
    <row r="17" spans="1:30" ht="15" x14ac:dyDescent="0.2">
      <c r="A17" s="45"/>
      <c r="B17" s="1360" t="s">
        <v>39</v>
      </c>
      <c r="C17" s="854" t="s">
        <v>34</v>
      </c>
      <c r="D17" s="855">
        <v>1057.33</v>
      </c>
      <c r="E17" s="855">
        <v>248.98</v>
      </c>
      <c r="F17" s="855">
        <v>1058.03</v>
      </c>
      <c r="G17" s="855">
        <v>534.91999999999996</v>
      </c>
      <c r="H17" s="855">
        <v>905.68100000000004</v>
      </c>
      <c r="I17" s="855">
        <v>1485.9259999999999</v>
      </c>
      <c r="J17" s="855">
        <v>1218.566</v>
      </c>
      <c r="K17" s="855">
        <v>939.84900000000005</v>
      </c>
      <c r="L17" s="855">
        <v>1490.569</v>
      </c>
      <c r="M17" s="855">
        <v>416.71</v>
      </c>
      <c r="N17" s="855">
        <v>2666.4757</v>
      </c>
      <c r="O17" s="856">
        <v>343.71780000000001</v>
      </c>
      <c r="P17" s="856">
        <v>597.14289999999994</v>
      </c>
      <c r="Q17" s="856">
        <v>1132.6512399999999</v>
      </c>
      <c r="R17" s="856">
        <v>1507.2867999999999</v>
      </c>
      <c r="S17" s="856">
        <v>1230.7251270000002</v>
      </c>
      <c r="T17" s="856">
        <v>1697.5356000000002</v>
      </c>
      <c r="U17" s="856">
        <v>1437.2670000000001</v>
      </c>
      <c r="V17" s="856">
        <v>1267.4725989999999</v>
      </c>
      <c r="W17" s="856">
        <v>1016.7822</v>
      </c>
      <c r="X17" s="856">
        <v>1120.8499999999999</v>
      </c>
      <c r="Y17" s="856">
        <v>1276.7053810000002</v>
      </c>
      <c r="Z17" s="856">
        <v>769.90560362999997</v>
      </c>
      <c r="AA17" s="857">
        <v>1210.202</v>
      </c>
      <c r="AB17" s="840">
        <v>1243.8526999999999</v>
      </c>
      <c r="AC17" s="840">
        <f>SUM(D17:AB17)</f>
        <v>27875.133650629999</v>
      </c>
      <c r="AD17" s="111"/>
    </row>
    <row r="18" spans="1:30" ht="15" x14ac:dyDescent="0.2">
      <c r="A18" s="45"/>
      <c r="B18" s="1361"/>
      <c r="C18" s="835" t="s">
        <v>35</v>
      </c>
      <c r="D18" s="836">
        <v>-266.33999999999997</v>
      </c>
      <c r="E18" s="836">
        <v>-272.52</v>
      </c>
      <c r="F18" s="836">
        <v>-296.48</v>
      </c>
      <c r="G18" s="836">
        <v>-514.95000000000005</v>
      </c>
      <c r="H18" s="836">
        <v>-307.25200000000001</v>
      </c>
      <c r="I18" s="836">
        <v>-342.322</v>
      </c>
      <c r="J18" s="836">
        <v>-355.54899999999998</v>
      </c>
      <c r="K18" s="836">
        <v>-349.238</v>
      </c>
      <c r="L18" s="836">
        <v>-306.82799999999997</v>
      </c>
      <c r="M18" s="836">
        <v>-937.18</v>
      </c>
      <c r="N18" s="836">
        <v>-2368.0730000000003</v>
      </c>
      <c r="O18" s="837">
        <v>-504.66300000000007</v>
      </c>
      <c r="P18" s="837">
        <v>-535.65780000000007</v>
      </c>
      <c r="Q18" s="837">
        <v>-1225.6431000000002</v>
      </c>
      <c r="R18" s="837">
        <v>-1524.6769200000001</v>
      </c>
      <c r="S18" s="837">
        <v>-1298.3613999999998</v>
      </c>
      <c r="T18" s="837">
        <v>-858.45699999999999</v>
      </c>
      <c r="U18" s="837">
        <v>-859.53989999999999</v>
      </c>
      <c r="V18" s="837">
        <v>-894.82090000000005</v>
      </c>
      <c r="W18" s="837">
        <v>-908.4556</v>
      </c>
      <c r="X18" s="837">
        <v>-900.6241</v>
      </c>
      <c r="Y18" s="837">
        <v>-936.31184699999994</v>
      </c>
      <c r="Z18" s="837">
        <v>-990.35194340944179</v>
      </c>
      <c r="AA18" s="858">
        <v>-869.35400000000004</v>
      </c>
      <c r="AB18" s="840">
        <v>-887.76975778999997</v>
      </c>
      <c r="AC18" s="840">
        <f>SUM(D18:AB18)</f>
        <v>-19511.419268199443</v>
      </c>
      <c r="AD18" s="111"/>
    </row>
    <row r="19" spans="1:30" ht="15" x14ac:dyDescent="0.2">
      <c r="A19" s="45"/>
      <c r="B19" s="1361"/>
      <c r="C19" s="835" t="s">
        <v>36</v>
      </c>
      <c r="D19" s="836">
        <v>790.99</v>
      </c>
      <c r="E19" s="836">
        <v>-23.54</v>
      </c>
      <c r="F19" s="836">
        <v>761.55</v>
      </c>
      <c r="G19" s="836">
        <v>19.969999999999914</v>
      </c>
      <c r="H19" s="836">
        <v>598.42900000000009</v>
      </c>
      <c r="I19" s="836">
        <v>1143.6039999999998</v>
      </c>
      <c r="J19" s="836">
        <v>863.01700000000005</v>
      </c>
      <c r="K19" s="836">
        <v>590.6110000000001</v>
      </c>
      <c r="L19" s="836">
        <v>1183.741</v>
      </c>
      <c r="M19" s="836">
        <v>-520.47</v>
      </c>
      <c r="N19" s="836">
        <v>298.40269999999964</v>
      </c>
      <c r="O19" s="836">
        <v>-160.94520000000006</v>
      </c>
      <c r="P19" s="836">
        <v>61.485099999999875</v>
      </c>
      <c r="Q19" s="836">
        <v>-92.991860000000315</v>
      </c>
      <c r="R19" s="836">
        <v>-17.390120000000252</v>
      </c>
      <c r="S19" s="836">
        <v>-67.636272999999619</v>
      </c>
      <c r="T19" s="836">
        <v>839.07860000000016</v>
      </c>
      <c r="U19" s="836">
        <v>577.72710000000006</v>
      </c>
      <c r="V19" s="836">
        <v>372.65169899999989</v>
      </c>
      <c r="W19" s="836">
        <v>108.3266000000001</v>
      </c>
      <c r="X19" s="836">
        <v>220.22589999999991</v>
      </c>
      <c r="Y19" s="836">
        <v>340.39353400000027</v>
      </c>
      <c r="Z19" s="836">
        <v>-220.44633977944181</v>
      </c>
      <c r="AA19" s="836">
        <v>340.84800000000001</v>
      </c>
      <c r="AB19" s="840">
        <v>356.08294220999994</v>
      </c>
      <c r="AC19" s="840">
        <f>SUM(D19:AB19)</f>
        <v>8363.7143824305585</v>
      </c>
      <c r="AD19" s="111"/>
    </row>
    <row r="20" spans="1:30" ht="15" x14ac:dyDescent="0.2">
      <c r="A20" s="45"/>
      <c r="B20" s="1361"/>
      <c r="C20" s="835" t="s">
        <v>37</v>
      </c>
      <c r="D20" s="836">
        <v>-262.69</v>
      </c>
      <c r="E20" s="836">
        <v>-267.88</v>
      </c>
      <c r="F20" s="836">
        <v>-296.77</v>
      </c>
      <c r="G20" s="836">
        <v>-374.56</v>
      </c>
      <c r="H20" s="836">
        <v>-335.346</v>
      </c>
      <c r="I20" s="836">
        <v>-328.45400000000001</v>
      </c>
      <c r="J20" s="836">
        <v>-432.49299999999999</v>
      </c>
      <c r="K20" s="836">
        <v>-496.81</v>
      </c>
      <c r="L20" s="836">
        <v>-427.95</v>
      </c>
      <c r="M20" s="836">
        <v>-481.66</v>
      </c>
      <c r="N20" s="836">
        <v>-571.07230000000004</v>
      </c>
      <c r="O20" s="837">
        <v>-423.10469999999998</v>
      </c>
      <c r="P20" s="837">
        <v>-453.21725900000001</v>
      </c>
      <c r="Q20" s="837">
        <v>-483.76660000000004</v>
      </c>
      <c r="R20" s="837">
        <v>-478.80879999999996</v>
      </c>
      <c r="S20" s="837">
        <v>-425.13440000000003</v>
      </c>
      <c r="T20" s="837">
        <v>-365.779</v>
      </c>
      <c r="U20" s="837">
        <v>-366.08380000000005</v>
      </c>
      <c r="V20" s="837">
        <v>-322.2851</v>
      </c>
      <c r="W20" s="837">
        <v>-310.19052099999999</v>
      </c>
      <c r="X20" s="837">
        <v>-366.15729999999996</v>
      </c>
      <c r="Y20" s="837">
        <v>-366.16507000000001</v>
      </c>
      <c r="Z20" s="837">
        <v>-419.5620609160776</v>
      </c>
      <c r="AA20" s="858">
        <v>-429.27</v>
      </c>
      <c r="AB20" s="840">
        <v>-387.53064999999998</v>
      </c>
      <c r="AC20" s="840">
        <f>SUM(D20:AB20)</f>
        <v>-9872.7405609160796</v>
      </c>
      <c r="AD20" s="111"/>
    </row>
    <row r="21" spans="1:30" ht="15" x14ac:dyDescent="0.2">
      <c r="A21" s="45"/>
      <c r="B21" s="1361"/>
      <c r="C21" s="859" t="s">
        <v>38</v>
      </c>
      <c r="D21" s="845">
        <v>528.29999999999995</v>
      </c>
      <c r="E21" s="845">
        <v>-291.42</v>
      </c>
      <c r="F21" s="845">
        <v>464.78</v>
      </c>
      <c r="G21" s="845">
        <v>-354.59</v>
      </c>
      <c r="H21" s="845">
        <v>263.08300000000008</v>
      </c>
      <c r="I21" s="845">
        <v>815.15</v>
      </c>
      <c r="J21" s="845">
        <v>430.52400000000006</v>
      </c>
      <c r="K21" s="845">
        <v>93.801000000000101</v>
      </c>
      <c r="L21" s="845">
        <v>755.79099999999994</v>
      </c>
      <c r="M21" s="845">
        <v>-1002.13</v>
      </c>
      <c r="N21" s="845">
        <v>-272.6696000000004</v>
      </c>
      <c r="O21" s="845">
        <v>-584.04989999999998</v>
      </c>
      <c r="P21" s="845">
        <v>-391.73215900000014</v>
      </c>
      <c r="Q21" s="845">
        <v>-576.75846000000035</v>
      </c>
      <c r="R21" s="845">
        <v>-496.19892000000021</v>
      </c>
      <c r="S21" s="845">
        <v>-492.77067299999965</v>
      </c>
      <c r="T21" s="845">
        <v>473.29960000000017</v>
      </c>
      <c r="U21" s="845">
        <v>211.64330000000001</v>
      </c>
      <c r="V21" s="845">
        <v>50.366598999999894</v>
      </c>
      <c r="W21" s="845">
        <v>-201.86392099999989</v>
      </c>
      <c r="X21" s="845">
        <v>-145.93140000000005</v>
      </c>
      <c r="Y21" s="845">
        <v>-25.771535999999742</v>
      </c>
      <c r="Z21" s="845">
        <v>-640.00840069551941</v>
      </c>
      <c r="AA21" s="845">
        <v>-88.421999999999997</v>
      </c>
      <c r="AB21" s="840">
        <v>-31.447707790000038</v>
      </c>
      <c r="AC21" s="840">
        <f>SUM(D21:AB21)</f>
        <v>-1509.0261784855199</v>
      </c>
      <c r="AD21" s="111"/>
    </row>
    <row r="22" spans="1:30" ht="15" x14ac:dyDescent="0.2">
      <c r="A22" s="45"/>
      <c r="B22" s="848"/>
      <c r="C22" s="849"/>
      <c r="D22" s="850"/>
      <c r="E22" s="850"/>
      <c r="F22" s="850"/>
      <c r="G22" s="850"/>
      <c r="H22" s="851"/>
      <c r="I22" s="851"/>
      <c r="J22" s="851"/>
      <c r="K22" s="851"/>
      <c r="L22" s="851"/>
      <c r="M22" s="851"/>
      <c r="N22" s="851"/>
      <c r="O22" s="851"/>
      <c r="P22" s="851"/>
      <c r="Q22" s="851"/>
      <c r="R22" s="851"/>
      <c r="S22" s="851"/>
      <c r="T22" s="851"/>
      <c r="U22" s="851"/>
      <c r="V22" s="851"/>
      <c r="W22" s="851"/>
      <c r="X22" s="851"/>
      <c r="Y22" s="851"/>
      <c r="Z22" s="851"/>
      <c r="AA22" s="852"/>
      <c r="AB22" s="853"/>
      <c r="AC22" s="853"/>
      <c r="AD22" s="111"/>
    </row>
    <row r="23" spans="1:30" ht="15" x14ac:dyDescent="0.2">
      <c r="A23" s="45"/>
      <c r="B23" s="1360" t="s">
        <v>40</v>
      </c>
      <c r="C23" s="854" t="s">
        <v>34</v>
      </c>
      <c r="D23" s="860">
        <v>1514.33</v>
      </c>
      <c r="E23" s="860">
        <v>548.36300000000006</v>
      </c>
      <c r="F23" s="860">
        <v>946.19</v>
      </c>
      <c r="G23" s="860">
        <v>1077.76</v>
      </c>
      <c r="H23" s="860">
        <v>798.84799999999996</v>
      </c>
      <c r="I23" s="860">
        <v>1996.81</v>
      </c>
      <c r="J23" s="860">
        <v>1609.876</v>
      </c>
      <c r="K23" s="860">
        <v>1014.423</v>
      </c>
      <c r="L23" s="860">
        <v>1328.0119999999999</v>
      </c>
      <c r="M23" s="860">
        <v>178.59</v>
      </c>
      <c r="N23" s="860">
        <v>1962.5259999999998</v>
      </c>
      <c r="O23" s="861">
        <v>769.53399999999999</v>
      </c>
      <c r="P23" s="861">
        <v>362.03898999999996</v>
      </c>
      <c r="Q23" s="861">
        <v>467.51609999999999</v>
      </c>
      <c r="R23" s="861">
        <v>518.27520500000003</v>
      </c>
      <c r="S23" s="861">
        <v>335.66874893999994</v>
      </c>
      <c r="T23" s="861">
        <v>1028.6224</v>
      </c>
      <c r="U23" s="861">
        <v>790.81500000000005</v>
      </c>
      <c r="V23" s="861">
        <v>841.21100000000001</v>
      </c>
      <c r="W23" s="861">
        <v>753.39196800000013</v>
      </c>
      <c r="X23" s="861">
        <v>1154.8860000000002</v>
      </c>
      <c r="Y23" s="861">
        <v>571.04719999999998</v>
      </c>
      <c r="Z23" s="861">
        <v>641.65977972000019</v>
      </c>
      <c r="AA23" s="862">
        <v>936.16300000000001</v>
      </c>
      <c r="AB23" s="863">
        <v>902.76807637000002</v>
      </c>
      <c r="AC23" s="863">
        <f>SUM(D23:AB23)</f>
        <v>23049.325468029998</v>
      </c>
      <c r="AD23" s="111"/>
    </row>
    <row r="24" spans="1:30" ht="15" x14ac:dyDescent="0.2">
      <c r="A24" s="45"/>
      <c r="B24" s="1361"/>
      <c r="C24" s="835" t="s">
        <v>35</v>
      </c>
      <c r="D24" s="864">
        <v>-270.17</v>
      </c>
      <c r="E24" s="864">
        <v>-361.74</v>
      </c>
      <c r="F24" s="864">
        <v>-210.26</v>
      </c>
      <c r="G24" s="864">
        <v>-256.91000000000003</v>
      </c>
      <c r="H24" s="864">
        <v>-299.74799999999999</v>
      </c>
      <c r="I24" s="864">
        <v>-365.62299999999999</v>
      </c>
      <c r="J24" s="864">
        <v>-461.54300000000001</v>
      </c>
      <c r="K24" s="864">
        <v>-559.59199999999998</v>
      </c>
      <c r="L24" s="864">
        <v>-709.29399999999998</v>
      </c>
      <c r="M24" s="864">
        <v>-1340.34</v>
      </c>
      <c r="N24" s="864">
        <v>-2976.9155999999998</v>
      </c>
      <c r="O24" s="865">
        <v>-859.57168000000001</v>
      </c>
      <c r="P24" s="865">
        <v>-934.1669999999998</v>
      </c>
      <c r="Q24" s="865">
        <v>-1143.2294000000002</v>
      </c>
      <c r="R24" s="865">
        <v>-1044.8227280400001</v>
      </c>
      <c r="S24" s="865">
        <v>-939.90089999999987</v>
      </c>
      <c r="T24" s="865">
        <v>-794.30639999999994</v>
      </c>
      <c r="U24" s="865">
        <v>-746.69100000000003</v>
      </c>
      <c r="V24" s="865">
        <v>-630.34260000000006</v>
      </c>
      <c r="W24" s="865">
        <v>-684.65250000000003</v>
      </c>
      <c r="X24" s="865">
        <v>-665.16909999999996</v>
      </c>
      <c r="Y24" s="865">
        <v>-669.62632700000006</v>
      </c>
      <c r="Z24" s="865">
        <v>-789.74793167522989</v>
      </c>
      <c r="AA24" s="862">
        <v>-739.51</v>
      </c>
      <c r="AB24" s="863">
        <v>-632.19048999999995</v>
      </c>
      <c r="AC24" s="863">
        <f>SUM(D24:AB24)</f>
        <v>-19086.063656715229</v>
      </c>
      <c r="AD24" s="111"/>
    </row>
    <row r="25" spans="1:30" ht="15" x14ac:dyDescent="0.2">
      <c r="A25" s="45"/>
      <c r="B25" s="1361"/>
      <c r="C25" s="835" t="s">
        <v>36</v>
      </c>
      <c r="D25" s="864">
        <v>1244.1600000000001</v>
      </c>
      <c r="E25" s="864">
        <v>186.62300000000005</v>
      </c>
      <c r="F25" s="864">
        <v>735.93</v>
      </c>
      <c r="G25" s="864">
        <v>820.85</v>
      </c>
      <c r="H25" s="864">
        <v>499.1</v>
      </c>
      <c r="I25" s="864">
        <v>1631.1869999999999</v>
      </c>
      <c r="J25" s="864">
        <v>1148.3330000000001</v>
      </c>
      <c r="K25" s="864">
        <v>454.83100000000002</v>
      </c>
      <c r="L25" s="864">
        <v>618.71799999999996</v>
      </c>
      <c r="M25" s="864">
        <v>-1161.75</v>
      </c>
      <c r="N25" s="864">
        <v>-1014.3896</v>
      </c>
      <c r="O25" s="864">
        <v>-90.037680000000023</v>
      </c>
      <c r="P25" s="864">
        <v>-572.1280099999999</v>
      </c>
      <c r="Q25" s="864">
        <v>-675.71330000000012</v>
      </c>
      <c r="R25" s="864">
        <v>-526.5475230400001</v>
      </c>
      <c r="S25" s="864">
        <v>-604.23215105999998</v>
      </c>
      <c r="T25" s="864">
        <v>234.31600000000003</v>
      </c>
      <c r="U25" s="864">
        <v>44.12399999999991</v>
      </c>
      <c r="V25" s="864">
        <v>210.86839999999995</v>
      </c>
      <c r="W25" s="864">
        <v>68.739468000000102</v>
      </c>
      <c r="X25" s="864">
        <v>489.71690000000024</v>
      </c>
      <c r="Y25" s="864">
        <v>-98.579127000000085</v>
      </c>
      <c r="Z25" s="864">
        <v>-148.0881519552297</v>
      </c>
      <c r="AA25" s="864">
        <v>196.65299999999999</v>
      </c>
      <c r="AB25" s="863">
        <v>270.57758637000006</v>
      </c>
      <c r="AC25" s="863">
        <f>SUM(D25:AB25)</f>
        <v>3963.2618113147714</v>
      </c>
      <c r="AD25" s="111"/>
    </row>
    <row r="26" spans="1:30" ht="15" x14ac:dyDescent="0.2">
      <c r="A26" s="45"/>
      <c r="B26" s="1361"/>
      <c r="C26" s="835" t="s">
        <v>37</v>
      </c>
      <c r="D26" s="864">
        <v>-222.76</v>
      </c>
      <c r="E26" s="864">
        <v>-269.82</v>
      </c>
      <c r="F26" s="864">
        <v>-306.5</v>
      </c>
      <c r="G26" s="864">
        <v>-315.73</v>
      </c>
      <c r="H26" s="864">
        <v>-337.45499999999998</v>
      </c>
      <c r="I26" s="864">
        <v>-365.17899999999997</v>
      </c>
      <c r="J26" s="864">
        <v>-527.42700000000002</v>
      </c>
      <c r="K26" s="864">
        <v>-702.83199999999999</v>
      </c>
      <c r="L26" s="864">
        <v>-712.48800000000006</v>
      </c>
      <c r="M26" s="864">
        <v>-511.66</v>
      </c>
      <c r="N26" s="864">
        <v>-362.80691999999999</v>
      </c>
      <c r="O26" s="865">
        <v>-240.76</v>
      </c>
      <c r="P26" s="865">
        <v>-282.24469999999997</v>
      </c>
      <c r="Q26" s="865">
        <v>-338.67895499999992</v>
      </c>
      <c r="R26" s="865">
        <v>-352.04700000000003</v>
      </c>
      <c r="S26" s="865">
        <v>-252.39179999999999</v>
      </c>
      <c r="T26" s="865">
        <v>-160.57199999999997</v>
      </c>
      <c r="U26" s="865">
        <v>-140.40860000000001</v>
      </c>
      <c r="V26" s="865">
        <v>-130.49514699999997</v>
      </c>
      <c r="W26" s="865">
        <v>-131.27179799999999</v>
      </c>
      <c r="X26" s="865">
        <v>-138.87339</v>
      </c>
      <c r="Y26" s="865">
        <v>-128.7038</v>
      </c>
      <c r="Z26" s="865">
        <v>-137.67078139770953</v>
      </c>
      <c r="AA26" s="862">
        <v>-118.517</v>
      </c>
      <c r="AB26" s="863">
        <v>-140.55459999999999</v>
      </c>
      <c r="AC26" s="863">
        <f>SUM(D26:AB26)</f>
        <v>-7327.8474913977097</v>
      </c>
      <c r="AD26" s="111"/>
    </row>
    <row r="27" spans="1:30" ht="15" x14ac:dyDescent="0.2">
      <c r="A27" s="45"/>
      <c r="B27" s="1362"/>
      <c r="C27" s="841" t="s">
        <v>38</v>
      </c>
      <c r="D27" s="866">
        <v>1021.4</v>
      </c>
      <c r="E27" s="866">
        <v>-83.196999999999946</v>
      </c>
      <c r="F27" s="866">
        <v>429.43</v>
      </c>
      <c r="G27" s="866">
        <v>505.12</v>
      </c>
      <c r="H27" s="866">
        <v>161.64500000000001</v>
      </c>
      <c r="I27" s="866">
        <v>1266.0079999999998</v>
      </c>
      <c r="J27" s="866">
        <v>620.90600000000006</v>
      </c>
      <c r="K27" s="866">
        <v>-248.00099999999998</v>
      </c>
      <c r="L27" s="866">
        <v>-93.770000000000095</v>
      </c>
      <c r="M27" s="866">
        <v>-1673.41</v>
      </c>
      <c r="N27" s="866">
        <v>-1377.19652</v>
      </c>
      <c r="O27" s="866">
        <v>-330.79768000000001</v>
      </c>
      <c r="P27" s="866">
        <v>-854.37270999999987</v>
      </c>
      <c r="Q27" s="866">
        <v>-1014.392255</v>
      </c>
      <c r="R27" s="866">
        <v>-878.59452304000013</v>
      </c>
      <c r="S27" s="866">
        <v>-856.62395105999997</v>
      </c>
      <c r="T27" s="866">
        <v>73.744000000000057</v>
      </c>
      <c r="U27" s="866">
        <v>-96.284600000000097</v>
      </c>
      <c r="V27" s="866">
        <v>80.373252999999977</v>
      </c>
      <c r="W27" s="866">
        <v>-62.532329999999888</v>
      </c>
      <c r="X27" s="866">
        <v>350.84351000000026</v>
      </c>
      <c r="Y27" s="866">
        <v>-227.28292700000009</v>
      </c>
      <c r="Z27" s="866">
        <v>-285.75893335293927</v>
      </c>
      <c r="AA27" s="866">
        <v>78.135999999999996</v>
      </c>
      <c r="AB27" s="863">
        <v>130.02298637000007</v>
      </c>
      <c r="AC27" s="863">
        <f>SUM(D27:AB27)</f>
        <v>-3364.5856800829388</v>
      </c>
      <c r="AD27" s="111"/>
    </row>
    <row r="28" spans="1:30" ht="15" x14ac:dyDescent="0.2">
      <c r="A28" s="45"/>
      <c r="B28" s="848"/>
      <c r="C28" s="849"/>
      <c r="D28" s="850"/>
      <c r="E28" s="850"/>
      <c r="F28" s="850"/>
      <c r="G28" s="850"/>
      <c r="H28" s="851"/>
      <c r="I28" s="851"/>
      <c r="J28" s="851"/>
      <c r="K28" s="851"/>
      <c r="L28" s="851"/>
      <c r="M28" s="851"/>
      <c r="N28" s="851"/>
      <c r="O28" s="851"/>
      <c r="P28" s="851"/>
      <c r="Q28" s="851"/>
      <c r="R28" s="851"/>
      <c r="S28" s="851"/>
      <c r="T28" s="851"/>
      <c r="U28" s="851"/>
      <c r="V28" s="851"/>
      <c r="W28" s="851"/>
      <c r="X28" s="851"/>
      <c r="Y28" s="851"/>
      <c r="Z28" s="851"/>
      <c r="AA28" s="851"/>
      <c r="AB28" s="851"/>
      <c r="AC28" s="1115"/>
      <c r="AD28" s="111"/>
    </row>
    <row r="29" spans="1:30" ht="15" x14ac:dyDescent="0.2">
      <c r="A29" s="45"/>
      <c r="B29" s="1360" t="s">
        <v>329</v>
      </c>
      <c r="C29" s="854" t="s">
        <v>34</v>
      </c>
      <c r="D29" s="855">
        <v>1.024</v>
      </c>
      <c r="E29" s="855">
        <v>2.9470000000000001</v>
      </c>
      <c r="F29" s="855">
        <v>4.1349999999999998</v>
      </c>
      <c r="G29" s="855">
        <v>9.7059999999999995</v>
      </c>
      <c r="H29" s="855">
        <v>20.713999999999999</v>
      </c>
      <c r="I29" s="855">
        <v>22.091999999999999</v>
      </c>
      <c r="J29" s="855">
        <v>28.187000000000001</v>
      </c>
      <c r="K29" s="855">
        <v>4.8129999999999997</v>
      </c>
      <c r="L29" s="855">
        <v>2.4630000000000001</v>
      </c>
      <c r="M29" s="855">
        <v>0</v>
      </c>
      <c r="N29" s="855">
        <v>4.5220000000000002</v>
      </c>
      <c r="O29" s="855">
        <v>13.612865000000001</v>
      </c>
      <c r="P29" s="855">
        <v>48.266404000000001</v>
      </c>
      <c r="Q29" s="855">
        <v>88.828054999999992</v>
      </c>
      <c r="R29" s="855">
        <v>358.33955900000001</v>
      </c>
      <c r="S29" s="855">
        <v>304.74419000000006</v>
      </c>
      <c r="T29" s="855">
        <v>457.54579999999999</v>
      </c>
      <c r="U29" s="855">
        <v>202.65719999999999</v>
      </c>
      <c r="V29" s="855">
        <v>469.62361999999996</v>
      </c>
      <c r="W29" s="855">
        <v>362.02826799999997</v>
      </c>
      <c r="X29" s="855">
        <v>494.75291100000004</v>
      </c>
      <c r="Y29" s="855">
        <v>432.48291999999998</v>
      </c>
      <c r="Z29" s="855">
        <v>474.16258728880769</v>
      </c>
      <c r="AA29" s="867">
        <v>301.97399999999999</v>
      </c>
      <c r="AB29" s="855">
        <v>779.26239367000005</v>
      </c>
      <c r="AC29" s="1116">
        <f>SUM(D29:AB29)</f>
        <v>4888.8837729588076</v>
      </c>
      <c r="AD29" s="111"/>
    </row>
    <row r="30" spans="1:30" ht="15" x14ac:dyDescent="0.2">
      <c r="A30" s="45"/>
      <c r="B30" s="1361"/>
      <c r="C30" s="835" t="s">
        <v>35</v>
      </c>
      <c r="D30" s="836">
        <v>-1.2709999999999999</v>
      </c>
      <c r="E30" s="836">
        <v>-2.0059999999999998</v>
      </c>
      <c r="F30" s="836">
        <v>-2.0709999999999997</v>
      </c>
      <c r="G30" s="836">
        <v>-2.165</v>
      </c>
      <c r="H30" s="836">
        <v>-2.2389999999999999</v>
      </c>
      <c r="I30" s="836">
        <v>-3.548</v>
      </c>
      <c r="J30" s="836">
        <v>-4.24</v>
      </c>
      <c r="K30" s="836">
        <v>-6.843</v>
      </c>
      <c r="L30" s="836">
        <v>-6.8209999999999997</v>
      </c>
      <c r="M30" s="836">
        <v>-4.5999999999999996</v>
      </c>
      <c r="N30" s="836">
        <v>-9.861699999999999</v>
      </c>
      <c r="O30" s="836">
        <v>-13.112</v>
      </c>
      <c r="P30" s="836">
        <v>-8.3688000000000002</v>
      </c>
      <c r="Q30" s="836">
        <v>-12.226599999999999</v>
      </c>
      <c r="R30" s="836">
        <v>-24.59545</v>
      </c>
      <c r="S30" s="836">
        <v>-33.334631829999999</v>
      </c>
      <c r="T30" s="836">
        <v>-39.097163700000003</v>
      </c>
      <c r="U30" s="836">
        <v>-73.833502440000018</v>
      </c>
      <c r="V30" s="836">
        <v>-93.220416999999998</v>
      </c>
      <c r="W30" s="836">
        <v>-148.922684</v>
      </c>
      <c r="X30" s="836">
        <v>-156.91856799999999</v>
      </c>
      <c r="Y30" s="836">
        <v>-199.43895600000002</v>
      </c>
      <c r="Z30" s="836">
        <v>-241.95195099730364</v>
      </c>
      <c r="AA30" s="867">
        <v>-248.59</v>
      </c>
      <c r="AB30" s="836">
        <v>-320.33198600000003</v>
      </c>
      <c r="AC30" s="1116">
        <f>SUM(D30:AB30)</f>
        <v>-1659.6084099673035</v>
      </c>
      <c r="AD30" s="111"/>
    </row>
    <row r="31" spans="1:30" ht="15" x14ac:dyDescent="0.2">
      <c r="A31" s="45"/>
      <c r="B31" s="1361"/>
      <c r="C31" s="835" t="s">
        <v>36</v>
      </c>
      <c r="D31" s="836">
        <v>-0.24699999999999989</v>
      </c>
      <c r="E31" s="836">
        <v>0.94100000000000028</v>
      </c>
      <c r="F31" s="836">
        <v>2.0640000000000001</v>
      </c>
      <c r="G31" s="836">
        <v>7.5409999999999995</v>
      </c>
      <c r="H31" s="836">
        <v>18.475000000000001</v>
      </c>
      <c r="I31" s="836">
        <v>18.543999999999997</v>
      </c>
      <c r="J31" s="836">
        <v>23.947000000000003</v>
      </c>
      <c r="K31" s="836">
        <v>-2.0299999999999998</v>
      </c>
      <c r="L31" s="836">
        <v>-4.3579999999999997</v>
      </c>
      <c r="M31" s="836">
        <v>-4.5999999999999996</v>
      </c>
      <c r="N31" s="836">
        <v>-5.3396999999999988</v>
      </c>
      <c r="O31" s="836">
        <v>0.500865000000001</v>
      </c>
      <c r="P31" s="836">
        <v>39.897604000000001</v>
      </c>
      <c r="Q31" s="836">
        <v>76.601454999999987</v>
      </c>
      <c r="R31" s="836">
        <v>333.74410899999998</v>
      </c>
      <c r="S31" s="836">
        <v>271.40955817000008</v>
      </c>
      <c r="T31" s="836">
        <v>418.44863629999998</v>
      </c>
      <c r="U31" s="836">
        <v>128.82369755999997</v>
      </c>
      <c r="V31" s="836">
        <v>376.40320299999996</v>
      </c>
      <c r="W31" s="836">
        <v>213.10558399999996</v>
      </c>
      <c r="X31" s="836">
        <v>337.83434300000005</v>
      </c>
      <c r="Y31" s="836">
        <v>233.04396399999996</v>
      </c>
      <c r="Z31" s="836">
        <v>232.21063629150404</v>
      </c>
      <c r="AA31" s="836">
        <v>53.384</v>
      </c>
      <c r="AB31" s="836">
        <v>458.93040767000002</v>
      </c>
      <c r="AC31" s="858">
        <f>SUM(D31:AB31)</f>
        <v>3229.2753629915042</v>
      </c>
      <c r="AD31" s="111"/>
    </row>
    <row r="32" spans="1:30" ht="15" x14ac:dyDescent="0.2">
      <c r="A32" s="45"/>
      <c r="B32" s="1361"/>
      <c r="C32" s="835" t="s">
        <v>37</v>
      </c>
      <c r="D32" s="836">
        <v>-1.0469999999999999</v>
      </c>
      <c r="E32" s="836">
        <v>-1.1240000000000001</v>
      </c>
      <c r="F32" s="836">
        <v>-1.2549999999999999</v>
      </c>
      <c r="G32" s="836">
        <v>-1.369</v>
      </c>
      <c r="H32" s="836">
        <v>-2.0230000000000001</v>
      </c>
      <c r="I32" s="836">
        <v>-3.774</v>
      </c>
      <c r="J32" s="836">
        <v>-4.351</v>
      </c>
      <c r="K32" s="836">
        <v>-5.6040000000000001</v>
      </c>
      <c r="L32" s="836">
        <v>-5.4090000000000007</v>
      </c>
      <c r="M32" s="836">
        <v>-1.24</v>
      </c>
      <c r="N32" s="836">
        <v>-1.707055</v>
      </c>
      <c r="O32" s="836">
        <v>-10.696306</v>
      </c>
      <c r="P32" s="836">
        <v>-5.9416359999999999</v>
      </c>
      <c r="Q32" s="836">
        <v>-9.600263</v>
      </c>
      <c r="R32" s="836">
        <v>-16.974018999999998</v>
      </c>
      <c r="S32" s="836">
        <v>-28.056669100000001</v>
      </c>
      <c r="T32" s="836">
        <v>-36.212320890000008</v>
      </c>
      <c r="U32" s="836">
        <v>-27.375441879999997</v>
      </c>
      <c r="V32" s="836">
        <v>-34.713676</v>
      </c>
      <c r="W32" s="836">
        <v>-47.964547999999994</v>
      </c>
      <c r="X32" s="836">
        <v>-50.396422000000001</v>
      </c>
      <c r="Y32" s="836">
        <v>-53.478645</v>
      </c>
      <c r="Z32" s="836">
        <v>-64.561118019588719</v>
      </c>
      <c r="AA32" s="867">
        <v>-71.102999999999994</v>
      </c>
      <c r="AB32" s="836">
        <v>-91.668310999999989</v>
      </c>
      <c r="AC32" s="1116">
        <f>SUM(D32:AB32)</f>
        <v>-577.64543088958874</v>
      </c>
      <c r="AD32" s="111"/>
    </row>
    <row r="33" spans="1:30" ht="15" x14ac:dyDescent="0.2">
      <c r="A33" s="45"/>
      <c r="B33" s="1361"/>
      <c r="C33" s="859" t="s">
        <v>38</v>
      </c>
      <c r="D33" s="845">
        <v>-1.2939999999999998</v>
      </c>
      <c r="E33" s="845">
        <v>-0.18299999999999983</v>
      </c>
      <c r="F33" s="845">
        <v>0.80900000000000016</v>
      </c>
      <c r="G33" s="845">
        <v>6.1719999999999997</v>
      </c>
      <c r="H33" s="845">
        <v>16.451999999999998</v>
      </c>
      <c r="I33" s="845">
        <v>14.77</v>
      </c>
      <c r="J33" s="845">
        <v>19.596000000000004</v>
      </c>
      <c r="K33" s="845">
        <v>-7.6340000000000003</v>
      </c>
      <c r="L33" s="845">
        <v>-9.7669999999999995</v>
      </c>
      <c r="M33" s="845">
        <v>-5.84</v>
      </c>
      <c r="N33" s="845">
        <v>-7.0467549999999992</v>
      </c>
      <c r="O33" s="845">
        <v>-10.195440999999999</v>
      </c>
      <c r="P33" s="845">
        <v>33.955967999999999</v>
      </c>
      <c r="Q33" s="845">
        <v>67.001191999999989</v>
      </c>
      <c r="R33" s="845">
        <v>316.77008999999998</v>
      </c>
      <c r="S33" s="845">
        <v>243.35288907000009</v>
      </c>
      <c r="T33" s="845">
        <v>382.23631540999997</v>
      </c>
      <c r="U33" s="845">
        <v>101.44825567999997</v>
      </c>
      <c r="V33" s="845">
        <v>341.68952699999994</v>
      </c>
      <c r="W33" s="845">
        <v>165.14103599999999</v>
      </c>
      <c r="X33" s="845">
        <v>287.43792100000007</v>
      </c>
      <c r="Y33" s="845">
        <v>179.56531899999996</v>
      </c>
      <c r="Z33" s="845">
        <v>167.64951827191533</v>
      </c>
      <c r="AA33" s="845">
        <v>-17.719000000000001</v>
      </c>
      <c r="AB33" s="845">
        <v>367.26209667000001</v>
      </c>
      <c r="AC33" s="1117">
        <f>SUM(D33:AB33)</f>
        <v>2651.6299321019155</v>
      </c>
      <c r="AD33" s="111"/>
    </row>
    <row r="34" spans="1:30" ht="15" x14ac:dyDescent="0.2">
      <c r="A34" s="45"/>
      <c r="B34" s="868"/>
      <c r="C34" s="850"/>
      <c r="D34" s="850"/>
      <c r="E34" s="850"/>
      <c r="F34" s="850"/>
      <c r="G34" s="850"/>
      <c r="H34" s="851"/>
      <c r="I34" s="851"/>
      <c r="J34" s="851"/>
      <c r="K34" s="851"/>
      <c r="L34" s="851"/>
      <c r="M34" s="851"/>
      <c r="N34" s="851"/>
      <c r="O34" s="851"/>
      <c r="P34" s="851"/>
      <c r="Q34" s="851"/>
      <c r="R34" s="851"/>
      <c r="S34" s="851"/>
      <c r="T34" s="851"/>
      <c r="U34" s="851"/>
      <c r="V34" s="851"/>
      <c r="W34" s="851"/>
      <c r="X34" s="851"/>
      <c r="Y34" s="851"/>
      <c r="Z34" s="851"/>
      <c r="AA34" s="851"/>
      <c r="AB34" s="851"/>
      <c r="AC34" s="1115"/>
      <c r="AD34" s="111"/>
    </row>
    <row r="35" spans="1:30" ht="19.5" customHeight="1" x14ac:dyDescent="0.2">
      <c r="A35" s="45"/>
      <c r="B35" s="1363" t="s">
        <v>441</v>
      </c>
      <c r="C35" s="1364"/>
      <c r="D35" s="869">
        <v>4169.5439999999999</v>
      </c>
      <c r="E35" s="869">
        <v>1674.03</v>
      </c>
      <c r="F35" s="869">
        <v>4413.2350000000006</v>
      </c>
      <c r="G35" s="869">
        <v>2446.616</v>
      </c>
      <c r="H35" s="869">
        <v>2167.0590000000002</v>
      </c>
      <c r="I35" s="869">
        <v>3504.828</v>
      </c>
      <c r="J35" s="869">
        <v>2856.6289999999999</v>
      </c>
      <c r="K35" s="869">
        <v>4026.5010000000002</v>
      </c>
      <c r="L35" s="869">
        <v>13384.635</v>
      </c>
      <c r="M35" s="869">
        <v>595.29999999999995</v>
      </c>
      <c r="N35" s="869">
        <v>10238.230700000002</v>
      </c>
      <c r="O35" s="869">
        <v>4577.743665</v>
      </c>
      <c r="P35" s="869">
        <v>1007.4482939999998</v>
      </c>
      <c r="Q35" s="869">
        <v>1688.9953949999999</v>
      </c>
      <c r="R35" s="869">
        <v>2383.9015639999998</v>
      </c>
      <c r="S35" s="869">
        <v>1871.1380659400002</v>
      </c>
      <c r="T35" s="869">
        <v>3183.7038000000002</v>
      </c>
      <c r="U35" s="869">
        <v>2430.7392000000004</v>
      </c>
      <c r="V35" s="869">
        <v>2578.3072189999998</v>
      </c>
      <c r="W35" s="869">
        <v>2132.202436</v>
      </c>
      <c r="X35" s="869">
        <v>2770.4889109999999</v>
      </c>
      <c r="Y35" s="869">
        <v>2280.2355010000001</v>
      </c>
      <c r="Z35" s="869">
        <v>1885.7279706388076</v>
      </c>
      <c r="AA35" s="869">
        <v>2448.3389999999999</v>
      </c>
      <c r="AB35" s="869">
        <v>2925.8831700400001</v>
      </c>
      <c r="AC35" s="870">
        <f>SUM(D35:AB35)</f>
        <v>83641.461891618819</v>
      </c>
      <c r="AD35" s="111"/>
    </row>
    <row r="36" spans="1:30" ht="23.25" customHeight="1" x14ac:dyDescent="0.2">
      <c r="A36" s="45"/>
      <c r="B36" s="1365" t="s">
        <v>442</v>
      </c>
      <c r="C36" s="1366"/>
      <c r="D36" s="869">
        <v>-813.471</v>
      </c>
      <c r="E36" s="869">
        <v>-863.42599999999993</v>
      </c>
      <c r="F36" s="869">
        <v>-793.90099999999995</v>
      </c>
      <c r="G36" s="869">
        <v>-1047.4850000000001</v>
      </c>
      <c r="H36" s="869">
        <v>-1091.1570000000002</v>
      </c>
      <c r="I36" s="869">
        <v>-1365.3579999999999</v>
      </c>
      <c r="J36" s="869">
        <v>-1648.45</v>
      </c>
      <c r="K36" s="869">
        <v>-2199.5589999999997</v>
      </c>
      <c r="L36" s="869">
        <v>-2205.9290000000001</v>
      </c>
      <c r="M36" s="869">
        <v>-3011.32</v>
      </c>
      <c r="N36" s="869">
        <v>-11060.6613</v>
      </c>
      <c r="O36" s="869">
        <v>-6871.1496800000004</v>
      </c>
      <c r="P36" s="869">
        <v>-5066.7495000000008</v>
      </c>
      <c r="Q36" s="869">
        <v>-11911.209779999999</v>
      </c>
      <c r="R36" s="869">
        <v>-2594.0950980400003</v>
      </c>
      <c r="S36" s="869">
        <v>-2271.5969318299994</v>
      </c>
      <c r="T36" s="869">
        <v>-1691.8605636999998</v>
      </c>
      <c r="U36" s="869">
        <v>-1680.0644024400001</v>
      </c>
      <c r="V36" s="869">
        <v>-1618.3839170000001</v>
      </c>
      <c r="W36" s="869">
        <v>-1742.030784</v>
      </c>
      <c r="X36" s="869">
        <v>-1722.7117680000001</v>
      </c>
      <c r="Y36" s="869">
        <v>-1805.3771299999999</v>
      </c>
      <c r="Z36" s="869">
        <v>-2022.0518260819752</v>
      </c>
      <c r="AA36" s="869">
        <v>-1857.454</v>
      </c>
      <c r="AB36" s="869">
        <v>-1840.29223379</v>
      </c>
      <c r="AC36" s="870">
        <f>SUM(D36:AB36)</f>
        <v>-70795.744914881972</v>
      </c>
      <c r="AD36" s="111"/>
    </row>
    <row r="37" spans="1:30" ht="23.25" customHeight="1" x14ac:dyDescent="0.2">
      <c r="A37" s="45"/>
      <c r="B37" s="1365" t="s">
        <v>443</v>
      </c>
      <c r="C37" s="1366"/>
      <c r="D37" s="869">
        <v>3356.0729999999999</v>
      </c>
      <c r="E37" s="869">
        <v>810.60400000000016</v>
      </c>
      <c r="F37" s="869">
        <v>3619.3339999999998</v>
      </c>
      <c r="G37" s="869">
        <v>1399.1309999999999</v>
      </c>
      <c r="H37" s="869">
        <v>1075.902</v>
      </c>
      <c r="I37" s="869">
        <v>2139.4699999999993</v>
      </c>
      <c r="J37" s="869">
        <v>1208.1790000000001</v>
      </c>
      <c r="K37" s="869">
        <v>1826.9420000000002</v>
      </c>
      <c r="L37" s="869">
        <v>11178.706</v>
      </c>
      <c r="M37" s="869">
        <v>-2416.02</v>
      </c>
      <c r="N37" s="869">
        <v>-822.43059999999969</v>
      </c>
      <c r="O37" s="869">
        <v>-2293.406015</v>
      </c>
      <c r="P37" s="869">
        <v>-4059.301206000001</v>
      </c>
      <c r="Q37" s="869">
        <v>-10222.214384999999</v>
      </c>
      <c r="R37" s="869">
        <v>-210.19353404000037</v>
      </c>
      <c r="S37" s="869">
        <v>-400.45886588999952</v>
      </c>
      <c r="T37" s="869">
        <v>1491.8432363000002</v>
      </c>
      <c r="U37" s="869">
        <v>750.67479755999989</v>
      </c>
      <c r="V37" s="869">
        <v>959.92330199999981</v>
      </c>
      <c r="W37" s="869">
        <v>390.17165200000017</v>
      </c>
      <c r="X37" s="869">
        <v>1047.7771430000003</v>
      </c>
      <c r="Y37" s="869">
        <v>474.85837100000015</v>
      </c>
      <c r="Z37" s="869">
        <v>-136.32385544316747</v>
      </c>
      <c r="AA37" s="869">
        <v>590.88499999999999</v>
      </c>
      <c r="AB37" s="869">
        <v>1085.5909362500001</v>
      </c>
      <c r="AC37" s="870">
        <f>SUM(D37:AB37)</f>
        <v>12845.716976736832</v>
      </c>
      <c r="AD37" s="111"/>
    </row>
    <row r="38" spans="1:30" ht="21" customHeight="1" x14ac:dyDescent="0.2">
      <c r="A38" s="45"/>
      <c r="B38" s="1365" t="s">
        <v>41</v>
      </c>
      <c r="C38" s="1366"/>
      <c r="D38" s="869">
        <v>-762.18700000000001</v>
      </c>
      <c r="E38" s="869">
        <v>-765.98399999999992</v>
      </c>
      <c r="F38" s="869">
        <v>-889.6149999999999</v>
      </c>
      <c r="G38" s="869">
        <v>-965.10900000000004</v>
      </c>
      <c r="H38" s="869">
        <v>-949.28499999999997</v>
      </c>
      <c r="I38" s="869">
        <v>-961.51099999999997</v>
      </c>
      <c r="J38" s="869">
        <v>-1166.223</v>
      </c>
      <c r="K38" s="869">
        <v>-1406.0690000000002</v>
      </c>
      <c r="L38" s="869">
        <v>-1610.2900000000002</v>
      </c>
      <c r="M38" s="869">
        <v>-1687.3100000000002</v>
      </c>
      <c r="N38" s="869">
        <v>-1586.6162750000001</v>
      </c>
      <c r="O38" s="869">
        <v>-1227.4950059999999</v>
      </c>
      <c r="P38" s="869">
        <v>-1254.5962950000001</v>
      </c>
      <c r="Q38" s="869">
        <v>-912.78031800000008</v>
      </c>
      <c r="R38" s="869">
        <v>-847.82981900000004</v>
      </c>
      <c r="S38" s="869">
        <v>-705.58286910000004</v>
      </c>
      <c r="T38" s="869">
        <v>-562.56332089</v>
      </c>
      <c r="U38" s="869">
        <v>-533.86784188000013</v>
      </c>
      <c r="V38" s="869">
        <v>-487.493923</v>
      </c>
      <c r="W38" s="869">
        <v>-489.42686699999996</v>
      </c>
      <c r="X38" s="869">
        <v>-555.42711199999997</v>
      </c>
      <c r="Y38" s="869">
        <v>-548.34751500000004</v>
      </c>
      <c r="Z38" s="869">
        <v>-621.79396033337594</v>
      </c>
      <c r="AA38" s="869">
        <v>-618.88900000000001</v>
      </c>
      <c r="AB38" s="869">
        <v>-619.75356099999999</v>
      </c>
      <c r="AC38" s="870">
        <f>SUM(D38:AB38)</f>
        <v>-22736.046683203374</v>
      </c>
      <c r="AD38" s="111"/>
    </row>
    <row r="39" spans="1:30" ht="27" customHeight="1" thickBot="1" x14ac:dyDescent="0.25">
      <c r="A39" s="45"/>
      <c r="B39" s="1353" t="s">
        <v>42</v>
      </c>
      <c r="C39" s="1354"/>
      <c r="D39" s="47">
        <v>2593.886</v>
      </c>
      <c r="E39" s="47">
        <v>44.620000000000054</v>
      </c>
      <c r="F39" s="47">
        <v>2729.7190000000001</v>
      </c>
      <c r="G39" s="47">
        <v>434.02200000000005</v>
      </c>
      <c r="H39" s="47">
        <v>126.61700000000005</v>
      </c>
      <c r="I39" s="47">
        <v>1177.9589999999998</v>
      </c>
      <c r="J39" s="47">
        <v>41.956000000000245</v>
      </c>
      <c r="K39" s="47">
        <v>420.87300000000027</v>
      </c>
      <c r="L39" s="47">
        <v>9568.4159999999993</v>
      </c>
      <c r="M39" s="47">
        <v>-4103.33</v>
      </c>
      <c r="N39" s="47">
        <v>-2409.0468749999995</v>
      </c>
      <c r="O39" s="47">
        <v>-3520.9010210000001</v>
      </c>
      <c r="P39" s="47">
        <v>-5313.8975010000004</v>
      </c>
      <c r="Q39" s="47">
        <v>-11134.994703000002</v>
      </c>
      <c r="R39" s="47">
        <v>-1058.0233530400003</v>
      </c>
      <c r="S39" s="47">
        <v>-1106.0417349899994</v>
      </c>
      <c r="T39" s="47">
        <v>929.27991541000017</v>
      </c>
      <c r="U39" s="47">
        <v>216.80695567999987</v>
      </c>
      <c r="V39" s="47">
        <v>472.42937899999981</v>
      </c>
      <c r="W39" s="47">
        <v>-99.255214999999794</v>
      </c>
      <c r="X39" s="47">
        <v>492.35003100000029</v>
      </c>
      <c r="Y39" s="47">
        <v>-73.489143999999868</v>
      </c>
      <c r="Z39" s="47">
        <v>-758.11781577654335</v>
      </c>
      <c r="AA39" s="47">
        <v>-28.004000000000001</v>
      </c>
      <c r="AB39" s="47">
        <v>465.83737525000004</v>
      </c>
      <c r="AC39" s="48">
        <f>SUM(D39:AB39)</f>
        <v>-9890.3297064665476</v>
      </c>
      <c r="AD39" s="111"/>
    </row>
    <row r="40" spans="1:30" ht="13.5" thickTop="1" x14ac:dyDescent="0.2"/>
    <row r="41" spans="1:30" x14ac:dyDescent="0.2">
      <c r="AA41" s="44"/>
    </row>
    <row r="42" spans="1:30" x14ac:dyDescent="0.2">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row>
    <row r="43" spans="1:30" x14ac:dyDescent="0.2">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row>
    <row r="44" spans="1:30" x14ac:dyDescent="0.2">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row>
    <row r="45" spans="1:30" x14ac:dyDescent="0.2">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spans="1:30" x14ac:dyDescent="0.2">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8" orientation="landscape" horizontalDpi="4294967293" r:id="rId1"/>
  <headerFooter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5"/>
  <sheetViews>
    <sheetView showGridLines="0" zoomScale="85" zoomScaleNormal="85" zoomScaleSheetLayoutView="85" workbookViewId="0"/>
  </sheetViews>
  <sheetFormatPr baseColWidth="10" defaultColWidth="11.42578125" defaultRowHeight="12.75" x14ac:dyDescent="0.2"/>
  <cols>
    <col min="1" max="1" width="6.85546875" style="7" customWidth="1"/>
    <col min="2" max="2" width="62.140625" style="33" customWidth="1"/>
    <col min="3" max="3" width="23.140625" style="33" customWidth="1"/>
    <col min="4" max="12" width="11.42578125" style="146"/>
    <col min="13" max="16384" width="11.42578125" style="33"/>
  </cols>
  <sheetData>
    <row r="1" spans="1:12" ht="15" x14ac:dyDescent="0.25">
      <c r="A1" s="1128" t="s">
        <v>262</v>
      </c>
      <c r="B1" s="62"/>
      <c r="C1" s="7"/>
      <c r="D1" s="33"/>
      <c r="E1" s="33"/>
      <c r="F1" s="33"/>
      <c r="G1" s="33"/>
      <c r="H1" s="33"/>
      <c r="I1" s="33"/>
      <c r="J1" s="33"/>
      <c r="K1" s="33"/>
      <c r="L1" s="33"/>
    </row>
    <row r="2" spans="1:12" ht="15" customHeight="1" x14ac:dyDescent="0.25">
      <c r="A2" s="1128"/>
      <c r="B2" s="509" t="s">
        <v>642</v>
      </c>
      <c r="C2" s="9"/>
      <c r="D2" s="33"/>
      <c r="E2" s="33"/>
      <c r="F2" s="33"/>
      <c r="G2" s="33"/>
      <c r="H2" s="33"/>
      <c r="I2" s="33"/>
      <c r="J2" s="33"/>
      <c r="K2" s="33"/>
      <c r="L2" s="33"/>
    </row>
    <row r="3" spans="1:12" ht="15" customHeight="1" x14ac:dyDescent="0.25">
      <c r="A3" s="62"/>
      <c r="B3" s="381" t="s">
        <v>362</v>
      </c>
      <c r="C3" s="7"/>
      <c r="D3" s="33"/>
      <c r="E3" s="33"/>
      <c r="F3" s="33"/>
      <c r="G3" s="33"/>
      <c r="H3" s="33"/>
      <c r="I3" s="33"/>
      <c r="J3" s="33"/>
      <c r="K3" s="33"/>
      <c r="L3" s="33"/>
    </row>
    <row r="4" spans="1:12" s="547" customFormat="1" ht="12" x14ac:dyDescent="0.2">
      <c r="A4" s="55"/>
      <c r="B4" s="505"/>
      <c r="C4" s="546"/>
    </row>
    <row r="5" spans="1:12" s="547" customFormat="1" ht="12" x14ac:dyDescent="0.2">
      <c r="A5" s="55"/>
      <c r="B5" s="55"/>
      <c r="C5" s="55"/>
    </row>
    <row r="6" spans="1:12" ht="17.25" x14ac:dyDescent="0.2">
      <c r="B6" s="1194" t="s">
        <v>663</v>
      </c>
      <c r="C6" s="1194"/>
      <c r="D6" s="33"/>
      <c r="E6" s="33"/>
      <c r="F6" s="33"/>
      <c r="G6" s="33"/>
      <c r="H6" s="33"/>
      <c r="I6" s="33"/>
      <c r="J6" s="33"/>
      <c r="K6" s="33"/>
      <c r="L6" s="33"/>
    </row>
    <row r="7" spans="1:12" ht="15.75" x14ac:dyDescent="0.2">
      <c r="B7" s="1195" t="s">
        <v>112</v>
      </c>
      <c r="C7" s="1195"/>
      <c r="D7" s="33"/>
      <c r="E7" s="33"/>
      <c r="F7" s="33"/>
      <c r="G7" s="33"/>
      <c r="H7" s="33"/>
      <c r="I7" s="33"/>
      <c r="J7" s="33"/>
      <c r="K7" s="33"/>
      <c r="L7" s="33"/>
    </row>
    <row r="8" spans="1:12" s="547" customFormat="1" ht="12" x14ac:dyDescent="0.2">
      <c r="A8" s="55"/>
      <c r="B8" s="55"/>
      <c r="C8" s="55"/>
    </row>
    <row r="9" spans="1:12" s="547" customFormat="1" ht="12" x14ac:dyDescent="0.2">
      <c r="A9" s="55"/>
      <c r="B9" s="546"/>
      <c r="C9" s="546"/>
    </row>
    <row r="10" spans="1:12" ht="13.5" thickBot="1" x14ac:dyDescent="0.25">
      <c r="B10" s="380" t="s">
        <v>801</v>
      </c>
      <c r="C10" s="7"/>
      <c r="D10" s="33"/>
      <c r="E10" s="33"/>
      <c r="F10" s="33"/>
      <c r="G10" s="33"/>
      <c r="H10" s="33"/>
      <c r="I10" s="33"/>
      <c r="J10" s="33"/>
      <c r="K10" s="33"/>
      <c r="L10" s="33"/>
    </row>
    <row r="11" spans="1:12" ht="16.5" thickTop="1" thickBot="1" x14ac:dyDescent="0.25">
      <c r="B11" s="365"/>
      <c r="C11" s="535" t="s">
        <v>324</v>
      </c>
      <c r="D11" s="33"/>
      <c r="E11" s="33"/>
      <c r="F11" s="33"/>
      <c r="G11" s="33"/>
      <c r="H11" s="33"/>
      <c r="I11" s="33"/>
      <c r="J11" s="33"/>
      <c r="K11" s="33"/>
      <c r="L11" s="33"/>
    </row>
    <row r="12" spans="1:12" ht="13.5" thickTop="1" x14ac:dyDescent="0.2">
      <c r="B12" s="78"/>
      <c r="C12" s="206"/>
      <c r="D12" s="33"/>
      <c r="E12" s="33"/>
      <c r="F12" s="33"/>
      <c r="G12" s="33"/>
      <c r="H12" s="33"/>
      <c r="I12" s="33"/>
      <c r="J12" s="33"/>
      <c r="K12" s="33"/>
      <c r="L12" s="33"/>
    </row>
    <row r="13" spans="1:12" ht="15.75" x14ac:dyDescent="0.2">
      <c r="B13" s="519" t="s">
        <v>775</v>
      </c>
      <c r="C13" s="520">
        <f>+C16+C46</f>
        <v>320934783.3119157</v>
      </c>
      <c r="D13" s="33"/>
      <c r="E13" s="33"/>
      <c r="F13" s="33"/>
      <c r="G13" s="33"/>
      <c r="H13" s="33"/>
      <c r="I13" s="33"/>
      <c r="J13" s="33"/>
      <c r="K13" s="33"/>
      <c r="L13" s="33"/>
    </row>
    <row r="14" spans="1:12" ht="13.5" thickBot="1" x14ac:dyDescent="0.25">
      <c r="B14" s="29"/>
      <c r="C14" s="83"/>
      <c r="D14" s="33"/>
      <c r="E14" s="33"/>
      <c r="F14" s="33"/>
      <c r="G14" s="33"/>
      <c r="H14" s="33"/>
      <c r="I14" s="33"/>
      <c r="J14" s="33"/>
      <c r="K14" s="33"/>
      <c r="L14" s="33"/>
    </row>
    <row r="15" spans="1:12" ht="13.5" thickTop="1" x14ac:dyDescent="0.2">
      <c r="B15" s="178"/>
      <c r="C15" s="366"/>
      <c r="D15" s="33"/>
      <c r="E15" s="33"/>
      <c r="F15" s="33"/>
      <c r="G15" s="33"/>
      <c r="H15" s="33"/>
      <c r="I15" s="33"/>
      <c r="J15" s="33"/>
      <c r="K15" s="33"/>
      <c r="L15" s="33"/>
    </row>
    <row r="16" spans="1:12" ht="15.75" x14ac:dyDescent="0.2">
      <c r="A16" s="33"/>
      <c r="B16" s="519" t="s">
        <v>419</v>
      </c>
      <c r="C16" s="454">
        <f>+C18+C29+C35+C40</f>
        <v>313810790.3716557</v>
      </c>
      <c r="D16" s="33"/>
      <c r="E16" s="33"/>
      <c r="F16" s="33"/>
      <c r="G16" s="33"/>
      <c r="H16" s="33"/>
      <c r="I16" s="33"/>
      <c r="J16" s="33"/>
      <c r="K16" s="33"/>
      <c r="L16" s="33"/>
    </row>
    <row r="17" spans="1:12" x14ac:dyDescent="0.2">
      <c r="A17" s="33"/>
      <c r="B17" s="178"/>
      <c r="C17" s="70"/>
      <c r="D17" s="33"/>
      <c r="E17" s="33"/>
      <c r="F17" s="33"/>
      <c r="G17" s="33"/>
      <c r="H17" s="33"/>
      <c r="I17" s="33"/>
      <c r="J17" s="33"/>
      <c r="K17" s="33"/>
      <c r="L17" s="33"/>
    </row>
    <row r="18" spans="1:12" ht="15" x14ac:dyDescent="0.2">
      <c r="A18" s="33"/>
      <c r="B18" s="632" t="s">
        <v>97</v>
      </c>
      <c r="C18" s="634">
        <f>SUM(C20:C27)</f>
        <v>271289665.1098969</v>
      </c>
      <c r="D18" s="33"/>
      <c r="E18" s="33"/>
      <c r="F18" s="33"/>
      <c r="G18" s="33"/>
      <c r="H18" s="33"/>
      <c r="I18" s="33"/>
      <c r="J18" s="33"/>
      <c r="K18" s="33"/>
      <c r="L18" s="33"/>
    </row>
    <row r="19" spans="1:12" x14ac:dyDescent="0.2">
      <c r="A19" s="33"/>
      <c r="B19" s="178"/>
      <c r="C19" s="211"/>
      <c r="D19" s="33"/>
      <c r="E19" s="33"/>
      <c r="F19" s="33"/>
      <c r="G19" s="33"/>
      <c r="H19" s="33"/>
      <c r="I19" s="33"/>
      <c r="J19" s="33"/>
      <c r="K19" s="33"/>
      <c r="L19" s="33"/>
    </row>
    <row r="20" spans="1:12" x14ac:dyDescent="0.2">
      <c r="A20" s="33"/>
      <c r="B20" s="390" t="s">
        <v>98</v>
      </c>
      <c r="C20" s="396">
        <v>221925928.71134457</v>
      </c>
      <c r="D20" s="33"/>
      <c r="E20" s="33"/>
      <c r="F20" s="33"/>
      <c r="G20" s="33"/>
      <c r="H20" s="33"/>
      <c r="I20" s="33"/>
      <c r="J20" s="33"/>
      <c r="K20" s="33"/>
      <c r="L20" s="33"/>
    </row>
    <row r="21" spans="1:12" x14ac:dyDescent="0.2">
      <c r="A21" s="33"/>
      <c r="B21" s="390" t="s">
        <v>746</v>
      </c>
      <c r="C21" s="396">
        <v>1139312.8910763143</v>
      </c>
      <c r="D21" s="33"/>
      <c r="E21" s="33"/>
      <c r="F21" s="33"/>
      <c r="G21" s="33"/>
      <c r="H21" s="33"/>
      <c r="I21" s="33"/>
      <c r="J21" s="33"/>
      <c r="K21" s="33"/>
      <c r="L21" s="33"/>
    </row>
    <row r="22" spans="1:12" x14ac:dyDescent="0.2">
      <c r="A22" s="33"/>
      <c r="B22" s="390" t="s">
        <v>99</v>
      </c>
      <c r="C22" s="515">
        <v>19958917.447014578</v>
      </c>
      <c r="D22" s="33"/>
      <c r="E22" s="33"/>
      <c r="F22" s="33"/>
      <c r="G22" s="33"/>
      <c r="H22" s="33"/>
      <c r="I22" s="33"/>
      <c r="J22" s="33"/>
      <c r="K22" s="33"/>
      <c r="L22" s="33"/>
    </row>
    <row r="23" spans="1:12" x14ac:dyDescent="0.2">
      <c r="A23" s="33"/>
      <c r="B23" s="390" t="s">
        <v>100</v>
      </c>
      <c r="C23" s="515">
        <v>8261698.7052114261</v>
      </c>
      <c r="D23" s="33"/>
      <c r="E23" s="33"/>
      <c r="F23" s="33"/>
      <c r="G23" s="33"/>
      <c r="H23" s="33"/>
      <c r="I23" s="33"/>
      <c r="J23" s="33"/>
      <c r="K23" s="33"/>
      <c r="L23" s="33"/>
    </row>
    <row r="24" spans="1:12" x14ac:dyDescent="0.2">
      <c r="A24" s="33"/>
      <c r="B24" s="390" t="s">
        <v>101</v>
      </c>
      <c r="C24" s="396">
        <v>2434136.0203362186</v>
      </c>
      <c r="D24" s="33"/>
      <c r="E24" s="33"/>
      <c r="F24" s="33"/>
      <c r="G24" s="33"/>
      <c r="H24" s="33"/>
      <c r="I24" s="33"/>
      <c r="J24" s="33"/>
      <c r="K24" s="33"/>
      <c r="L24" s="33"/>
    </row>
    <row r="25" spans="1:12" x14ac:dyDescent="0.2">
      <c r="A25" s="33"/>
      <c r="B25" s="390" t="s">
        <v>102</v>
      </c>
      <c r="C25" s="396">
        <v>10181525.710815901</v>
      </c>
      <c r="D25" s="33"/>
      <c r="E25" s="33"/>
      <c r="F25" s="33"/>
      <c r="G25" s="33"/>
      <c r="H25" s="33"/>
      <c r="I25" s="33"/>
      <c r="J25" s="33"/>
      <c r="K25" s="33"/>
      <c r="L25" s="33"/>
    </row>
    <row r="26" spans="1:12" x14ac:dyDescent="0.2">
      <c r="A26" s="33"/>
      <c r="B26" s="390" t="s">
        <v>103</v>
      </c>
      <c r="C26" s="396">
        <v>6590757.6375566386</v>
      </c>
      <c r="D26" s="33"/>
      <c r="E26" s="33"/>
      <c r="F26" s="33"/>
      <c r="G26" s="33"/>
      <c r="H26" s="33"/>
      <c r="I26" s="33"/>
      <c r="J26" s="33"/>
      <c r="K26" s="33"/>
      <c r="L26" s="33"/>
    </row>
    <row r="27" spans="1:12" x14ac:dyDescent="0.2">
      <c r="A27" s="33"/>
      <c r="B27" s="390" t="s">
        <v>93</v>
      </c>
      <c r="C27" s="396">
        <v>797387.98654129542</v>
      </c>
      <c r="D27" s="33"/>
      <c r="E27" s="33"/>
      <c r="F27" s="33"/>
      <c r="G27" s="33"/>
      <c r="H27" s="33"/>
      <c r="I27" s="33"/>
      <c r="J27" s="33"/>
      <c r="K27" s="33"/>
      <c r="L27" s="33"/>
    </row>
    <row r="28" spans="1:12" x14ac:dyDescent="0.2">
      <c r="A28" s="33"/>
      <c r="B28" s="178"/>
      <c r="C28" s="208"/>
      <c r="D28" s="33"/>
      <c r="E28" s="33"/>
      <c r="F28" s="33"/>
      <c r="G28" s="33"/>
      <c r="H28" s="33"/>
      <c r="I28" s="33"/>
      <c r="J28" s="33"/>
      <c r="K28" s="33"/>
      <c r="L28" s="33"/>
    </row>
    <row r="29" spans="1:12" ht="15" x14ac:dyDescent="0.2">
      <c r="A29" s="33"/>
      <c r="B29" s="632" t="s">
        <v>745</v>
      </c>
      <c r="C29" s="633">
        <f>SUM(C31:C33)</f>
        <v>39537182.8217858</v>
      </c>
      <c r="D29" s="33"/>
      <c r="E29" s="33"/>
      <c r="F29" s="33"/>
      <c r="G29" s="33"/>
      <c r="H29" s="33"/>
      <c r="I29" s="33"/>
      <c r="J29" s="33"/>
      <c r="K29" s="33"/>
      <c r="L29" s="33"/>
    </row>
    <row r="30" spans="1:12" x14ac:dyDescent="0.2">
      <c r="A30" s="33"/>
      <c r="B30" s="367"/>
      <c r="C30" s="211"/>
      <c r="D30" s="33"/>
      <c r="E30" s="33"/>
      <c r="F30" s="33"/>
      <c r="G30" s="33"/>
      <c r="H30" s="33"/>
      <c r="I30" s="33"/>
      <c r="J30" s="33"/>
      <c r="K30" s="33"/>
      <c r="L30" s="33"/>
    </row>
    <row r="31" spans="1:12" x14ac:dyDescent="0.2">
      <c r="A31" s="33"/>
      <c r="B31" s="390" t="s">
        <v>102</v>
      </c>
      <c r="C31" s="396">
        <v>14971609.9753918</v>
      </c>
      <c r="D31" s="33"/>
      <c r="E31" s="33"/>
      <c r="F31" s="33"/>
      <c r="G31" s="33"/>
      <c r="H31" s="33"/>
      <c r="I31" s="33"/>
      <c r="J31" s="33"/>
      <c r="K31" s="33"/>
      <c r="L31" s="33"/>
    </row>
    <row r="32" spans="1:12" x14ac:dyDescent="0.2">
      <c r="B32" s="390" t="s">
        <v>103</v>
      </c>
      <c r="C32" s="396">
        <v>23500281.1162537</v>
      </c>
      <c r="D32" s="33"/>
      <c r="E32" s="33"/>
      <c r="F32" s="33"/>
    </row>
    <row r="33" spans="1:12" x14ac:dyDescent="0.2">
      <c r="B33" s="390" t="s">
        <v>93</v>
      </c>
      <c r="C33" s="396">
        <v>1065291.7301403</v>
      </c>
      <c r="D33" s="33"/>
      <c r="E33" s="33"/>
      <c r="F33" s="33"/>
    </row>
    <row r="34" spans="1:12" x14ac:dyDescent="0.2">
      <c r="B34" s="178"/>
      <c r="C34" s="221"/>
      <c r="D34" s="33"/>
      <c r="E34" s="33"/>
      <c r="F34" s="33"/>
    </row>
    <row r="35" spans="1:12" ht="15" x14ac:dyDescent="0.2">
      <c r="A35" s="33"/>
      <c r="B35" s="632" t="s">
        <v>481</v>
      </c>
      <c r="C35" s="633">
        <f>+C37+C38</f>
        <v>107431.94879553263</v>
      </c>
      <c r="D35" s="33"/>
      <c r="E35" s="33"/>
      <c r="F35" s="33"/>
      <c r="G35" s="33"/>
      <c r="H35" s="33"/>
      <c r="I35" s="33"/>
      <c r="J35" s="33"/>
      <c r="K35" s="33"/>
      <c r="L35" s="33"/>
    </row>
    <row r="36" spans="1:12" x14ac:dyDescent="0.2">
      <c r="A36" s="33"/>
      <c r="B36" s="367"/>
      <c r="C36" s="211"/>
      <c r="D36" s="33"/>
      <c r="E36" s="33"/>
      <c r="F36" s="33"/>
      <c r="G36" s="33"/>
      <c r="H36" s="33"/>
      <c r="I36" s="33"/>
      <c r="J36" s="33"/>
      <c r="K36" s="33"/>
      <c r="L36" s="33"/>
    </row>
    <row r="37" spans="1:12" x14ac:dyDescent="0.2">
      <c r="A37" s="33"/>
      <c r="B37" s="390" t="s">
        <v>482</v>
      </c>
      <c r="C37" s="635">
        <v>98561.940479415105</v>
      </c>
      <c r="D37" s="33"/>
      <c r="E37" s="33"/>
      <c r="F37" s="33"/>
      <c r="G37" s="33"/>
      <c r="H37" s="33"/>
      <c r="I37" s="33"/>
      <c r="J37" s="33"/>
      <c r="K37" s="33"/>
      <c r="L37" s="33"/>
    </row>
    <row r="38" spans="1:12" x14ac:dyDescent="0.2">
      <c r="A38" s="33"/>
      <c r="B38" s="390" t="s">
        <v>641</v>
      </c>
      <c r="C38" s="515">
        <v>8870.0083161175298</v>
      </c>
      <c r="D38" s="33"/>
      <c r="E38" s="33"/>
      <c r="F38" s="33"/>
      <c r="G38" s="33"/>
      <c r="H38" s="33"/>
      <c r="I38" s="33"/>
      <c r="J38" s="33"/>
      <c r="K38" s="33"/>
      <c r="L38" s="33"/>
    </row>
    <row r="39" spans="1:12" x14ac:dyDescent="0.2">
      <c r="A39" s="33"/>
      <c r="B39" s="212"/>
      <c r="C39" s="208"/>
      <c r="D39" s="33"/>
      <c r="E39" s="33"/>
      <c r="F39" s="33"/>
      <c r="G39" s="33"/>
      <c r="H39" s="33"/>
      <c r="I39" s="33"/>
      <c r="J39" s="33"/>
      <c r="K39" s="33"/>
      <c r="L39" s="33"/>
    </row>
    <row r="40" spans="1:12" ht="15" x14ac:dyDescent="0.2">
      <c r="A40" s="33"/>
      <c r="B40" s="632" t="s">
        <v>938</v>
      </c>
      <c r="C40" s="633">
        <f>+C42+C43+C44</f>
        <v>2876510.4911774416</v>
      </c>
      <c r="D40" s="33"/>
      <c r="E40" s="33"/>
      <c r="F40" s="33"/>
      <c r="G40" s="33"/>
      <c r="H40" s="33"/>
      <c r="I40" s="33"/>
      <c r="J40" s="33"/>
      <c r="K40" s="33"/>
      <c r="L40" s="33"/>
    </row>
    <row r="41" spans="1:12" x14ac:dyDescent="0.2">
      <c r="A41" s="33"/>
      <c r="B41" s="367"/>
      <c r="C41" s="211"/>
      <c r="D41" s="33"/>
      <c r="E41" s="33"/>
      <c r="F41" s="33"/>
      <c r="G41" s="33"/>
      <c r="H41" s="33"/>
      <c r="I41" s="33"/>
      <c r="J41" s="33"/>
      <c r="K41" s="33"/>
      <c r="L41" s="33"/>
    </row>
    <row r="42" spans="1:12" x14ac:dyDescent="0.2">
      <c r="A42" s="33"/>
      <c r="B42" s="390" t="s">
        <v>482</v>
      </c>
      <c r="C42" s="518">
        <v>1258397.7485191855</v>
      </c>
      <c r="D42" s="33"/>
      <c r="E42" s="33"/>
      <c r="F42" s="33"/>
      <c r="G42" s="33"/>
      <c r="H42" s="33"/>
      <c r="I42" s="33"/>
      <c r="J42" s="33"/>
      <c r="K42" s="33"/>
      <c r="L42" s="33"/>
    </row>
    <row r="43" spans="1:12" x14ac:dyDescent="0.2">
      <c r="A43" s="33"/>
      <c r="B43" s="390" t="s">
        <v>749</v>
      </c>
      <c r="C43" s="518">
        <v>1022688.085129075</v>
      </c>
      <c r="D43" s="33"/>
      <c r="E43" s="33"/>
      <c r="F43" s="33"/>
      <c r="G43" s="33"/>
      <c r="H43" s="33"/>
      <c r="I43" s="33"/>
      <c r="J43" s="33"/>
      <c r="K43" s="33"/>
      <c r="L43" s="33"/>
    </row>
    <row r="44" spans="1:12" x14ac:dyDescent="0.2">
      <c r="A44" s="33"/>
      <c r="B44" s="390" t="s">
        <v>937</v>
      </c>
      <c r="C44" s="518">
        <v>595424.65752918064</v>
      </c>
      <c r="D44" s="33"/>
      <c r="E44" s="33"/>
      <c r="F44" s="33"/>
      <c r="G44" s="33"/>
      <c r="H44" s="33"/>
      <c r="I44" s="33"/>
      <c r="J44" s="33"/>
      <c r="K44" s="33"/>
      <c r="L44" s="33"/>
    </row>
    <row r="45" spans="1:12" x14ac:dyDescent="0.2">
      <c r="A45" s="33"/>
      <c r="B45" s="212"/>
      <c r="C45" s="208"/>
      <c r="D45" s="33"/>
      <c r="E45" s="33"/>
      <c r="F45" s="33"/>
      <c r="G45" s="33"/>
      <c r="H45" s="33"/>
      <c r="I45" s="33"/>
      <c r="J45" s="33"/>
      <c r="K45" s="33"/>
      <c r="L45" s="33"/>
    </row>
    <row r="46" spans="1:12" ht="15.75" x14ac:dyDescent="0.2">
      <c r="A46" s="33"/>
      <c r="B46" s="432" t="s">
        <v>420</v>
      </c>
      <c r="C46" s="631">
        <f>+C48</f>
        <v>7123992.9402599996</v>
      </c>
      <c r="D46" s="33"/>
      <c r="E46" s="33"/>
      <c r="F46" s="33"/>
      <c r="G46" s="33"/>
      <c r="H46" s="33"/>
      <c r="I46" s="33"/>
      <c r="J46" s="33"/>
      <c r="K46" s="33"/>
      <c r="L46" s="33"/>
    </row>
    <row r="47" spans="1:12" ht="15.75" x14ac:dyDescent="0.25">
      <c r="A47" s="33"/>
      <c r="B47" s="368"/>
      <c r="C47" s="369"/>
      <c r="D47" s="33"/>
      <c r="E47" s="33"/>
      <c r="F47" s="33"/>
      <c r="G47" s="33"/>
      <c r="H47" s="33"/>
      <c r="I47" s="33"/>
      <c r="J47" s="33"/>
      <c r="K47" s="33"/>
      <c r="L47" s="33"/>
    </row>
    <row r="48" spans="1:12" ht="15" x14ac:dyDescent="0.2">
      <c r="A48" s="33"/>
      <c r="B48" s="632" t="s">
        <v>483</v>
      </c>
      <c r="C48" s="633">
        <f>SUM(C50:C52)</f>
        <v>7123992.9402599996</v>
      </c>
      <c r="D48" s="33"/>
      <c r="E48" s="33"/>
      <c r="F48" s="33"/>
      <c r="G48" s="33"/>
      <c r="H48" s="33"/>
      <c r="I48" s="33"/>
      <c r="J48" s="33"/>
      <c r="K48" s="33"/>
      <c r="L48" s="33"/>
    </row>
    <row r="49" spans="1:12" x14ac:dyDescent="0.2">
      <c r="A49" s="33"/>
      <c r="B49" s="367"/>
      <c r="C49" s="211"/>
      <c r="D49" s="33"/>
      <c r="E49" s="33"/>
      <c r="F49" s="33"/>
      <c r="G49" s="33"/>
      <c r="H49" s="33"/>
      <c r="I49" s="33"/>
      <c r="J49" s="33"/>
      <c r="K49" s="33"/>
      <c r="L49" s="33"/>
    </row>
    <row r="50" spans="1:12" x14ac:dyDescent="0.2">
      <c r="A50" s="33"/>
      <c r="B50" s="390" t="s">
        <v>424</v>
      </c>
      <c r="C50" s="396">
        <v>1238730.7538099999</v>
      </c>
      <c r="D50" s="33"/>
      <c r="E50" s="33"/>
      <c r="F50" s="33"/>
      <c r="G50" s="33"/>
      <c r="H50" s="33"/>
      <c r="I50" s="33"/>
      <c r="J50" s="33"/>
      <c r="K50" s="33"/>
      <c r="L50" s="33"/>
    </row>
    <row r="51" spans="1:12" x14ac:dyDescent="0.2">
      <c r="A51" s="33"/>
      <c r="B51" s="390" t="s">
        <v>747</v>
      </c>
      <c r="C51" s="396">
        <v>1386713.1864499999</v>
      </c>
      <c r="D51" s="33"/>
      <c r="E51" s="33"/>
      <c r="F51" s="33"/>
      <c r="G51" s="33"/>
      <c r="H51" s="33"/>
      <c r="I51" s="33"/>
      <c r="J51" s="33"/>
      <c r="K51" s="33"/>
      <c r="L51" s="33"/>
    </row>
    <row r="52" spans="1:12" x14ac:dyDescent="0.2">
      <c r="A52" s="33"/>
      <c r="B52" s="390" t="s">
        <v>816</v>
      </c>
      <c r="C52" s="396">
        <v>4498549</v>
      </c>
      <c r="D52" s="33"/>
      <c r="E52" s="33"/>
      <c r="F52" s="33"/>
      <c r="G52" s="33"/>
      <c r="H52" s="33"/>
      <c r="I52" s="33"/>
      <c r="J52" s="33"/>
      <c r="K52" s="33"/>
      <c r="L52" s="33"/>
    </row>
    <row r="53" spans="1:12" ht="13.5" thickBot="1" x14ac:dyDescent="0.25">
      <c r="A53" s="33"/>
      <c r="B53" s="370"/>
      <c r="C53" s="371"/>
      <c r="D53" s="33"/>
      <c r="E53" s="33"/>
      <c r="F53" s="33"/>
    </row>
    <row r="54" spans="1:12" ht="13.5" thickTop="1" x14ac:dyDescent="0.2">
      <c r="A54" s="33"/>
      <c r="B54" s="372"/>
      <c r="C54" s="373"/>
      <c r="D54" s="33"/>
      <c r="E54" s="33"/>
      <c r="F54" s="33"/>
    </row>
    <row r="55" spans="1:12" x14ac:dyDescent="0.2">
      <c r="A55" s="33"/>
      <c r="B55" s="374" t="s">
        <v>818</v>
      </c>
      <c r="C55" s="375"/>
      <c r="D55" s="33"/>
      <c r="E55" s="33"/>
      <c r="F55" s="33"/>
    </row>
    <row r="56" spans="1:12" x14ac:dyDescent="0.2">
      <c r="A56" s="33"/>
      <c r="B56" s="376" t="s">
        <v>423</v>
      </c>
      <c r="C56" s="376"/>
      <c r="D56" s="33"/>
      <c r="E56" s="33"/>
      <c r="F56" s="33"/>
    </row>
    <row r="57" spans="1:12" ht="28.5" customHeight="1" x14ac:dyDescent="0.2">
      <c r="A57" s="33"/>
      <c r="B57" s="1198" t="s">
        <v>936</v>
      </c>
      <c r="C57" s="1198"/>
      <c r="D57" s="33"/>
      <c r="E57" s="33"/>
      <c r="F57" s="33"/>
    </row>
    <row r="58" spans="1:12" s="7" customFormat="1" ht="22.5" customHeight="1" x14ac:dyDescent="0.2">
      <c r="B58" s="1196" t="s">
        <v>939</v>
      </c>
      <c r="C58" s="1196"/>
      <c r="D58" s="33"/>
      <c r="E58" s="33"/>
      <c r="F58" s="33"/>
      <c r="G58" s="146"/>
      <c r="H58" s="146"/>
      <c r="I58" s="146"/>
      <c r="J58" s="146"/>
      <c r="K58" s="146"/>
      <c r="L58" s="146"/>
    </row>
    <row r="59" spans="1:12" s="7" customFormat="1" ht="12.75" customHeight="1" x14ac:dyDescent="0.2">
      <c r="B59" s="377"/>
      <c r="C59" s="377"/>
      <c r="D59" s="33"/>
      <c r="E59" s="33"/>
      <c r="F59" s="33"/>
      <c r="G59" s="146"/>
      <c r="H59" s="146"/>
      <c r="I59" s="146"/>
      <c r="J59" s="146"/>
      <c r="K59" s="146"/>
      <c r="L59" s="146"/>
    </row>
    <row r="60" spans="1:12" s="7" customFormat="1" x14ac:dyDescent="0.2">
      <c r="B60" s="1197"/>
      <c r="C60" s="1197"/>
      <c r="D60" s="33"/>
      <c r="E60" s="33"/>
      <c r="F60" s="33"/>
      <c r="G60" s="146"/>
      <c r="H60" s="146"/>
      <c r="I60" s="146"/>
      <c r="J60" s="146"/>
      <c r="K60" s="146"/>
      <c r="L60" s="146"/>
    </row>
    <row r="61" spans="1:12" s="7" customFormat="1" x14ac:dyDescent="0.2">
      <c r="B61" s="1197"/>
      <c r="C61" s="1197"/>
      <c r="D61" s="33"/>
      <c r="E61" s="33"/>
      <c r="F61" s="33"/>
      <c r="G61" s="146"/>
      <c r="H61" s="146"/>
      <c r="I61" s="146"/>
      <c r="J61" s="146"/>
      <c r="K61" s="146"/>
      <c r="L61" s="146"/>
    </row>
    <row r="62" spans="1:12" s="7" customFormat="1" x14ac:dyDescent="0.2">
      <c r="D62" s="33"/>
      <c r="E62" s="33"/>
      <c r="F62" s="33"/>
      <c r="G62" s="146"/>
      <c r="H62" s="146"/>
      <c r="I62" s="146"/>
      <c r="J62" s="146"/>
      <c r="K62" s="146"/>
      <c r="L62" s="146"/>
    </row>
    <row r="63" spans="1:12" s="7" customFormat="1" x14ac:dyDescent="0.2">
      <c r="C63" s="205"/>
      <c r="D63" s="33"/>
      <c r="E63" s="33"/>
      <c r="F63" s="33"/>
      <c r="G63" s="146"/>
      <c r="H63" s="146"/>
      <c r="I63" s="146"/>
      <c r="J63" s="146"/>
      <c r="K63" s="146"/>
      <c r="L63" s="146"/>
    </row>
    <row r="64" spans="1:12" s="7" customFormat="1" x14ac:dyDescent="0.2">
      <c r="C64" s="205"/>
      <c r="D64" s="33"/>
      <c r="E64" s="33"/>
      <c r="F64" s="33"/>
      <c r="G64" s="146"/>
      <c r="H64" s="146"/>
      <c r="I64" s="146"/>
      <c r="J64" s="146"/>
      <c r="K64" s="146"/>
      <c r="L64" s="146"/>
    </row>
    <row r="65" spans="4:12" s="7" customFormat="1" x14ac:dyDescent="0.2">
      <c r="D65" s="33"/>
      <c r="E65" s="33"/>
      <c r="F65" s="33"/>
      <c r="G65" s="146"/>
      <c r="H65" s="146"/>
      <c r="I65" s="146"/>
      <c r="J65" s="146"/>
      <c r="K65" s="146"/>
      <c r="L65" s="146"/>
    </row>
    <row r="66" spans="4:12" s="7" customFormat="1" x14ac:dyDescent="0.2">
      <c r="D66" s="33"/>
      <c r="E66" s="33"/>
      <c r="F66" s="33"/>
      <c r="G66" s="146"/>
      <c r="H66" s="146"/>
      <c r="I66" s="146"/>
      <c r="J66" s="146"/>
      <c r="K66" s="146"/>
      <c r="L66" s="146"/>
    </row>
    <row r="67" spans="4:12" s="7" customFormat="1" x14ac:dyDescent="0.2">
      <c r="D67" s="33"/>
      <c r="E67" s="33"/>
      <c r="F67" s="33"/>
      <c r="G67" s="146"/>
      <c r="H67" s="146"/>
      <c r="I67" s="146"/>
      <c r="J67" s="146"/>
      <c r="K67" s="146"/>
      <c r="L67" s="146"/>
    </row>
    <row r="68" spans="4:12" s="7" customFormat="1" x14ac:dyDescent="0.2">
      <c r="D68" s="33"/>
      <c r="E68" s="33"/>
      <c r="F68" s="33"/>
      <c r="G68" s="146"/>
      <c r="H68" s="146"/>
      <c r="I68" s="146"/>
      <c r="J68" s="146"/>
      <c r="K68" s="146"/>
      <c r="L68" s="146"/>
    </row>
    <row r="69" spans="4:12" s="7" customFormat="1" x14ac:dyDescent="0.2">
      <c r="D69" s="33"/>
      <c r="E69" s="33"/>
      <c r="F69" s="33"/>
      <c r="G69" s="146"/>
      <c r="H69" s="146"/>
      <c r="I69" s="146"/>
      <c r="J69" s="146"/>
      <c r="K69" s="146"/>
      <c r="L69" s="146"/>
    </row>
    <row r="70" spans="4:12" s="7" customFormat="1" x14ac:dyDescent="0.2">
      <c r="D70" s="33"/>
      <c r="E70" s="33"/>
      <c r="F70" s="33"/>
      <c r="G70" s="146"/>
      <c r="H70" s="146"/>
      <c r="I70" s="146"/>
      <c r="J70" s="146"/>
      <c r="K70" s="146"/>
      <c r="L70" s="146"/>
    </row>
    <row r="71" spans="4:12" s="7" customFormat="1" x14ac:dyDescent="0.2">
      <c r="D71" s="33"/>
      <c r="E71" s="33"/>
      <c r="F71" s="33"/>
      <c r="G71" s="146"/>
      <c r="H71" s="146"/>
      <c r="I71" s="146"/>
      <c r="J71" s="146"/>
      <c r="K71" s="146"/>
      <c r="L71" s="146"/>
    </row>
    <row r="72" spans="4:12" s="7" customFormat="1" x14ac:dyDescent="0.2">
      <c r="D72" s="33"/>
      <c r="E72" s="33"/>
      <c r="F72" s="33"/>
      <c r="G72" s="146"/>
      <c r="H72" s="146"/>
      <c r="I72" s="146"/>
      <c r="J72" s="146"/>
      <c r="K72" s="146"/>
      <c r="L72" s="146"/>
    </row>
    <row r="73" spans="4:12" s="7" customFormat="1" x14ac:dyDescent="0.2">
      <c r="D73" s="33"/>
      <c r="E73" s="33"/>
      <c r="F73" s="33"/>
      <c r="G73" s="146"/>
      <c r="H73" s="146"/>
      <c r="I73" s="146"/>
      <c r="J73" s="146"/>
      <c r="K73" s="146"/>
      <c r="L73" s="146"/>
    </row>
    <row r="74" spans="4:12" s="7" customFormat="1" x14ac:dyDescent="0.2">
      <c r="D74" s="33"/>
      <c r="E74" s="33"/>
      <c r="F74" s="33"/>
      <c r="G74" s="146"/>
      <c r="H74" s="146"/>
      <c r="I74" s="146"/>
      <c r="J74" s="146"/>
      <c r="K74" s="146"/>
      <c r="L74" s="146"/>
    </row>
    <row r="75" spans="4:12" s="7" customFormat="1" x14ac:dyDescent="0.2">
      <c r="D75" s="33"/>
      <c r="E75" s="33"/>
      <c r="F75" s="33"/>
      <c r="G75" s="146"/>
      <c r="H75" s="146"/>
      <c r="I75" s="146"/>
      <c r="J75" s="146"/>
      <c r="K75" s="146"/>
      <c r="L75" s="146"/>
    </row>
    <row r="76" spans="4:12" s="7" customFormat="1" x14ac:dyDescent="0.2">
      <c r="D76" s="33"/>
      <c r="E76" s="33"/>
      <c r="F76" s="33"/>
      <c r="G76" s="146"/>
      <c r="H76" s="146"/>
      <c r="I76" s="146"/>
      <c r="J76" s="146"/>
      <c r="K76" s="146"/>
      <c r="L76" s="146"/>
    </row>
    <row r="77" spans="4:12" s="7" customFormat="1" x14ac:dyDescent="0.2">
      <c r="D77" s="33"/>
      <c r="E77" s="33"/>
      <c r="F77" s="33"/>
      <c r="G77" s="146"/>
      <c r="H77" s="146"/>
      <c r="I77" s="146"/>
      <c r="J77" s="146"/>
      <c r="K77" s="146"/>
      <c r="L77" s="146"/>
    </row>
    <row r="78" spans="4:12" s="7" customFormat="1" x14ac:dyDescent="0.2">
      <c r="D78" s="33"/>
      <c r="E78" s="33"/>
      <c r="F78" s="33"/>
      <c r="G78" s="146"/>
      <c r="H78" s="146"/>
      <c r="I78" s="146"/>
      <c r="J78" s="146"/>
      <c r="K78" s="146"/>
      <c r="L78" s="146"/>
    </row>
    <row r="79" spans="4:12" s="7" customFormat="1" x14ac:dyDescent="0.2">
      <c r="D79" s="33"/>
      <c r="E79" s="33"/>
      <c r="F79" s="33"/>
      <c r="G79" s="146"/>
      <c r="H79" s="146"/>
      <c r="I79" s="146"/>
      <c r="J79" s="146"/>
      <c r="K79" s="146"/>
      <c r="L79" s="146"/>
    </row>
    <row r="80" spans="4:12" s="7" customFormat="1" x14ac:dyDescent="0.2">
      <c r="D80" s="146"/>
      <c r="E80" s="146"/>
      <c r="F80" s="146"/>
      <c r="G80" s="146"/>
      <c r="H80" s="146"/>
      <c r="I80" s="146"/>
      <c r="J80" s="146"/>
      <c r="K80" s="146"/>
      <c r="L80" s="146"/>
    </row>
    <row r="81" spans="4:12" s="7" customFormat="1" x14ac:dyDescent="0.2">
      <c r="D81" s="146"/>
      <c r="E81" s="146"/>
      <c r="F81" s="146"/>
      <c r="G81" s="146"/>
      <c r="H81" s="146"/>
      <c r="I81" s="146"/>
      <c r="J81" s="146"/>
      <c r="K81" s="146"/>
      <c r="L81" s="146"/>
    </row>
    <row r="82" spans="4:12" s="7" customFormat="1" x14ac:dyDescent="0.2">
      <c r="D82" s="146"/>
      <c r="E82" s="146"/>
      <c r="F82" s="146"/>
      <c r="G82" s="146"/>
      <c r="H82" s="146"/>
      <c r="I82" s="146"/>
      <c r="J82" s="146"/>
      <c r="K82" s="146"/>
      <c r="L82" s="146"/>
    </row>
    <row r="83" spans="4:12" s="7" customFormat="1" x14ac:dyDescent="0.2">
      <c r="D83" s="146"/>
      <c r="E83" s="146"/>
      <c r="F83" s="146"/>
      <c r="G83" s="146"/>
      <c r="H83" s="146"/>
      <c r="I83" s="146"/>
      <c r="J83" s="146"/>
      <c r="K83" s="146"/>
      <c r="L83" s="146"/>
    </row>
    <row r="84" spans="4:12" s="7" customFormat="1" x14ac:dyDescent="0.2">
      <c r="D84" s="146"/>
      <c r="E84" s="146"/>
      <c r="F84" s="146"/>
      <c r="G84" s="146"/>
      <c r="H84" s="146"/>
      <c r="I84" s="146"/>
      <c r="J84" s="146"/>
      <c r="K84" s="146"/>
      <c r="L84" s="146"/>
    </row>
    <row r="85" spans="4:12" s="7" customFormat="1" x14ac:dyDescent="0.2">
      <c r="D85" s="146"/>
      <c r="E85" s="146"/>
      <c r="F85" s="146"/>
      <c r="G85" s="146"/>
      <c r="H85" s="146"/>
      <c r="I85" s="146"/>
      <c r="J85" s="146"/>
      <c r="K85" s="146"/>
      <c r="L85" s="146"/>
    </row>
    <row r="86" spans="4:12" s="7" customFormat="1" x14ac:dyDescent="0.2">
      <c r="D86" s="146"/>
      <c r="E86" s="146"/>
      <c r="F86" s="146"/>
      <c r="G86" s="146"/>
      <c r="H86" s="146"/>
      <c r="I86" s="146"/>
      <c r="J86" s="146"/>
      <c r="K86" s="146"/>
      <c r="L86" s="146"/>
    </row>
    <row r="87" spans="4:12" s="7" customFormat="1" x14ac:dyDescent="0.2">
      <c r="D87" s="146"/>
      <c r="E87" s="146"/>
      <c r="F87" s="146"/>
      <c r="G87" s="146"/>
      <c r="H87" s="146"/>
      <c r="I87" s="146"/>
      <c r="J87" s="146"/>
      <c r="K87" s="146"/>
      <c r="L87" s="146"/>
    </row>
    <row r="88" spans="4:12" s="7" customFormat="1" x14ac:dyDescent="0.2">
      <c r="D88" s="146"/>
      <c r="E88" s="146"/>
      <c r="F88" s="146"/>
      <c r="G88" s="146"/>
      <c r="H88" s="146"/>
      <c r="I88" s="146"/>
      <c r="J88" s="146"/>
      <c r="K88" s="146"/>
      <c r="L88" s="146"/>
    </row>
    <row r="89" spans="4:12" s="7" customFormat="1" x14ac:dyDescent="0.2">
      <c r="D89" s="146"/>
      <c r="E89" s="146"/>
      <c r="F89" s="146"/>
      <c r="G89" s="146"/>
      <c r="H89" s="146"/>
      <c r="I89" s="146"/>
      <c r="J89" s="146"/>
      <c r="K89" s="146"/>
      <c r="L89" s="146"/>
    </row>
    <row r="90" spans="4:12" s="7" customFormat="1" x14ac:dyDescent="0.2">
      <c r="D90" s="146"/>
      <c r="E90" s="146"/>
      <c r="F90" s="146"/>
      <c r="G90" s="146"/>
      <c r="H90" s="146"/>
      <c r="I90" s="146"/>
      <c r="J90" s="146"/>
      <c r="K90" s="146"/>
      <c r="L90" s="146"/>
    </row>
    <row r="91" spans="4:12" s="7" customFormat="1" x14ac:dyDescent="0.2">
      <c r="D91" s="146"/>
      <c r="E91" s="146"/>
      <c r="F91" s="146"/>
      <c r="G91" s="146"/>
      <c r="H91" s="146"/>
      <c r="I91" s="146"/>
      <c r="J91" s="146"/>
      <c r="K91" s="146"/>
      <c r="L91" s="146"/>
    </row>
    <row r="92" spans="4:12" s="7" customFormat="1" x14ac:dyDescent="0.2">
      <c r="D92" s="146"/>
      <c r="E92" s="146"/>
      <c r="F92" s="146"/>
      <c r="G92" s="146"/>
      <c r="H92" s="146"/>
      <c r="I92" s="146"/>
      <c r="J92" s="146"/>
      <c r="K92" s="146"/>
      <c r="L92" s="146"/>
    </row>
    <row r="93" spans="4:12" s="7" customFormat="1" x14ac:dyDescent="0.2">
      <c r="D93" s="146"/>
      <c r="E93" s="146"/>
      <c r="F93" s="146"/>
      <c r="G93" s="146"/>
      <c r="H93" s="146"/>
      <c r="I93" s="146"/>
      <c r="J93" s="146"/>
      <c r="K93" s="146"/>
      <c r="L93" s="146"/>
    </row>
    <row r="94" spans="4:12" s="7" customFormat="1" x14ac:dyDescent="0.2">
      <c r="D94" s="146"/>
      <c r="E94" s="146"/>
      <c r="F94" s="146"/>
      <c r="G94" s="146"/>
      <c r="H94" s="146"/>
      <c r="I94" s="146"/>
      <c r="J94" s="146"/>
      <c r="K94" s="146"/>
      <c r="L94" s="146"/>
    </row>
    <row r="95" spans="4:12" s="7" customFormat="1" x14ac:dyDescent="0.2">
      <c r="D95" s="146"/>
      <c r="E95" s="146"/>
      <c r="F95" s="146"/>
      <c r="G95" s="146"/>
      <c r="H95" s="146"/>
      <c r="I95" s="146"/>
      <c r="J95" s="146"/>
      <c r="K95" s="146"/>
      <c r="L95" s="146"/>
    </row>
    <row r="96" spans="4:12" s="7" customFormat="1" x14ac:dyDescent="0.2">
      <c r="D96" s="146"/>
      <c r="E96" s="146"/>
      <c r="F96" s="146"/>
      <c r="G96" s="146"/>
      <c r="H96" s="146"/>
      <c r="I96" s="146"/>
      <c r="J96" s="146"/>
      <c r="K96" s="146"/>
      <c r="L96" s="146"/>
    </row>
    <row r="97" spans="4:12" s="7" customFormat="1" x14ac:dyDescent="0.2">
      <c r="D97" s="146"/>
      <c r="E97" s="146"/>
      <c r="F97" s="146"/>
      <c r="G97" s="146"/>
      <c r="H97" s="146"/>
      <c r="I97" s="146"/>
      <c r="J97" s="146"/>
      <c r="K97" s="146"/>
      <c r="L97" s="146"/>
    </row>
    <row r="98" spans="4:12" s="7" customFormat="1" x14ac:dyDescent="0.2">
      <c r="D98" s="146"/>
      <c r="E98" s="146"/>
      <c r="F98" s="146"/>
      <c r="G98" s="146"/>
      <c r="H98" s="146"/>
      <c r="I98" s="146"/>
      <c r="J98" s="146"/>
      <c r="K98" s="146"/>
      <c r="L98" s="146"/>
    </row>
    <row r="99" spans="4:12" s="7" customFormat="1" x14ac:dyDescent="0.2">
      <c r="D99" s="146"/>
      <c r="E99" s="146"/>
      <c r="F99" s="146"/>
      <c r="G99" s="146"/>
      <c r="H99" s="146"/>
      <c r="I99" s="146"/>
      <c r="J99" s="146"/>
      <c r="K99" s="146"/>
      <c r="L99" s="146"/>
    </row>
    <row r="100" spans="4:12" s="7" customFormat="1" x14ac:dyDescent="0.2">
      <c r="D100" s="146"/>
      <c r="E100" s="146"/>
      <c r="F100" s="146"/>
      <c r="G100" s="146"/>
      <c r="H100" s="146"/>
      <c r="I100" s="146"/>
      <c r="J100" s="146"/>
      <c r="K100" s="146"/>
      <c r="L100" s="146"/>
    </row>
    <row r="101" spans="4:12" s="7" customFormat="1" x14ac:dyDescent="0.2">
      <c r="D101" s="146"/>
      <c r="E101" s="146"/>
      <c r="F101" s="146"/>
      <c r="G101" s="146"/>
      <c r="H101" s="146"/>
      <c r="I101" s="146"/>
      <c r="J101" s="146"/>
      <c r="K101" s="146"/>
      <c r="L101" s="146"/>
    </row>
    <row r="102" spans="4:12" s="7" customFormat="1" x14ac:dyDescent="0.2">
      <c r="D102" s="146"/>
      <c r="E102" s="146"/>
      <c r="F102" s="146"/>
      <c r="G102" s="146"/>
      <c r="H102" s="146"/>
      <c r="I102" s="146"/>
      <c r="J102" s="146"/>
      <c r="K102" s="146"/>
      <c r="L102" s="146"/>
    </row>
    <row r="103" spans="4:12" s="7" customFormat="1" x14ac:dyDescent="0.2">
      <c r="D103" s="146"/>
      <c r="E103" s="146"/>
      <c r="F103" s="146"/>
      <c r="G103" s="146"/>
      <c r="H103" s="146"/>
      <c r="I103" s="146"/>
      <c r="J103" s="146"/>
      <c r="K103" s="146"/>
      <c r="L103" s="146"/>
    </row>
    <row r="104" spans="4:12" s="7" customFormat="1" x14ac:dyDescent="0.2">
      <c r="D104" s="146"/>
      <c r="E104" s="146"/>
      <c r="F104" s="146"/>
      <c r="G104" s="146"/>
      <c r="H104" s="146"/>
      <c r="I104" s="146"/>
      <c r="J104" s="146"/>
      <c r="K104" s="146"/>
      <c r="L104" s="146"/>
    </row>
    <row r="105" spans="4:12" s="7" customFormat="1" x14ac:dyDescent="0.2">
      <c r="D105" s="146"/>
      <c r="E105" s="146"/>
      <c r="F105" s="146"/>
      <c r="G105" s="146"/>
      <c r="H105" s="146"/>
      <c r="I105" s="146"/>
      <c r="J105" s="146"/>
      <c r="K105" s="146"/>
      <c r="L105" s="146"/>
    </row>
    <row r="106" spans="4:12" s="7" customFormat="1" x14ac:dyDescent="0.2">
      <c r="D106" s="146"/>
      <c r="E106" s="146"/>
      <c r="F106" s="146"/>
      <c r="G106" s="146"/>
      <c r="H106" s="146"/>
      <c r="I106" s="146"/>
      <c r="J106" s="146"/>
      <c r="K106" s="146"/>
      <c r="L106" s="146"/>
    </row>
    <row r="107" spans="4:12" s="7" customFormat="1" x14ac:dyDescent="0.2">
      <c r="D107" s="146"/>
      <c r="E107" s="146"/>
      <c r="F107" s="146"/>
      <c r="G107" s="146"/>
      <c r="H107" s="146"/>
      <c r="I107" s="146"/>
      <c r="J107" s="146"/>
      <c r="K107" s="146"/>
      <c r="L107" s="146"/>
    </row>
    <row r="108" spans="4:12" s="7" customFormat="1" x14ac:dyDescent="0.2">
      <c r="D108" s="146"/>
      <c r="E108" s="146"/>
      <c r="F108" s="146"/>
      <c r="G108" s="146"/>
      <c r="H108" s="146"/>
      <c r="I108" s="146"/>
      <c r="J108" s="146"/>
      <c r="K108" s="146"/>
      <c r="L108" s="146"/>
    </row>
    <row r="109" spans="4:12" s="7" customFormat="1" x14ac:dyDescent="0.2">
      <c r="D109" s="146"/>
      <c r="E109" s="146"/>
      <c r="F109" s="146"/>
      <c r="G109" s="146"/>
      <c r="H109" s="146"/>
      <c r="I109" s="146"/>
      <c r="J109" s="146"/>
      <c r="K109" s="146"/>
      <c r="L109" s="146"/>
    </row>
    <row r="110" spans="4:12" s="7" customFormat="1" x14ac:dyDescent="0.2">
      <c r="D110" s="146"/>
      <c r="E110" s="146"/>
      <c r="F110" s="146"/>
      <c r="G110" s="146"/>
      <c r="H110" s="146"/>
      <c r="I110" s="146"/>
      <c r="J110" s="146"/>
      <c r="K110" s="146"/>
      <c r="L110" s="146"/>
    </row>
    <row r="111" spans="4:12" s="7" customFormat="1" x14ac:dyDescent="0.2">
      <c r="D111" s="146"/>
      <c r="E111" s="146"/>
      <c r="F111" s="146"/>
      <c r="G111" s="146"/>
      <c r="H111" s="146"/>
      <c r="I111" s="146"/>
      <c r="J111" s="146"/>
      <c r="K111" s="146"/>
      <c r="L111" s="146"/>
    </row>
    <row r="112" spans="4:12" s="7" customFormat="1" x14ac:dyDescent="0.2">
      <c r="D112" s="146"/>
      <c r="E112" s="146"/>
      <c r="F112" s="146"/>
      <c r="G112" s="146"/>
      <c r="H112" s="146"/>
      <c r="I112" s="146"/>
      <c r="J112" s="146"/>
      <c r="K112" s="146"/>
      <c r="L112" s="146"/>
    </row>
    <row r="113" spans="4:12" s="7" customFormat="1" x14ac:dyDescent="0.2">
      <c r="D113" s="146"/>
      <c r="E113" s="146"/>
      <c r="F113" s="146"/>
      <c r="G113" s="146"/>
      <c r="H113" s="146"/>
      <c r="I113" s="146"/>
      <c r="J113" s="146"/>
      <c r="K113" s="146"/>
      <c r="L113" s="146"/>
    </row>
    <row r="114" spans="4:12" s="7" customFormat="1" x14ac:dyDescent="0.2">
      <c r="D114" s="146"/>
      <c r="E114" s="146"/>
      <c r="F114" s="146"/>
      <c r="G114" s="146"/>
      <c r="H114" s="146"/>
      <c r="I114" s="146"/>
      <c r="J114" s="146"/>
      <c r="K114" s="146"/>
      <c r="L114" s="146"/>
    </row>
    <row r="115" spans="4:12" s="7" customFormat="1" x14ac:dyDescent="0.2">
      <c r="D115" s="146"/>
      <c r="E115" s="146"/>
      <c r="F115" s="146"/>
      <c r="G115" s="146"/>
      <c r="H115" s="146"/>
      <c r="I115" s="146"/>
      <c r="J115" s="146"/>
      <c r="K115" s="146"/>
      <c r="L115" s="146"/>
    </row>
    <row r="116" spans="4:12" s="7" customFormat="1" x14ac:dyDescent="0.2">
      <c r="D116" s="146"/>
      <c r="E116" s="146"/>
      <c r="F116" s="146"/>
      <c r="G116" s="146"/>
      <c r="H116" s="146"/>
      <c r="I116" s="146"/>
      <c r="J116" s="146"/>
      <c r="K116" s="146"/>
      <c r="L116" s="146"/>
    </row>
    <row r="117" spans="4:12" s="7" customFormat="1" x14ac:dyDescent="0.2">
      <c r="D117" s="146"/>
      <c r="E117" s="146"/>
      <c r="F117" s="146"/>
      <c r="G117" s="146"/>
      <c r="H117" s="146"/>
      <c r="I117" s="146"/>
      <c r="J117" s="146"/>
      <c r="K117" s="146"/>
      <c r="L117" s="146"/>
    </row>
    <row r="118" spans="4:12" s="7" customFormat="1" x14ac:dyDescent="0.2">
      <c r="D118" s="146"/>
      <c r="E118" s="146"/>
      <c r="F118" s="146"/>
      <c r="G118" s="146"/>
      <c r="H118" s="146"/>
      <c r="I118" s="146"/>
      <c r="J118" s="146"/>
      <c r="K118" s="146"/>
      <c r="L118" s="146"/>
    </row>
    <row r="119" spans="4:12" s="7" customFormat="1" x14ac:dyDescent="0.2">
      <c r="D119" s="146"/>
      <c r="E119" s="146"/>
      <c r="F119" s="146"/>
      <c r="G119" s="146"/>
      <c r="H119" s="146"/>
      <c r="I119" s="146"/>
      <c r="J119" s="146"/>
      <c r="K119" s="146"/>
      <c r="L119" s="146"/>
    </row>
    <row r="120" spans="4:12" s="7" customFormat="1" x14ac:dyDescent="0.2">
      <c r="D120" s="146"/>
      <c r="E120" s="146"/>
      <c r="F120" s="146"/>
      <c r="G120" s="146"/>
      <c r="H120" s="146"/>
      <c r="I120" s="146"/>
      <c r="J120" s="146"/>
      <c r="K120" s="146"/>
      <c r="L120" s="146"/>
    </row>
    <row r="121" spans="4:12" s="7" customFormat="1" x14ac:dyDescent="0.2">
      <c r="D121" s="146"/>
      <c r="E121" s="146"/>
      <c r="F121" s="146"/>
      <c r="G121" s="146"/>
      <c r="H121" s="146"/>
      <c r="I121" s="146"/>
      <c r="J121" s="146"/>
      <c r="K121" s="146"/>
      <c r="L121" s="146"/>
    </row>
    <row r="122" spans="4:12" s="7" customFormat="1" x14ac:dyDescent="0.2">
      <c r="D122" s="146"/>
      <c r="E122" s="146"/>
      <c r="F122" s="146"/>
      <c r="G122" s="146"/>
      <c r="H122" s="146"/>
      <c r="I122" s="146"/>
      <c r="J122" s="146"/>
      <c r="K122" s="146"/>
      <c r="L122" s="146"/>
    </row>
    <row r="123" spans="4:12" s="7" customFormat="1" x14ac:dyDescent="0.2">
      <c r="D123" s="146"/>
      <c r="E123" s="146"/>
      <c r="F123" s="146"/>
      <c r="G123" s="146"/>
      <c r="H123" s="146"/>
      <c r="I123" s="146"/>
      <c r="J123" s="146"/>
      <c r="K123" s="146"/>
      <c r="L123" s="146"/>
    </row>
    <row r="124" spans="4:12" s="7" customFormat="1" x14ac:dyDescent="0.2">
      <c r="D124" s="146"/>
      <c r="E124" s="146"/>
      <c r="F124" s="146"/>
      <c r="G124" s="146"/>
      <c r="H124" s="146"/>
      <c r="I124" s="146"/>
      <c r="J124" s="146"/>
      <c r="K124" s="146"/>
      <c r="L124" s="146"/>
    </row>
    <row r="125" spans="4:12" s="7" customFormat="1" x14ac:dyDescent="0.2">
      <c r="D125" s="146"/>
      <c r="E125" s="146"/>
      <c r="F125" s="146"/>
      <c r="G125" s="146"/>
      <c r="H125" s="146"/>
      <c r="I125" s="146"/>
      <c r="J125" s="146"/>
      <c r="K125" s="146"/>
      <c r="L125" s="146"/>
    </row>
    <row r="126" spans="4:12" s="7" customFormat="1" x14ac:dyDescent="0.2">
      <c r="D126" s="146"/>
      <c r="E126" s="146"/>
      <c r="F126" s="146"/>
      <c r="G126" s="146"/>
      <c r="H126" s="146"/>
      <c r="I126" s="146"/>
      <c r="J126" s="146"/>
      <c r="K126" s="146"/>
      <c r="L126" s="146"/>
    </row>
    <row r="127" spans="4:12" s="7" customFormat="1" x14ac:dyDescent="0.2">
      <c r="D127" s="146"/>
      <c r="E127" s="146"/>
      <c r="F127" s="146"/>
      <c r="G127" s="146"/>
      <c r="H127" s="146"/>
      <c r="I127" s="146"/>
      <c r="J127" s="146"/>
      <c r="K127" s="146"/>
      <c r="L127" s="146"/>
    </row>
    <row r="128" spans="4:12" s="7" customFormat="1" x14ac:dyDescent="0.2">
      <c r="D128" s="146"/>
      <c r="E128" s="146"/>
      <c r="F128" s="146"/>
      <c r="G128" s="146"/>
      <c r="H128" s="146"/>
      <c r="I128" s="146"/>
      <c r="J128" s="146"/>
      <c r="K128" s="146"/>
      <c r="L128" s="146"/>
    </row>
    <row r="129" spans="4:12" s="7" customFormat="1" x14ac:dyDescent="0.2">
      <c r="D129" s="146"/>
      <c r="E129" s="146"/>
      <c r="F129" s="146"/>
      <c r="G129" s="146"/>
      <c r="H129" s="146"/>
      <c r="I129" s="146"/>
      <c r="J129" s="146"/>
      <c r="K129" s="146"/>
      <c r="L129" s="146"/>
    </row>
    <row r="130" spans="4:12" s="7" customFormat="1" x14ac:dyDescent="0.2">
      <c r="D130" s="146"/>
      <c r="E130" s="146"/>
      <c r="F130" s="146"/>
      <c r="G130" s="146"/>
      <c r="H130" s="146"/>
      <c r="I130" s="146"/>
      <c r="J130" s="146"/>
      <c r="K130" s="146"/>
      <c r="L130" s="146"/>
    </row>
    <row r="131" spans="4:12" s="7" customFormat="1" x14ac:dyDescent="0.2">
      <c r="D131" s="146"/>
      <c r="E131" s="146"/>
      <c r="F131" s="146"/>
      <c r="G131" s="146"/>
      <c r="H131" s="146"/>
      <c r="I131" s="146"/>
      <c r="J131" s="146"/>
      <c r="K131" s="146"/>
      <c r="L131" s="146"/>
    </row>
    <row r="132" spans="4:12" s="7" customFormat="1" x14ac:dyDescent="0.2">
      <c r="D132" s="146"/>
      <c r="E132" s="146"/>
      <c r="F132" s="146"/>
      <c r="G132" s="146"/>
      <c r="H132" s="146"/>
      <c r="I132" s="146"/>
      <c r="J132" s="146"/>
      <c r="K132" s="146"/>
      <c r="L132" s="146"/>
    </row>
    <row r="133" spans="4:12" s="7" customFormat="1" x14ac:dyDescent="0.2">
      <c r="D133" s="146"/>
      <c r="E133" s="146"/>
      <c r="F133" s="146"/>
      <c r="G133" s="146"/>
      <c r="H133" s="146"/>
      <c r="I133" s="146"/>
      <c r="J133" s="146"/>
      <c r="K133" s="146"/>
      <c r="L133" s="146"/>
    </row>
    <row r="134" spans="4:12" s="7" customFormat="1" x14ac:dyDescent="0.2">
      <c r="D134" s="146"/>
      <c r="E134" s="146"/>
      <c r="F134" s="146"/>
      <c r="G134" s="146"/>
      <c r="H134" s="146"/>
      <c r="I134" s="146"/>
      <c r="J134" s="146"/>
      <c r="K134" s="146"/>
      <c r="L134" s="146"/>
    </row>
    <row r="135" spans="4:12" s="7" customFormat="1" x14ac:dyDescent="0.2">
      <c r="D135" s="146"/>
      <c r="E135" s="146"/>
      <c r="F135" s="146"/>
      <c r="G135" s="146"/>
      <c r="H135" s="146"/>
      <c r="I135" s="146"/>
      <c r="J135" s="146"/>
      <c r="K135" s="146"/>
      <c r="L135" s="146"/>
    </row>
    <row r="136" spans="4:12" s="7" customFormat="1" x14ac:dyDescent="0.2">
      <c r="D136" s="146"/>
      <c r="E136" s="146"/>
      <c r="F136" s="146"/>
      <c r="G136" s="146"/>
      <c r="H136" s="146"/>
      <c r="I136" s="146"/>
      <c r="J136" s="146"/>
      <c r="K136" s="146"/>
      <c r="L136" s="146"/>
    </row>
    <row r="137" spans="4:12" s="7" customFormat="1" x14ac:dyDescent="0.2">
      <c r="D137" s="146"/>
      <c r="E137" s="146"/>
      <c r="F137" s="146"/>
      <c r="G137" s="146"/>
      <c r="H137" s="146"/>
      <c r="I137" s="146"/>
      <c r="J137" s="146"/>
      <c r="K137" s="146"/>
      <c r="L137" s="146"/>
    </row>
    <row r="138" spans="4:12" s="7" customFormat="1" x14ac:dyDescent="0.2">
      <c r="D138" s="146"/>
      <c r="E138" s="146"/>
      <c r="F138" s="146"/>
      <c r="G138" s="146"/>
      <c r="H138" s="146"/>
      <c r="I138" s="146"/>
      <c r="J138" s="146"/>
      <c r="K138" s="146"/>
      <c r="L138" s="146"/>
    </row>
    <row r="139" spans="4:12" s="7" customFormat="1" x14ac:dyDescent="0.2">
      <c r="D139" s="146"/>
      <c r="E139" s="146"/>
      <c r="F139" s="146"/>
      <c r="G139" s="146"/>
      <c r="H139" s="146"/>
      <c r="I139" s="146"/>
      <c r="J139" s="146"/>
      <c r="K139" s="146"/>
      <c r="L139" s="146"/>
    </row>
    <row r="140" spans="4:12" s="7" customFormat="1" x14ac:dyDescent="0.2">
      <c r="D140" s="146"/>
      <c r="E140" s="146"/>
      <c r="F140" s="146"/>
      <c r="G140" s="146"/>
      <c r="H140" s="146"/>
      <c r="I140" s="146"/>
      <c r="J140" s="146"/>
      <c r="K140" s="146"/>
      <c r="L140" s="146"/>
    </row>
    <row r="141" spans="4:12" s="7" customFormat="1" x14ac:dyDescent="0.2">
      <c r="D141" s="146"/>
      <c r="E141" s="146"/>
      <c r="F141" s="146"/>
      <c r="G141" s="146"/>
      <c r="H141" s="146"/>
      <c r="I141" s="146"/>
      <c r="J141" s="146"/>
      <c r="K141" s="146"/>
      <c r="L141" s="146"/>
    </row>
    <row r="142" spans="4:12" s="7" customFormat="1" x14ac:dyDescent="0.2">
      <c r="D142" s="146"/>
      <c r="E142" s="146"/>
      <c r="F142" s="146"/>
      <c r="G142" s="146"/>
      <c r="H142" s="146"/>
      <c r="I142" s="146"/>
      <c r="J142" s="146"/>
      <c r="K142" s="146"/>
      <c r="L142" s="146"/>
    </row>
    <row r="143" spans="4:12" s="7" customFormat="1" x14ac:dyDescent="0.2">
      <c r="D143" s="146"/>
      <c r="E143" s="146"/>
      <c r="F143" s="146"/>
      <c r="G143" s="146"/>
      <c r="H143" s="146"/>
      <c r="I143" s="146"/>
      <c r="J143" s="146"/>
      <c r="K143" s="146"/>
      <c r="L143" s="146"/>
    </row>
    <row r="144" spans="4:12" s="7" customFormat="1" x14ac:dyDescent="0.2">
      <c r="D144" s="146"/>
      <c r="E144" s="146"/>
      <c r="F144" s="146"/>
      <c r="G144" s="146"/>
      <c r="H144" s="146"/>
      <c r="I144" s="146"/>
      <c r="J144" s="146"/>
      <c r="K144" s="146"/>
      <c r="L144" s="146"/>
    </row>
    <row r="145" spans="4:12" s="7" customFormat="1" x14ac:dyDescent="0.2">
      <c r="D145" s="146"/>
      <c r="E145" s="146"/>
      <c r="F145" s="146"/>
      <c r="G145" s="146"/>
      <c r="H145" s="146"/>
      <c r="I145" s="146"/>
      <c r="J145" s="146"/>
      <c r="K145" s="146"/>
      <c r="L145" s="146"/>
    </row>
    <row r="146" spans="4:12" s="7" customFormat="1" x14ac:dyDescent="0.2">
      <c r="D146" s="146"/>
      <c r="E146" s="146"/>
      <c r="F146" s="146"/>
      <c r="G146" s="146"/>
      <c r="H146" s="146"/>
      <c r="I146" s="146"/>
      <c r="J146" s="146"/>
      <c r="K146" s="146"/>
      <c r="L146" s="146"/>
    </row>
    <row r="147" spans="4:12" s="7" customFormat="1" x14ac:dyDescent="0.2">
      <c r="D147" s="146"/>
      <c r="E147" s="146"/>
      <c r="F147" s="146"/>
      <c r="G147" s="146"/>
      <c r="H147" s="146"/>
      <c r="I147" s="146"/>
      <c r="J147" s="146"/>
      <c r="K147" s="146"/>
      <c r="L147" s="146"/>
    </row>
    <row r="148" spans="4:12" s="7" customFormat="1" x14ac:dyDescent="0.2">
      <c r="D148" s="146"/>
      <c r="E148" s="146"/>
      <c r="F148" s="146"/>
      <c r="G148" s="146"/>
      <c r="H148" s="146"/>
      <c r="I148" s="146"/>
      <c r="J148" s="146"/>
      <c r="K148" s="146"/>
      <c r="L148" s="146"/>
    </row>
    <row r="149" spans="4:12" s="7" customFormat="1" x14ac:dyDescent="0.2">
      <c r="D149" s="146"/>
      <c r="E149" s="146"/>
      <c r="F149" s="146"/>
      <c r="G149" s="146"/>
      <c r="H149" s="146"/>
      <c r="I149" s="146"/>
      <c r="J149" s="146"/>
      <c r="K149" s="146"/>
      <c r="L149" s="146"/>
    </row>
    <row r="150" spans="4:12" s="7" customFormat="1" x14ac:dyDescent="0.2">
      <c r="D150" s="146"/>
      <c r="E150" s="146"/>
      <c r="F150" s="146"/>
      <c r="G150" s="146"/>
      <c r="H150" s="146"/>
      <c r="I150" s="146"/>
      <c r="J150" s="146"/>
      <c r="K150" s="146"/>
      <c r="L150" s="146"/>
    </row>
    <row r="151" spans="4:12" s="7" customFormat="1" x14ac:dyDescent="0.2">
      <c r="D151" s="146"/>
      <c r="E151" s="146"/>
      <c r="F151" s="146"/>
      <c r="G151" s="146"/>
      <c r="H151" s="146"/>
      <c r="I151" s="146"/>
      <c r="J151" s="146"/>
      <c r="K151" s="146"/>
      <c r="L151" s="146"/>
    </row>
    <row r="152" spans="4:12" s="7" customFormat="1" x14ac:dyDescent="0.2">
      <c r="D152" s="146"/>
      <c r="E152" s="146"/>
      <c r="F152" s="146"/>
      <c r="G152" s="146"/>
      <c r="H152" s="146"/>
      <c r="I152" s="146"/>
      <c r="J152" s="146"/>
      <c r="K152" s="146"/>
      <c r="L152" s="146"/>
    </row>
    <row r="153" spans="4:12" s="7" customFormat="1" x14ac:dyDescent="0.2">
      <c r="D153" s="146"/>
      <c r="E153" s="146"/>
      <c r="F153" s="146"/>
      <c r="G153" s="146"/>
      <c r="H153" s="146"/>
      <c r="I153" s="146"/>
      <c r="J153" s="146"/>
      <c r="K153" s="146"/>
      <c r="L153" s="146"/>
    </row>
    <row r="154" spans="4:12" s="7" customFormat="1" x14ac:dyDescent="0.2">
      <c r="D154" s="146"/>
      <c r="E154" s="146"/>
      <c r="F154" s="146"/>
      <c r="G154" s="146"/>
      <c r="H154" s="146"/>
      <c r="I154" s="146"/>
      <c r="J154" s="146"/>
      <c r="K154" s="146"/>
      <c r="L154" s="146"/>
    </row>
    <row r="155" spans="4:12" s="7" customFormat="1" x14ac:dyDescent="0.2">
      <c r="D155" s="146"/>
      <c r="E155" s="146"/>
      <c r="F155" s="146"/>
      <c r="G155" s="146"/>
      <c r="H155" s="146"/>
      <c r="I155" s="146"/>
      <c r="J155" s="146"/>
      <c r="K155" s="146"/>
      <c r="L155" s="146"/>
    </row>
    <row r="156" spans="4:12" s="7" customFormat="1" x14ac:dyDescent="0.2">
      <c r="D156" s="146"/>
      <c r="E156" s="146"/>
      <c r="F156" s="146"/>
      <c r="G156" s="146"/>
      <c r="H156" s="146"/>
      <c r="I156" s="146"/>
      <c r="J156" s="146"/>
      <c r="K156" s="146"/>
      <c r="L156" s="146"/>
    </row>
    <row r="157" spans="4:12" s="7" customFormat="1" x14ac:dyDescent="0.2">
      <c r="D157" s="146"/>
      <c r="E157" s="146"/>
      <c r="F157" s="146"/>
      <c r="G157" s="146"/>
      <c r="H157" s="146"/>
      <c r="I157" s="146"/>
      <c r="J157" s="146"/>
      <c r="K157" s="146"/>
      <c r="L157" s="146"/>
    </row>
    <row r="158" spans="4:12" s="7" customFormat="1" x14ac:dyDescent="0.2">
      <c r="D158" s="146"/>
      <c r="E158" s="146"/>
      <c r="F158" s="146"/>
      <c r="G158" s="146"/>
      <c r="H158" s="146"/>
      <c r="I158" s="146"/>
      <c r="J158" s="146"/>
      <c r="K158" s="146"/>
      <c r="L158" s="146"/>
    </row>
    <row r="159" spans="4:12" s="7" customFormat="1" x14ac:dyDescent="0.2">
      <c r="D159" s="146"/>
      <c r="E159" s="146"/>
      <c r="F159" s="146"/>
      <c r="G159" s="146"/>
      <c r="H159" s="146"/>
      <c r="I159" s="146"/>
      <c r="J159" s="146"/>
      <c r="K159" s="146"/>
      <c r="L159" s="146"/>
    </row>
    <row r="160" spans="4:12" s="7" customFormat="1" x14ac:dyDescent="0.2">
      <c r="D160" s="146"/>
      <c r="E160" s="146"/>
      <c r="F160" s="146"/>
      <c r="G160" s="146"/>
      <c r="H160" s="146"/>
      <c r="I160" s="146"/>
      <c r="J160" s="146"/>
      <c r="K160" s="146"/>
      <c r="L160" s="146"/>
    </row>
    <row r="161" spans="4:12" s="7" customFormat="1" x14ac:dyDescent="0.2">
      <c r="D161" s="146"/>
      <c r="E161" s="146"/>
      <c r="F161" s="146"/>
      <c r="G161" s="146"/>
      <c r="H161" s="146"/>
      <c r="I161" s="146"/>
      <c r="J161" s="146"/>
      <c r="K161" s="146"/>
      <c r="L161" s="146"/>
    </row>
    <row r="162" spans="4:12" s="7" customFormat="1" x14ac:dyDescent="0.2">
      <c r="D162" s="146"/>
      <c r="E162" s="146"/>
      <c r="F162" s="146"/>
      <c r="G162" s="146"/>
      <c r="H162" s="146"/>
      <c r="I162" s="146"/>
      <c r="J162" s="146"/>
      <c r="K162" s="146"/>
      <c r="L162" s="146"/>
    </row>
    <row r="163" spans="4:12" s="7" customFormat="1" x14ac:dyDescent="0.2">
      <c r="D163" s="146"/>
      <c r="E163" s="146"/>
      <c r="F163" s="146"/>
      <c r="G163" s="146"/>
      <c r="H163" s="146"/>
      <c r="I163" s="146"/>
      <c r="J163" s="146"/>
      <c r="K163" s="146"/>
      <c r="L163" s="146"/>
    </row>
    <row r="164" spans="4:12" s="7" customFormat="1" x14ac:dyDescent="0.2">
      <c r="D164" s="146"/>
      <c r="E164" s="146"/>
      <c r="F164" s="146"/>
      <c r="G164" s="146"/>
      <c r="H164" s="146"/>
      <c r="I164" s="146"/>
      <c r="J164" s="146"/>
      <c r="K164" s="146"/>
      <c r="L164" s="146"/>
    </row>
    <row r="165" spans="4:12" s="7" customFormat="1" x14ac:dyDescent="0.2">
      <c r="D165" s="146"/>
      <c r="E165" s="146"/>
      <c r="F165" s="146"/>
      <c r="G165" s="146"/>
      <c r="H165" s="146"/>
      <c r="I165" s="146"/>
      <c r="J165" s="146"/>
      <c r="K165" s="146"/>
      <c r="L165" s="146"/>
    </row>
    <row r="166" spans="4:12" s="7" customFormat="1" x14ac:dyDescent="0.2">
      <c r="D166" s="146"/>
      <c r="E166" s="146"/>
      <c r="F166" s="146"/>
      <c r="G166" s="146"/>
      <c r="H166" s="146"/>
      <c r="I166" s="146"/>
      <c r="J166" s="146"/>
      <c r="K166" s="146"/>
      <c r="L166" s="146"/>
    </row>
    <row r="167" spans="4:12" s="7" customFormat="1" x14ac:dyDescent="0.2">
      <c r="D167" s="146"/>
      <c r="E167" s="146"/>
      <c r="F167" s="146"/>
      <c r="G167" s="146"/>
      <c r="H167" s="146"/>
      <c r="I167" s="146"/>
      <c r="J167" s="146"/>
      <c r="K167" s="146"/>
      <c r="L167" s="146"/>
    </row>
    <row r="168" spans="4:12" s="7" customFormat="1" x14ac:dyDescent="0.2">
      <c r="D168" s="146"/>
      <c r="E168" s="146"/>
      <c r="F168" s="146"/>
      <c r="G168" s="146"/>
      <c r="H168" s="146"/>
      <c r="I168" s="146"/>
      <c r="J168" s="146"/>
      <c r="K168" s="146"/>
      <c r="L168" s="146"/>
    </row>
    <row r="169" spans="4:12" s="7" customFormat="1" x14ac:dyDescent="0.2">
      <c r="D169" s="146"/>
      <c r="E169" s="146"/>
      <c r="F169" s="146"/>
      <c r="G169" s="146"/>
      <c r="H169" s="146"/>
      <c r="I169" s="146"/>
      <c r="J169" s="146"/>
      <c r="K169" s="146"/>
      <c r="L169" s="146"/>
    </row>
    <row r="170" spans="4:12" s="7" customFormat="1" x14ac:dyDescent="0.2">
      <c r="D170" s="146"/>
      <c r="E170" s="146"/>
      <c r="F170" s="146"/>
      <c r="G170" s="146"/>
      <c r="H170" s="146"/>
      <c r="I170" s="146"/>
      <c r="J170" s="146"/>
      <c r="K170" s="146"/>
      <c r="L170" s="146"/>
    </row>
    <row r="171" spans="4:12" s="7" customFormat="1" x14ac:dyDescent="0.2">
      <c r="D171" s="146"/>
      <c r="E171" s="146"/>
      <c r="F171" s="146"/>
      <c r="G171" s="146"/>
      <c r="H171" s="146"/>
      <c r="I171" s="146"/>
      <c r="J171" s="146"/>
      <c r="K171" s="146"/>
      <c r="L171" s="146"/>
    </row>
    <row r="172" spans="4:12" s="7" customFormat="1" x14ac:dyDescent="0.2">
      <c r="D172" s="146"/>
      <c r="E172" s="146"/>
      <c r="F172" s="146"/>
      <c r="G172" s="146"/>
      <c r="H172" s="146"/>
      <c r="I172" s="146"/>
      <c r="J172" s="146"/>
      <c r="K172" s="146"/>
      <c r="L172" s="146"/>
    </row>
    <row r="173" spans="4:12" s="7" customFormat="1" x14ac:dyDescent="0.2">
      <c r="D173" s="146"/>
      <c r="E173" s="146"/>
      <c r="F173" s="146"/>
      <c r="G173" s="146"/>
      <c r="H173" s="146"/>
      <c r="I173" s="146"/>
      <c r="J173" s="146"/>
      <c r="K173" s="146"/>
      <c r="L173" s="146"/>
    </row>
    <row r="174" spans="4:12" s="7" customFormat="1" x14ac:dyDescent="0.2">
      <c r="D174" s="146"/>
      <c r="E174" s="146"/>
      <c r="F174" s="146"/>
      <c r="G174" s="146"/>
      <c r="H174" s="146"/>
      <c r="I174" s="146"/>
      <c r="J174" s="146"/>
      <c r="K174" s="146"/>
      <c r="L174" s="146"/>
    </row>
    <row r="175" spans="4:12" s="7" customFormat="1" x14ac:dyDescent="0.2">
      <c r="D175" s="146"/>
      <c r="E175" s="146"/>
      <c r="F175" s="146"/>
      <c r="G175" s="146"/>
      <c r="H175" s="146"/>
      <c r="I175" s="146"/>
      <c r="J175" s="146"/>
      <c r="K175" s="146"/>
      <c r="L175" s="146"/>
    </row>
    <row r="176" spans="4:12" s="7" customFormat="1" x14ac:dyDescent="0.2">
      <c r="D176" s="146"/>
      <c r="E176" s="146"/>
      <c r="F176" s="146"/>
      <c r="G176" s="146"/>
      <c r="H176" s="146"/>
      <c r="I176" s="146"/>
      <c r="J176" s="146"/>
      <c r="K176" s="146"/>
      <c r="L176" s="146"/>
    </row>
    <row r="177" spans="4:12" s="7" customFormat="1" x14ac:dyDescent="0.2">
      <c r="D177" s="146"/>
      <c r="E177" s="146"/>
      <c r="F177" s="146"/>
      <c r="G177" s="146"/>
      <c r="H177" s="146"/>
      <c r="I177" s="146"/>
      <c r="J177" s="146"/>
      <c r="K177" s="146"/>
      <c r="L177" s="146"/>
    </row>
    <row r="178" spans="4:12" s="7" customFormat="1" x14ac:dyDescent="0.2">
      <c r="D178" s="146"/>
      <c r="E178" s="146"/>
      <c r="F178" s="146"/>
      <c r="G178" s="146"/>
      <c r="H178" s="146"/>
      <c r="I178" s="146"/>
      <c r="J178" s="146"/>
      <c r="K178" s="146"/>
      <c r="L178" s="146"/>
    </row>
    <row r="179" spans="4:12" s="7" customFormat="1" x14ac:dyDescent="0.2">
      <c r="D179" s="146"/>
      <c r="E179" s="146"/>
      <c r="F179" s="146"/>
      <c r="G179" s="146"/>
      <c r="H179" s="146"/>
      <c r="I179" s="146"/>
      <c r="J179" s="146"/>
      <c r="K179" s="146"/>
      <c r="L179" s="146"/>
    </row>
    <row r="180" spans="4:12" s="7" customFormat="1" x14ac:dyDescent="0.2">
      <c r="D180" s="146"/>
      <c r="E180" s="146"/>
      <c r="F180" s="146"/>
      <c r="G180" s="146"/>
      <c r="H180" s="146"/>
      <c r="I180" s="146"/>
      <c r="J180" s="146"/>
      <c r="K180" s="146"/>
      <c r="L180" s="146"/>
    </row>
    <row r="181" spans="4:12" s="7" customFormat="1" x14ac:dyDescent="0.2">
      <c r="D181" s="146"/>
      <c r="E181" s="146"/>
      <c r="F181" s="146"/>
      <c r="G181" s="146"/>
      <c r="H181" s="146"/>
      <c r="I181" s="146"/>
      <c r="J181" s="146"/>
      <c r="K181" s="146"/>
      <c r="L181" s="146"/>
    </row>
    <row r="182" spans="4:12" s="7" customFormat="1" x14ac:dyDescent="0.2">
      <c r="D182" s="146"/>
      <c r="E182" s="146"/>
      <c r="F182" s="146"/>
      <c r="G182" s="146"/>
      <c r="H182" s="146"/>
      <c r="I182" s="146"/>
      <c r="J182" s="146"/>
      <c r="K182" s="146"/>
      <c r="L182" s="146"/>
    </row>
    <row r="183" spans="4:12" s="7" customFormat="1" x14ac:dyDescent="0.2">
      <c r="D183" s="146"/>
      <c r="E183" s="146"/>
      <c r="F183" s="146"/>
      <c r="G183" s="146"/>
      <c r="H183" s="146"/>
      <c r="I183" s="146"/>
      <c r="J183" s="146"/>
      <c r="K183" s="146"/>
      <c r="L183" s="146"/>
    </row>
    <row r="184" spans="4:12" s="7" customFormat="1" x14ac:dyDescent="0.2">
      <c r="D184" s="146"/>
      <c r="E184" s="146"/>
      <c r="F184" s="146"/>
      <c r="G184" s="146"/>
      <c r="H184" s="146"/>
      <c r="I184" s="146"/>
      <c r="J184" s="146"/>
      <c r="K184" s="146"/>
      <c r="L184" s="146"/>
    </row>
    <row r="185" spans="4:12" s="7" customFormat="1" x14ac:dyDescent="0.2">
      <c r="D185" s="146"/>
      <c r="E185" s="146"/>
      <c r="F185" s="146"/>
      <c r="G185" s="146"/>
      <c r="H185" s="146"/>
      <c r="I185" s="146"/>
      <c r="J185" s="146"/>
      <c r="K185" s="146"/>
      <c r="L185" s="146"/>
    </row>
    <row r="186" spans="4:12" s="7" customFormat="1" x14ac:dyDescent="0.2">
      <c r="D186" s="146"/>
      <c r="E186" s="146"/>
      <c r="F186" s="146"/>
      <c r="G186" s="146"/>
      <c r="H186" s="146"/>
      <c r="I186" s="146"/>
      <c r="J186" s="146"/>
      <c r="K186" s="146"/>
      <c r="L186" s="146"/>
    </row>
    <row r="187" spans="4:12" s="7" customFormat="1" x14ac:dyDescent="0.2">
      <c r="D187" s="146"/>
      <c r="E187" s="146"/>
      <c r="F187" s="146"/>
      <c r="G187" s="146"/>
      <c r="H187" s="146"/>
      <c r="I187" s="146"/>
      <c r="J187" s="146"/>
      <c r="K187" s="146"/>
      <c r="L187" s="146"/>
    </row>
    <row r="188" spans="4:12" s="7" customFormat="1" x14ac:dyDescent="0.2">
      <c r="D188" s="146"/>
      <c r="E188" s="146"/>
      <c r="F188" s="146"/>
      <c r="G188" s="146"/>
      <c r="H188" s="146"/>
      <c r="I188" s="146"/>
      <c r="J188" s="146"/>
      <c r="K188" s="146"/>
      <c r="L188" s="146"/>
    </row>
    <row r="189" spans="4:12" s="7" customFormat="1" x14ac:dyDescent="0.2">
      <c r="D189" s="146"/>
      <c r="E189" s="146"/>
      <c r="F189" s="146"/>
      <c r="G189" s="146"/>
      <c r="H189" s="146"/>
      <c r="I189" s="146"/>
      <c r="J189" s="146"/>
      <c r="K189" s="146"/>
      <c r="L189" s="146"/>
    </row>
    <row r="190" spans="4:12" s="7" customFormat="1" x14ac:dyDescent="0.2">
      <c r="D190" s="146"/>
      <c r="E190" s="146"/>
      <c r="F190" s="146"/>
      <c r="G190" s="146"/>
      <c r="H190" s="146"/>
      <c r="I190" s="146"/>
      <c r="J190" s="146"/>
      <c r="K190" s="146"/>
      <c r="L190" s="146"/>
    </row>
    <row r="191" spans="4:12" s="7" customFormat="1" x14ac:dyDescent="0.2">
      <c r="D191" s="146"/>
      <c r="E191" s="146"/>
      <c r="F191" s="146"/>
      <c r="G191" s="146"/>
      <c r="H191" s="146"/>
      <c r="I191" s="146"/>
      <c r="J191" s="146"/>
      <c r="K191" s="146"/>
      <c r="L191" s="146"/>
    </row>
    <row r="192" spans="4:12" s="7" customFormat="1" x14ac:dyDescent="0.2">
      <c r="D192" s="146"/>
      <c r="E192" s="146"/>
      <c r="F192" s="146"/>
      <c r="G192" s="146"/>
      <c r="H192" s="146"/>
      <c r="I192" s="146"/>
      <c r="J192" s="146"/>
      <c r="K192" s="146"/>
      <c r="L192" s="146"/>
    </row>
    <row r="193" spans="4:12" s="7" customFormat="1" x14ac:dyDescent="0.2">
      <c r="D193" s="146"/>
      <c r="E193" s="146"/>
      <c r="F193" s="146"/>
      <c r="G193" s="146"/>
      <c r="H193" s="146"/>
      <c r="I193" s="146"/>
      <c r="J193" s="146"/>
      <c r="K193" s="146"/>
      <c r="L193" s="146"/>
    </row>
    <row r="194" spans="4:12" s="7" customFormat="1" x14ac:dyDescent="0.2">
      <c r="D194" s="146"/>
      <c r="E194" s="146"/>
      <c r="F194" s="146"/>
      <c r="G194" s="146"/>
      <c r="H194" s="146"/>
      <c r="I194" s="146"/>
      <c r="J194" s="146"/>
      <c r="K194" s="146"/>
      <c r="L194" s="146"/>
    </row>
    <row r="195" spans="4:12" s="7" customFormat="1" x14ac:dyDescent="0.2">
      <c r="D195" s="146"/>
      <c r="E195" s="146"/>
      <c r="F195" s="146"/>
      <c r="G195" s="146"/>
      <c r="H195" s="146"/>
      <c r="I195" s="146"/>
      <c r="J195" s="146"/>
      <c r="K195" s="146"/>
      <c r="L195" s="146"/>
    </row>
    <row r="196" spans="4:12" s="7" customFormat="1" x14ac:dyDescent="0.2">
      <c r="D196" s="146"/>
      <c r="E196" s="146"/>
      <c r="F196" s="146"/>
      <c r="G196" s="146"/>
      <c r="H196" s="146"/>
      <c r="I196" s="146"/>
      <c r="J196" s="146"/>
      <c r="K196" s="146"/>
      <c r="L196" s="146"/>
    </row>
    <row r="197" spans="4:12" s="7" customFormat="1" x14ac:dyDescent="0.2">
      <c r="D197" s="146"/>
      <c r="E197" s="146"/>
      <c r="F197" s="146"/>
      <c r="G197" s="146"/>
      <c r="H197" s="146"/>
      <c r="I197" s="146"/>
      <c r="J197" s="146"/>
      <c r="K197" s="146"/>
      <c r="L197" s="146"/>
    </row>
    <row r="198" spans="4:12" s="7" customFormat="1" x14ac:dyDescent="0.2">
      <c r="D198" s="146"/>
      <c r="E198" s="146"/>
      <c r="F198" s="146"/>
      <c r="G198" s="146"/>
      <c r="H198" s="146"/>
      <c r="I198" s="146"/>
      <c r="J198" s="146"/>
      <c r="K198" s="146"/>
      <c r="L198" s="146"/>
    </row>
    <row r="199" spans="4:12" s="7" customFormat="1" x14ac:dyDescent="0.2">
      <c r="D199" s="146"/>
      <c r="E199" s="146"/>
      <c r="F199" s="146"/>
      <c r="G199" s="146"/>
      <c r="H199" s="146"/>
      <c r="I199" s="146"/>
      <c r="J199" s="146"/>
      <c r="K199" s="146"/>
      <c r="L199" s="146"/>
    </row>
    <row r="200" spans="4:12" s="7" customFormat="1" x14ac:dyDescent="0.2">
      <c r="D200" s="146"/>
      <c r="E200" s="146"/>
      <c r="F200" s="146"/>
      <c r="G200" s="146"/>
      <c r="H200" s="146"/>
      <c r="I200" s="146"/>
      <c r="J200" s="146"/>
      <c r="K200" s="146"/>
      <c r="L200" s="146"/>
    </row>
    <row r="201" spans="4:12" s="7" customFormat="1" x14ac:dyDescent="0.2">
      <c r="D201" s="146"/>
      <c r="E201" s="146"/>
      <c r="F201" s="146"/>
      <c r="G201" s="146"/>
      <c r="H201" s="146"/>
      <c r="I201" s="146"/>
      <c r="J201" s="146"/>
      <c r="K201" s="146"/>
      <c r="L201" s="146"/>
    </row>
    <row r="202" spans="4:12" s="7" customFormat="1" x14ac:dyDescent="0.2">
      <c r="D202" s="146"/>
      <c r="E202" s="146"/>
      <c r="F202" s="146"/>
      <c r="G202" s="146"/>
      <c r="H202" s="146"/>
      <c r="I202" s="146"/>
      <c r="J202" s="146"/>
      <c r="K202" s="146"/>
      <c r="L202" s="146"/>
    </row>
    <row r="203" spans="4:12" s="7" customFormat="1" x14ac:dyDescent="0.2">
      <c r="D203" s="146"/>
      <c r="E203" s="146"/>
      <c r="F203" s="146"/>
      <c r="G203" s="146"/>
      <c r="H203" s="146"/>
      <c r="I203" s="146"/>
      <c r="J203" s="146"/>
      <c r="K203" s="146"/>
      <c r="L203" s="146"/>
    </row>
    <row r="204" spans="4:12" s="7" customFormat="1" x14ac:dyDescent="0.2">
      <c r="D204" s="146"/>
      <c r="E204" s="146"/>
      <c r="F204" s="146"/>
      <c r="G204" s="146"/>
      <c r="H204" s="146"/>
      <c r="I204" s="146"/>
      <c r="J204" s="146"/>
      <c r="K204" s="146"/>
      <c r="L204" s="146"/>
    </row>
    <row r="205" spans="4:12" s="7" customFormat="1" x14ac:dyDescent="0.2">
      <c r="D205" s="146"/>
      <c r="E205" s="146"/>
      <c r="F205" s="146"/>
      <c r="G205" s="146"/>
      <c r="H205" s="146"/>
      <c r="I205" s="146"/>
      <c r="J205" s="146"/>
      <c r="K205" s="146"/>
      <c r="L205" s="146"/>
    </row>
    <row r="206" spans="4:12" s="7" customFormat="1" x14ac:dyDescent="0.2">
      <c r="D206" s="146"/>
      <c r="E206" s="146"/>
      <c r="F206" s="146"/>
      <c r="G206" s="146"/>
      <c r="H206" s="146"/>
      <c r="I206" s="146"/>
      <c r="J206" s="146"/>
      <c r="K206" s="146"/>
      <c r="L206" s="146"/>
    </row>
    <row r="207" spans="4:12" s="7" customFormat="1" x14ac:dyDescent="0.2">
      <c r="D207" s="146"/>
      <c r="E207" s="146"/>
      <c r="F207" s="146"/>
      <c r="G207" s="146"/>
      <c r="H207" s="146"/>
      <c r="I207" s="146"/>
      <c r="J207" s="146"/>
      <c r="K207" s="146"/>
      <c r="L207" s="146"/>
    </row>
    <row r="208" spans="4:12" s="7" customFormat="1" x14ac:dyDescent="0.2">
      <c r="D208" s="146"/>
      <c r="E208" s="146"/>
      <c r="F208" s="146"/>
      <c r="G208" s="146"/>
      <c r="H208" s="146"/>
      <c r="I208" s="146"/>
      <c r="J208" s="146"/>
      <c r="K208" s="146"/>
      <c r="L208" s="146"/>
    </row>
    <row r="209" spans="2:12" s="7" customFormat="1" x14ac:dyDescent="0.2">
      <c r="D209" s="146"/>
      <c r="E209" s="146"/>
      <c r="F209" s="146"/>
      <c r="G209" s="146"/>
      <c r="H209" s="146"/>
      <c r="I209" s="146"/>
      <c r="J209" s="146"/>
      <c r="K209" s="146"/>
      <c r="L209" s="146"/>
    </row>
    <row r="210" spans="2:12" s="7" customFormat="1" x14ac:dyDescent="0.2">
      <c r="D210" s="146"/>
      <c r="E210" s="146"/>
      <c r="F210" s="146"/>
      <c r="G210" s="146"/>
      <c r="H210" s="146"/>
      <c r="I210" s="146"/>
      <c r="J210" s="146"/>
      <c r="K210" s="146"/>
      <c r="L210" s="146"/>
    </row>
    <row r="211" spans="2:12" s="7" customFormat="1" x14ac:dyDescent="0.2">
      <c r="D211" s="146"/>
      <c r="E211" s="146"/>
      <c r="F211" s="146"/>
      <c r="G211" s="146"/>
      <c r="H211" s="146"/>
      <c r="I211" s="146"/>
      <c r="J211" s="146"/>
      <c r="K211" s="146"/>
      <c r="L211" s="146"/>
    </row>
    <row r="212" spans="2:12" s="7" customFormat="1" x14ac:dyDescent="0.2">
      <c r="D212" s="146"/>
      <c r="E212" s="146"/>
      <c r="F212" s="146"/>
      <c r="G212" s="146"/>
      <c r="H212" s="146"/>
      <c r="I212" s="146"/>
      <c r="J212" s="146"/>
      <c r="K212" s="146"/>
      <c r="L212" s="146"/>
    </row>
    <row r="213" spans="2:12" s="7" customFormat="1" x14ac:dyDescent="0.2">
      <c r="B213" s="33"/>
      <c r="C213" s="33"/>
      <c r="D213" s="146"/>
      <c r="E213" s="146"/>
      <c r="F213" s="146"/>
      <c r="G213" s="146"/>
      <c r="H213" s="146"/>
      <c r="I213" s="146"/>
      <c r="J213" s="146"/>
      <c r="K213" s="146"/>
      <c r="L213" s="146"/>
    </row>
    <row r="214" spans="2:12" s="7" customFormat="1" x14ac:dyDescent="0.2">
      <c r="B214" s="33"/>
      <c r="C214" s="33"/>
      <c r="D214" s="146"/>
      <c r="E214" s="146"/>
      <c r="F214" s="146"/>
      <c r="G214" s="146"/>
      <c r="H214" s="146"/>
      <c r="I214" s="146"/>
      <c r="J214" s="146"/>
      <c r="K214" s="146"/>
      <c r="L214" s="146"/>
    </row>
    <row r="215" spans="2:12" s="7" customFormat="1" x14ac:dyDescent="0.2">
      <c r="B215" s="33"/>
      <c r="C215" s="33"/>
      <c r="D215" s="146"/>
      <c r="E215" s="146"/>
      <c r="F215" s="146"/>
      <c r="G215" s="146"/>
      <c r="H215" s="146"/>
      <c r="I215" s="146"/>
      <c r="J215" s="146"/>
      <c r="K215" s="146"/>
      <c r="L215" s="146"/>
    </row>
  </sheetData>
  <mergeCells count="6">
    <mergeCell ref="B6:C6"/>
    <mergeCell ref="B7:C7"/>
    <mergeCell ref="B58:C58"/>
    <mergeCell ref="B60:C60"/>
    <mergeCell ref="B61:C61"/>
    <mergeCell ref="B57:C5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showGridLines="0" zoomScale="85" zoomScaleNormal="85" zoomScaleSheetLayoutView="85" workbookViewId="0"/>
  </sheetViews>
  <sheetFormatPr baseColWidth="10" defaultColWidth="11.42578125" defaultRowHeight="12.75" x14ac:dyDescent="0.2"/>
  <cols>
    <col min="1" max="1" width="6.42578125" style="607" bestFit="1" customWidth="1"/>
    <col min="2" max="2" width="28.7109375" style="1014" customWidth="1"/>
    <col min="3" max="6" width="18.85546875" style="1014" customWidth="1"/>
    <col min="7" max="16384" width="11.42578125" style="1014"/>
  </cols>
  <sheetData>
    <row r="1" spans="1:7" ht="15" x14ac:dyDescent="0.2">
      <c r="A1" s="1124" t="s">
        <v>262</v>
      </c>
      <c r="B1" s="1127"/>
    </row>
    <row r="2" spans="1:7" ht="15" customHeight="1" x14ac:dyDescent="0.2">
      <c r="A2" s="1126"/>
      <c r="B2" s="509" t="s">
        <v>642</v>
      </c>
      <c r="C2" s="1015"/>
      <c r="D2" s="1015"/>
      <c r="E2" s="1015"/>
      <c r="F2" s="1015"/>
    </row>
    <row r="3" spans="1:7" ht="15" customHeight="1" x14ac:dyDescent="0.2">
      <c r="A3" s="1126"/>
      <c r="B3" s="995" t="s">
        <v>792</v>
      </c>
      <c r="C3" s="1015"/>
      <c r="D3" s="1015"/>
      <c r="E3" s="1015"/>
      <c r="F3" s="1015"/>
    </row>
    <row r="4" spans="1:7" x14ac:dyDescent="0.2">
      <c r="B4" s="1016"/>
      <c r="C4" s="1015"/>
      <c r="D4" s="1015"/>
      <c r="E4" s="1015"/>
      <c r="F4" s="1015"/>
    </row>
    <row r="5" spans="1:7" x14ac:dyDescent="0.2">
      <c r="B5" s="1016"/>
      <c r="C5" s="1015"/>
      <c r="D5" s="1015"/>
      <c r="E5" s="1015"/>
      <c r="F5" s="1015"/>
    </row>
    <row r="6" spans="1:7" ht="36" customHeight="1" x14ac:dyDescent="0.2">
      <c r="B6" s="1367" t="s">
        <v>969</v>
      </c>
      <c r="C6" s="1367"/>
      <c r="D6" s="1367"/>
      <c r="E6" s="1367"/>
      <c r="F6" s="1367"/>
    </row>
    <row r="7" spans="1:7" ht="15" x14ac:dyDescent="0.2">
      <c r="B7" s="1368" t="s">
        <v>684</v>
      </c>
      <c r="C7" s="1368"/>
      <c r="D7" s="1368"/>
      <c r="E7" s="1368"/>
      <c r="F7" s="1368"/>
    </row>
    <row r="8" spans="1:7" x14ac:dyDescent="0.2">
      <c r="B8" s="1015"/>
      <c r="C8" s="1015"/>
      <c r="D8" s="1015"/>
      <c r="E8" s="1015"/>
      <c r="F8" s="1015"/>
    </row>
    <row r="9" spans="1:7" ht="13.5" thickBot="1" x14ac:dyDescent="0.25">
      <c r="B9" s="380" t="s">
        <v>685</v>
      </c>
      <c r="C9" s="380"/>
      <c r="D9" s="380"/>
      <c r="E9" s="380"/>
      <c r="F9" s="380"/>
    </row>
    <row r="10" spans="1:7" ht="19.5" customHeight="1" thickTop="1" thickBot="1" x14ac:dyDescent="0.25">
      <c r="B10" s="447" t="s">
        <v>686</v>
      </c>
      <c r="C10" s="448" t="s">
        <v>687</v>
      </c>
      <c r="D10" s="448" t="s">
        <v>688</v>
      </c>
      <c r="E10" s="448" t="s">
        <v>689</v>
      </c>
      <c r="F10" s="449" t="s">
        <v>690</v>
      </c>
    </row>
    <row r="11" spans="1:7" ht="13.5" thickTop="1" x14ac:dyDescent="0.2">
      <c r="B11" s="871">
        <v>34669</v>
      </c>
      <c r="C11" s="872">
        <f>+D11+E11</f>
        <v>80.67880000000001</v>
      </c>
      <c r="D11" s="873">
        <v>60.890779999999999</v>
      </c>
      <c r="E11" s="873">
        <v>19.78802000000001</v>
      </c>
      <c r="F11" s="874">
        <v>0.75473085866423384</v>
      </c>
      <c r="G11" s="1017"/>
    </row>
    <row r="12" spans="1:7" x14ac:dyDescent="0.2">
      <c r="A12" s="1018"/>
      <c r="B12" s="871">
        <v>35034</v>
      </c>
      <c r="C12" s="872">
        <f t="shared" ref="C12:C75" si="0">+D12+E12</f>
        <v>87.090999999999994</v>
      </c>
      <c r="D12" s="873">
        <v>66.360939999999999</v>
      </c>
      <c r="E12" s="873">
        <v>20.730059999999995</v>
      </c>
      <c r="F12" s="874">
        <v>0.76197241965300666</v>
      </c>
      <c r="G12" s="1017"/>
    </row>
    <row r="13" spans="1:7" x14ac:dyDescent="0.2">
      <c r="B13" s="871">
        <v>35400</v>
      </c>
      <c r="C13" s="872">
        <f t="shared" si="0"/>
        <v>97.105034000000003</v>
      </c>
      <c r="D13" s="873">
        <v>72.907479999999993</v>
      </c>
      <c r="E13" s="873">
        <v>24.197554000000011</v>
      </c>
      <c r="F13" s="874">
        <v>0.75081050895878365</v>
      </c>
      <c r="G13" s="1017"/>
    </row>
    <row r="14" spans="1:7" x14ac:dyDescent="0.2">
      <c r="B14" s="871">
        <v>35765</v>
      </c>
      <c r="C14" s="872">
        <f t="shared" si="0"/>
        <v>101.10097</v>
      </c>
      <c r="D14" s="873">
        <v>72.871874685562389</v>
      </c>
      <c r="E14" s="873">
        <v>28.229095314437615</v>
      </c>
      <c r="F14" s="874">
        <v>0.72078314071133431</v>
      </c>
      <c r="G14" s="1017"/>
    </row>
    <row r="15" spans="1:7" x14ac:dyDescent="0.2">
      <c r="B15" s="871">
        <v>35855</v>
      </c>
      <c r="C15" s="872">
        <f t="shared" si="0"/>
        <v>103.138215</v>
      </c>
      <c r="D15" s="873">
        <v>73.147054036038583</v>
      </c>
      <c r="E15" s="873">
        <v>29.99116096396142</v>
      </c>
      <c r="F15" s="874">
        <v>0.70921388387455209</v>
      </c>
      <c r="G15" s="1017"/>
    </row>
    <row r="16" spans="1:7" x14ac:dyDescent="0.2">
      <c r="B16" s="871">
        <v>35947</v>
      </c>
      <c r="C16" s="872">
        <f t="shared" si="0"/>
        <v>105.11323899999999</v>
      </c>
      <c r="D16" s="873">
        <v>74.463901863181434</v>
      </c>
      <c r="E16" s="873">
        <v>30.649337136818559</v>
      </c>
      <c r="F16" s="874">
        <v>0.70841601468661275</v>
      </c>
      <c r="G16" s="1017"/>
    </row>
    <row r="17" spans="2:7" s="1014" customFormat="1" x14ac:dyDescent="0.2">
      <c r="B17" s="871">
        <v>36039</v>
      </c>
      <c r="C17" s="872">
        <f t="shared" si="0"/>
        <v>109.37621899999999</v>
      </c>
      <c r="D17" s="873">
        <v>77.487813953657636</v>
      </c>
      <c r="E17" s="873">
        <v>31.888405046342356</v>
      </c>
      <c r="F17" s="874">
        <v>0.70845211749052728</v>
      </c>
      <c r="G17" s="1017"/>
    </row>
    <row r="18" spans="2:7" s="1014" customFormat="1" x14ac:dyDescent="0.2">
      <c r="B18" s="871">
        <v>36130</v>
      </c>
      <c r="C18" s="872">
        <f t="shared" si="0"/>
        <v>112.35724600000002</v>
      </c>
      <c r="D18" s="873">
        <v>81.152901187211896</v>
      </c>
      <c r="E18" s="873">
        <v>31.204344812788122</v>
      </c>
      <c r="F18" s="874">
        <v>0.72227563487282243</v>
      </c>
      <c r="G18" s="1017"/>
    </row>
    <row r="19" spans="2:7" s="1014" customFormat="1" x14ac:dyDescent="0.2">
      <c r="B19" s="871">
        <v>36220</v>
      </c>
      <c r="C19" s="872">
        <f t="shared" si="0"/>
        <v>113.600734</v>
      </c>
      <c r="D19" s="873">
        <v>79.350036887688091</v>
      </c>
      <c r="E19" s="873">
        <v>34.250697112311911</v>
      </c>
      <c r="F19" s="874">
        <v>0.69849933265121411</v>
      </c>
      <c r="G19" s="1017"/>
    </row>
    <row r="20" spans="2:7" s="1014" customFormat="1" x14ac:dyDescent="0.2">
      <c r="B20" s="871">
        <v>36312</v>
      </c>
      <c r="C20" s="872">
        <f t="shared" si="0"/>
        <v>115.366322</v>
      </c>
      <c r="D20" s="873">
        <v>79.789514525655477</v>
      </c>
      <c r="E20" s="873">
        <v>35.57680747434452</v>
      </c>
      <c r="F20" s="874">
        <v>0.69161877697423235</v>
      </c>
      <c r="G20" s="1017"/>
    </row>
    <row r="21" spans="2:7" s="1014" customFormat="1" x14ac:dyDescent="0.2">
      <c r="B21" s="871">
        <v>36404</v>
      </c>
      <c r="C21" s="872">
        <f t="shared" si="0"/>
        <v>118.79364100000001</v>
      </c>
      <c r="D21" s="873">
        <v>80.823510011480138</v>
      </c>
      <c r="E21" s="873">
        <v>37.97013098851987</v>
      </c>
      <c r="F21" s="874">
        <v>0.68036899392182226</v>
      </c>
      <c r="G21" s="1017"/>
    </row>
    <row r="22" spans="2:7" s="1014" customFormat="1" x14ac:dyDescent="0.2">
      <c r="B22" s="871">
        <v>36525</v>
      </c>
      <c r="C22" s="872">
        <f t="shared" si="0"/>
        <v>121.87698899999998</v>
      </c>
      <c r="D22" s="873">
        <v>82.473843121517334</v>
      </c>
      <c r="E22" s="873">
        <v>39.403145878482647</v>
      </c>
      <c r="F22" s="874">
        <v>0.67669741267990591</v>
      </c>
      <c r="G22" s="1017"/>
    </row>
    <row r="23" spans="2:7" s="1014" customFormat="1" x14ac:dyDescent="0.2">
      <c r="B23" s="871">
        <v>36616</v>
      </c>
      <c r="C23" s="872">
        <f t="shared" si="0"/>
        <v>122.92013499999999</v>
      </c>
      <c r="D23" s="873">
        <v>81.941096864934934</v>
      </c>
      <c r="E23" s="873">
        <v>40.979038135065053</v>
      </c>
      <c r="F23" s="874">
        <v>0.66662062212130624</v>
      </c>
      <c r="G23" s="1017"/>
    </row>
    <row r="24" spans="2:7" s="1014" customFormat="1" x14ac:dyDescent="0.2">
      <c r="B24" s="871">
        <v>36707</v>
      </c>
      <c r="C24" s="872">
        <f t="shared" si="0"/>
        <v>123.52233585799999</v>
      </c>
      <c r="D24" s="873">
        <v>81.622402065135688</v>
      </c>
      <c r="E24" s="873">
        <v>41.899933792864303</v>
      </c>
      <c r="F24" s="874">
        <v>0.66079062946937761</v>
      </c>
      <c r="G24" s="1017"/>
    </row>
    <row r="25" spans="2:7" s="1014" customFormat="1" x14ac:dyDescent="0.2">
      <c r="B25" s="871">
        <v>36799</v>
      </c>
      <c r="C25" s="872">
        <f t="shared" si="0"/>
        <v>123.66611999999999</v>
      </c>
      <c r="D25" s="873">
        <v>78.41624640084504</v>
      </c>
      <c r="E25" s="873">
        <v>45.249873599154952</v>
      </c>
      <c r="F25" s="874">
        <v>0.63409643967842644</v>
      </c>
      <c r="G25" s="1017"/>
    </row>
    <row r="26" spans="2:7" s="1014" customFormat="1" x14ac:dyDescent="0.2">
      <c r="B26" s="871">
        <v>36891</v>
      </c>
      <c r="C26" s="872">
        <f t="shared" si="0"/>
        <v>128.018462</v>
      </c>
      <c r="D26" s="873">
        <v>81.396831382396854</v>
      </c>
      <c r="E26" s="873">
        <v>46.621630617603145</v>
      </c>
      <c r="F26" s="874">
        <v>0.63582103792495848</v>
      </c>
      <c r="G26" s="1017"/>
    </row>
    <row r="27" spans="2:7" s="1014" customFormat="1" x14ac:dyDescent="0.2">
      <c r="B27" s="871">
        <v>36981</v>
      </c>
      <c r="C27" s="872">
        <f t="shared" si="0"/>
        <v>127.40131300000002</v>
      </c>
      <c r="D27" s="873">
        <v>79.863905308167318</v>
      </c>
      <c r="E27" s="873">
        <v>47.537407691832698</v>
      </c>
      <c r="F27" s="874">
        <v>0.62686877731132418</v>
      </c>
      <c r="G27" s="1017"/>
    </row>
    <row r="28" spans="2:7" s="1014" customFormat="1" x14ac:dyDescent="0.2">
      <c r="B28" s="871">
        <v>37072</v>
      </c>
      <c r="C28" s="872">
        <f t="shared" si="0"/>
        <v>132.14300400000002</v>
      </c>
      <c r="D28" s="873">
        <v>79.440651091643872</v>
      </c>
      <c r="E28" s="873">
        <v>52.702352908356147</v>
      </c>
      <c r="F28" s="874">
        <v>0.60117182663445323</v>
      </c>
      <c r="G28" s="1017"/>
    </row>
    <row r="29" spans="2:7" s="1014" customFormat="1" x14ac:dyDescent="0.2">
      <c r="B29" s="871">
        <v>37164</v>
      </c>
      <c r="C29" s="872">
        <f t="shared" si="0"/>
        <v>141.252377</v>
      </c>
      <c r="D29" s="873">
        <v>88.025936751179486</v>
      </c>
      <c r="E29" s="873">
        <v>53.226440248820509</v>
      </c>
      <c r="F29" s="874">
        <v>0.62318198546973469</v>
      </c>
      <c r="G29" s="1017"/>
    </row>
    <row r="30" spans="2:7" s="1014" customFormat="1" x14ac:dyDescent="0.2">
      <c r="B30" s="871">
        <v>37256</v>
      </c>
      <c r="C30" s="872">
        <f t="shared" si="0"/>
        <v>144.45264800000001</v>
      </c>
      <c r="D30" s="873">
        <v>84.564217810528916</v>
      </c>
      <c r="E30" s="873">
        <v>59.888430189471094</v>
      </c>
      <c r="F30" s="874">
        <v>0.58541133708070836</v>
      </c>
      <c r="G30" s="1017"/>
    </row>
    <row r="31" spans="2:7" s="1014" customFormat="1" x14ac:dyDescent="0.2">
      <c r="B31" s="871">
        <v>37346</v>
      </c>
      <c r="C31" s="872">
        <v>112.616083</v>
      </c>
      <c r="D31" s="873" t="s">
        <v>691</v>
      </c>
      <c r="E31" s="873" t="s">
        <v>691</v>
      </c>
      <c r="F31" s="875" t="s">
        <v>691</v>
      </c>
      <c r="G31" s="1017"/>
    </row>
    <row r="32" spans="2:7" s="1014" customFormat="1" x14ac:dyDescent="0.2">
      <c r="B32" s="871">
        <v>37437</v>
      </c>
      <c r="C32" s="872">
        <f t="shared" si="0"/>
        <v>114.55845100000001</v>
      </c>
      <c r="D32" s="873">
        <v>84.341264316442448</v>
      </c>
      <c r="E32" s="873">
        <v>30.217186683557557</v>
      </c>
      <c r="F32" s="874">
        <v>0.73622909161404815</v>
      </c>
      <c r="G32" s="1017"/>
    </row>
    <row r="33" spans="2:7" s="1014" customFormat="1" x14ac:dyDescent="0.2">
      <c r="B33" s="871">
        <v>37529</v>
      </c>
      <c r="C33" s="872">
        <f t="shared" si="0"/>
        <v>129.79418899999999</v>
      </c>
      <c r="D33" s="873">
        <v>84.516563636719056</v>
      </c>
      <c r="E33" s="873">
        <v>45.277625363280933</v>
      </c>
      <c r="F33" s="874">
        <v>0.65115830136832287</v>
      </c>
      <c r="G33" s="1017"/>
    </row>
    <row r="34" spans="2:7" s="1014" customFormat="1" x14ac:dyDescent="0.2">
      <c r="B34" s="871">
        <v>37621</v>
      </c>
      <c r="C34" s="872">
        <f t="shared" si="0"/>
        <v>137.31977900000001</v>
      </c>
      <c r="D34" s="873">
        <v>87.604484465061049</v>
      </c>
      <c r="E34" s="873">
        <v>49.715294534938963</v>
      </c>
      <c r="F34" s="874">
        <v>0.63795969599587721</v>
      </c>
      <c r="G34" s="1017"/>
    </row>
    <row r="35" spans="2:7" s="1014" customFormat="1" x14ac:dyDescent="0.2">
      <c r="B35" s="871">
        <v>37711</v>
      </c>
      <c r="C35" s="872">
        <f t="shared" si="0"/>
        <v>145.50357500000001</v>
      </c>
      <c r="D35" s="873">
        <v>90.491554544571002</v>
      </c>
      <c r="E35" s="873">
        <v>55.01202045542901</v>
      </c>
      <c r="F35" s="874">
        <v>0.62191980193318963</v>
      </c>
      <c r="G35" s="1017"/>
    </row>
    <row r="36" spans="2:7" s="1014" customFormat="1" x14ac:dyDescent="0.2">
      <c r="B36" s="871">
        <v>37802</v>
      </c>
      <c r="C36" s="872">
        <f t="shared" si="0"/>
        <v>152.58703199999999</v>
      </c>
      <c r="D36" s="873">
        <v>94.250496187949466</v>
      </c>
      <c r="E36" s="873">
        <v>58.336535812050528</v>
      </c>
      <c r="F36" s="874">
        <v>0.61768352757493483</v>
      </c>
      <c r="G36" s="1017"/>
    </row>
    <row r="37" spans="2:7" s="1014" customFormat="1" x14ac:dyDescent="0.2">
      <c r="B37" s="871">
        <v>37894</v>
      </c>
      <c r="C37" s="872">
        <f t="shared" si="0"/>
        <v>169.61590200000001</v>
      </c>
      <c r="D37" s="873">
        <v>96.848236750227755</v>
      </c>
      <c r="E37" s="873">
        <v>72.76766524977225</v>
      </c>
      <c r="F37" s="874">
        <v>0.57098559514913738</v>
      </c>
      <c r="G37" s="1017"/>
    </row>
    <row r="38" spans="2:7" s="1014" customFormat="1" x14ac:dyDescent="0.2">
      <c r="B38" s="871">
        <v>37986</v>
      </c>
      <c r="C38" s="872">
        <f t="shared" si="0"/>
        <v>178.820536</v>
      </c>
      <c r="D38" s="873">
        <v>102.00756463778067</v>
      </c>
      <c r="E38" s="873">
        <v>76.812971362219329</v>
      </c>
      <c r="F38" s="874">
        <v>0.57044658806850168</v>
      </c>
      <c r="G38" s="1017"/>
    </row>
    <row r="39" spans="2:7" s="1014" customFormat="1" x14ac:dyDescent="0.2">
      <c r="B39" s="871">
        <v>38077</v>
      </c>
      <c r="C39" s="872">
        <f t="shared" si="0"/>
        <v>180.035403</v>
      </c>
      <c r="D39" s="873">
        <v>103.42609623326902</v>
      </c>
      <c r="E39" s="873">
        <v>76.609306766730981</v>
      </c>
      <c r="F39" s="874">
        <v>0.5744764335782836</v>
      </c>
      <c r="G39" s="1017"/>
    </row>
    <row r="40" spans="2:7" s="1014" customFormat="1" x14ac:dyDescent="0.2">
      <c r="B40" s="871">
        <v>38168</v>
      </c>
      <c r="C40" s="872">
        <f t="shared" si="0"/>
        <v>181.202279</v>
      </c>
      <c r="D40" s="873">
        <v>104.08178586257442</v>
      </c>
      <c r="E40" s="873">
        <v>77.120493137425584</v>
      </c>
      <c r="F40" s="874">
        <v>0.57439556741212083</v>
      </c>
      <c r="G40" s="1017"/>
    </row>
    <row r="41" spans="2:7" s="1014" customFormat="1" x14ac:dyDescent="0.2">
      <c r="B41" s="871">
        <v>38260</v>
      </c>
      <c r="C41" s="872">
        <f t="shared" si="0"/>
        <v>182.506699</v>
      </c>
      <c r="D41" s="873">
        <v>106.50334934992678</v>
      </c>
      <c r="E41" s="873">
        <v>76.003349650073218</v>
      </c>
      <c r="F41" s="874">
        <v>0.58355857584124504</v>
      </c>
      <c r="G41" s="1017"/>
    </row>
    <row r="42" spans="2:7" s="1014" customFormat="1" x14ac:dyDescent="0.2">
      <c r="B42" s="871">
        <v>38322</v>
      </c>
      <c r="C42" s="872">
        <f t="shared" si="0"/>
        <v>191.29553300000001</v>
      </c>
      <c r="D42" s="873">
        <v>111.62778927551111</v>
      </c>
      <c r="E42" s="873">
        <v>79.667743724488901</v>
      </c>
      <c r="F42" s="874">
        <v>0.58353578635582204</v>
      </c>
      <c r="G42" s="1017"/>
    </row>
    <row r="43" spans="2:7" s="1014" customFormat="1" x14ac:dyDescent="0.2">
      <c r="B43" s="871">
        <v>38442</v>
      </c>
      <c r="C43" s="872">
        <f t="shared" si="0"/>
        <v>189.75363200000001</v>
      </c>
      <c r="D43" s="873">
        <v>110.10381750059611</v>
      </c>
      <c r="E43" s="873">
        <v>79.649814499403902</v>
      </c>
      <c r="F43" s="874">
        <v>0.58024616625307124</v>
      </c>
      <c r="G43" s="1017"/>
    </row>
    <row r="44" spans="2:7" s="1014" customFormat="1" x14ac:dyDescent="0.2">
      <c r="B44" s="871">
        <v>38504</v>
      </c>
      <c r="C44" s="872">
        <f t="shared" si="0"/>
        <v>126.46626000000001</v>
      </c>
      <c r="D44" s="873">
        <v>59.686259563410907</v>
      </c>
      <c r="E44" s="873">
        <v>66.780000436589091</v>
      </c>
      <c r="F44" s="874">
        <v>0.47195401811843651</v>
      </c>
      <c r="G44" s="1017"/>
    </row>
    <row r="45" spans="2:7" s="1014" customFormat="1" x14ac:dyDescent="0.2">
      <c r="B45" s="871">
        <v>38596</v>
      </c>
      <c r="C45" s="872">
        <f t="shared" si="0"/>
        <v>125.405686</v>
      </c>
      <c r="D45" s="873">
        <v>59.817819940629946</v>
      </c>
      <c r="E45" s="873">
        <v>65.587866059370057</v>
      </c>
      <c r="F45" s="874">
        <v>0.47699447966521985</v>
      </c>
      <c r="G45" s="1017"/>
    </row>
    <row r="46" spans="2:7" s="1014" customFormat="1" x14ac:dyDescent="0.2">
      <c r="B46" s="871">
        <v>38687</v>
      </c>
      <c r="C46" s="872">
        <f t="shared" si="0"/>
        <v>128.629603</v>
      </c>
      <c r="D46" s="873">
        <v>60.925680243151497</v>
      </c>
      <c r="E46" s="873">
        <v>67.703922756848499</v>
      </c>
      <c r="F46" s="874">
        <v>0.473652089582765</v>
      </c>
      <c r="G46" s="1017"/>
    </row>
    <row r="47" spans="2:7" s="1014" customFormat="1" x14ac:dyDescent="0.2">
      <c r="B47" s="871">
        <v>38777</v>
      </c>
      <c r="C47" s="872">
        <f t="shared" si="0"/>
        <v>127.93821</v>
      </c>
      <c r="D47" s="873">
        <v>52.331824420450552</v>
      </c>
      <c r="E47" s="873">
        <v>75.606385579549453</v>
      </c>
      <c r="F47" s="874">
        <v>0.40903983587429082</v>
      </c>
      <c r="G47" s="1017"/>
    </row>
    <row r="48" spans="2:7" s="1014" customFormat="1" x14ac:dyDescent="0.2">
      <c r="B48" s="871">
        <v>38869</v>
      </c>
      <c r="C48" s="872">
        <f t="shared" si="0"/>
        <v>130.64958899999999</v>
      </c>
      <c r="D48" s="873">
        <v>53.963679480984588</v>
      </c>
      <c r="E48" s="873">
        <v>76.685909519015411</v>
      </c>
      <c r="F48" s="874">
        <v>0.41304132599287852</v>
      </c>
      <c r="G48" s="1017"/>
    </row>
    <row r="49" spans="2:7" s="1014" customFormat="1" x14ac:dyDescent="0.2">
      <c r="B49" s="871">
        <v>38961</v>
      </c>
      <c r="C49" s="872">
        <f t="shared" si="0"/>
        <v>129.60414299999999</v>
      </c>
      <c r="D49" s="873">
        <v>54.52413563741969</v>
      </c>
      <c r="E49" s="873">
        <v>75.080007362580304</v>
      </c>
      <c r="F49" s="874">
        <v>0.42069747444277067</v>
      </c>
      <c r="G49" s="1017"/>
    </row>
    <row r="50" spans="2:7" s="1014" customFormat="1" x14ac:dyDescent="0.2">
      <c r="B50" s="871">
        <v>39052</v>
      </c>
      <c r="C50" s="872">
        <f t="shared" si="0"/>
        <v>136.72540499999999</v>
      </c>
      <c r="D50" s="873">
        <v>56.247088280471573</v>
      </c>
      <c r="E50" s="873">
        <v>80.478316719528422</v>
      </c>
      <c r="F50" s="874">
        <v>0.41138724935919241</v>
      </c>
      <c r="G50" s="1017"/>
    </row>
    <row r="51" spans="2:7" s="1014" customFormat="1" x14ac:dyDescent="0.2">
      <c r="B51" s="871">
        <v>39142</v>
      </c>
      <c r="C51" s="872">
        <f t="shared" si="0"/>
        <v>136.34812600000001</v>
      </c>
      <c r="D51" s="873">
        <v>57.73210143012561</v>
      </c>
      <c r="E51" s="873">
        <v>78.616024569874398</v>
      </c>
      <c r="F51" s="874">
        <v>0.42341690438873802</v>
      </c>
      <c r="G51" s="1017"/>
    </row>
    <row r="52" spans="2:7" s="1014" customFormat="1" x14ac:dyDescent="0.2">
      <c r="B52" s="876">
        <v>39263</v>
      </c>
      <c r="C52" s="872">
        <f t="shared" si="0"/>
        <v>138.31477100000001</v>
      </c>
      <c r="D52" s="873">
        <v>59.629681830493965</v>
      </c>
      <c r="E52" s="873">
        <v>78.685089169506043</v>
      </c>
      <c r="F52" s="874">
        <v>0.43111579044940879</v>
      </c>
      <c r="G52" s="1017"/>
    </row>
    <row r="53" spans="2:7" s="1014" customFormat="1" x14ac:dyDescent="0.2">
      <c r="B53" s="876">
        <v>39355</v>
      </c>
      <c r="C53" s="872">
        <f t="shared" si="0"/>
        <v>137.11382109000002</v>
      </c>
      <c r="D53" s="873">
        <v>59.98795116580186</v>
      </c>
      <c r="E53" s="873">
        <v>77.125869924198156</v>
      </c>
      <c r="F53" s="874">
        <v>0.43750477296104545</v>
      </c>
      <c r="G53" s="1017"/>
    </row>
    <row r="54" spans="2:7" s="1014" customFormat="1" x14ac:dyDescent="0.2">
      <c r="B54" s="871">
        <v>39447</v>
      </c>
      <c r="C54" s="872">
        <f t="shared" si="0"/>
        <v>144.72864003000001</v>
      </c>
      <c r="D54" s="877">
        <v>62.131510512779442</v>
      </c>
      <c r="E54" s="878">
        <v>82.597129517220566</v>
      </c>
      <c r="F54" s="874">
        <v>0.42929658220999339</v>
      </c>
      <c r="G54" s="1017"/>
    </row>
    <row r="55" spans="2:7" s="1014" customFormat="1" x14ac:dyDescent="0.2">
      <c r="B55" s="876">
        <v>39508</v>
      </c>
      <c r="C55" s="872">
        <f t="shared" si="0"/>
        <v>144.49257474000001</v>
      </c>
      <c r="D55" s="873">
        <v>63.133045943058804</v>
      </c>
      <c r="E55" s="873">
        <v>81.359528796941206</v>
      </c>
      <c r="F55" s="874">
        <v>0.43692934433939201</v>
      </c>
      <c r="G55" s="1017"/>
    </row>
    <row r="56" spans="2:7" s="1014" customFormat="1" x14ac:dyDescent="0.2">
      <c r="B56" s="871">
        <v>39600</v>
      </c>
      <c r="C56" s="872">
        <f t="shared" si="0"/>
        <v>149.84739615999999</v>
      </c>
      <c r="D56" s="873">
        <v>62.453819970845139</v>
      </c>
      <c r="E56" s="873">
        <v>87.393576189154857</v>
      </c>
      <c r="F56" s="874">
        <v>0.41678281752830654</v>
      </c>
      <c r="G56" s="1017"/>
    </row>
    <row r="57" spans="2:7" s="1014" customFormat="1" x14ac:dyDescent="0.2">
      <c r="B57" s="871">
        <v>39721</v>
      </c>
      <c r="C57" s="872">
        <f t="shared" si="0"/>
        <v>145.70672671</v>
      </c>
      <c r="D57" s="873">
        <v>58.462893574402649</v>
      </c>
      <c r="E57" s="873">
        <v>87.243833135597356</v>
      </c>
      <c r="F57" s="874">
        <v>0.40123675065984638</v>
      </c>
      <c r="G57" s="1017"/>
    </row>
    <row r="58" spans="2:7" s="1014" customFormat="1" x14ac:dyDescent="0.2">
      <c r="B58" s="871">
        <v>39813</v>
      </c>
      <c r="C58" s="872">
        <f t="shared" si="0"/>
        <v>145.97508858</v>
      </c>
      <c r="D58" s="873">
        <v>55.73349107044973</v>
      </c>
      <c r="E58" s="873">
        <v>90.241597509550274</v>
      </c>
      <c r="F58" s="874">
        <v>0.38180138551452647</v>
      </c>
      <c r="G58" s="1017"/>
    </row>
    <row r="59" spans="2:7" s="1014" customFormat="1" x14ac:dyDescent="0.2">
      <c r="B59" s="871">
        <v>39903</v>
      </c>
      <c r="C59" s="872">
        <f t="shared" si="0"/>
        <v>136.66247458000001</v>
      </c>
      <c r="D59" s="873">
        <v>54.397842589030468</v>
      </c>
      <c r="E59" s="873">
        <v>82.264631990969548</v>
      </c>
      <c r="F59" s="874">
        <v>0.3980452041148051</v>
      </c>
      <c r="G59" s="1017"/>
    </row>
    <row r="60" spans="2:7" s="1014" customFormat="1" x14ac:dyDescent="0.2">
      <c r="B60" s="871">
        <v>39994</v>
      </c>
      <c r="C60" s="872">
        <f t="shared" si="0"/>
        <v>140.63438029</v>
      </c>
      <c r="D60" s="873">
        <v>55.297362409070118</v>
      </c>
      <c r="E60" s="873">
        <v>85.337017880929878</v>
      </c>
      <c r="F60" s="874">
        <v>0.39319946015364293</v>
      </c>
      <c r="G60" s="1017"/>
    </row>
    <row r="61" spans="2:7" s="1014" customFormat="1" x14ac:dyDescent="0.2">
      <c r="B61" s="871">
        <v>40086</v>
      </c>
      <c r="C61" s="872">
        <f t="shared" si="0"/>
        <v>141.66514039</v>
      </c>
      <c r="D61" s="873">
        <v>54.843934988739946</v>
      </c>
      <c r="E61" s="873">
        <v>86.821205401260059</v>
      </c>
      <c r="F61" s="874">
        <v>0.38713782965771387</v>
      </c>
      <c r="G61" s="1017"/>
    </row>
    <row r="62" spans="2:7" s="1014" customFormat="1" x14ac:dyDescent="0.2">
      <c r="B62" s="871">
        <v>40178</v>
      </c>
      <c r="C62" s="872">
        <f t="shared" si="0"/>
        <v>147.11943170000001</v>
      </c>
      <c r="D62" s="873">
        <v>55.007258454723356</v>
      </c>
      <c r="E62" s="873">
        <v>92.112173245276651</v>
      </c>
      <c r="F62" s="874">
        <v>0.37389526195895001</v>
      </c>
      <c r="G62" s="1017"/>
    </row>
    <row r="63" spans="2:7" s="1014" customFormat="1" x14ac:dyDescent="0.2">
      <c r="B63" s="871">
        <v>40238</v>
      </c>
      <c r="C63" s="872">
        <f t="shared" si="0"/>
        <v>151.76645673999997</v>
      </c>
      <c r="D63" s="873">
        <v>54.50867429239424</v>
      </c>
      <c r="E63" s="873">
        <v>97.257782447605734</v>
      </c>
      <c r="F63" s="874">
        <v>0.35916153979779769</v>
      </c>
      <c r="G63" s="1017"/>
    </row>
    <row r="64" spans="2:7" s="1014" customFormat="1" x14ac:dyDescent="0.2">
      <c r="B64" s="871">
        <v>40330</v>
      </c>
      <c r="C64" s="872">
        <f t="shared" si="0"/>
        <v>156.69058941</v>
      </c>
      <c r="D64" s="873">
        <v>60.403629089132195</v>
      </c>
      <c r="E64" s="873">
        <v>96.286960320867806</v>
      </c>
      <c r="F64" s="874">
        <v>0.38549621465191342</v>
      </c>
      <c r="G64" s="1017"/>
    </row>
    <row r="65" spans="2:7" s="1014" customFormat="1" x14ac:dyDescent="0.2">
      <c r="B65" s="879">
        <v>40422</v>
      </c>
      <c r="C65" s="872">
        <f t="shared" si="0"/>
        <v>160.88983315000002</v>
      </c>
      <c r="D65" s="873">
        <v>62.645530253010563</v>
      </c>
      <c r="E65" s="873">
        <v>98.244302896989453</v>
      </c>
      <c r="F65" s="874">
        <v>0.38936910447663398</v>
      </c>
      <c r="G65" s="1017"/>
    </row>
    <row r="66" spans="2:7" s="1014" customFormat="1" x14ac:dyDescent="0.2">
      <c r="B66" s="871">
        <v>40513</v>
      </c>
      <c r="C66" s="880">
        <f t="shared" si="0"/>
        <v>164.33071950700128</v>
      </c>
      <c r="D66" s="873">
        <v>61.14531976374758</v>
      </c>
      <c r="E66" s="873">
        <v>103.18539974325371</v>
      </c>
      <c r="F66" s="874">
        <v>0.37208697160936244</v>
      </c>
      <c r="G66" s="1017"/>
    </row>
    <row r="67" spans="2:7" s="1014" customFormat="1" x14ac:dyDescent="0.2">
      <c r="B67" s="871">
        <v>40603</v>
      </c>
      <c r="C67" s="880">
        <f t="shared" si="0"/>
        <v>173.14708378400002</v>
      </c>
      <c r="D67" s="873">
        <v>63.310839178734525</v>
      </c>
      <c r="E67" s="873">
        <v>109.83624460526549</v>
      </c>
      <c r="F67" s="874">
        <v>0.3656477359890995</v>
      </c>
      <c r="G67" s="1017"/>
    </row>
    <row r="68" spans="2:7" s="1014" customFormat="1" x14ac:dyDescent="0.2">
      <c r="B68" s="871">
        <v>40695</v>
      </c>
      <c r="C68" s="880">
        <f t="shared" si="0"/>
        <v>176.59050977000001</v>
      </c>
      <c r="D68" s="873">
        <v>63.860658110826115</v>
      </c>
      <c r="E68" s="873">
        <v>112.7298516591739</v>
      </c>
      <c r="F68" s="874">
        <v>0.361631314128949</v>
      </c>
      <c r="G68" s="1017"/>
    </row>
    <row r="69" spans="2:7" s="1014" customFormat="1" x14ac:dyDescent="0.2">
      <c r="B69" s="871">
        <v>40787</v>
      </c>
      <c r="C69" s="880">
        <f t="shared" si="0"/>
        <v>175.32372226037342</v>
      </c>
      <c r="D69" s="873">
        <v>61.792297426113713</v>
      </c>
      <c r="E69" s="873">
        <v>113.5314248342597</v>
      </c>
      <c r="F69" s="874">
        <v>0.3524468715896068</v>
      </c>
      <c r="G69" s="1017"/>
    </row>
    <row r="70" spans="2:7" s="1014" customFormat="1" x14ac:dyDescent="0.2">
      <c r="B70" s="871">
        <v>40878</v>
      </c>
      <c r="C70" s="880">
        <f t="shared" si="0"/>
        <v>178.96286493399998</v>
      </c>
      <c r="D70" s="873">
        <v>60.584757622236616</v>
      </c>
      <c r="E70" s="873">
        <v>118.37810731176336</v>
      </c>
      <c r="F70" s="874">
        <v>0.3385325645327581</v>
      </c>
      <c r="G70" s="1017"/>
    </row>
    <row r="71" spans="2:7" s="1014" customFormat="1" x14ac:dyDescent="0.2">
      <c r="B71" s="871">
        <v>40969</v>
      </c>
      <c r="C71" s="880">
        <f t="shared" si="0"/>
        <v>181.15742401066902</v>
      </c>
      <c r="D71" s="873">
        <v>61.657594513731944</v>
      </c>
      <c r="E71" s="873">
        <v>119.49982949693708</v>
      </c>
      <c r="F71" s="874">
        <v>0.34035367222985408</v>
      </c>
      <c r="G71" s="1017"/>
    </row>
    <row r="72" spans="2:7" s="1014" customFormat="1" x14ac:dyDescent="0.2">
      <c r="B72" s="871">
        <v>41061</v>
      </c>
      <c r="C72" s="880">
        <f t="shared" si="0"/>
        <v>182.74112246530518</v>
      </c>
      <c r="D72" s="873">
        <v>60.770358667155584</v>
      </c>
      <c r="E72" s="873">
        <v>121.97076379814959</v>
      </c>
      <c r="F72" s="874">
        <v>0.33254889675252658</v>
      </c>
      <c r="G72" s="1017"/>
    </row>
    <row r="73" spans="2:7" s="1014" customFormat="1" x14ac:dyDescent="0.2">
      <c r="B73" s="871">
        <v>41153</v>
      </c>
      <c r="C73" s="880">
        <f t="shared" si="0"/>
        <v>187.14503860107831</v>
      </c>
      <c r="D73" s="873">
        <v>59.551144723443009</v>
      </c>
      <c r="E73" s="873">
        <v>127.59389387763531</v>
      </c>
      <c r="F73" s="874">
        <v>0.31820851446873399</v>
      </c>
      <c r="G73" s="1017"/>
    </row>
    <row r="74" spans="2:7" s="1014" customFormat="1" x14ac:dyDescent="0.2">
      <c r="B74" s="871">
        <v>41244</v>
      </c>
      <c r="C74" s="880">
        <f t="shared" si="0"/>
        <v>197.46363866242811</v>
      </c>
      <c r="D74" s="873">
        <v>60.17083007190616</v>
      </c>
      <c r="E74" s="873">
        <v>137.29280859052196</v>
      </c>
      <c r="F74" s="874">
        <v>0.30471853187497761</v>
      </c>
      <c r="G74" s="1017"/>
    </row>
    <row r="75" spans="2:7" s="1014" customFormat="1" x14ac:dyDescent="0.2">
      <c r="B75" s="871">
        <v>41334</v>
      </c>
      <c r="C75" s="880">
        <f t="shared" si="0"/>
        <v>195.29406859585492</v>
      </c>
      <c r="D75" s="873">
        <v>58.978732360476606</v>
      </c>
      <c r="E75" s="873">
        <v>136.31533623537831</v>
      </c>
      <c r="F75" s="874">
        <v>0.30199960902308948</v>
      </c>
      <c r="G75" s="1017"/>
    </row>
    <row r="76" spans="2:7" s="1014" customFormat="1" x14ac:dyDescent="0.2">
      <c r="B76" s="871">
        <v>41426</v>
      </c>
      <c r="C76" s="881">
        <f t="shared" ref="C76:C84" si="1">+D76+E76</f>
        <v>196.14265831295535</v>
      </c>
      <c r="D76" s="877">
        <v>58.36137501565463</v>
      </c>
      <c r="E76" s="873">
        <v>137.78128329730072</v>
      </c>
      <c r="F76" s="874">
        <v>0.29754554933448574</v>
      </c>
      <c r="G76" s="1017"/>
    </row>
    <row r="77" spans="2:7" s="1014" customFormat="1" x14ac:dyDescent="0.2">
      <c r="B77" s="871">
        <v>41518</v>
      </c>
      <c r="C77" s="881">
        <f t="shared" si="1"/>
        <v>201.00929955202142</v>
      </c>
      <c r="D77" s="877">
        <v>59.198610135793196</v>
      </c>
      <c r="E77" s="877">
        <v>141.81068941622823</v>
      </c>
      <c r="F77" s="874">
        <v>0.2945068226580857</v>
      </c>
      <c r="G77" s="1017"/>
    </row>
    <row r="78" spans="2:7" s="1014" customFormat="1" ht="12.75" customHeight="1" x14ac:dyDescent="0.2">
      <c r="B78" s="871">
        <v>41609</v>
      </c>
      <c r="C78" s="881">
        <f t="shared" si="1"/>
        <v>202.62957234026987</v>
      </c>
      <c r="D78" s="877">
        <v>60.757754698400262</v>
      </c>
      <c r="E78" s="877">
        <v>141.8718176418696</v>
      </c>
      <c r="F78" s="874">
        <v>0.29984643404552791</v>
      </c>
      <c r="G78" s="1017"/>
    </row>
    <row r="79" spans="2:7" s="1014" customFormat="1" ht="12.75" customHeight="1" x14ac:dyDescent="0.2">
      <c r="B79" s="871">
        <v>41699</v>
      </c>
      <c r="C79" s="881">
        <f t="shared" si="1"/>
        <v>186.54821481347389</v>
      </c>
      <c r="D79" s="877">
        <v>61.252786169714689</v>
      </c>
      <c r="E79" s="877">
        <v>125.29542864375921</v>
      </c>
      <c r="F79" s="874">
        <v>0.3283482837450909</v>
      </c>
      <c r="G79" s="1017"/>
    </row>
    <row r="80" spans="2:7" s="1014" customFormat="1" ht="12.75" customHeight="1" x14ac:dyDescent="0.2">
      <c r="B80" s="871">
        <v>41791</v>
      </c>
      <c r="C80" s="881">
        <f t="shared" si="1"/>
        <v>198.86298128853687</v>
      </c>
      <c r="D80" s="877">
        <v>70.376211399655148</v>
      </c>
      <c r="E80" s="877">
        <v>128.48676988888172</v>
      </c>
      <c r="F80" s="874">
        <v>0.35389297165139033</v>
      </c>
      <c r="G80" s="1017"/>
    </row>
    <row r="81" spans="1:7" ht="12.75" customHeight="1" x14ac:dyDescent="0.2">
      <c r="A81" s="1014"/>
      <c r="B81" s="871">
        <v>41883</v>
      </c>
      <c r="C81" s="881">
        <f t="shared" si="1"/>
        <v>200.37291708504785</v>
      </c>
      <c r="D81" s="877">
        <v>67.686505305126289</v>
      </c>
      <c r="E81" s="877">
        <v>132.68641177992157</v>
      </c>
      <c r="F81" s="874">
        <v>0.33780266460061015</v>
      </c>
      <c r="G81" s="1017"/>
    </row>
    <row r="82" spans="1:7" ht="12.75" customHeight="1" x14ac:dyDescent="0.2">
      <c r="A82" s="1014"/>
      <c r="B82" s="871">
        <v>41974</v>
      </c>
      <c r="C82" s="881">
        <f t="shared" si="1"/>
        <v>221.74798248516498</v>
      </c>
      <c r="D82" s="877">
        <v>67.302545716501257</v>
      </c>
      <c r="E82" s="877">
        <v>154.44543676866374</v>
      </c>
      <c r="F82" s="874">
        <v>0.30350916821082607</v>
      </c>
      <c r="G82" s="1017"/>
    </row>
    <row r="83" spans="1:7" ht="12.75" customHeight="1" x14ac:dyDescent="0.2">
      <c r="A83" s="1014"/>
      <c r="B83" s="871">
        <v>42064</v>
      </c>
      <c r="C83" s="881">
        <f t="shared" si="1"/>
        <v>220.00194471723927</v>
      </c>
      <c r="D83" s="877">
        <v>64.876682048903618</v>
      </c>
      <c r="E83" s="877">
        <v>155.12526266833567</v>
      </c>
      <c r="F83" s="874">
        <v>0.29489140258413316</v>
      </c>
      <c r="G83" s="1017"/>
    </row>
    <row r="84" spans="1:7" ht="12.75" customHeight="1" x14ac:dyDescent="0.2">
      <c r="A84" s="1014"/>
      <c r="B84" s="871">
        <v>42156</v>
      </c>
      <c r="C84" s="881">
        <f t="shared" si="1"/>
        <v>226.328289369077</v>
      </c>
      <c r="D84" s="877">
        <v>65.074479624806429</v>
      </c>
      <c r="E84" s="877">
        <v>161.25380974427057</v>
      </c>
      <c r="F84" s="874">
        <v>0.28752251787088129</v>
      </c>
      <c r="G84" s="1017"/>
    </row>
    <row r="85" spans="1:7" x14ac:dyDescent="0.2">
      <c r="A85" s="1014"/>
      <c r="B85" s="871">
        <v>42248</v>
      </c>
      <c r="C85" s="881">
        <v>239.95910150014569</v>
      </c>
      <c r="D85" s="877">
        <v>65.714359509804225</v>
      </c>
      <c r="E85" s="877">
        <v>174.24474199034148</v>
      </c>
      <c r="F85" s="874">
        <v>0.27385649929083572</v>
      </c>
    </row>
    <row r="86" spans="1:7" x14ac:dyDescent="0.2">
      <c r="A86" s="1014"/>
      <c r="B86" s="871">
        <v>42339</v>
      </c>
      <c r="C86" s="881">
        <v>222.70320381381762</v>
      </c>
      <c r="D86" s="877">
        <v>63.57977233925746</v>
      </c>
      <c r="E86" s="877">
        <v>159.12343147456016</v>
      </c>
      <c r="F86" s="874">
        <v>0.28549105379018641</v>
      </c>
    </row>
    <row r="87" spans="1:7" x14ac:dyDescent="0.2">
      <c r="A87" s="1014"/>
      <c r="B87" s="871">
        <v>42430</v>
      </c>
      <c r="C87" s="881">
        <v>217.15335326883914</v>
      </c>
      <c r="D87" s="877">
        <v>65.471940513756337</v>
      </c>
      <c r="E87" s="877">
        <v>151.68141275508282</v>
      </c>
      <c r="F87" s="874">
        <v>0.30150094174553721</v>
      </c>
    </row>
    <row r="88" spans="1:7" x14ac:dyDescent="0.2">
      <c r="A88" s="1014"/>
      <c r="B88" s="871">
        <v>42522</v>
      </c>
      <c r="C88" s="881">
        <v>236.06479849291421</v>
      </c>
      <c r="D88" s="877">
        <v>80.936870152719337</v>
      </c>
      <c r="E88" s="877">
        <v>155.12792834019487</v>
      </c>
      <c r="F88" s="874">
        <f t="shared" ref="F88:F94" si="2">+D88/C88</f>
        <v>0.34285870095599519</v>
      </c>
    </row>
    <row r="89" spans="1:7" x14ac:dyDescent="0.2">
      <c r="A89" s="1014"/>
      <c r="B89" s="871">
        <v>42614</v>
      </c>
      <c r="C89" s="881">
        <v>242.34130642220268</v>
      </c>
      <c r="D89" s="877">
        <v>83.902195751841916</v>
      </c>
      <c r="E89" s="877">
        <v>158.43911067036078</v>
      </c>
      <c r="F89" s="874">
        <f t="shared" si="2"/>
        <v>0.34621500143961847</v>
      </c>
    </row>
    <row r="90" spans="1:7" x14ac:dyDescent="0.2">
      <c r="A90" s="1014"/>
      <c r="B90" s="871">
        <v>42705</v>
      </c>
      <c r="C90" s="881">
        <v>266.97805160015997</v>
      </c>
      <c r="D90" s="877">
        <v>92.021823370224752</v>
      </c>
      <c r="E90" s="877">
        <v>174.95622822993522</v>
      </c>
      <c r="F90" s="874">
        <f t="shared" si="2"/>
        <v>0.34467935779245762</v>
      </c>
    </row>
    <row r="91" spans="1:7" x14ac:dyDescent="0.2">
      <c r="A91" s="1014"/>
      <c r="B91" s="871">
        <v>42795</v>
      </c>
      <c r="C91" s="881">
        <v>281.88041416995196</v>
      </c>
      <c r="D91" s="877">
        <v>97.397499481625715</v>
      </c>
      <c r="E91" s="877">
        <v>184.48291468832625</v>
      </c>
      <c r="F91" s="874">
        <f t="shared" si="2"/>
        <v>0.34552772943955801</v>
      </c>
    </row>
    <row r="92" spans="1:7" x14ac:dyDescent="0.2">
      <c r="A92" s="1014"/>
      <c r="B92" s="871">
        <v>42887</v>
      </c>
      <c r="C92" s="881">
        <v>290.9566612652182</v>
      </c>
      <c r="D92" s="877">
        <v>110.6658308686365</v>
      </c>
      <c r="E92" s="877">
        <v>180.2908303965817</v>
      </c>
      <c r="F92" s="874">
        <f t="shared" si="2"/>
        <v>0.38035159733896018</v>
      </c>
    </row>
    <row r="93" spans="1:7" x14ac:dyDescent="0.2">
      <c r="A93" s="1014"/>
      <c r="B93" s="871">
        <v>42979</v>
      </c>
      <c r="C93" s="881">
        <v>302.84312753818449</v>
      </c>
      <c r="D93" s="877">
        <v>120.13872317222948</v>
      </c>
      <c r="E93" s="877">
        <v>182.70440436595501</v>
      </c>
      <c r="F93" s="874">
        <f t="shared" si="2"/>
        <v>0.39670282151963837</v>
      </c>
    </row>
    <row r="94" spans="1:7" ht="13.5" thickBot="1" x14ac:dyDescent="0.25">
      <c r="A94" s="1014"/>
      <c r="B94" s="871">
        <v>43070</v>
      </c>
      <c r="C94" s="881">
        <v>318.05827282073471</v>
      </c>
      <c r="D94" s="877">
        <v>129.65275626587174</v>
      </c>
      <c r="E94" s="877">
        <v>188.40551655486297</v>
      </c>
      <c r="F94" s="874">
        <f t="shared" si="2"/>
        <v>0.4076383711576877</v>
      </c>
    </row>
    <row r="95" spans="1:7" ht="12.75" customHeight="1" thickTop="1" x14ac:dyDescent="0.2">
      <c r="A95" s="1014"/>
      <c r="B95" s="1369"/>
      <c r="C95" s="1369"/>
      <c r="D95" s="1369"/>
      <c r="E95" s="1369"/>
      <c r="F95" s="1369"/>
    </row>
    <row r="96" spans="1:7" x14ac:dyDescent="0.2">
      <c r="B96" s="1370" t="s">
        <v>698</v>
      </c>
      <c r="C96" s="1370"/>
      <c r="D96" s="1370"/>
      <c r="E96" s="1370"/>
      <c r="F96" s="1370"/>
    </row>
    <row r="97" spans="1:6" x14ac:dyDescent="0.2">
      <c r="A97" s="1014"/>
      <c r="B97" s="1370"/>
      <c r="C97" s="1370"/>
      <c r="D97" s="1370"/>
      <c r="E97" s="1370"/>
      <c r="F97" s="1370"/>
    </row>
    <row r="98" spans="1:6" x14ac:dyDescent="0.2">
      <c r="A98" s="1014"/>
      <c r="C98" s="1017"/>
      <c r="D98" s="623"/>
    </row>
  </sheetData>
  <mergeCells count="4">
    <mergeCell ref="B6:F6"/>
    <mergeCell ref="B7:F7"/>
    <mergeCell ref="B95:F95"/>
    <mergeCell ref="B96:F9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6" orientation="portrait" r:id="rId1"/>
  <headerFooter scaleWithDoc="0">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85" zoomScaleNormal="85" zoomScaleSheetLayoutView="85" workbookViewId="0"/>
  </sheetViews>
  <sheetFormatPr baseColWidth="10" defaultColWidth="9.140625" defaultRowHeight="12.75" x14ac:dyDescent="0.2"/>
  <cols>
    <col min="1" max="1" width="6.42578125" style="607" bestFit="1" customWidth="1"/>
    <col min="2" max="2" width="40.5703125" style="607" customWidth="1"/>
    <col min="3" max="3" width="17" style="607" customWidth="1"/>
    <col min="4" max="4" width="12" style="607" bestFit="1" customWidth="1"/>
    <col min="5" max="10" width="11.140625" style="607" customWidth="1"/>
    <col min="11" max="16384" width="9.140625" style="607"/>
  </cols>
  <sheetData>
    <row r="1" spans="1:10" ht="15" x14ac:dyDescent="0.2">
      <c r="A1" s="1124" t="s">
        <v>262</v>
      </c>
      <c r="B1" s="1126"/>
    </row>
    <row r="2" spans="1:10" ht="15" customHeight="1" x14ac:dyDescent="0.2">
      <c r="A2" s="1126"/>
      <c r="B2" s="509" t="s">
        <v>642</v>
      </c>
      <c r="C2" s="1014"/>
      <c r="D2" s="1014"/>
      <c r="E2" s="1014"/>
      <c r="F2" s="1014"/>
      <c r="G2" s="1014"/>
      <c r="H2" s="1014"/>
      <c r="I2" s="1014"/>
      <c r="J2" s="1014"/>
    </row>
    <row r="3" spans="1:10" ht="15" customHeight="1" x14ac:dyDescent="0.2">
      <c r="A3" s="1126"/>
      <c r="B3" s="995" t="s">
        <v>792</v>
      </c>
      <c r="C3" s="1019"/>
      <c r="D3" s="1019"/>
      <c r="E3" s="1019"/>
      <c r="F3" s="1019"/>
      <c r="G3" s="1019"/>
      <c r="H3" s="1019"/>
      <c r="I3" s="1019"/>
      <c r="J3" s="1019"/>
    </row>
    <row r="4" spans="1:10" x14ac:dyDescent="0.2">
      <c r="B4" s="1019"/>
      <c r="C4" s="1019"/>
      <c r="D4" s="1019"/>
      <c r="E4" s="1019"/>
      <c r="F4" s="1019"/>
      <c r="G4" s="1019"/>
      <c r="H4" s="1019"/>
      <c r="I4" s="1019"/>
      <c r="J4" s="1019"/>
    </row>
    <row r="5" spans="1:10" ht="41.25" customHeight="1" x14ac:dyDescent="0.2">
      <c r="B5" s="1371" t="s">
        <v>970</v>
      </c>
      <c r="C5" s="1371"/>
      <c r="D5" s="1371"/>
      <c r="E5" s="1371"/>
      <c r="F5" s="1371"/>
      <c r="G5" s="1371"/>
      <c r="H5" s="1371"/>
      <c r="I5" s="1371"/>
      <c r="J5" s="36"/>
    </row>
    <row r="6" spans="1:10" x14ac:dyDescent="0.2">
      <c r="B6" s="471"/>
      <c r="C6" s="471"/>
      <c r="D6" s="471"/>
      <c r="E6" s="471"/>
      <c r="F6" s="471"/>
      <c r="G6" s="471"/>
      <c r="H6" s="471"/>
      <c r="I6" s="471"/>
      <c r="J6" s="471"/>
    </row>
    <row r="7" spans="1:10" ht="13.5" thickBot="1" x14ac:dyDescent="0.25">
      <c r="B7" s="380" t="s">
        <v>890</v>
      </c>
      <c r="C7" s="1020"/>
      <c r="D7" s="1020"/>
      <c r="E7" s="1021"/>
      <c r="F7" s="1021"/>
      <c r="G7" s="1021"/>
      <c r="H7" s="1021"/>
      <c r="I7" s="1021"/>
      <c r="J7" s="1021"/>
    </row>
    <row r="8" spans="1:10" ht="37.5" customHeight="1" thickTop="1" thickBot="1" x14ac:dyDescent="0.25">
      <c r="B8" s="450"/>
      <c r="C8" s="882" t="s">
        <v>888</v>
      </c>
      <c r="D8" s="883">
        <v>2018</v>
      </c>
      <c r="E8" s="882">
        <v>2019</v>
      </c>
      <c r="F8" s="882">
        <v>2020</v>
      </c>
      <c r="G8" s="882">
        <v>2021</v>
      </c>
      <c r="H8" s="882">
        <v>2022</v>
      </c>
      <c r="I8" s="883" t="s">
        <v>889</v>
      </c>
    </row>
    <row r="9" spans="1:10" ht="6" customHeight="1" thickTop="1" thickBot="1" x14ac:dyDescent="0.25">
      <c r="B9" s="1022"/>
      <c r="C9" s="1022"/>
      <c r="D9" s="1023"/>
      <c r="E9" s="1023"/>
      <c r="F9" s="1023"/>
      <c r="G9" s="1022"/>
      <c r="H9" s="1022"/>
      <c r="I9" s="1022"/>
    </row>
    <row r="10" spans="1:10" ht="24.75" customHeight="1" thickTop="1" thickBot="1" x14ac:dyDescent="0.25">
      <c r="B10" s="1024" t="s">
        <v>330</v>
      </c>
      <c r="C10" s="1025">
        <f>SUM(C12:C27)</f>
        <v>129652.75626663989</v>
      </c>
      <c r="D10" s="1025">
        <f t="shared" ref="D10:I10" si="0">SUM(D12:D26)</f>
        <v>14120.876856313225</v>
      </c>
      <c r="E10" s="1025">
        <f t="shared" si="0"/>
        <v>10419.468787226402</v>
      </c>
      <c r="F10" s="1025">
        <f t="shared" si="0"/>
        <v>9955.225545956102</v>
      </c>
      <c r="G10" s="1025">
        <f t="shared" si="0"/>
        <v>12390.931709591587</v>
      </c>
      <c r="H10" s="1025">
        <f t="shared" si="0"/>
        <v>9972.0976229508233</v>
      </c>
      <c r="I10" s="1025">
        <f t="shared" si="0"/>
        <v>72750.108089760688</v>
      </c>
      <c r="J10" s="478"/>
    </row>
    <row r="11" spans="1:10" ht="12" customHeight="1" thickTop="1" x14ac:dyDescent="0.2">
      <c r="B11" s="1110"/>
      <c r="C11" s="1111"/>
      <c r="D11" s="1111"/>
      <c r="E11" s="1111"/>
      <c r="F11" s="1111"/>
      <c r="G11" s="1111"/>
      <c r="H11" s="1111"/>
      <c r="I11" s="1111"/>
      <c r="J11" s="478"/>
    </row>
    <row r="12" spans="1:10" ht="15" x14ac:dyDescent="0.2">
      <c r="B12" s="1107" t="s">
        <v>768</v>
      </c>
      <c r="C12" s="1108">
        <f>SUM(D12:I12)</f>
        <v>91916.72336149792</v>
      </c>
      <c r="D12" s="1109">
        <v>2005.3806477597261</v>
      </c>
      <c r="E12" s="1109">
        <v>5227.376922551879</v>
      </c>
      <c r="F12" s="1109">
        <v>8034.2715434709035</v>
      </c>
      <c r="G12" s="1109">
        <v>10521.648659133692</v>
      </c>
      <c r="H12" s="1109">
        <v>8327.5062177412583</v>
      </c>
      <c r="I12" s="1109">
        <v>57800.539370840452</v>
      </c>
      <c r="J12" s="478"/>
    </row>
    <row r="13" spans="1:10" x14ac:dyDescent="0.2">
      <c r="B13" s="1026"/>
      <c r="C13" s="996"/>
      <c r="D13" s="996"/>
      <c r="E13" s="996"/>
      <c r="F13" s="996"/>
      <c r="G13" s="996"/>
      <c r="H13" s="996"/>
      <c r="I13" s="996"/>
      <c r="J13" s="478"/>
    </row>
    <row r="14" spans="1:10" ht="15" x14ac:dyDescent="0.2">
      <c r="B14" s="1107" t="s">
        <v>692</v>
      </c>
      <c r="C14" s="1108">
        <f>SUM(D14:I14)</f>
        <v>21326.953354934005</v>
      </c>
      <c r="D14" s="1109">
        <v>1908.9285602315649</v>
      </c>
      <c r="E14" s="1108">
        <v>1746.3213462604326</v>
      </c>
      <c r="F14" s="1108">
        <v>1670.816982068304</v>
      </c>
      <c r="G14" s="1108">
        <v>1575.2577897305268</v>
      </c>
      <c r="H14" s="1108">
        <v>1373.0941777298929</v>
      </c>
      <c r="I14" s="1108">
        <v>13052.534498913285</v>
      </c>
      <c r="J14" s="478"/>
    </row>
    <row r="15" spans="1:10" x14ac:dyDescent="0.2">
      <c r="B15" s="1027"/>
      <c r="C15" s="996"/>
      <c r="D15" s="996"/>
      <c r="E15" s="996"/>
      <c r="F15" s="996"/>
      <c r="G15" s="996"/>
      <c r="H15" s="996"/>
      <c r="I15" s="996"/>
      <c r="J15" s="478"/>
    </row>
    <row r="16" spans="1:10" ht="15" x14ac:dyDescent="0.2">
      <c r="B16" s="1107" t="s">
        <v>693</v>
      </c>
      <c r="C16" s="1112">
        <f>SUM(D16:I16)</f>
        <v>8280.3759266560755</v>
      </c>
      <c r="D16" s="1109">
        <v>2122.6658505770843</v>
      </c>
      <c r="E16" s="1108">
        <v>3445.6336968336882</v>
      </c>
      <c r="F16" s="1112">
        <v>249.99054285610802</v>
      </c>
      <c r="G16" s="1108">
        <v>293.86827482830796</v>
      </c>
      <c r="H16" s="1114">
        <v>271.32906781769401</v>
      </c>
      <c r="I16" s="1108">
        <v>1896.8884937431933</v>
      </c>
      <c r="J16" s="478"/>
    </row>
    <row r="17" spans="2:10" x14ac:dyDescent="0.2">
      <c r="B17" s="1028"/>
      <c r="C17" s="996"/>
      <c r="D17" s="996"/>
      <c r="E17" s="996"/>
      <c r="F17" s="996"/>
      <c r="G17" s="996"/>
      <c r="H17" s="996"/>
      <c r="I17" s="996"/>
      <c r="J17" s="478"/>
    </row>
    <row r="18" spans="2:10" ht="15" x14ac:dyDescent="0.2">
      <c r="B18" s="1107" t="s">
        <v>694</v>
      </c>
      <c r="C18" s="1108">
        <f>SUM(D18:I18)</f>
        <v>0.88190113823855398</v>
      </c>
      <c r="D18" s="1109">
        <v>0.12773017224510599</v>
      </c>
      <c r="E18" s="1109">
        <v>0.13682158040174699</v>
      </c>
      <c r="F18" s="1109">
        <v>0.14647756078477397</v>
      </c>
      <c r="G18" s="1109">
        <v>0.15698589905920901</v>
      </c>
      <c r="H18" s="1109">
        <v>0.16815966197753299</v>
      </c>
      <c r="I18" s="1109">
        <v>0.14572626377018499</v>
      </c>
      <c r="J18" s="478"/>
    </row>
    <row r="19" spans="2:10" x14ac:dyDescent="0.2">
      <c r="B19" s="1027"/>
      <c r="C19" s="996"/>
      <c r="D19" s="996"/>
      <c r="E19" s="996"/>
      <c r="F19" s="996"/>
      <c r="G19" s="996"/>
      <c r="H19" s="996"/>
      <c r="I19" s="996"/>
      <c r="J19" s="478"/>
    </row>
    <row r="20" spans="2:10" ht="15" x14ac:dyDescent="0.2">
      <c r="B20" s="1107" t="s">
        <v>769</v>
      </c>
      <c r="C20" s="1108">
        <f>SUM(D20:I20)</f>
        <v>0</v>
      </c>
      <c r="D20" s="1109">
        <v>0</v>
      </c>
      <c r="E20" s="1109">
        <v>0</v>
      </c>
      <c r="F20" s="1108">
        <v>0</v>
      </c>
      <c r="G20" s="1109">
        <v>0</v>
      </c>
      <c r="H20" s="1109">
        <v>0</v>
      </c>
      <c r="I20" s="1109">
        <v>0</v>
      </c>
      <c r="J20" s="478"/>
    </row>
    <row r="21" spans="2:10" x14ac:dyDescent="0.2">
      <c r="B21" s="1027"/>
      <c r="C21" s="996"/>
      <c r="D21" s="996"/>
      <c r="E21" s="996"/>
      <c r="F21" s="996"/>
      <c r="G21" s="996"/>
      <c r="H21" s="996"/>
      <c r="I21" s="996"/>
      <c r="J21" s="478"/>
    </row>
    <row r="22" spans="2:10" ht="15" x14ac:dyDescent="0.2">
      <c r="B22" s="1107" t="s">
        <v>695</v>
      </c>
      <c r="C22" s="1108">
        <f>SUM(D22:I22)</f>
        <v>8083.7740675726045</v>
      </c>
      <c r="D22" s="1109">
        <v>8083.7740675726045</v>
      </c>
      <c r="E22" s="1119">
        <v>0</v>
      </c>
      <c r="F22" s="1108">
        <v>0</v>
      </c>
      <c r="G22" s="1113">
        <v>0</v>
      </c>
      <c r="H22" s="1113">
        <v>0</v>
      </c>
      <c r="I22" s="1113">
        <v>0</v>
      </c>
      <c r="J22" s="478"/>
    </row>
    <row r="23" spans="2:10" x14ac:dyDescent="0.2">
      <c r="B23" s="1027"/>
      <c r="C23" s="996"/>
      <c r="D23" s="996"/>
      <c r="E23" s="996"/>
      <c r="F23" s="996"/>
      <c r="G23" s="996"/>
      <c r="H23" s="996"/>
      <c r="I23" s="996"/>
      <c r="J23" s="478"/>
    </row>
    <row r="24" spans="2:10" ht="15" x14ac:dyDescent="0.2">
      <c r="B24" s="1107" t="s">
        <v>696</v>
      </c>
      <c r="C24" s="1108">
        <f>SUM(D24:I24)</f>
        <v>0</v>
      </c>
      <c r="D24" s="1113">
        <v>0</v>
      </c>
      <c r="E24" s="1113">
        <v>0</v>
      </c>
      <c r="F24" s="1113">
        <v>0</v>
      </c>
      <c r="G24" s="1113">
        <v>0</v>
      </c>
      <c r="H24" s="1113">
        <v>0</v>
      </c>
      <c r="I24" s="1113">
        <v>0</v>
      </c>
      <c r="J24" s="478"/>
    </row>
    <row r="25" spans="2:10" x14ac:dyDescent="0.2">
      <c r="B25" s="1028"/>
      <c r="C25" s="996"/>
      <c r="D25" s="996"/>
      <c r="E25" s="996"/>
      <c r="F25" s="996"/>
      <c r="G25" s="996"/>
      <c r="H25" s="996"/>
      <c r="I25" s="996"/>
      <c r="J25" s="478"/>
    </row>
    <row r="26" spans="2:10" ht="15" x14ac:dyDescent="0.2">
      <c r="B26" s="1107" t="s">
        <v>697</v>
      </c>
      <c r="C26" s="1108">
        <v>44.047654841036469</v>
      </c>
      <c r="D26" s="1113">
        <v>0</v>
      </c>
      <c r="E26" s="1113">
        <v>0</v>
      </c>
      <c r="F26" s="1113">
        <v>0</v>
      </c>
      <c r="G26" s="1113">
        <v>0</v>
      </c>
      <c r="H26" s="1113">
        <v>0</v>
      </c>
      <c r="I26" s="1113">
        <v>0</v>
      </c>
      <c r="J26" s="478"/>
    </row>
    <row r="27" spans="2:10" ht="13.5" thickBot="1" x14ac:dyDescent="0.25">
      <c r="B27" s="1029"/>
      <c r="C27" s="997"/>
      <c r="D27" s="997"/>
      <c r="E27" s="997"/>
      <c r="F27" s="997"/>
      <c r="G27" s="997"/>
      <c r="H27" s="997"/>
      <c r="I27" s="997"/>
      <c r="J27" s="478"/>
    </row>
    <row r="28" spans="2:10" ht="13.5" thickTop="1" x14ac:dyDescent="0.2"/>
    <row r="29" spans="2:10" x14ac:dyDescent="0.2">
      <c r="B29" s="1372" t="s">
        <v>698</v>
      </c>
      <c r="C29" s="1372"/>
      <c r="D29" s="1372"/>
      <c r="E29" s="1372"/>
      <c r="F29" s="1372"/>
      <c r="G29" s="1372"/>
      <c r="H29" s="1372"/>
      <c r="I29" s="1372"/>
      <c r="J29" s="1030"/>
    </row>
    <row r="30" spans="2:10" x14ac:dyDescent="0.2">
      <c r="B30" s="1030"/>
      <c r="C30" s="1030"/>
      <c r="D30" s="1030"/>
      <c r="E30" s="1030"/>
      <c r="F30" s="1030"/>
      <c r="G30" s="1030"/>
      <c r="H30" s="1030"/>
      <c r="I30" s="1030"/>
      <c r="J30" s="1030"/>
    </row>
    <row r="32" spans="2:10" x14ac:dyDescent="0.2">
      <c r="D32" s="1031"/>
    </row>
    <row r="33" spans="3:9" x14ac:dyDescent="0.2">
      <c r="C33" s="478"/>
    </row>
    <row r="34" spans="3:9" x14ac:dyDescent="0.2">
      <c r="C34" s="623"/>
      <c r="D34" s="623"/>
      <c r="E34" s="623"/>
      <c r="F34" s="623"/>
      <c r="G34" s="623"/>
      <c r="H34" s="623"/>
      <c r="I34" s="623"/>
    </row>
    <row r="35" spans="3:9" x14ac:dyDescent="0.2">
      <c r="C35" s="623"/>
      <c r="D35" s="623"/>
      <c r="E35" s="623"/>
      <c r="F35" s="623"/>
      <c r="G35" s="623"/>
      <c r="H35" s="623"/>
      <c r="I35" s="623"/>
    </row>
    <row r="36" spans="3:9" x14ac:dyDescent="0.2">
      <c r="C36" s="623"/>
      <c r="D36" s="623"/>
      <c r="E36" s="623"/>
      <c r="F36" s="623"/>
      <c r="G36" s="623"/>
      <c r="H36" s="623"/>
      <c r="I36" s="623"/>
    </row>
    <row r="37" spans="3:9" x14ac:dyDescent="0.2">
      <c r="C37" s="623"/>
      <c r="D37" s="623"/>
      <c r="E37" s="623"/>
      <c r="F37" s="623"/>
      <c r="G37" s="623"/>
      <c r="H37" s="623"/>
      <c r="I37" s="623"/>
    </row>
    <row r="38" spans="3:9" x14ac:dyDescent="0.2">
      <c r="C38" s="623"/>
      <c r="D38" s="623"/>
      <c r="E38" s="623"/>
      <c r="F38" s="623"/>
      <c r="G38" s="623"/>
      <c r="H38" s="623"/>
      <c r="I38" s="623"/>
    </row>
    <row r="39" spans="3:9" x14ac:dyDescent="0.2">
      <c r="C39" s="623"/>
      <c r="D39" s="623"/>
      <c r="E39" s="623"/>
      <c r="F39" s="623"/>
      <c r="G39" s="623"/>
      <c r="H39" s="623"/>
      <c r="I39" s="623"/>
    </row>
    <row r="40" spans="3:9" x14ac:dyDescent="0.2">
      <c r="C40" s="623"/>
      <c r="D40" s="623"/>
      <c r="E40" s="623"/>
      <c r="F40" s="623"/>
      <c r="G40" s="623"/>
      <c r="H40" s="623"/>
      <c r="I40" s="623"/>
    </row>
    <row r="41" spans="3:9" x14ac:dyDescent="0.2">
      <c r="C41" s="623"/>
      <c r="D41" s="623"/>
      <c r="E41" s="623"/>
      <c r="F41" s="623"/>
      <c r="G41" s="623"/>
      <c r="H41" s="623"/>
      <c r="I41" s="623"/>
    </row>
    <row r="42" spans="3:9" x14ac:dyDescent="0.2">
      <c r="C42" s="623"/>
      <c r="D42" s="623"/>
      <c r="E42" s="623"/>
      <c r="F42" s="623"/>
      <c r="G42" s="623"/>
      <c r="H42" s="623"/>
      <c r="I42" s="623"/>
    </row>
    <row r="43" spans="3:9" x14ac:dyDescent="0.2">
      <c r="C43" s="623"/>
      <c r="D43" s="623"/>
      <c r="E43" s="623"/>
      <c r="F43" s="623"/>
      <c r="G43" s="623"/>
      <c r="H43" s="623"/>
      <c r="I43" s="623"/>
    </row>
    <row r="44" spans="3:9" x14ac:dyDescent="0.2">
      <c r="C44" s="623"/>
      <c r="D44" s="623"/>
      <c r="E44" s="623"/>
      <c r="F44" s="623"/>
      <c r="G44" s="623"/>
      <c r="H44" s="623"/>
      <c r="I44" s="623"/>
    </row>
    <row r="45" spans="3:9" x14ac:dyDescent="0.2">
      <c r="C45" s="623"/>
      <c r="D45" s="623"/>
      <c r="E45" s="623"/>
      <c r="F45" s="623"/>
      <c r="G45" s="623"/>
      <c r="H45" s="623"/>
      <c r="I45" s="623"/>
    </row>
    <row r="46" spans="3:9" x14ac:dyDescent="0.2">
      <c r="C46" s="623"/>
      <c r="D46" s="623"/>
      <c r="E46" s="623"/>
      <c r="F46" s="623"/>
      <c r="G46" s="623"/>
      <c r="H46" s="623"/>
      <c r="I46" s="623"/>
    </row>
    <row r="47" spans="3:9" x14ac:dyDescent="0.2">
      <c r="C47" s="623"/>
      <c r="D47" s="623"/>
      <c r="E47" s="623"/>
      <c r="F47" s="623"/>
      <c r="G47" s="623"/>
      <c r="H47" s="623"/>
      <c r="I47" s="623"/>
    </row>
    <row r="48" spans="3:9" x14ac:dyDescent="0.2">
      <c r="C48" s="623"/>
      <c r="D48" s="623"/>
      <c r="E48" s="623"/>
      <c r="F48" s="623"/>
      <c r="G48" s="623"/>
      <c r="H48" s="623"/>
      <c r="I48" s="623"/>
    </row>
    <row r="49" spans="3:9" x14ac:dyDescent="0.2">
      <c r="C49" s="623"/>
      <c r="D49" s="623"/>
      <c r="E49" s="623"/>
      <c r="F49" s="623"/>
      <c r="G49" s="623"/>
      <c r="H49" s="623"/>
      <c r="I49" s="623"/>
    </row>
    <row r="50" spans="3:9" x14ac:dyDescent="0.2">
      <c r="C50" s="623"/>
      <c r="D50" s="623"/>
      <c r="E50" s="623"/>
      <c r="F50" s="623"/>
      <c r="G50" s="623"/>
      <c r="H50" s="623"/>
      <c r="I50" s="623"/>
    </row>
    <row r="51" spans="3:9" x14ac:dyDescent="0.2">
      <c r="C51" s="623"/>
      <c r="D51" s="623"/>
      <c r="E51" s="623"/>
      <c r="F51" s="623"/>
      <c r="G51" s="623"/>
      <c r="H51" s="623"/>
      <c r="I51" s="623"/>
    </row>
    <row r="52" spans="3:9" x14ac:dyDescent="0.2">
      <c r="C52" s="623"/>
      <c r="D52" s="623"/>
      <c r="E52" s="623"/>
      <c r="F52" s="623"/>
      <c r="G52" s="623"/>
      <c r="H52" s="623"/>
      <c r="I52" s="623"/>
    </row>
    <row r="53" spans="3:9" x14ac:dyDescent="0.2">
      <c r="C53" s="623"/>
      <c r="D53" s="623"/>
      <c r="E53" s="623"/>
      <c r="F53" s="623"/>
      <c r="G53" s="623"/>
      <c r="H53" s="623"/>
      <c r="I53" s="623"/>
    </row>
    <row r="54" spans="3:9" x14ac:dyDescent="0.2">
      <c r="C54" s="623"/>
      <c r="D54" s="623"/>
      <c r="E54" s="623"/>
      <c r="F54" s="623"/>
      <c r="G54" s="623"/>
      <c r="H54" s="623"/>
      <c r="I54" s="623"/>
    </row>
    <row r="55" spans="3:9" x14ac:dyDescent="0.2">
      <c r="C55" s="623"/>
      <c r="D55" s="623"/>
      <c r="E55" s="623"/>
      <c r="F55" s="623"/>
      <c r="G55" s="623"/>
      <c r="H55" s="623"/>
      <c r="I55" s="623"/>
    </row>
    <row r="56" spans="3:9" x14ac:dyDescent="0.2">
      <c r="C56" s="623"/>
      <c r="D56" s="623"/>
      <c r="E56" s="623"/>
      <c r="F56" s="623"/>
      <c r="G56" s="623"/>
      <c r="H56" s="623"/>
      <c r="I56" s="623"/>
    </row>
    <row r="57" spans="3:9" x14ac:dyDescent="0.2">
      <c r="C57" s="623"/>
      <c r="D57" s="623"/>
      <c r="E57" s="623"/>
      <c r="F57" s="623"/>
      <c r="G57" s="623"/>
      <c r="H57" s="623"/>
      <c r="I57" s="623"/>
    </row>
    <row r="58" spans="3:9" x14ac:dyDescent="0.2">
      <c r="C58" s="623"/>
      <c r="D58" s="623"/>
      <c r="E58" s="623"/>
      <c r="F58" s="623"/>
      <c r="G58" s="623"/>
      <c r="H58" s="623"/>
      <c r="I58" s="623"/>
    </row>
    <row r="59" spans="3:9" x14ac:dyDescent="0.2">
      <c r="C59" s="623"/>
      <c r="D59" s="623"/>
      <c r="E59" s="623"/>
      <c r="F59" s="623"/>
      <c r="G59" s="623"/>
      <c r="H59" s="623"/>
      <c r="I59" s="623"/>
    </row>
    <row r="60" spans="3:9" x14ac:dyDescent="0.2">
      <c r="C60" s="623"/>
      <c r="D60" s="623"/>
      <c r="E60" s="623"/>
      <c r="F60" s="623"/>
      <c r="G60" s="623"/>
      <c r="H60" s="623"/>
      <c r="I60" s="623"/>
    </row>
    <row r="61" spans="3:9" x14ac:dyDescent="0.2">
      <c r="C61" s="623"/>
      <c r="D61" s="623"/>
      <c r="E61" s="623"/>
      <c r="F61" s="623"/>
      <c r="G61" s="623"/>
      <c r="H61" s="623"/>
      <c r="I61" s="623"/>
    </row>
    <row r="62" spans="3:9" x14ac:dyDescent="0.2">
      <c r="C62" s="623"/>
      <c r="D62" s="623"/>
      <c r="E62" s="623"/>
      <c r="F62" s="623"/>
      <c r="G62" s="623"/>
      <c r="H62" s="623"/>
      <c r="I62" s="623"/>
    </row>
    <row r="63" spans="3:9" x14ac:dyDescent="0.2">
      <c r="C63" s="623"/>
      <c r="D63" s="623"/>
      <c r="E63" s="623"/>
      <c r="F63" s="623"/>
      <c r="G63" s="623"/>
      <c r="H63" s="623"/>
      <c r="I63" s="623"/>
    </row>
    <row r="64" spans="3:9" x14ac:dyDescent="0.2">
      <c r="C64" s="623"/>
      <c r="D64" s="623"/>
      <c r="E64" s="623"/>
      <c r="F64" s="623"/>
      <c r="G64" s="623"/>
      <c r="H64" s="623"/>
      <c r="I64" s="623"/>
    </row>
    <row r="65" spans="3:9" x14ac:dyDescent="0.2">
      <c r="C65" s="623"/>
      <c r="D65" s="623"/>
      <c r="E65" s="623"/>
      <c r="F65" s="623"/>
      <c r="G65" s="623"/>
      <c r="H65" s="623"/>
      <c r="I65" s="623"/>
    </row>
    <row r="66" spans="3:9" x14ac:dyDescent="0.2">
      <c r="C66" s="623"/>
      <c r="D66" s="623"/>
      <c r="E66" s="623"/>
      <c r="F66" s="623"/>
      <c r="G66" s="623"/>
      <c r="H66" s="623"/>
      <c r="I66" s="623"/>
    </row>
    <row r="67" spans="3:9" x14ac:dyDescent="0.2">
      <c r="C67" s="623"/>
      <c r="D67" s="623"/>
      <c r="E67" s="623"/>
      <c r="F67" s="623"/>
      <c r="G67" s="623"/>
      <c r="H67" s="623"/>
      <c r="I67" s="623"/>
    </row>
  </sheetData>
  <mergeCells count="2">
    <mergeCell ref="B5:I5"/>
    <mergeCell ref="B29:I29"/>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64"/>
  <sheetViews>
    <sheetView showGridLines="0" zoomScaleNormal="100" zoomScaleSheetLayoutView="85" workbookViewId="0"/>
  </sheetViews>
  <sheetFormatPr baseColWidth="10" defaultColWidth="11.42578125" defaultRowHeight="12.75" x14ac:dyDescent="0.2"/>
  <cols>
    <col min="1" max="1" width="6.5703125" style="7" bestFit="1" customWidth="1"/>
    <col min="2" max="2" width="25.42578125" style="7" customWidth="1"/>
    <col min="3" max="3" width="74.7109375" style="7" customWidth="1"/>
    <col min="4" max="4" width="11.7109375" style="7" customWidth="1"/>
    <col min="5" max="5" width="12.5703125" style="7" bestFit="1" customWidth="1"/>
    <col min="6" max="8" width="11.7109375" style="7" customWidth="1"/>
    <col min="9" max="10" width="12.5703125" style="7" bestFit="1" customWidth="1"/>
    <col min="11" max="11" width="12.7109375" style="7" customWidth="1"/>
    <col min="12" max="12" width="13.140625" style="7" customWidth="1"/>
    <col min="13" max="19" width="11.7109375" style="7" customWidth="1"/>
    <col min="20" max="20" width="12.28515625" style="7" customWidth="1"/>
    <col min="21" max="16384" width="11.42578125" style="7"/>
  </cols>
  <sheetData>
    <row r="1" spans="1:19" x14ac:dyDescent="0.2">
      <c r="A1" s="1134" t="s">
        <v>262</v>
      </c>
    </row>
    <row r="2" spans="1:19" ht="15" x14ac:dyDescent="0.25">
      <c r="B2" s="4" t="s">
        <v>642</v>
      </c>
      <c r="C2" s="1135"/>
      <c r="D2" s="1136"/>
      <c r="E2" s="1136"/>
      <c r="F2" s="1136"/>
      <c r="G2" s="1136"/>
      <c r="H2" s="1136"/>
      <c r="I2" s="1136"/>
      <c r="J2" s="1136"/>
      <c r="K2" s="1135"/>
      <c r="L2" s="1135"/>
      <c r="M2" s="1135"/>
      <c r="N2" s="1135"/>
      <c r="O2" s="1135"/>
      <c r="P2" s="1135"/>
    </row>
    <row r="3" spans="1:19" ht="15" x14ac:dyDescent="0.25">
      <c r="B3" s="8" t="s">
        <v>171</v>
      </c>
      <c r="C3" s="1135"/>
      <c r="D3" s="1136"/>
      <c r="E3" s="1136"/>
      <c r="F3" s="1136"/>
      <c r="G3" s="1136"/>
      <c r="H3" s="1136"/>
      <c r="I3" s="1136"/>
      <c r="J3" s="1136"/>
      <c r="K3" s="1135"/>
      <c r="L3" s="1135"/>
      <c r="M3" s="1135"/>
      <c r="N3" s="1135"/>
      <c r="O3" s="1135"/>
      <c r="P3" s="1135"/>
    </row>
    <row r="4" spans="1:19" ht="15" x14ac:dyDescent="0.25">
      <c r="B4" s="8"/>
      <c r="C4" s="1135"/>
      <c r="D4" s="1136"/>
      <c r="E4" s="1136"/>
      <c r="F4" s="1136"/>
      <c r="G4" s="1136"/>
      <c r="H4" s="1136"/>
      <c r="I4" s="1136"/>
      <c r="J4" s="1136"/>
      <c r="K4" s="1135"/>
      <c r="L4" s="1135"/>
      <c r="M4" s="1135"/>
      <c r="N4" s="1135"/>
      <c r="O4" s="1135"/>
      <c r="P4" s="1135"/>
    </row>
    <row r="5" spans="1:19" ht="15" x14ac:dyDescent="0.25">
      <c r="B5" s="1135"/>
      <c r="C5" s="5"/>
      <c r="D5" s="1136"/>
      <c r="E5" s="1136"/>
      <c r="F5" s="1136"/>
      <c r="G5" s="1136"/>
      <c r="H5" s="1136"/>
      <c r="I5" s="1136"/>
      <c r="J5" s="1136"/>
      <c r="K5" s="1135"/>
      <c r="L5" s="1135"/>
      <c r="M5" s="1135"/>
      <c r="N5" s="1135"/>
      <c r="O5" s="1135"/>
      <c r="P5" s="1135"/>
    </row>
    <row r="6" spans="1:19" ht="17.25" x14ac:dyDescent="0.25">
      <c r="B6" s="1194" t="s">
        <v>891</v>
      </c>
      <c r="C6" s="1194"/>
      <c r="D6" s="1194"/>
      <c r="E6" s="1194"/>
      <c r="F6" s="1194"/>
      <c r="G6" s="1194"/>
      <c r="H6" s="1194"/>
      <c r="I6" s="1194"/>
      <c r="J6" s="1194"/>
      <c r="K6" s="1194"/>
      <c r="L6" s="1194"/>
      <c r="M6" s="1194"/>
      <c r="N6" s="1194"/>
      <c r="O6" s="1137"/>
      <c r="P6" s="1137"/>
      <c r="Q6" s="1137"/>
    </row>
    <row r="7" spans="1:19" s="1138" customFormat="1" ht="13.5" thickBot="1" x14ac:dyDescent="0.25">
      <c r="A7" s="7"/>
      <c r="B7" s="1135"/>
      <c r="C7" s="1135"/>
      <c r="D7" s="1136"/>
      <c r="E7" s="1136"/>
      <c r="F7" s="1136"/>
      <c r="G7" s="1136"/>
      <c r="H7" s="1136"/>
      <c r="I7" s="1136"/>
      <c r="J7" s="1136"/>
      <c r="K7" s="1135"/>
      <c r="L7" s="1135"/>
      <c r="M7" s="1135"/>
      <c r="N7" s="1135"/>
      <c r="O7" s="1135"/>
      <c r="P7" s="1135"/>
      <c r="R7" s="7"/>
      <c r="S7" s="7"/>
    </row>
    <row r="8" spans="1:19" s="1139" customFormat="1" ht="13.5" thickBot="1" x14ac:dyDescent="0.25">
      <c r="B8" s="1140"/>
      <c r="C8" s="1141" t="s">
        <v>892</v>
      </c>
      <c r="D8" s="1142">
        <v>2000</v>
      </c>
      <c r="E8" s="1142">
        <v>2001</v>
      </c>
      <c r="F8" s="1141">
        <v>2002</v>
      </c>
      <c r="G8" s="1142">
        <v>2003</v>
      </c>
      <c r="H8" s="1143">
        <v>2004</v>
      </c>
      <c r="I8" s="1142" t="s">
        <v>893</v>
      </c>
      <c r="J8" s="1142" t="s">
        <v>894</v>
      </c>
      <c r="K8" s="1142" t="s">
        <v>895</v>
      </c>
      <c r="L8" s="1142" t="s">
        <v>896</v>
      </c>
      <c r="M8" s="1142" t="s">
        <v>897</v>
      </c>
    </row>
    <row r="9" spans="1:19" s="1139" customFormat="1" ht="13.5" thickBot="1" x14ac:dyDescent="0.25">
      <c r="B9" s="1375" t="s">
        <v>898</v>
      </c>
      <c r="C9" s="1144" t="s">
        <v>899</v>
      </c>
      <c r="D9" s="1145">
        <v>0.45653868000787612</v>
      </c>
      <c r="E9" s="1145">
        <v>0.5367464329045557</v>
      </c>
      <c r="F9" s="1145">
        <v>1.6665327778232204</v>
      </c>
      <c r="G9" s="1145">
        <v>1.3916783577803526</v>
      </c>
      <c r="H9" s="1145">
        <v>1.1800291877305504</v>
      </c>
      <c r="I9" s="1145">
        <v>0.67976659279741058</v>
      </c>
      <c r="J9" s="1145">
        <v>0.59066390851541961</v>
      </c>
      <c r="K9" s="1145">
        <v>0.51434886320254025</v>
      </c>
      <c r="L9" s="1145">
        <v>0.44468298014696622</v>
      </c>
      <c r="M9" s="1145">
        <v>0.45539395465060262</v>
      </c>
    </row>
    <row r="10" spans="1:19" ht="13.5" thickBot="1" x14ac:dyDescent="0.25">
      <c r="B10" s="1375"/>
      <c r="C10" s="1146" t="s">
        <v>900</v>
      </c>
      <c r="D10" s="1147">
        <v>0.45653868000787612</v>
      </c>
      <c r="E10" s="1147">
        <v>0.5367464329045557</v>
      </c>
      <c r="F10" s="1147">
        <v>1.6665871638753542</v>
      </c>
      <c r="G10" s="1147">
        <v>1.3919965661366318</v>
      </c>
      <c r="H10" s="1147">
        <v>1.1808397745855408</v>
      </c>
      <c r="I10" s="1147">
        <v>0.80506900797125647</v>
      </c>
      <c r="J10" s="1147">
        <v>0.70619715404234296</v>
      </c>
      <c r="K10" s="1147">
        <v>0.62093275743288956</v>
      </c>
      <c r="L10" s="1147">
        <v>0.53787363497327956</v>
      </c>
      <c r="M10" s="1147">
        <v>0.55445229319448963</v>
      </c>
    </row>
    <row r="11" spans="1:19" ht="13.5" thickBot="1" x14ac:dyDescent="0.25">
      <c r="B11" s="1375"/>
      <c r="C11" s="1148" t="s">
        <v>901</v>
      </c>
      <c r="D11" s="1147">
        <v>0.28640309792788549</v>
      </c>
      <c r="E11" s="1147">
        <v>0.31471996131772745</v>
      </c>
      <c r="F11" s="1147">
        <v>0.95289241185538076</v>
      </c>
      <c r="G11" s="1147">
        <v>0.79169901149841071</v>
      </c>
      <c r="H11" s="1147">
        <v>0.68548498968461324</v>
      </c>
      <c r="I11" s="1147">
        <v>0.31794322937721653</v>
      </c>
      <c r="J11" s="1147">
        <v>0.24057488007116307</v>
      </c>
      <c r="K11" s="1147">
        <v>0.21812313388886428</v>
      </c>
      <c r="L11" s="1147">
        <v>0.16734890219782483</v>
      </c>
      <c r="M11" s="1147">
        <v>0.16749954290919669</v>
      </c>
    </row>
    <row r="12" spans="1:19" ht="13.5" thickBot="1" x14ac:dyDescent="0.25">
      <c r="B12" s="1375"/>
      <c r="C12" s="1148" t="s">
        <v>902</v>
      </c>
      <c r="D12" s="1147">
        <v>3.3975626159198857E-2</v>
      </c>
      <c r="E12" s="1147">
        <v>3.7866485392177976E-2</v>
      </c>
      <c r="F12" s="1149" t="s">
        <v>903</v>
      </c>
      <c r="G12" s="1149" t="s">
        <v>903</v>
      </c>
      <c r="H12" s="1149" t="s">
        <v>903</v>
      </c>
      <c r="I12" s="1147">
        <v>1.7583568727096852E-2</v>
      </c>
      <c r="J12" s="1147">
        <v>1.6121987890988433E-2</v>
      </c>
      <c r="K12" s="1147">
        <v>1.8308654388032832E-2</v>
      </c>
      <c r="L12" s="1147">
        <v>1.5547306380980295E-2</v>
      </c>
      <c r="M12" s="1147">
        <v>1.9565772362269238E-2</v>
      </c>
    </row>
    <row r="13" spans="1:19" ht="13.5" thickBot="1" x14ac:dyDescent="0.25">
      <c r="A13" s="1150"/>
      <c r="B13" s="1375"/>
      <c r="C13" s="1151" t="s">
        <v>904</v>
      </c>
      <c r="D13" s="1152">
        <v>0.11427189550116214</v>
      </c>
      <c r="E13" s="1152">
        <v>0.15277522444577518</v>
      </c>
      <c r="F13" s="1153" t="s">
        <v>903</v>
      </c>
      <c r="G13" s="1153" t="s">
        <v>903</v>
      </c>
      <c r="H13" s="1153" t="s">
        <v>903</v>
      </c>
      <c r="I13" s="1152">
        <v>0.10832680660533268</v>
      </c>
      <c r="J13" s="1152">
        <v>9.5564732187314969E-2</v>
      </c>
      <c r="K13" s="1152">
        <v>9.2030796651011285E-2</v>
      </c>
      <c r="L13" s="1152">
        <v>7.2794750215272278E-2</v>
      </c>
      <c r="M13" s="1152">
        <v>9.0493109515155712E-2</v>
      </c>
    </row>
    <row r="14" spans="1:19" ht="13.5" thickBot="1" x14ac:dyDescent="0.25">
      <c r="B14" s="1375" t="s">
        <v>905</v>
      </c>
      <c r="C14" s="1154" t="s">
        <v>906</v>
      </c>
      <c r="D14" s="1145">
        <v>0.94328323699421968</v>
      </c>
      <c r="E14" s="1145">
        <v>0.96935280331710838</v>
      </c>
      <c r="F14" s="1145">
        <v>0.79085988468628654</v>
      </c>
      <c r="G14" s="1145">
        <v>0.75785934842924907</v>
      </c>
      <c r="H14" s="1145">
        <v>0.75607435597189698</v>
      </c>
      <c r="I14" s="1145">
        <v>0.51441262274911592</v>
      </c>
      <c r="J14" s="1145">
        <v>0.52057780215761562</v>
      </c>
      <c r="K14" s="1145">
        <v>0.5275675635739614</v>
      </c>
      <c r="L14" s="1145">
        <v>0.52513721201127406</v>
      </c>
      <c r="M14" s="1145">
        <v>0.540555321459538</v>
      </c>
    </row>
    <row r="15" spans="1:19" ht="13.5" thickBot="1" x14ac:dyDescent="0.25">
      <c r="B15" s="1375"/>
      <c r="C15" s="1148" t="s">
        <v>907</v>
      </c>
      <c r="D15" s="1147" t="s">
        <v>908</v>
      </c>
      <c r="E15" s="1147" t="s">
        <v>908</v>
      </c>
      <c r="F15" s="1147">
        <v>0.19224335700261252</v>
      </c>
      <c r="G15" s="1147">
        <v>0.2182700967436571</v>
      </c>
      <c r="H15" s="1147">
        <v>0.20972122690887063</v>
      </c>
      <c r="I15" s="1147">
        <v>0.41483509434438703</v>
      </c>
      <c r="J15" s="1147">
        <v>0.41252068091243599</v>
      </c>
      <c r="K15" s="1147">
        <v>0.39348652753315028</v>
      </c>
      <c r="L15" s="1147">
        <v>0.36607115248102284</v>
      </c>
      <c r="M15" s="1147">
        <v>0.2544166312726967</v>
      </c>
    </row>
    <row r="16" spans="1:19" ht="13.5" thickBot="1" x14ac:dyDescent="0.25">
      <c r="B16" s="1375"/>
      <c r="C16" s="1148" t="s">
        <v>902</v>
      </c>
      <c r="D16" s="1147">
        <v>7.4420038535645466E-2</v>
      </c>
      <c r="E16" s="1147">
        <v>7.0548182662839243E-2</v>
      </c>
      <c r="F16" s="1147" t="s">
        <v>903</v>
      </c>
      <c r="G16" s="1147" t="s">
        <v>903</v>
      </c>
      <c r="H16" s="1147" t="s">
        <v>903</v>
      </c>
      <c r="I16" s="1147">
        <v>2.6073814214318092E-2</v>
      </c>
      <c r="J16" s="1147">
        <v>2.7568896863141654E-2</v>
      </c>
      <c r="K16" s="1147">
        <v>3.6033971333142296E-2</v>
      </c>
      <c r="L16" s="1147">
        <v>3.5470702462452534E-2</v>
      </c>
      <c r="M16" s="1147">
        <v>4.3675042067342712E-2</v>
      </c>
    </row>
    <row r="17" spans="2:20" ht="13.5" thickBot="1" x14ac:dyDescent="0.25">
      <c r="B17" s="1375"/>
      <c r="C17" s="1148" t="s">
        <v>909</v>
      </c>
      <c r="D17" s="1147">
        <v>0.3756146435452794</v>
      </c>
      <c r="E17" s="1147">
        <v>0.32128246730734561</v>
      </c>
      <c r="F17" s="1147">
        <v>0.34779766496267339</v>
      </c>
      <c r="G17" s="1147">
        <v>0.3186308511590441</v>
      </c>
      <c r="H17" s="1147">
        <v>0.30481034626965542</v>
      </c>
      <c r="I17" s="1147">
        <v>0.35747947410370895</v>
      </c>
      <c r="J17" s="1147">
        <v>0.34739074785152679</v>
      </c>
      <c r="K17" s="1147">
        <v>0.26351821582856338</v>
      </c>
      <c r="L17" s="1147">
        <v>0.27015239951978381</v>
      </c>
      <c r="M17" s="1147">
        <v>0.29244703121351284</v>
      </c>
    </row>
    <row r="18" spans="2:20" ht="13.5" thickBot="1" x14ac:dyDescent="0.25">
      <c r="B18" s="1375"/>
      <c r="C18" s="1148" t="s">
        <v>901</v>
      </c>
      <c r="D18" s="1147">
        <v>0.62733588734024581</v>
      </c>
      <c r="E18" s="1147">
        <v>0.58634756008465361</v>
      </c>
      <c r="F18" s="1147">
        <v>0.57267564726725462</v>
      </c>
      <c r="G18" s="1147">
        <v>0.57061422982737964</v>
      </c>
      <c r="H18" s="1147">
        <v>0.58353436180323159</v>
      </c>
      <c r="I18" s="1147">
        <v>0.47146246715586915</v>
      </c>
      <c r="J18" s="1147">
        <v>0.41138846795005724</v>
      </c>
      <c r="K18" s="1147">
        <v>0.42929658220999334</v>
      </c>
      <c r="L18" s="1147">
        <v>0.38180138567631383</v>
      </c>
      <c r="M18" s="1147">
        <v>0.37389526204493173</v>
      </c>
    </row>
    <row r="19" spans="2:20" ht="13.5" thickBot="1" x14ac:dyDescent="0.25">
      <c r="B19" s="1375"/>
      <c r="C19" s="1151" t="s">
        <v>910</v>
      </c>
      <c r="D19" s="1152">
        <v>0.27917533718689785</v>
      </c>
      <c r="E19" s="1152">
        <v>0.28954667110426979</v>
      </c>
      <c r="F19" s="1152">
        <v>0.26063906284728122</v>
      </c>
      <c r="G19" s="1152">
        <v>0.22986776156806588</v>
      </c>
      <c r="H19" s="1152">
        <v>0.22361680327868852</v>
      </c>
      <c r="I19" s="1152">
        <v>0.25351627243631375</v>
      </c>
      <c r="J19" s="1152">
        <v>0.1802849225932015</v>
      </c>
      <c r="K19" s="1152">
        <v>0.19495425649236081</v>
      </c>
      <c r="L19" s="1152">
        <v>0.22174797512369521</v>
      </c>
      <c r="M19" s="1152">
        <v>0.21216527236975175</v>
      </c>
    </row>
    <row r="20" spans="2:20" ht="13.5" thickBot="1" x14ac:dyDescent="0.25">
      <c r="B20" s="1135"/>
      <c r="C20" s="1135"/>
      <c r="D20" s="1155"/>
      <c r="E20" s="1155"/>
      <c r="F20" s="1155"/>
      <c r="G20" s="1155"/>
      <c r="H20" s="1155"/>
      <c r="I20" s="1155"/>
      <c r="J20" s="1155"/>
      <c r="K20" s="1155"/>
      <c r="L20" s="1155"/>
      <c r="M20" s="1155"/>
    </row>
    <row r="21" spans="2:20" ht="13.5" thickBot="1" x14ac:dyDescent="0.25">
      <c r="B21" s="34"/>
      <c r="C21" s="1142" t="s">
        <v>911</v>
      </c>
      <c r="D21" s="1156">
        <v>7.5579654541892509</v>
      </c>
      <c r="E21" s="1156">
        <v>8.3135209604408598</v>
      </c>
      <c r="F21" s="1156">
        <v>6.0521724308630498</v>
      </c>
      <c r="G21" s="1156">
        <v>6.9111481018413796</v>
      </c>
      <c r="H21" s="1156">
        <v>7.7966542771101901</v>
      </c>
      <c r="I21" s="1156">
        <v>12.2871375597783</v>
      </c>
      <c r="J21" s="1156">
        <v>12.933632371774999</v>
      </c>
      <c r="K21" s="1156">
        <v>12.553687757525061</v>
      </c>
      <c r="L21" s="1156">
        <v>11.736460250710392</v>
      </c>
      <c r="M21" s="1156">
        <v>11.122211739269501</v>
      </c>
    </row>
    <row r="22" spans="2:20" ht="13.5" thickBot="1" x14ac:dyDescent="0.25">
      <c r="B22" s="1135"/>
      <c r="C22" s="1135"/>
      <c r="D22" s="1155"/>
      <c r="E22" s="1155"/>
      <c r="F22" s="1155"/>
      <c r="G22" s="1155"/>
      <c r="H22" s="1155"/>
      <c r="I22" s="1155"/>
      <c r="J22" s="1155"/>
      <c r="K22" s="1155"/>
      <c r="L22" s="1155"/>
      <c r="M22" s="1155"/>
    </row>
    <row r="23" spans="2:20" x14ac:dyDescent="0.2">
      <c r="B23" s="1373" t="s">
        <v>912</v>
      </c>
      <c r="C23" s="1157" t="s">
        <v>906</v>
      </c>
      <c r="D23" s="1145">
        <v>6.5188340399253057</v>
      </c>
      <c r="E23" s="1145">
        <v>7.0635610347615199</v>
      </c>
      <c r="F23" s="1145">
        <v>11.548396334478809</v>
      </c>
      <c r="G23" s="1145">
        <v>9.5956512500885331</v>
      </c>
      <c r="H23" s="1145">
        <v>7.3620075333401198</v>
      </c>
      <c r="I23" s="1145">
        <v>2.3676318695017273</v>
      </c>
      <c r="J23" s="1145">
        <v>2.2216811811343136</v>
      </c>
      <c r="K23" s="1145">
        <v>1.6535459112959112</v>
      </c>
      <c r="L23" s="1145">
        <v>1.6525880877851069</v>
      </c>
      <c r="M23" s="1145">
        <v>1.657935490973754</v>
      </c>
    </row>
    <row r="24" spans="2:20" ht="13.5" thickBot="1" x14ac:dyDescent="0.25">
      <c r="B24" s="1374"/>
      <c r="C24" s="1158" t="s">
        <v>901</v>
      </c>
      <c r="D24" s="1152">
        <v>4.3353876931933639</v>
      </c>
      <c r="E24" s="1152">
        <v>4.272646413223975</v>
      </c>
      <c r="F24" s="1152">
        <v>8.3623982879974221</v>
      </c>
      <c r="G24" s="1152">
        <v>7.2248434476790848</v>
      </c>
      <c r="H24" s="1152">
        <v>5.6819601585824593</v>
      </c>
      <c r="I24" s="1152">
        <v>2.1699497896196709</v>
      </c>
      <c r="J24" s="1152">
        <v>1.7556914904788705</v>
      </c>
      <c r="K24" s="1152">
        <v>1.3457836330992634</v>
      </c>
      <c r="L24" s="1152">
        <v>1.201517684963525</v>
      </c>
      <c r="M24" s="1152">
        <v>1.1467615407051481</v>
      </c>
    </row>
    <row r="25" spans="2:20" ht="13.5" thickBot="1" x14ac:dyDescent="0.25">
      <c r="B25" s="1135"/>
      <c r="C25" s="1159"/>
      <c r="D25" s="1160"/>
      <c r="E25" s="1160"/>
      <c r="F25" s="1160"/>
      <c r="G25" s="1160"/>
      <c r="H25" s="1160"/>
      <c r="I25" s="1160"/>
      <c r="J25" s="1160"/>
      <c r="K25" s="1160"/>
      <c r="L25" s="1160"/>
      <c r="M25" s="1160"/>
    </row>
    <row r="26" spans="2:20" x14ac:dyDescent="0.2">
      <c r="B26" s="1373" t="s">
        <v>913</v>
      </c>
      <c r="C26" s="1157" t="s">
        <v>906</v>
      </c>
      <c r="D26" s="1145">
        <v>3.9131910701060839</v>
      </c>
      <c r="E26" s="1145">
        <v>4.485181504498879</v>
      </c>
      <c r="F26" s="1145">
        <v>4.1508609320680456</v>
      </c>
      <c r="G26" s="1145">
        <v>3.9339738486063935</v>
      </c>
      <c r="H26" s="1145">
        <v>3.6281998281370225</v>
      </c>
      <c r="I26" s="1145">
        <v>1.4137442430817435</v>
      </c>
      <c r="J26" s="1145">
        <v>1.3052991976530279</v>
      </c>
      <c r="K26" s="1145">
        <v>1.1547411045370128</v>
      </c>
      <c r="L26" s="1145">
        <v>0.9396120205617996</v>
      </c>
      <c r="M26" s="1145">
        <v>1.1988462502454251</v>
      </c>
    </row>
    <row r="27" spans="2:20" ht="13.5" thickBot="1" x14ac:dyDescent="0.25">
      <c r="B27" s="1374"/>
      <c r="C27" s="1158" t="s">
        <v>914</v>
      </c>
      <c r="D27" s="1152">
        <v>2.602490000903058</v>
      </c>
      <c r="E27" s="1152">
        <v>2.7130217426517427</v>
      </c>
      <c r="F27" s="1152">
        <v>3.0057119055056889</v>
      </c>
      <c r="G27" s="1152">
        <v>2.9620027283903778</v>
      </c>
      <c r="H27" s="1152">
        <v>2.8002262667472704</v>
      </c>
      <c r="I27" s="1152">
        <v>1.2957056636920774</v>
      </c>
      <c r="J27" s="1152">
        <v>1.0315169629068868</v>
      </c>
      <c r="K27" s="1152">
        <v>0.93964535301768026</v>
      </c>
      <c r="L27" s="1152">
        <v>0.68314559145905096</v>
      </c>
      <c r="M27" s="1152">
        <v>0.82922675064705831</v>
      </c>
    </row>
    <row r="28" spans="2:20" ht="13.5" thickBot="1" x14ac:dyDescent="0.25">
      <c r="B28" s="1135"/>
      <c r="C28" s="1161"/>
      <c r="D28" s="1155"/>
      <c r="E28" s="1155"/>
      <c r="F28" s="1155"/>
      <c r="G28" s="1155"/>
      <c r="H28" s="1155"/>
      <c r="I28" s="1155"/>
      <c r="J28" s="1155"/>
      <c r="K28" s="1155"/>
      <c r="L28" s="1155"/>
      <c r="M28" s="1155"/>
    </row>
    <row r="29" spans="2:20" x14ac:dyDescent="0.2">
      <c r="B29" s="1373" t="s">
        <v>915</v>
      </c>
      <c r="C29" s="1157" t="s">
        <v>902</v>
      </c>
      <c r="D29" s="1145">
        <v>0.19665014590525423</v>
      </c>
      <c r="E29" s="1145">
        <v>0.22409333716017968</v>
      </c>
      <c r="F29" s="1145" t="s">
        <v>903</v>
      </c>
      <c r="G29" s="1145" t="s">
        <v>903</v>
      </c>
      <c r="H29" s="1145" t="s">
        <v>903</v>
      </c>
      <c r="I29" s="1145">
        <v>8.5894279811038005E-2</v>
      </c>
      <c r="J29" s="1145">
        <v>7.6940849541224335E-2</v>
      </c>
      <c r="K29" s="1145">
        <v>8.2202439171777816E-2</v>
      </c>
      <c r="L29" s="1145">
        <v>6.635319287019209E-2</v>
      </c>
      <c r="M29" s="1145">
        <v>8.0073010739679387E-2</v>
      </c>
    </row>
    <row r="30" spans="2:20" ht="13.5" thickBot="1" x14ac:dyDescent="0.25">
      <c r="B30" s="1374"/>
      <c r="C30" s="1158" t="s">
        <v>904</v>
      </c>
      <c r="D30" s="1152">
        <v>0.6614031134519458</v>
      </c>
      <c r="E30" s="1152">
        <v>0.90412166661026561</v>
      </c>
      <c r="F30" s="1152" t="s">
        <v>903</v>
      </c>
      <c r="G30" s="1152" t="s">
        <v>903</v>
      </c>
      <c r="H30" s="1152" t="s">
        <v>903</v>
      </c>
      <c r="I30" s="1152">
        <v>0.52916749620092041</v>
      </c>
      <c r="J30" s="1152">
        <v>0.45607475519700319</v>
      </c>
      <c r="K30" s="1152">
        <v>0.41320109076830108</v>
      </c>
      <c r="L30" s="1152">
        <v>0.31067530172817404</v>
      </c>
      <c r="M30" s="1152">
        <v>0.37034345467738283</v>
      </c>
    </row>
    <row r="31" spans="2:20" x14ac:dyDescent="0.2">
      <c r="B31" s="19"/>
      <c r="C31" s="19"/>
      <c r="D31" s="1162"/>
      <c r="E31" s="1162"/>
      <c r="F31" s="1162"/>
      <c r="G31" s="1162"/>
      <c r="H31" s="1162"/>
      <c r="I31" s="1162"/>
      <c r="J31" s="1162"/>
      <c r="K31" s="1135"/>
      <c r="L31" s="1135"/>
      <c r="M31" s="1135"/>
      <c r="N31" s="1135"/>
      <c r="O31" s="1135"/>
      <c r="P31" s="1135"/>
      <c r="T31" s="1139"/>
    </row>
    <row r="32" spans="2:20" x14ac:dyDescent="0.2">
      <c r="C32" s="1135"/>
      <c r="D32" s="1136"/>
      <c r="E32" s="1136"/>
      <c r="F32" s="1136"/>
      <c r="G32" s="1136"/>
      <c r="H32" s="1136"/>
      <c r="I32" s="1136"/>
      <c r="J32" s="1136"/>
      <c r="K32" s="1135"/>
      <c r="L32" s="1135"/>
      <c r="M32" s="1135"/>
      <c r="N32" s="1135"/>
      <c r="O32" s="1135"/>
      <c r="P32" s="1135"/>
      <c r="T32" s="1138"/>
    </row>
    <row r="33" spans="2:21" ht="13.5" thickBot="1" x14ac:dyDescent="0.25">
      <c r="C33" s="1135"/>
      <c r="D33" s="1163"/>
      <c r="E33" s="1163"/>
      <c r="F33" s="1163"/>
      <c r="G33" s="1163"/>
      <c r="H33" s="1163"/>
      <c r="I33" s="1163"/>
      <c r="J33" s="1163"/>
      <c r="K33" s="1163"/>
      <c r="L33" s="1135"/>
      <c r="M33" s="1163"/>
      <c r="N33" s="1135"/>
      <c r="O33" s="1135"/>
      <c r="P33" s="1135"/>
      <c r="T33" s="1139"/>
    </row>
    <row r="34" spans="2:21" ht="13.5" thickBot="1" x14ac:dyDescent="0.25">
      <c r="B34" s="1140"/>
      <c r="C34" s="1142" t="s">
        <v>892</v>
      </c>
      <c r="D34" s="1164" t="s">
        <v>916</v>
      </c>
      <c r="E34" s="1164" t="s">
        <v>917</v>
      </c>
      <c r="F34" s="1164" t="s">
        <v>918</v>
      </c>
      <c r="G34" s="1164" t="s">
        <v>919</v>
      </c>
      <c r="H34" s="1164" t="s">
        <v>920</v>
      </c>
      <c r="I34" s="1164" t="s">
        <v>921</v>
      </c>
      <c r="J34" s="1164" t="s">
        <v>922</v>
      </c>
      <c r="K34" s="1164" t="s">
        <v>927</v>
      </c>
      <c r="L34" s="1135"/>
      <c r="M34" s="1165"/>
      <c r="N34" s="1166"/>
      <c r="O34" s="1135"/>
      <c r="P34" s="1135"/>
      <c r="R34" s="1138"/>
      <c r="S34" s="1138"/>
      <c r="T34" s="1138"/>
    </row>
    <row r="35" spans="2:21" x14ac:dyDescent="0.2">
      <c r="B35" s="1376" t="s">
        <v>898</v>
      </c>
      <c r="C35" s="1146" t="s">
        <v>899</v>
      </c>
      <c r="D35" s="1147">
        <v>0.39973209090089568</v>
      </c>
      <c r="E35" s="1147">
        <v>0.3594611560337293</v>
      </c>
      <c r="F35" s="1147">
        <v>0.37423604431624091</v>
      </c>
      <c r="G35" s="1147">
        <v>0.40145853073801563</v>
      </c>
      <c r="H35" s="1147">
        <v>0.41414131986603875</v>
      </c>
      <c r="I35" s="1147">
        <v>0.48639637507343042</v>
      </c>
      <c r="J35" s="1147">
        <v>0.51676460195801688</v>
      </c>
      <c r="K35" s="1147">
        <v>0.56554350790238495</v>
      </c>
      <c r="L35" s="1135"/>
      <c r="M35" s="1167"/>
      <c r="N35" s="1168"/>
      <c r="O35" s="1169"/>
      <c r="P35" s="1169"/>
      <c r="Q35" s="1170"/>
      <c r="R35" s="1171"/>
      <c r="S35" s="1171"/>
      <c r="T35" s="1171"/>
      <c r="U35" s="1171"/>
    </row>
    <row r="36" spans="2:21" x14ac:dyDescent="0.2">
      <c r="B36" s="1377"/>
      <c r="C36" s="1146" t="s">
        <v>900</v>
      </c>
      <c r="D36" s="1147">
        <v>0.43456502048388052</v>
      </c>
      <c r="E36" s="1147">
        <v>0.38942093109597975</v>
      </c>
      <c r="F36" s="1147">
        <v>0.4044180390974042</v>
      </c>
      <c r="G36" s="1147">
        <v>0.43516089281031894</v>
      </c>
      <c r="H36" s="1147">
        <v>0.44696850197945293</v>
      </c>
      <c r="I36" s="1147">
        <v>0.52562643344295823</v>
      </c>
      <c r="J36" s="1147">
        <v>0.53315547203042302</v>
      </c>
      <c r="K36" s="1147">
        <v>0.57065826822372834</v>
      </c>
      <c r="L36" s="1135"/>
      <c r="M36" s="1167"/>
      <c r="N36" s="1168"/>
      <c r="O36" s="1169"/>
      <c r="P36" s="1169"/>
      <c r="Q36" s="1170"/>
      <c r="R36" s="1171"/>
      <c r="S36" s="1171"/>
      <c r="T36" s="1171"/>
      <c r="U36" s="1171"/>
    </row>
    <row r="37" spans="2:21" x14ac:dyDescent="0.2">
      <c r="B37" s="1377"/>
      <c r="C37" s="1148" t="s">
        <v>901</v>
      </c>
      <c r="D37" s="1147">
        <v>0.14630241912760761</v>
      </c>
      <c r="E37" s="1147">
        <v>0.11966677944113743</v>
      </c>
      <c r="F37" s="1147">
        <v>0.11217960832716861</v>
      </c>
      <c r="G37" s="1147">
        <v>0.11832879789342253</v>
      </c>
      <c r="H37" s="1147">
        <v>0.12569567758616204</v>
      </c>
      <c r="I37" s="1147">
        <v>0.13886194076329791</v>
      </c>
      <c r="J37" s="1147">
        <v>0.17811809113276461</v>
      </c>
      <c r="K37" s="1147">
        <v>0.23053723438013304</v>
      </c>
      <c r="L37" s="1135"/>
      <c r="M37" s="1167"/>
      <c r="N37" s="1168"/>
      <c r="O37" s="1169"/>
      <c r="P37" s="1169"/>
      <c r="Q37" s="1170"/>
      <c r="R37" s="1171"/>
      <c r="S37" s="1171"/>
      <c r="T37" s="1171"/>
      <c r="U37" s="1171"/>
    </row>
    <row r="38" spans="2:21" x14ac:dyDescent="0.2">
      <c r="B38" s="1377"/>
      <c r="C38" s="1148" t="s">
        <v>902</v>
      </c>
      <c r="D38" s="1147">
        <v>1.3267691136204223E-2</v>
      </c>
      <c r="E38" s="1147">
        <v>1.6330016699085313E-2</v>
      </c>
      <c r="F38" s="1147">
        <v>1.9405410087455281E-2</v>
      </c>
      <c r="G38" s="1147">
        <v>1.2543169229379E-2</v>
      </c>
      <c r="H38" s="1147">
        <v>1.5539780949565098E-2</v>
      </c>
      <c r="I38" s="1147">
        <v>2.0293791063077694E-2</v>
      </c>
      <c r="J38" s="1147">
        <v>2.2622918904332864E-2</v>
      </c>
      <c r="K38" s="1147">
        <v>2.9175363689559794E-2</v>
      </c>
      <c r="L38" s="1135"/>
      <c r="M38" s="1167"/>
      <c r="N38" s="1172"/>
      <c r="O38" s="1170"/>
      <c r="P38" s="1170"/>
      <c r="Q38" s="1170"/>
      <c r="R38" s="1171"/>
      <c r="S38" s="1171"/>
      <c r="T38" s="1171"/>
      <c r="U38" s="1171"/>
    </row>
    <row r="39" spans="2:21" ht="13.5" thickBot="1" x14ac:dyDescent="0.25">
      <c r="B39" s="1377"/>
      <c r="C39" s="1148" t="s">
        <v>904</v>
      </c>
      <c r="D39" s="1147">
        <v>8.0739249235689314E-2</v>
      </c>
      <c r="E39" s="1147">
        <v>8.0928154813050421E-2</v>
      </c>
      <c r="F39" s="1147">
        <v>7.9264036671039401E-2</v>
      </c>
      <c r="G39" s="1147">
        <v>7.8893238460193832E-2</v>
      </c>
      <c r="H39" s="1147">
        <v>9.9030255791555138E-2</v>
      </c>
      <c r="I39" s="1147">
        <v>0.1004721647974143</v>
      </c>
      <c r="J39" s="1147">
        <v>0.11079837986343623</v>
      </c>
      <c r="K39" s="1147">
        <v>0.16062074411652405</v>
      </c>
      <c r="L39" s="1135"/>
      <c r="M39" s="1163"/>
      <c r="N39" s="1172"/>
      <c r="O39" s="1170"/>
      <c r="P39" s="1170"/>
      <c r="Q39" s="1170"/>
      <c r="R39" s="1171"/>
      <c r="S39" s="1171"/>
      <c r="T39" s="1171"/>
      <c r="U39" s="1171"/>
    </row>
    <row r="40" spans="2:21" x14ac:dyDescent="0.2">
      <c r="B40" s="1378" t="s">
        <v>905</v>
      </c>
      <c r="C40" s="1154" t="s">
        <v>906</v>
      </c>
      <c r="D40" s="1145">
        <v>0.58772450633933981</v>
      </c>
      <c r="E40" s="1145">
        <v>0.60083000303219147</v>
      </c>
      <c r="F40" s="1145">
        <v>0.58950070540947841</v>
      </c>
      <c r="G40" s="1145">
        <v>0.61922217852343919</v>
      </c>
      <c r="H40" s="1145">
        <v>0.64878971865919721</v>
      </c>
      <c r="I40" s="1145">
        <v>0.66851830682180757</v>
      </c>
      <c r="J40" s="1145">
        <v>0.67386337947480635</v>
      </c>
      <c r="K40" s="1145">
        <v>0.68472213942781812</v>
      </c>
      <c r="L40" s="1135"/>
      <c r="M40" s="1163"/>
      <c r="N40" s="1172"/>
      <c r="O40" s="1170"/>
      <c r="P40" s="1170"/>
      <c r="Q40" s="1170"/>
      <c r="R40" s="1171"/>
      <c r="S40" s="1171"/>
      <c r="T40" s="1171"/>
      <c r="U40" s="1171"/>
    </row>
    <row r="41" spans="2:21" x14ac:dyDescent="0.2">
      <c r="B41" s="1379"/>
      <c r="C41" s="1148" t="s">
        <v>907</v>
      </c>
      <c r="D41" s="1147">
        <v>0.2315864995524104</v>
      </c>
      <c r="E41" s="1147">
        <v>0.20711111946978128</v>
      </c>
      <c r="F41" s="1147">
        <v>0.17787603682954853</v>
      </c>
      <c r="G41" s="1147">
        <v>0.14028195159698145</v>
      </c>
      <c r="H41" s="1147">
        <v>9.6625302596149196E-2</v>
      </c>
      <c r="I41" s="1147">
        <v>7.1718180084030303E-2</v>
      </c>
      <c r="J41" s="1147">
        <v>7.3148206113804945E-2</v>
      </c>
      <c r="K41" s="1147">
        <v>8.085425449361186E-2</v>
      </c>
      <c r="L41" s="1135"/>
      <c r="M41" s="1163"/>
      <c r="N41" s="1172"/>
      <c r="O41" s="1170"/>
      <c r="P41" s="1170"/>
      <c r="Q41" s="1170"/>
      <c r="R41" s="1171"/>
      <c r="S41" s="1171"/>
      <c r="T41" s="1171"/>
      <c r="U41" s="1171"/>
    </row>
    <row r="42" spans="2:21" x14ac:dyDescent="0.2">
      <c r="B42" s="1379"/>
      <c r="C42" s="1148" t="s">
        <v>902</v>
      </c>
      <c r="D42" s="1147">
        <v>3.3743422787631455E-2</v>
      </c>
      <c r="E42" s="1147">
        <v>4.6196968430351953E-2</v>
      </c>
      <c r="F42" s="1147">
        <v>5.2711791017822821E-2</v>
      </c>
      <c r="G42" s="1147">
        <v>3.1784524410079791E-2</v>
      </c>
      <c r="H42" s="1147">
        <v>3.7522894249218383E-2</v>
      </c>
      <c r="I42" s="1147">
        <v>4.1722743225654127E-2</v>
      </c>
      <c r="J42" s="1147">
        <v>4.3777996439026218E-2</v>
      </c>
      <c r="K42" s="1147">
        <v>5.1588186022631481E-2</v>
      </c>
      <c r="L42" s="1135"/>
      <c r="M42" s="1163"/>
      <c r="N42" s="1172"/>
      <c r="O42" s="1170"/>
      <c r="P42" s="1170"/>
      <c r="Q42" s="1170"/>
      <c r="R42" s="1171"/>
      <c r="S42" s="1171"/>
      <c r="T42" s="1171"/>
      <c r="U42" s="1171"/>
    </row>
    <row r="43" spans="2:21" x14ac:dyDescent="0.2">
      <c r="B43" s="1379"/>
      <c r="C43" s="1148" t="s">
        <v>909</v>
      </c>
      <c r="D43" s="1147">
        <v>0.30929623271647155</v>
      </c>
      <c r="E43" s="1147">
        <v>0.33728674356096183</v>
      </c>
      <c r="F43" s="1147">
        <v>0.30854785764637122</v>
      </c>
      <c r="G43" s="1147">
        <v>0.35279480103858374</v>
      </c>
      <c r="H43" s="1147">
        <v>0.3843126947301303</v>
      </c>
      <c r="I43" s="1147">
        <v>0.36247755367893186</v>
      </c>
      <c r="J43" s="1147">
        <v>0.31936627264127382</v>
      </c>
      <c r="K43" s="1147">
        <v>0.29723060098326598</v>
      </c>
      <c r="L43" s="1135"/>
      <c r="M43" s="1163"/>
      <c r="N43" s="1172"/>
      <c r="O43" s="1170"/>
      <c r="P43" s="1170"/>
      <c r="Q43" s="1170"/>
      <c r="R43" s="1171"/>
      <c r="S43" s="1171"/>
      <c r="T43" s="1171"/>
      <c r="U43" s="1171"/>
    </row>
    <row r="44" spans="2:21" x14ac:dyDescent="0.2">
      <c r="B44" s="1379"/>
      <c r="C44" s="1148" t="s">
        <v>901</v>
      </c>
      <c r="D44" s="1147">
        <v>0.37208767771243773</v>
      </c>
      <c r="E44" s="1147">
        <v>0.3385325645327581</v>
      </c>
      <c r="F44" s="1147">
        <v>0.30471853178849012</v>
      </c>
      <c r="G44" s="1147">
        <v>0.29984643404552797</v>
      </c>
      <c r="H44" s="1147">
        <v>0.30350914423805991</v>
      </c>
      <c r="I44" s="1147">
        <v>0.28549131506651171</v>
      </c>
      <c r="J44" s="1147">
        <v>0.34467935779245829</v>
      </c>
      <c r="K44" s="1147">
        <v>0.40763837115768764</v>
      </c>
      <c r="L44" s="1135"/>
      <c r="M44" s="1163"/>
      <c r="N44" s="1172"/>
      <c r="O44" s="1170"/>
      <c r="P44" s="1170"/>
      <c r="Q44" s="1170"/>
      <c r="R44" s="1171"/>
      <c r="S44" s="1171"/>
      <c r="T44" s="1171"/>
      <c r="U44" s="1171"/>
    </row>
    <row r="45" spans="2:21" ht="13.5" thickBot="1" x14ac:dyDescent="0.25">
      <c r="B45" s="1380"/>
      <c r="C45" s="1151" t="s">
        <v>910</v>
      </c>
      <c r="D45" s="1152">
        <v>0.20616250713902631</v>
      </c>
      <c r="E45" s="1152">
        <v>0.20330226098683932</v>
      </c>
      <c r="F45" s="1152">
        <v>0.27252797365252546</v>
      </c>
      <c r="G45" s="1152">
        <v>0.26793905421867303</v>
      </c>
      <c r="H45" s="1152">
        <v>0.31083738729796734</v>
      </c>
      <c r="I45" s="1152">
        <v>0.30782569543248123</v>
      </c>
      <c r="J45" s="1152">
        <v>0.31136819849796904</v>
      </c>
      <c r="K45" s="1152">
        <v>0.30291309988758647</v>
      </c>
      <c r="L45" s="1135"/>
      <c r="M45" s="1163"/>
      <c r="N45" s="1172"/>
      <c r="O45" s="1170"/>
      <c r="P45" s="1170"/>
      <c r="Q45" s="1170"/>
      <c r="R45" s="1171"/>
      <c r="S45" s="1171"/>
      <c r="T45" s="1171"/>
      <c r="U45" s="1171"/>
    </row>
    <row r="46" spans="2:21" ht="13.5" thickBot="1" x14ac:dyDescent="0.25">
      <c r="B46" s="1135"/>
      <c r="C46" s="1135"/>
      <c r="D46" s="1155"/>
      <c r="E46" s="1155"/>
      <c r="F46" s="1155"/>
      <c r="G46" s="1155"/>
      <c r="H46" s="1155"/>
      <c r="I46" s="1155"/>
      <c r="J46" s="1155"/>
      <c r="K46" s="1155"/>
      <c r="L46" s="1135"/>
      <c r="M46" s="1163"/>
      <c r="N46" s="1172"/>
      <c r="O46" s="1170"/>
      <c r="P46" s="1170"/>
      <c r="Q46" s="1170"/>
      <c r="R46" s="1171"/>
      <c r="S46" s="1171"/>
      <c r="T46" s="1171"/>
      <c r="U46" s="1171"/>
    </row>
    <row r="47" spans="2:21" ht="13.5" thickBot="1" x14ac:dyDescent="0.25">
      <c r="B47" s="34"/>
      <c r="C47" s="1142" t="s">
        <v>911</v>
      </c>
      <c r="D47" s="1156">
        <v>11.033628289397774</v>
      </c>
      <c r="E47" s="1156">
        <v>10.653244780983071</v>
      </c>
      <c r="F47" s="1156">
        <v>9.5305938057712876</v>
      </c>
      <c r="G47" s="1156">
        <v>8.9694289703193757</v>
      </c>
      <c r="H47" s="1156">
        <v>8.0865248407514994</v>
      </c>
      <c r="I47" s="1156">
        <v>7.8052243520930293</v>
      </c>
      <c r="J47" s="1156">
        <v>7.3619324670716617</v>
      </c>
      <c r="K47" s="1156">
        <v>7.6930096532398995</v>
      </c>
      <c r="L47" s="1135"/>
      <c r="M47" s="1163"/>
      <c r="N47" s="1172"/>
      <c r="O47" s="1170"/>
      <c r="P47" s="1170"/>
      <c r="Q47" s="1170"/>
      <c r="R47" s="1171"/>
      <c r="S47" s="1171"/>
      <c r="T47" s="1171"/>
      <c r="U47" s="1171"/>
    </row>
    <row r="48" spans="2:21" ht="13.5" thickBot="1" x14ac:dyDescent="0.25">
      <c r="B48" s="1135"/>
      <c r="C48" s="1135"/>
      <c r="D48" s="1155"/>
      <c r="E48" s="1155"/>
      <c r="F48" s="1155"/>
      <c r="G48" s="1155"/>
      <c r="H48" s="1155"/>
      <c r="I48" s="1155"/>
      <c r="J48" s="1155"/>
      <c r="K48" s="1155"/>
      <c r="L48" s="1135"/>
      <c r="M48" s="1163"/>
      <c r="N48" s="1172"/>
      <c r="O48" s="1170"/>
      <c r="P48" s="1170"/>
      <c r="Q48" s="1170"/>
      <c r="R48" s="1171"/>
      <c r="S48" s="1171"/>
      <c r="T48" s="1171"/>
      <c r="U48" s="1171"/>
    </row>
    <row r="49" spans="2:21" x14ac:dyDescent="0.2">
      <c r="B49" s="1373" t="s">
        <v>912</v>
      </c>
      <c r="C49" s="1173" t="s">
        <v>906</v>
      </c>
      <c r="D49" s="1145">
        <v>1.8506645181073711</v>
      </c>
      <c r="E49" s="1145">
        <v>2.3185793990487511</v>
      </c>
      <c r="F49" s="1145">
        <v>2.6889447291913564</v>
      </c>
      <c r="G49" s="1145">
        <v>4.1022927227429129</v>
      </c>
      <c r="H49" s="1145">
        <v>4.5755119592036282</v>
      </c>
      <c r="I49" s="1145">
        <v>5.8240829513021559</v>
      </c>
      <c r="J49" s="1145">
        <v>4.6401642669364875</v>
      </c>
      <c r="K49" s="1145">
        <v>3.9557086736632487</v>
      </c>
      <c r="L49" s="1135"/>
      <c r="M49" s="1163"/>
      <c r="N49" s="1172"/>
      <c r="O49" s="1170"/>
      <c r="P49" s="1170"/>
      <c r="Q49" s="1170"/>
      <c r="R49" s="1171"/>
      <c r="S49" s="1171"/>
      <c r="T49" s="1171"/>
      <c r="U49" s="1171"/>
    </row>
    <row r="50" spans="2:21" ht="13.5" thickBot="1" x14ac:dyDescent="0.25">
      <c r="B50" s="1374"/>
      <c r="C50" s="1174" t="s">
        <v>901</v>
      </c>
      <c r="D50" s="1152">
        <v>1.17165347487001</v>
      </c>
      <c r="E50" s="1152">
        <v>1.306383879086578</v>
      </c>
      <c r="F50" s="1152">
        <v>1.3899411526071686</v>
      </c>
      <c r="G50" s="1152">
        <v>1.9864563754135964</v>
      </c>
      <c r="H50" s="1152">
        <v>2.1404619698025411</v>
      </c>
      <c r="I50" s="1152">
        <v>2.487179608780556</v>
      </c>
      <c r="J50" s="1152">
        <v>2.3734318977619657</v>
      </c>
      <c r="K50" s="1152">
        <v>2.3549678733243438</v>
      </c>
      <c r="L50" s="1135"/>
      <c r="M50" s="1163"/>
      <c r="N50" s="1172"/>
      <c r="O50" s="1170"/>
      <c r="P50" s="1170"/>
      <c r="Q50" s="1170"/>
      <c r="R50" s="1171"/>
      <c r="S50" s="1171"/>
      <c r="T50" s="1171"/>
      <c r="U50" s="1171"/>
    </row>
    <row r="51" spans="2:21" ht="13.5" thickBot="1" x14ac:dyDescent="0.25">
      <c r="B51" s="1135"/>
      <c r="C51" s="1175"/>
      <c r="D51" s="1160"/>
      <c r="E51" s="1160"/>
      <c r="F51" s="1160"/>
      <c r="G51" s="1160"/>
      <c r="H51" s="1160"/>
      <c r="I51" s="1160"/>
      <c r="J51" s="1160"/>
      <c r="K51" s="1160"/>
      <c r="L51" s="1135"/>
      <c r="M51" s="1163"/>
      <c r="N51" s="1172"/>
      <c r="O51" s="1170"/>
      <c r="P51" s="1170"/>
      <c r="Q51" s="1170"/>
      <c r="R51" s="1171"/>
      <c r="S51" s="1171"/>
      <c r="T51" s="1171"/>
      <c r="U51" s="1171"/>
    </row>
    <row r="52" spans="2:21" x14ac:dyDescent="0.2">
      <c r="B52" s="1373" t="s">
        <v>913</v>
      </c>
      <c r="C52" s="1173" t="s">
        <v>906</v>
      </c>
      <c r="D52" s="1145">
        <v>1.1905500072777522</v>
      </c>
      <c r="E52" s="1145">
        <v>1.1015151033865811</v>
      </c>
      <c r="F52" s="1145">
        <v>1.2340084993169218</v>
      </c>
      <c r="G52" s="1145">
        <v>1.4002383381836434</v>
      </c>
      <c r="H52" s="1145">
        <v>1.7579842923441797</v>
      </c>
      <c r="I52" s="1145">
        <v>2.1261864756284194</v>
      </c>
      <c r="J52" s="1145">
        <v>2.5435100145244078</v>
      </c>
      <c r="K52" s="1145">
        <v>2.9984340979083437</v>
      </c>
      <c r="L52" s="1135"/>
      <c r="M52" s="1163"/>
      <c r="N52" s="1172"/>
      <c r="O52" s="1170"/>
      <c r="P52" s="1170"/>
      <c r="Q52" s="1170"/>
      <c r="R52" s="1171"/>
      <c r="S52" s="1171"/>
      <c r="T52" s="1171"/>
      <c r="U52" s="1171"/>
    </row>
    <row r="53" spans="2:21" ht="13.5" thickBot="1" x14ac:dyDescent="0.25">
      <c r="B53" s="1374"/>
      <c r="C53" s="1174" t="s">
        <v>901</v>
      </c>
      <c r="D53" s="1152">
        <v>0.75373577693343974</v>
      </c>
      <c r="E53" s="1152">
        <v>0.62063933382009573</v>
      </c>
      <c r="F53" s="1152">
        <v>0.63787075176640573</v>
      </c>
      <c r="G53" s="1152">
        <v>0.67803849261240368</v>
      </c>
      <c r="H53" s="1152">
        <v>0.82239945055850883</v>
      </c>
      <c r="I53" s="1152">
        <v>0.90798975407203941</v>
      </c>
      <c r="J53" s="1152">
        <v>1.3009987262228666</v>
      </c>
      <c r="K53" s="1152">
        <v>1.785069769638838</v>
      </c>
      <c r="L53" s="1135"/>
      <c r="M53" s="1163"/>
      <c r="N53" s="1172"/>
      <c r="O53" s="1170"/>
      <c r="P53" s="1170"/>
      <c r="Q53" s="1170"/>
      <c r="R53" s="1171"/>
      <c r="S53" s="1171"/>
      <c r="T53" s="1171"/>
      <c r="U53" s="1171"/>
    </row>
    <row r="54" spans="2:21" ht="13.5" thickBot="1" x14ac:dyDescent="0.25">
      <c r="B54" s="1135"/>
      <c r="C54" s="1176"/>
      <c r="D54" s="1155"/>
      <c r="E54" s="1155"/>
      <c r="F54" s="1155"/>
      <c r="G54" s="1155"/>
      <c r="H54" s="1155"/>
      <c r="I54" s="1155"/>
      <c r="J54" s="1155"/>
      <c r="K54" s="1155"/>
      <c r="L54" s="1135"/>
      <c r="M54" s="1163"/>
      <c r="N54" s="1172"/>
      <c r="O54" s="1170"/>
      <c r="P54" s="1170"/>
      <c r="Q54" s="1170"/>
      <c r="R54" s="1171"/>
      <c r="S54" s="1171"/>
      <c r="T54" s="1171"/>
      <c r="U54" s="1171"/>
    </row>
    <row r="55" spans="2:21" x14ac:dyDescent="0.2">
      <c r="B55" s="1373" t="s">
        <v>915</v>
      </c>
      <c r="C55" s="1157" t="s">
        <v>902</v>
      </c>
      <c r="D55" s="1145">
        <v>5.3786825206429502E-2</v>
      </c>
      <c r="E55" s="1145">
        <v>6.587905225584495E-2</v>
      </c>
      <c r="F55" s="1145">
        <v>7.5301344753651273E-2</v>
      </c>
      <c r="G55" s="1145">
        <v>4.8901738684901254E-2</v>
      </c>
      <c r="H55" s="1145">
        <v>6.0835300936916192E-2</v>
      </c>
      <c r="I55" s="1145">
        <v>7.8571948856032345E-2</v>
      </c>
      <c r="J55" s="1145">
        <v>8.9487749451253665E-2</v>
      </c>
      <c r="K55" s="1145">
        <v>0.11946285037561501</v>
      </c>
      <c r="L55" s="1135"/>
      <c r="M55" s="1163"/>
      <c r="N55" s="1172"/>
      <c r="O55" s="1170"/>
      <c r="P55" s="1170"/>
      <c r="Q55" s="1170"/>
      <c r="R55" s="1171"/>
      <c r="S55" s="1171"/>
      <c r="T55" s="1171"/>
      <c r="U55" s="1171"/>
    </row>
    <row r="56" spans="2:21" ht="13.5" thickBot="1" x14ac:dyDescent="0.25">
      <c r="B56" s="1374"/>
      <c r="C56" s="1158" t="s">
        <v>904</v>
      </c>
      <c r="D56" s="1152">
        <v>0.32731451473785067</v>
      </c>
      <c r="E56" s="1152">
        <v>0.3264828345335794</v>
      </c>
      <c r="F56" s="1152">
        <v>0.30757858375744829</v>
      </c>
      <c r="G56" s="1152">
        <v>0.30757908632450193</v>
      </c>
      <c r="H56" s="1152">
        <v>0.38768470627043494</v>
      </c>
      <c r="I56" s="1152">
        <v>0.38900044695345676</v>
      </c>
      <c r="J56" s="1152">
        <v>0.43827667414415811</v>
      </c>
      <c r="K56" s="1152">
        <v>0.6576854405581456</v>
      </c>
      <c r="L56" s="1135"/>
      <c r="M56" s="1167"/>
      <c r="N56" s="1172"/>
      <c r="O56" s="1170"/>
      <c r="P56" s="1170"/>
      <c r="Q56" s="1170"/>
      <c r="R56" s="1171"/>
      <c r="S56" s="1171"/>
      <c r="T56" s="1171"/>
      <c r="U56" s="1171"/>
    </row>
    <row r="57" spans="2:21" x14ac:dyDescent="0.2">
      <c r="K57" s="1163"/>
      <c r="L57" s="1135"/>
      <c r="M57" s="35"/>
      <c r="N57" s="35"/>
    </row>
    <row r="58" spans="2:21" x14ac:dyDescent="0.2">
      <c r="B58" s="7" t="s">
        <v>971</v>
      </c>
      <c r="K58" s="35"/>
      <c r="L58" s="1135"/>
      <c r="M58" s="35"/>
      <c r="N58" s="35"/>
    </row>
    <row r="59" spans="2:21" x14ac:dyDescent="0.2">
      <c r="K59" s="35"/>
      <c r="L59" s="1135"/>
      <c r="M59" s="35"/>
      <c r="N59" s="35"/>
    </row>
    <row r="60" spans="2:21" x14ac:dyDescent="0.2">
      <c r="B60" s="7" t="s">
        <v>923</v>
      </c>
    </row>
    <row r="61" spans="2:21" x14ac:dyDescent="0.2">
      <c r="B61" s="7" t="s">
        <v>924</v>
      </c>
    </row>
    <row r="62" spans="2:21" x14ac:dyDescent="0.2">
      <c r="B62" s="7" t="s">
        <v>925</v>
      </c>
    </row>
    <row r="63" spans="2:21" x14ac:dyDescent="0.2">
      <c r="B63" s="7" t="s">
        <v>972</v>
      </c>
    </row>
    <row r="64" spans="2:21" x14ac:dyDescent="0.2">
      <c r="B64" s="3" t="s">
        <v>926</v>
      </c>
    </row>
  </sheetData>
  <mergeCells count="11">
    <mergeCell ref="B35:B39"/>
    <mergeCell ref="B40:B45"/>
    <mergeCell ref="B49:B50"/>
    <mergeCell ref="B52:B53"/>
    <mergeCell ref="B55:B56"/>
    <mergeCell ref="B29:B30"/>
    <mergeCell ref="B6:N6"/>
    <mergeCell ref="B9:B13"/>
    <mergeCell ref="B14:B19"/>
    <mergeCell ref="B23:B24"/>
    <mergeCell ref="B26:B27"/>
  </mergeCells>
  <hyperlinks>
    <hyperlink ref="A1" location="INDICE!A1" display="Indice"/>
  </hyperlinks>
  <printOptions horizontalCentered="1"/>
  <pageMargins left="0.17" right="0.17" top="0.19685039370078741" bottom="0.13" header="0.15748031496062992" footer="0"/>
  <pageSetup paperSize="9" scale="64" orientation="landscape" horizontalDpi="4294967294" verticalDpi="4294967294" r:id="rId1"/>
  <headerFooter scaleWithDoc="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7"/>
  <sheetViews>
    <sheetView showGridLines="0" zoomScale="85" zoomScaleNormal="85" zoomScaleSheetLayoutView="85" workbookViewId="0"/>
  </sheetViews>
  <sheetFormatPr baseColWidth="10" defaultColWidth="11.42578125" defaultRowHeight="15" customHeight="1" x14ac:dyDescent="0.2"/>
  <cols>
    <col min="1" max="1" width="6.85546875" style="33" customWidth="1"/>
    <col min="2" max="2" width="88.5703125" style="33" bestFit="1" customWidth="1"/>
    <col min="3" max="3" width="17.85546875" style="33" customWidth="1"/>
    <col min="4" max="4" width="15.7109375" style="33" customWidth="1"/>
    <col min="5" max="5" width="13.85546875" style="33" bestFit="1" customWidth="1"/>
    <col min="6" max="6" width="16.7109375" style="33" bestFit="1" customWidth="1"/>
    <col min="7" max="16384" width="11.42578125" style="33"/>
  </cols>
  <sheetData>
    <row r="1" spans="1:7" x14ac:dyDescent="0.25">
      <c r="A1" s="1128" t="s">
        <v>262</v>
      </c>
      <c r="B1" s="567"/>
    </row>
    <row r="2" spans="1:7" ht="15" customHeight="1" x14ac:dyDescent="0.25">
      <c r="A2" s="1128"/>
      <c r="B2" s="509" t="s">
        <v>642</v>
      </c>
      <c r="C2" s="9"/>
      <c r="D2" s="341"/>
    </row>
    <row r="3" spans="1:7" ht="15" customHeight="1" x14ac:dyDescent="0.25">
      <c r="A3" s="1128"/>
      <c r="B3" s="381" t="s">
        <v>362</v>
      </c>
      <c r="C3" s="7"/>
      <c r="D3" s="341"/>
    </row>
    <row r="4" spans="1:7" s="547" customFormat="1" ht="12" x14ac:dyDescent="0.2">
      <c r="B4" s="505"/>
      <c r="C4" s="55"/>
      <c r="D4" s="548"/>
    </row>
    <row r="5" spans="1:7" s="547" customFormat="1" ht="12" x14ac:dyDescent="0.2">
      <c r="B5" s="549"/>
      <c r="C5" s="550"/>
      <c r="D5" s="548"/>
    </row>
    <row r="6" spans="1:7" ht="15" customHeight="1" x14ac:dyDescent="0.2">
      <c r="B6" s="1194" t="s">
        <v>663</v>
      </c>
      <c r="C6" s="1194"/>
      <c r="D6" s="1194"/>
    </row>
    <row r="7" spans="1:7" ht="15" customHeight="1" x14ac:dyDescent="0.2">
      <c r="B7" s="1195" t="s">
        <v>468</v>
      </c>
      <c r="C7" s="1195"/>
      <c r="D7" s="1195"/>
    </row>
    <row r="8" spans="1:7" s="547" customFormat="1" ht="12" x14ac:dyDescent="0.2">
      <c r="B8" s="55"/>
      <c r="C8" s="551"/>
      <c r="D8" s="548"/>
    </row>
    <row r="9" spans="1:7" s="547" customFormat="1" ht="12" x14ac:dyDescent="0.2">
      <c r="B9" s="546"/>
      <c r="C9" s="546"/>
      <c r="D9" s="548"/>
    </row>
    <row r="10" spans="1:7" ht="15" customHeight="1" thickBot="1" x14ac:dyDescent="0.25">
      <c r="B10" s="380" t="s">
        <v>801</v>
      </c>
      <c r="C10" s="342"/>
      <c r="D10" s="341"/>
    </row>
    <row r="11" spans="1:7" ht="15" customHeight="1" thickTop="1" thickBot="1" x14ac:dyDescent="0.25">
      <c r="B11" s="343"/>
      <c r="C11" s="535" t="s">
        <v>324</v>
      </c>
      <c r="D11" s="1199" t="s">
        <v>343</v>
      </c>
    </row>
    <row r="12" spans="1:7" ht="15" customHeight="1" thickTop="1" thickBot="1" x14ac:dyDescent="0.25">
      <c r="B12" s="344"/>
      <c r="C12" s="536" t="s">
        <v>323</v>
      </c>
      <c r="D12" s="1200"/>
    </row>
    <row r="13" spans="1:7" ht="15" customHeight="1" thickTop="1" x14ac:dyDescent="0.2">
      <c r="B13" s="78"/>
      <c r="C13" s="206"/>
      <c r="D13" s="345"/>
      <c r="E13" s="84"/>
      <c r="F13" s="84"/>
      <c r="G13" s="84"/>
    </row>
    <row r="14" spans="1:7" s="532" customFormat="1" ht="15" customHeight="1" x14ac:dyDescent="0.3">
      <c r="B14" s="530" t="s">
        <v>525</v>
      </c>
      <c r="C14" s="884">
        <f>+C17+C64</f>
        <v>334706966.55737936</v>
      </c>
      <c r="D14" s="533"/>
      <c r="E14" s="84"/>
      <c r="F14" s="84"/>
      <c r="G14" s="84"/>
    </row>
    <row r="15" spans="1:7" ht="15" customHeight="1" thickBot="1" x14ac:dyDescent="0.25">
      <c r="B15" s="178"/>
      <c r="C15" s="208"/>
      <c r="D15" s="346"/>
      <c r="E15" s="84"/>
      <c r="F15" s="84"/>
      <c r="G15" s="84"/>
    </row>
    <row r="16" spans="1:7" ht="15" customHeight="1" thickTop="1" x14ac:dyDescent="0.2">
      <c r="B16" s="78"/>
      <c r="C16" s="206"/>
      <c r="D16" s="345"/>
      <c r="E16" s="84"/>
      <c r="F16" s="84"/>
      <c r="G16" s="84"/>
    </row>
    <row r="17" spans="2:7" ht="15" customHeight="1" x14ac:dyDescent="0.2">
      <c r="B17" s="519" t="s">
        <v>505</v>
      </c>
      <c r="C17" s="454">
        <f>+C19+C21+C23</f>
        <v>320934783.31191218</v>
      </c>
      <c r="D17" s="636">
        <f>+D19+D21+D23</f>
        <v>0.99999999999999989</v>
      </c>
      <c r="E17" s="84"/>
      <c r="F17" s="84"/>
      <c r="G17" s="84"/>
    </row>
    <row r="18" spans="2:7" ht="15" customHeight="1" x14ac:dyDescent="0.3">
      <c r="B18" s="347"/>
      <c r="C18" s="348"/>
      <c r="D18" s="349"/>
      <c r="E18" s="84"/>
      <c r="F18" s="84"/>
      <c r="G18" s="84"/>
    </row>
    <row r="19" spans="2:7" s="534" customFormat="1" ht="15" customHeight="1" x14ac:dyDescent="0.25">
      <c r="B19" s="637" t="s">
        <v>750</v>
      </c>
      <c r="C19" s="638">
        <f>+C28+C47</f>
        <v>317950840.87193918</v>
      </c>
      <c r="D19" s="639">
        <f>+C19/$C$17</f>
        <v>0.99070234017896108</v>
      </c>
      <c r="E19" s="84"/>
      <c r="F19" s="84"/>
      <c r="G19" s="84"/>
    </row>
    <row r="20" spans="2:7" ht="15" customHeight="1" x14ac:dyDescent="0.3">
      <c r="B20" s="347"/>
      <c r="C20" s="348"/>
      <c r="D20" s="349"/>
      <c r="E20" s="84"/>
      <c r="F20" s="84"/>
      <c r="G20" s="84"/>
    </row>
    <row r="21" spans="2:7" s="534" customFormat="1" ht="15" customHeight="1" x14ac:dyDescent="0.25">
      <c r="B21" s="637" t="s">
        <v>122</v>
      </c>
      <c r="C21" s="638">
        <f>+C36+C54</f>
        <v>107431.94879553263</v>
      </c>
      <c r="D21" s="639">
        <f>+C21/$C$17</f>
        <v>3.347469778341881E-4</v>
      </c>
      <c r="E21" s="84"/>
      <c r="F21" s="84"/>
      <c r="G21" s="84"/>
    </row>
    <row r="22" spans="2:7" ht="15" customHeight="1" x14ac:dyDescent="0.3">
      <c r="B22" s="194"/>
      <c r="C22" s="350"/>
      <c r="D22" s="351"/>
      <c r="E22" s="84"/>
      <c r="F22" s="84"/>
      <c r="G22" s="84"/>
    </row>
    <row r="23" spans="2:7" s="534" customFormat="1" ht="15" customHeight="1" x14ac:dyDescent="0.25">
      <c r="B23" s="637" t="s">
        <v>942</v>
      </c>
      <c r="C23" s="638">
        <f>+C40+C58</f>
        <v>2876510.4911774406</v>
      </c>
      <c r="D23" s="639">
        <f>+C23/$C$17</f>
        <v>8.9629128432046554E-3</v>
      </c>
      <c r="E23" s="84"/>
      <c r="F23" s="84"/>
      <c r="G23" s="84"/>
    </row>
    <row r="24" spans="2:7" ht="15" customHeight="1" thickBot="1" x14ac:dyDescent="0.25">
      <c r="B24" s="29"/>
      <c r="C24" s="83"/>
      <c r="D24" s="352"/>
      <c r="E24" s="84"/>
      <c r="F24" s="84"/>
      <c r="G24" s="84"/>
    </row>
    <row r="25" spans="2:7" ht="15" customHeight="1" thickTop="1" x14ac:dyDescent="0.2">
      <c r="B25" s="78"/>
      <c r="C25" s="206"/>
      <c r="D25" s="345"/>
      <c r="E25" s="84"/>
      <c r="F25" s="84"/>
      <c r="G25" s="84"/>
    </row>
    <row r="26" spans="2:7" ht="15" customHeight="1" x14ac:dyDescent="0.2">
      <c r="B26" s="519" t="s">
        <v>469</v>
      </c>
      <c r="C26" s="454">
        <f>+C28+C36+C40</f>
        <v>226521860.40302247</v>
      </c>
      <c r="D26" s="636">
        <f>+D28+D36+D40</f>
        <v>0.70581897688188233</v>
      </c>
      <c r="E26" s="84"/>
      <c r="F26" s="84"/>
      <c r="G26" s="84"/>
    </row>
    <row r="27" spans="2:7" ht="15" customHeight="1" x14ac:dyDescent="0.3">
      <c r="B27" s="353"/>
      <c r="C27" s="348"/>
      <c r="D27" s="349"/>
      <c r="E27" s="84"/>
      <c r="F27" s="84"/>
      <c r="G27" s="84"/>
    </row>
    <row r="28" spans="2:7" ht="15" customHeight="1" x14ac:dyDescent="0.2">
      <c r="B28" s="637" t="s">
        <v>750</v>
      </c>
      <c r="C28" s="640">
        <f>SUM(C29:C34)</f>
        <v>226365897.99963364</v>
      </c>
      <c r="D28" s="639">
        <f>SUM(D29:D34)</f>
        <v>0.7053330139651196</v>
      </c>
      <c r="E28" s="84"/>
      <c r="F28" s="84"/>
      <c r="G28" s="84"/>
    </row>
    <row r="29" spans="2:7" ht="15" customHeight="1" x14ac:dyDescent="0.2">
      <c r="B29" s="641" t="s">
        <v>425</v>
      </c>
      <c r="C29" s="642">
        <v>194888974.35339358</v>
      </c>
      <c r="D29" s="643">
        <v>0.6072541353798464</v>
      </c>
      <c r="E29" s="84"/>
      <c r="F29" s="84"/>
      <c r="G29" s="84"/>
    </row>
    <row r="30" spans="2:7" ht="15" customHeight="1" x14ac:dyDescent="0.2">
      <c r="B30" s="641" t="s">
        <v>309</v>
      </c>
      <c r="C30" s="642">
        <v>1139312.8910763143</v>
      </c>
      <c r="D30" s="643">
        <v>3.5499825831250939E-3</v>
      </c>
      <c r="E30" s="84"/>
      <c r="F30" s="84"/>
      <c r="G30" s="84"/>
    </row>
    <row r="31" spans="2:7" ht="15" customHeight="1" x14ac:dyDescent="0.2">
      <c r="B31" s="641" t="s">
        <v>426</v>
      </c>
      <c r="C31" s="644">
        <v>25153135.686207701</v>
      </c>
      <c r="D31" s="643">
        <v>7.8374601302600808E-2</v>
      </c>
      <c r="E31" s="84"/>
      <c r="F31" s="84"/>
      <c r="G31" s="84"/>
    </row>
    <row r="32" spans="2:7" ht="15.75" customHeight="1" x14ac:dyDescent="0.2">
      <c r="B32" s="641" t="s">
        <v>427</v>
      </c>
      <c r="C32" s="644">
        <v>888541.2330464283</v>
      </c>
      <c r="D32" s="643">
        <v>2.7686037140538522E-3</v>
      </c>
      <c r="E32" s="84"/>
      <c r="F32" s="84"/>
      <c r="G32" s="84"/>
    </row>
    <row r="33" spans="2:7" ht="15" customHeight="1" x14ac:dyDescent="0.2">
      <c r="B33" s="641" t="s">
        <v>428</v>
      </c>
      <c r="C33" s="645">
        <v>2433254.1192279803</v>
      </c>
      <c r="D33" s="643">
        <v>7.5817712686603164E-3</v>
      </c>
      <c r="E33" s="84"/>
      <c r="F33" s="84"/>
      <c r="G33" s="84"/>
    </row>
    <row r="34" spans="2:7" ht="15" customHeight="1" x14ac:dyDescent="0.2">
      <c r="B34" s="641" t="s">
        <v>819</v>
      </c>
      <c r="C34" s="645">
        <v>1862679.7166815954</v>
      </c>
      <c r="D34" s="643">
        <v>5.8039197168331929E-3</v>
      </c>
      <c r="E34" s="84"/>
      <c r="F34" s="84"/>
      <c r="G34" s="84"/>
    </row>
    <row r="35" spans="2:7" ht="15" customHeight="1" x14ac:dyDescent="0.3">
      <c r="B35" s="87"/>
      <c r="C35" s="355"/>
      <c r="D35" s="351"/>
      <c r="E35" s="84"/>
      <c r="F35" s="84"/>
      <c r="G35" s="84"/>
    </row>
    <row r="36" spans="2:7" ht="15" customHeight="1" x14ac:dyDescent="0.2">
      <c r="B36" s="637" t="s">
        <v>122</v>
      </c>
      <c r="C36" s="646">
        <f>SUM(C37:C38)</f>
        <v>63384.293954496192</v>
      </c>
      <c r="D36" s="639">
        <f>SUM(D37:D38)</f>
        <v>1.9749898499750291E-4</v>
      </c>
      <c r="E36" s="84"/>
      <c r="F36" s="84"/>
      <c r="G36" s="84"/>
    </row>
    <row r="37" spans="2:7" ht="15" customHeight="1" x14ac:dyDescent="0.2">
      <c r="B37" s="641" t="s">
        <v>430</v>
      </c>
      <c r="C37" s="644">
        <v>1974.7747116128671</v>
      </c>
      <c r="D37" s="643">
        <v>6.1531962700771215E-6</v>
      </c>
      <c r="E37" s="84"/>
      <c r="F37" s="84"/>
      <c r="G37" s="84"/>
    </row>
    <row r="38" spans="2:7" ht="15" customHeight="1" x14ac:dyDescent="0.2">
      <c r="B38" s="641" t="s">
        <v>428</v>
      </c>
      <c r="C38" s="644">
        <v>61409.519242883325</v>
      </c>
      <c r="D38" s="643">
        <v>1.9134578872742578E-4</v>
      </c>
      <c r="E38" s="84"/>
      <c r="F38" s="84"/>
      <c r="G38" s="84"/>
    </row>
    <row r="39" spans="2:7" ht="15" customHeight="1" x14ac:dyDescent="0.3">
      <c r="B39" s="87"/>
      <c r="C39" s="355"/>
      <c r="D39" s="354"/>
      <c r="E39" s="84"/>
      <c r="F39" s="84"/>
      <c r="G39" s="84"/>
    </row>
    <row r="40" spans="2:7" ht="15" customHeight="1" x14ac:dyDescent="0.2">
      <c r="B40" s="637" t="s">
        <v>942</v>
      </c>
      <c r="C40" s="646">
        <f>SUM(C41:C43)</f>
        <v>92578.109434343089</v>
      </c>
      <c r="D40" s="639">
        <f>SUM(D41:D43)</f>
        <v>2.8846393176512651E-4</v>
      </c>
      <c r="E40" s="84"/>
      <c r="F40" s="84"/>
      <c r="G40" s="84"/>
    </row>
    <row r="41" spans="2:7" s="357" customFormat="1" ht="15" customHeight="1" x14ac:dyDescent="0.2">
      <c r="B41" s="641" t="s">
        <v>511</v>
      </c>
      <c r="C41" s="645">
        <v>74750.129756737428</v>
      </c>
      <c r="D41" s="647">
        <v>2.3291376829070217E-4</v>
      </c>
      <c r="E41" s="84"/>
      <c r="F41" s="84"/>
      <c r="G41" s="84"/>
    </row>
    <row r="42" spans="2:7" s="357" customFormat="1" ht="15" customHeight="1" x14ac:dyDescent="0.2">
      <c r="B42" s="641" t="s">
        <v>512</v>
      </c>
      <c r="C42" s="645">
        <v>3690.8760165725644</v>
      </c>
      <c r="D42" s="647">
        <v>1.1500392629568769E-5</v>
      </c>
      <c r="E42" s="84"/>
      <c r="F42" s="84"/>
      <c r="G42" s="84"/>
    </row>
    <row r="43" spans="2:7" s="357" customFormat="1" ht="15" customHeight="1" x14ac:dyDescent="0.2">
      <c r="B43" s="641" t="s">
        <v>940</v>
      </c>
      <c r="C43" s="645">
        <v>14137.103661033099</v>
      </c>
      <c r="D43" s="647">
        <v>4.4049770844855542E-5</v>
      </c>
      <c r="E43" s="84"/>
      <c r="F43" s="84"/>
      <c r="G43" s="84"/>
    </row>
    <row r="44" spans="2:7" ht="15" customHeight="1" x14ac:dyDescent="0.3">
      <c r="B44" s="87"/>
      <c r="C44" s="355"/>
      <c r="D44" s="354"/>
      <c r="E44" s="84"/>
      <c r="F44" s="84"/>
      <c r="G44" s="84"/>
    </row>
    <row r="45" spans="2:7" ht="15" customHeight="1" x14ac:dyDescent="0.2">
      <c r="B45" s="519" t="s">
        <v>758</v>
      </c>
      <c r="C45" s="454">
        <f>+C47+C54+C58</f>
        <v>94412922.908889711</v>
      </c>
      <c r="D45" s="636">
        <f>+D47+D54+D58</f>
        <v>0.29418102311811761</v>
      </c>
      <c r="E45" s="84"/>
      <c r="F45" s="84"/>
      <c r="G45" s="84"/>
    </row>
    <row r="46" spans="2:7" ht="15" customHeight="1" x14ac:dyDescent="0.3">
      <c r="B46" s="353"/>
      <c r="C46" s="358"/>
      <c r="D46" s="349"/>
      <c r="E46" s="84"/>
      <c r="F46" s="84"/>
      <c r="G46" s="84"/>
    </row>
    <row r="47" spans="2:7" ht="15" customHeight="1" x14ac:dyDescent="0.2">
      <c r="B47" s="637" t="s">
        <v>750</v>
      </c>
      <c r="C47" s="646">
        <f>SUM(C48:C52)</f>
        <v>91584942.872305572</v>
      </c>
      <c r="D47" s="648">
        <f>SUM(D48:D52)</f>
        <v>0.28536932621384137</v>
      </c>
      <c r="E47" s="84"/>
      <c r="F47" s="84"/>
      <c r="G47" s="84"/>
    </row>
    <row r="48" spans="2:7" ht="15" customHeight="1" x14ac:dyDescent="0.2">
      <c r="B48" s="641" t="s">
        <v>425</v>
      </c>
      <c r="C48" s="644">
        <v>61626542.111761324</v>
      </c>
      <c r="D48" s="643">
        <v>0.19202200981707651</v>
      </c>
      <c r="E48" s="84"/>
      <c r="F48" s="84"/>
      <c r="G48" s="84"/>
    </row>
    <row r="49" spans="1:7" ht="15" customHeight="1" x14ac:dyDescent="0.2">
      <c r="B49" s="641" t="s">
        <v>319</v>
      </c>
      <c r="C49" s="644">
        <v>21326953.426304579</v>
      </c>
      <c r="D49" s="643">
        <v>6.6452608240899838E-2</v>
      </c>
      <c r="E49" s="84"/>
      <c r="F49" s="84"/>
      <c r="G49" s="84"/>
    </row>
    <row r="50" spans="1:7" ht="15" customHeight="1" x14ac:dyDescent="0.2">
      <c r="B50" s="641" t="s">
        <v>427</v>
      </c>
      <c r="C50" s="644">
        <v>350189.52076000004</v>
      </c>
      <c r="D50" s="643">
        <v>1.0911547733972343E-3</v>
      </c>
      <c r="E50" s="84"/>
      <c r="F50" s="84"/>
      <c r="G50" s="84"/>
    </row>
    <row r="51" spans="1:7" ht="15" customHeight="1" x14ac:dyDescent="0.2">
      <c r="B51" s="641" t="s">
        <v>429</v>
      </c>
      <c r="C51" s="644">
        <v>8280375.9123714259</v>
      </c>
      <c r="D51" s="643">
        <v>2.5800805468704339E-2</v>
      </c>
      <c r="E51" s="84"/>
      <c r="F51" s="84"/>
      <c r="G51" s="84"/>
    </row>
    <row r="52" spans="1:7" ht="15" customHeight="1" x14ac:dyDescent="0.2">
      <c r="B52" s="641" t="s">
        <v>428</v>
      </c>
      <c r="C52" s="644">
        <v>881.90110823855196</v>
      </c>
      <c r="D52" s="643">
        <v>2.7479137634683995E-6</v>
      </c>
      <c r="E52" s="84"/>
      <c r="F52" s="84"/>
      <c r="G52" s="84"/>
    </row>
    <row r="53" spans="1:7" ht="15" customHeight="1" x14ac:dyDescent="0.3">
      <c r="B53" s="194"/>
      <c r="C53" s="356"/>
      <c r="D53" s="351"/>
      <c r="E53" s="84"/>
      <c r="F53" s="84"/>
      <c r="G53" s="84"/>
    </row>
    <row r="54" spans="1:7" ht="15" customHeight="1" x14ac:dyDescent="0.2">
      <c r="B54" s="637" t="s">
        <v>122</v>
      </c>
      <c r="C54" s="646">
        <f>SUM(C55:C56)</f>
        <v>44047.654841036441</v>
      </c>
      <c r="D54" s="639">
        <f>SUM(D55:D56)</f>
        <v>1.3724799283668522E-4</v>
      </c>
      <c r="E54" s="84"/>
      <c r="F54" s="84"/>
      <c r="G54" s="84"/>
    </row>
    <row r="55" spans="1:7" ht="15" customHeight="1" x14ac:dyDescent="0.2">
      <c r="B55" s="641" t="s">
        <v>428</v>
      </c>
      <c r="C55" s="644">
        <v>35362.822591036442</v>
      </c>
      <c r="D55" s="643">
        <v>1.1018694273679831E-4</v>
      </c>
      <c r="E55" s="84"/>
      <c r="F55" s="84"/>
      <c r="G55" s="84"/>
    </row>
    <row r="56" spans="1:7" ht="15" customHeight="1" x14ac:dyDescent="0.2">
      <c r="B56" s="641" t="s">
        <v>430</v>
      </c>
      <c r="C56" s="644">
        <v>8684.8322499999995</v>
      </c>
      <c r="D56" s="643">
        <v>2.7061050099886893E-5</v>
      </c>
      <c r="E56" s="84"/>
      <c r="F56" s="84"/>
      <c r="G56" s="84"/>
    </row>
    <row r="57" spans="1:7" ht="15" customHeight="1" x14ac:dyDescent="0.3">
      <c r="B57" s="87"/>
      <c r="C57" s="355"/>
      <c r="D57" s="354"/>
      <c r="E57" s="84"/>
      <c r="F57" s="84"/>
      <c r="G57" s="84"/>
    </row>
    <row r="58" spans="1:7" ht="15" customHeight="1" x14ac:dyDescent="0.2">
      <c r="B58" s="637" t="s">
        <v>942</v>
      </c>
      <c r="C58" s="640">
        <f>SUM(C59:C61)</f>
        <v>2783932.3817430977</v>
      </c>
      <c r="D58" s="639">
        <f>SUM(D59:D61)</f>
        <v>8.6744489114395293E-3</v>
      </c>
      <c r="E58" s="84"/>
      <c r="F58" s="84"/>
      <c r="G58" s="84"/>
    </row>
    <row r="59" spans="1:7" ht="15" customHeight="1" x14ac:dyDescent="0.2">
      <c r="B59" s="641" t="s">
        <v>511</v>
      </c>
      <c r="C59" s="645">
        <v>1183647.618762448</v>
      </c>
      <c r="D59" s="643">
        <v>3.6881250656214375E-3</v>
      </c>
      <c r="E59" s="84"/>
      <c r="F59" s="84"/>
      <c r="G59" s="84"/>
    </row>
    <row r="60" spans="1:7" ht="15" customHeight="1" x14ac:dyDescent="0.2">
      <c r="B60" s="641" t="s">
        <v>512</v>
      </c>
      <c r="C60" s="645">
        <v>1018997.2091125024</v>
      </c>
      <c r="D60" s="643">
        <v>3.1750912088645525E-3</v>
      </c>
      <c r="E60" s="84"/>
      <c r="F60" s="84"/>
      <c r="G60" s="84"/>
    </row>
    <row r="61" spans="1:7" ht="15" customHeight="1" x14ac:dyDescent="0.2">
      <c r="B61" s="641" t="s">
        <v>940</v>
      </c>
      <c r="C61" s="645">
        <v>581287.55386814766</v>
      </c>
      <c r="D61" s="643">
        <v>1.8112326369535399E-3</v>
      </c>
      <c r="E61" s="84"/>
      <c r="F61" s="84"/>
      <c r="G61" s="84"/>
    </row>
    <row r="62" spans="1:7" ht="15" customHeight="1" thickBot="1" x14ac:dyDescent="0.25">
      <c r="B62" s="29"/>
      <c r="C62" s="223"/>
      <c r="D62" s="352"/>
      <c r="E62" s="84"/>
      <c r="F62" s="84"/>
      <c r="G62" s="84"/>
    </row>
    <row r="63" spans="1:7" ht="15" customHeight="1" thickTop="1" thickBot="1" x14ac:dyDescent="0.25">
      <c r="A63" s="168"/>
      <c r="B63" s="78"/>
      <c r="C63" s="359"/>
      <c r="D63" s="360"/>
      <c r="E63" s="84"/>
      <c r="F63" s="84"/>
      <c r="G63" s="84"/>
    </row>
    <row r="64" spans="1:7" s="84" customFormat="1" ht="15" customHeight="1" thickTop="1" x14ac:dyDescent="0.2">
      <c r="A64" s="33"/>
      <c r="B64" s="649" t="s">
        <v>941</v>
      </c>
      <c r="C64" s="650">
        <f>+C66+C71</f>
        <v>13772183.245467188</v>
      </c>
      <c r="D64" s="651">
        <f>+D66+D71</f>
        <v>1</v>
      </c>
    </row>
    <row r="65" spans="1:6" s="84" customFormat="1" ht="15" customHeight="1" x14ac:dyDescent="0.25">
      <c r="A65" s="33"/>
      <c r="B65" s="361"/>
      <c r="C65" s="72"/>
      <c r="D65" s="362"/>
    </row>
    <row r="66" spans="1:6" s="84" customFormat="1" ht="15" customHeight="1" x14ac:dyDescent="0.2">
      <c r="A66" s="33"/>
      <c r="B66" s="652" t="s">
        <v>469</v>
      </c>
      <c r="C66" s="454">
        <f>+C68+C69</f>
        <v>1432928.5743023555</v>
      </c>
      <c r="D66" s="653">
        <f>+D68+D69</f>
        <v>0.10404512841302577</v>
      </c>
    </row>
    <row r="67" spans="1:6" s="84" customFormat="1" ht="15" customHeight="1" x14ac:dyDescent="0.25">
      <c r="A67" s="33"/>
      <c r="B67" s="361"/>
      <c r="C67" s="72"/>
      <c r="D67" s="362"/>
    </row>
    <row r="68" spans="1:6" s="84" customFormat="1" ht="15" customHeight="1" x14ac:dyDescent="0.2">
      <c r="A68" s="33"/>
      <c r="B68" s="641" t="s">
        <v>495</v>
      </c>
      <c r="C68" s="642">
        <v>929895.48945081595</v>
      </c>
      <c r="D68" s="643">
        <v>6.7519831306112679E-2</v>
      </c>
    </row>
    <row r="69" spans="1:6" s="84" customFormat="1" ht="15" customHeight="1" x14ac:dyDescent="0.2">
      <c r="A69" s="33"/>
      <c r="B69" s="641" t="s">
        <v>496</v>
      </c>
      <c r="C69" s="645">
        <v>503033.08485153958</v>
      </c>
      <c r="D69" s="643">
        <v>3.6525297106913088E-2</v>
      </c>
    </row>
    <row r="70" spans="1:6" s="84" customFormat="1" ht="15" customHeight="1" x14ac:dyDescent="0.25">
      <c r="A70" s="33"/>
      <c r="B70" s="361"/>
      <c r="C70" s="72"/>
      <c r="D70" s="362"/>
    </row>
    <row r="71" spans="1:6" s="84" customFormat="1" ht="15" customHeight="1" x14ac:dyDescent="0.2">
      <c r="A71" s="33"/>
      <c r="B71" s="519" t="s">
        <v>758</v>
      </c>
      <c r="C71" s="454">
        <f>+C73+C74+C75</f>
        <v>12339254.671164833</v>
      </c>
      <c r="D71" s="653">
        <f>+D73+D74+D75</f>
        <v>0.89595487158697429</v>
      </c>
    </row>
    <row r="72" spans="1:6" s="84" customFormat="1" ht="15" customHeight="1" x14ac:dyDescent="0.25">
      <c r="A72" s="33"/>
      <c r="B72" s="363"/>
      <c r="C72" s="72"/>
      <c r="D72" s="362"/>
      <c r="E72" s="1178"/>
      <c r="F72" s="1179"/>
    </row>
    <row r="73" spans="1:6" s="84" customFormat="1" ht="15" customHeight="1" x14ac:dyDescent="0.2">
      <c r="A73" s="33"/>
      <c r="B73" s="641" t="s">
        <v>497</v>
      </c>
      <c r="C73" s="642">
        <v>5156899.0857486324</v>
      </c>
      <c r="D73" s="643">
        <v>0.37444310708296108</v>
      </c>
    </row>
    <row r="74" spans="1:6" s="84" customFormat="1" ht="15" customHeight="1" x14ac:dyDescent="0.2">
      <c r="A74" s="33"/>
      <c r="B74" s="641" t="s">
        <v>820</v>
      </c>
      <c r="C74" s="642">
        <v>7047352.8496446963</v>
      </c>
      <c r="D74" s="643">
        <v>0.51170919846453378</v>
      </c>
    </row>
    <row r="75" spans="1:6" s="84" customFormat="1" ht="15" customHeight="1" x14ac:dyDescent="0.2">
      <c r="A75" s="33"/>
      <c r="B75" s="641" t="s">
        <v>498</v>
      </c>
      <c r="C75" s="642">
        <v>135002.7357715035</v>
      </c>
      <c r="D75" s="643">
        <v>9.802566039479375E-3</v>
      </c>
    </row>
    <row r="76" spans="1:6" s="84" customFormat="1" ht="15" customHeight="1" thickBot="1" x14ac:dyDescent="0.25">
      <c r="A76" s="33"/>
      <c r="B76" s="83"/>
      <c r="C76" s="223"/>
      <c r="D76" s="352"/>
    </row>
    <row r="77" spans="1:6" s="84" customFormat="1" ht="13.5" thickTop="1" x14ac:dyDescent="0.2">
      <c r="A77" s="33"/>
      <c r="B77" s="539"/>
      <c r="C77" s="539"/>
      <c r="D77" s="539"/>
    </row>
    <row r="78" spans="1:6" s="84" customFormat="1" ht="12.75" x14ac:dyDescent="0.2">
      <c r="A78" s="33"/>
      <c r="B78" s="1202" t="s">
        <v>943</v>
      </c>
      <c r="C78" s="1202"/>
      <c r="D78" s="1202"/>
    </row>
    <row r="79" spans="1:6" s="84" customFormat="1" ht="12.75" x14ac:dyDescent="0.2">
      <c r="A79" s="33"/>
      <c r="B79" s="1202" t="s">
        <v>944</v>
      </c>
      <c r="C79" s="1202"/>
      <c r="D79" s="1202"/>
    </row>
    <row r="80" spans="1:6" s="84" customFormat="1" ht="15" customHeight="1" x14ac:dyDescent="0.2">
      <c r="A80" s="33"/>
      <c r="B80" s="1201" t="s">
        <v>945</v>
      </c>
      <c r="C80" s="1201"/>
      <c r="D80" s="1201"/>
    </row>
    <row r="81" spans="1:4" s="84" customFormat="1" ht="15" customHeight="1" x14ac:dyDescent="0.2">
      <c r="A81" s="33"/>
      <c r="B81" s="1201"/>
      <c r="C81" s="1201"/>
      <c r="D81" s="1201"/>
    </row>
    <row r="82" spans="1:4" s="84" customFormat="1" ht="15" customHeight="1" x14ac:dyDescent="0.2">
      <c r="A82" s="33"/>
      <c r="B82" s="146"/>
      <c r="C82" s="224"/>
      <c r="D82" s="364"/>
    </row>
    <row r="83" spans="1:4" s="84" customFormat="1" ht="15" customHeight="1" x14ac:dyDescent="0.2">
      <c r="A83" s="33"/>
      <c r="B83" s="33"/>
      <c r="C83" s="33"/>
      <c r="D83" s="33"/>
    </row>
    <row r="84" spans="1:4" s="84" customFormat="1" ht="15" customHeight="1" x14ac:dyDescent="0.2">
      <c r="A84" s="33"/>
      <c r="B84" s="33"/>
      <c r="C84" s="33"/>
      <c r="D84" s="33"/>
    </row>
    <row r="85" spans="1:4" s="84" customFormat="1" ht="15" customHeight="1" x14ac:dyDescent="0.2">
      <c r="A85" s="33"/>
      <c r="B85" s="33"/>
      <c r="C85" s="33"/>
      <c r="D85" s="33"/>
    </row>
    <row r="86" spans="1:4" s="84" customFormat="1" ht="15" customHeight="1" x14ac:dyDescent="0.2">
      <c r="A86" s="33"/>
      <c r="B86" s="33"/>
      <c r="C86" s="33"/>
      <c r="D86" s="33"/>
    </row>
    <row r="87" spans="1:4" s="84" customFormat="1" ht="15" customHeight="1" x14ac:dyDescent="0.2">
      <c r="A87" s="33"/>
      <c r="B87" s="33"/>
      <c r="C87" s="33"/>
      <c r="D87" s="33"/>
    </row>
    <row r="88" spans="1:4" s="84" customFormat="1" ht="15" customHeight="1" x14ac:dyDescent="0.2">
      <c r="A88" s="33"/>
      <c r="B88" s="33"/>
      <c r="C88" s="33"/>
      <c r="D88" s="33"/>
    </row>
    <row r="89" spans="1:4" s="84" customFormat="1" ht="15" customHeight="1" x14ac:dyDescent="0.2">
      <c r="A89" s="33"/>
      <c r="B89" s="33"/>
      <c r="C89" s="33"/>
      <c r="D89" s="33"/>
    </row>
    <row r="90" spans="1:4" s="84" customFormat="1" ht="15" customHeight="1" x14ac:dyDescent="0.2">
      <c r="A90" s="33"/>
      <c r="B90" s="33"/>
      <c r="C90" s="33"/>
      <c r="D90" s="33"/>
    </row>
    <row r="91" spans="1:4" s="84" customFormat="1" ht="15" customHeight="1" x14ac:dyDescent="0.2">
      <c r="A91" s="33"/>
      <c r="B91" s="33"/>
      <c r="C91" s="33"/>
      <c r="D91" s="33"/>
    </row>
    <row r="92" spans="1:4" s="84" customFormat="1" ht="15" customHeight="1" x14ac:dyDescent="0.2">
      <c r="A92" s="33"/>
      <c r="B92" s="33"/>
      <c r="C92" s="33"/>
      <c r="D92" s="33"/>
    </row>
    <row r="93" spans="1:4" s="84" customFormat="1" ht="15" customHeight="1" x14ac:dyDescent="0.2">
      <c r="A93" s="33"/>
      <c r="B93" s="33"/>
      <c r="C93" s="33"/>
      <c r="D93" s="33"/>
    </row>
    <row r="94" spans="1:4" s="84" customFormat="1" ht="15" customHeight="1" x14ac:dyDescent="0.2">
      <c r="A94" s="33"/>
      <c r="B94" s="33"/>
      <c r="C94" s="33"/>
      <c r="D94" s="33"/>
    </row>
    <row r="95" spans="1:4" s="84" customFormat="1" ht="15" customHeight="1" x14ac:dyDescent="0.2">
      <c r="A95" s="33"/>
      <c r="B95" s="33"/>
      <c r="C95" s="33"/>
      <c r="D95" s="33"/>
    </row>
    <row r="96" spans="1:4" s="84" customFormat="1" ht="15" customHeight="1" x14ac:dyDescent="0.2">
      <c r="A96" s="33"/>
      <c r="B96" s="33"/>
      <c r="C96" s="33"/>
      <c r="D96" s="33"/>
    </row>
    <row r="97" spans="1:4" s="84" customFormat="1" ht="15" customHeight="1" x14ac:dyDescent="0.2">
      <c r="A97" s="33"/>
      <c r="B97" s="33"/>
      <c r="C97" s="33"/>
      <c r="D97" s="33"/>
    </row>
    <row r="98" spans="1:4" s="84" customFormat="1" ht="15" customHeight="1" x14ac:dyDescent="0.2">
      <c r="A98" s="33"/>
      <c r="B98" s="33"/>
      <c r="C98" s="33"/>
      <c r="D98" s="33"/>
    </row>
    <row r="99" spans="1:4" s="84" customFormat="1" ht="15" customHeight="1" x14ac:dyDescent="0.2">
      <c r="A99" s="33"/>
      <c r="B99" s="33"/>
      <c r="C99" s="33"/>
      <c r="D99" s="33"/>
    </row>
    <row r="100" spans="1:4" s="84" customFormat="1" ht="15" customHeight="1" x14ac:dyDescent="0.2">
      <c r="A100" s="33"/>
      <c r="B100" s="33"/>
      <c r="C100" s="33"/>
      <c r="D100" s="33"/>
    </row>
    <row r="101" spans="1:4" s="84" customFormat="1" ht="15" customHeight="1" x14ac:dyDescent="0.2">
      <c r="A101" s="33"/>
      <c r="B101" s="33"/>
      <c r="C101" s="33"/>
      <c r="D101" s="33"/>
    </row>
    <row r="102" spans="1:4" s="84" customFormat="1" ht="15" customHeight="1" x14ac:dyDescent="0.2">
      <c r="A102" s="33"/>
      <c r="B102" s="33"/>
      <c r="C102" s="33"/>
      <c r="D102" s="33"/>
    </row>
    <row r="103" spans="1:4" s="84" customFormat="1" ht="15" customHeight="1" x14ac:dyDescent="0.2">
      <c r="A103" s="33"/>
      <c r="B103" s="33"/>
      <c r="C103" s="33"/>
      <c r="D103" s="33"/>
    </row>
    <row r="104" spans="1:4" s="84" customFormat="1" ht="15" customHeight="1" x14ac:dyDescent="0.2">
      <c r="A104" s="33"/>
      <c r="B104" s="33"/>
      <c r="C104" s="33"/>
      <c r="D104" s="33"/>
    </row>
    <row r="105" spans="1:4" s="84" customFormat="1" ht="15" customHeight="1" x14ac:dyDescent="0.2">
      <c r="A105" s="33"/>
      <c r="B105" s="33"/>
      <c r="C105" s="33"/>
      <c r="D105" s="33"/>
    </row>
    <row r="106" spans="1:4" s="84" customFormat="1" ht="15" customHeight="1" x14ac:dyDescent="0.2">
      <c r="A106" s="33"/>
      <c r="B106" s="33"/>
      <c r="C106" s="33"/>
      <c r="D106" s="33"/>
    </row>
    <row r="107" spans="1:4" s="84" customFormat="1" ht="15" customHeight="1" x14ac:dyDescent="0.2">
      <c r="A107" s="33"/>
      <c r="B107" s="33"/>
      <c r="C107" s="33"/>
      <c r="D107" s="33"/>
    </row>
  </sheetData>
  <mergeCells count="6">
    <mergeCell ref="B6:D6"/>
    <mergeCell ref="B7:D7"/>
    <mergeCell ref="D11:D12"/>
    <mergeCell ref="B80:D81"/>
    <mergeCell ref="B79:D79"/>
    <mergeCell ref="B78:D7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0"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J22"/>
  <sheetViews>
    <sheetView showGridLines="0" showRuler="0" zoomScale="85" zoomScaleNormal="85" zoomScaleSheetLayoutView="85" workbookViewId="0"/>
  </sheetViews>
  <sheetFormatPr baseColWidth="10" defaultColWidth="11.42578125" defaultRowHeight="12.75" x14ac:dyDescent="0.2"/>
  <cols>
    <col min="1" max="1" width="6.85546875" style="49" customWidth="1"/>
    <col min="2" max="2" width="58.140625" style="49" bestFit="1" customWidth="1"/>
    <col min="3" max="5" width="13.85546875" style="49" customWidth="1"/>
    <col min="6" max="6" width="14.140625" style="49" bestFit="1" customWidth="1"/>
    <col min="7" max="8" width="13.5703125" style="49" customWidth="1"/>
    <col min="9" max="9" width="14.140625" style="49" bestFit="1" customWidth="1"/>
    <col min="10" max="16384" width="11.42578125" style="49"/>
  </cols>
  <sheetData>
    <row r="1" spans="1:10" ht="15" x14ac:dyDescent="0.25">
      <c r="A1" s="1128" t="s">
        <v>262</v>
      </c>
      <c r="B1" s="538"/>
    </row>
    <row r="2" spans="1:10" ht="15" customHeight="1" x14ac:dyDescent="0.25">
      <c r="A2" s="538"/>
      <c r="B2" s="509" t="s">
        <v>642</v>
      </c>
      <c r="C2" s="7"/>
      <c r="D2" s="7"/>
      <c r="E2" s="7"/>
    </row>
    <row r="3" spans="1:10" ht="15" customHeight="1" x14ac:dyDescent="0.25">
      <c r="A3" s="538"/>
      <c r="B3" s="381" t="s">
        <v>362</v>
      </c>
      <c r="C3" s="7"/>
      <c r="D3" s="7"/>
      <c r="E3" s="7"/>
    </row>
    <row r="4" spans="1:10" s="552" customFormat="1" x14ac:dyDescent="0.2">
      <c r="B4" s="553"/>
      <c r="C4" s="55"/>
      <c r="D4" s="55"/>
      <c r="E4" s="55"/>
      <c r="F4" s="49"/>
      <c r="G4" s="49"/>
      <c r="H4" s="49"/>
      <c r="I4" s="49"/>
      <c r="J4" s="49"/>
    </row>
    <row r="5" spans="1:10" s="552" customFormat="1" x14ac:dyDescent="0.2">
      <c r="B5" s="289"/>
      <c r="C5" s="55"/>
      <c r="D5" s="55"/>
      <c r="E5" s="55"/>
      <c r="F5" s="49"/>
      <c r="G5" s="49"/>
      <c r="H5" s="49"/>
      <c r="I5" s="49"/>
      <c r="J5" s="49"/>
    </row>
    <row r="6" spans="1:10" ht="17.25" x14ac:dyDescent="0.2">
      <c r="B6" s="1203" t="s">
        <v>366</v>
      </c>
      <c r="C6" s="1203"/>
      <c r="D6" s="1203"/>
      <c r="E6" s="1203"/>
    </row>
    <row r="7" spans="1:10" ht="15.75" x14ac:dyDescent="0.2">
      <c r="B7" s="1195" t="s">
        <v>431</v>
      </c>
      <c r="C7" s="1195"/>
      <c r="D7" s="1195"/>
      <c r="E7" s="1195"/>
    </row>
    <row r="8" spans="1:10" ht="15" x14ac:dyDescent="0.2">
      <c r="B8" s="1204" t="s">
        <v>340</v>
      </c>
      <c r="C8" s="1204"/>
      <c r="D8" s="1204"/>
      <c r="E8" s="1204"/>
    </row>
    <row r="9" spans="1:10" s="552" customFormat="1" x14ac:dyDescent="0.2">
      <c r="B9" s="55"/>
      <c r="C9" s="55"/>
      <c r="D9" s="55"/>
      <c r="E9" s="554"/>
      <c r="F9" s="49"/>
      <c r="G9" s="49"/>
      <c r="H9" s="49"/>
      <c r="I9" s="49"/>
      <c r="J9" s="49"/>
    </row>
    <row r="10" spans="1:10" s="552" customFormat="1" x14ac:dyDescent="0.2">
      <c r="B10" s="55"/>
      <c r="C10" s="55"/>
      <c r="D10" s="55"/>
      <c r="E10" s="554"/>
      <c r="F10" s="49"/>
      <c r="G10" s="49"/>
      <c r="H10" s="49"/>
      <c r="I10" s="49"/>
      <c r="J10" s="49"/>
    </row>
    <row r="11" spans="1:10" ht="13.5" thickBot="1" x14ac:dyDescent="0.25">
      <c r="B11" s="380" t="s">
        <v>801</v>
      </c>
      <c r="C11" s="7"/>
      <c r="D11" s="7"/>
      <c r="E11" s="205"/>
    </row>
    <row r="12" spans="1:10" ht="13.5" thickTop="1" x14ac:dyDescent="0.2">
      <c r="B12" s="1205" t="s">
        <v>341</v>
      </c>
      <c r="C12" s="1207" t="s">
        <v>333</v>
      </c>
      <c r="D12" s="1209" t="s">
        <v>396</v>
      </c>
      <c r="E12" s="1211" t="s">
        <v>330</v>
      </c>
    </row>
    <row r="13" spans="1:10" ht="13.5" thickBot="1" x14ac:dyDescent="0.25">
      <c r="B13" s="1206"/>
      <c r="C13" s="1208"/>
      <c r="D13" s="1210"/>
      <c r="E13" s="1212"/>
    </row>
    <row r="14" spans="1:10" ht="13.5" thickTop="1" x14ac:dyDescent="0.2">
      <c r="B14" s="78"/>
      <c r="C14" s="69"/>
      <c r="D14" s="330"/>
      <c r="E14" s="331"/>
    </row>
    <row r="15" spans="1:10" ht="15.75" x14ac:dyDescent="0.2">
      <c r="B15" s="519" t="s">
        <v>123</v>
      </c>
      <c r="C15" s="655">
        <f>+C18</f>
        <v>98561.940479415105</v>
      </c>
      <c r="D15" s="655">
        <f>+D18</f>
        <v>8870.0083161175298</v>
      </c>
      <c r="E15" s="655">
        <f>+C15+D15</f>
        <v>107431.94879553263</v>
      </c>
    </row>
    <row r="16" spans="1:10" ht="13.5" thickBot="1" x14ac:dyDescent="0.25">
      <c r="B16" s="29"/>
      <c r="C16" s="332"/>
      <c r="D16" s="333"/>
      <c r="E16" s="334"/>
    </row>
    <row r="17" spans="2:5" ht="13.5" thickTop="1" x14ac:dyDescent="0.2">
      <c r="B17" s="294"/>
      <c r="C17" s="335"/>
      <c r="D17" s="336"/>
      <c r="E17" s="222"/>
    </row>
    <row r="18" spans="2:5" ht="15" x14ac:dyDescent="0.2">
      <c r="B18" s="656" t="s">
        <v>321</v>
      </c>
      <c r="C18" s="657">
        <v>98561.940479415105</v>
      </c>
      <c r="D18" s="658">
        <v>8870.0083161175298</v>
      </c>
      <c r="E18" s="659">
        <f>+C18+D18</f>
        <v>107431.94879553263</v>
      </c>
    </row>
    <row r="19" spans="2:5" ht="13.5" customHeight="1" thickBot="1" x14ac:dyDescent="0.25">
      <c r="B19" s="337"/>
      <c r="C19" s="338"/>
      <c r="D19" s="339"/>
      <c r="E19" s="340"/>
    </row>
    <row r="20" spans="2:5" ht="13.5" thickTop="1" x14ac:dyDescent="0.2">
      <c r="B20" s="7"/>
      <c r="C20" s="205"/>
      <c r="D20" s="7"/>
      <c r="E20" s="205"/>
    </row>
    <row r="21" spans="2:5" x14ac:dyDescent="0.2">
      <c r="B21" s="7" t="s">
        <v>404</v>
      </c>
      <c r="C21" s="205"/>
      <c r="D21" s="7"/>
      <c r="E21" s="7"/>
    </row>
    <row r="22" spans="2:5" x14ac:dyDescent="0.2">
      <c r="B22" s="7"/>
      <c r="C22" s="7"/>
      <c r="D22" s="7"/>
      <c r="E22" s="7"/>
    </row>
  </sheetData>
  <customSheetViews>
    <customSheetView guid="{AE035438-BA58-480D-90AC-43CF75BC256A}" scale="85" showPageBreaks="1" fitToPage="1" printArea="1" showRuler="0">
      <selection activeCell="B8" sqref="B8:E8"/>
      <pageMargins left="0.39370078740157483" right="0.39370078740157483" top="0.78740157480314965" bottom="0.98425196850393704" header="0" footer="0"/>
      <printOptions horizontalCentered="1"/>
      <pageSetup paperSize="9" orientation="portrait" horizontalDpi="4294967293" r:id="rId1"/>
      <headerFooter alignWithMargins="0"/>
    </customSheetView>
  </customSheetViews>
  <mergeCells count="7">
    <mergeCell ref="B6:E6"/>
    <mergeCell ref="B7:E7"/>
    <mergeCell ref="B8:E8"/>
    <mergeCell ref="B12:B13"/>
    <mergeCell ref="C12:C13"/>
    <mergeCell ref="D12:D13"/>
    <mergeCell ref="E12:E13"/>
  </mergeCells>
  <phoneticPr fontId="14"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97" orientation="portrait" horizontalDpi="4294967293" r:id="rId2"/>
  <headerFooter scaleWithDoc="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O58"/>
  <sheetViews>
    <sheetView showGridLines="0" showRuler="0" zoomScale="85" zoomScaleNormal="85" zoomScaleSheetLayoutView="85" workbookViewId="0"/>
  </sheetViews>
  <sheetFormatPr baseColWidth="10" defaultColWidth="11.42578125" defaultRowHeight="12.75" x14ac:dyDescent="0.2"/>
  <cols>
    <col min="1" max="1" width="6.85546875" style="49" customWidth="1"/>
    <col min="2" max="2" width="47.85546875" style="49" customWidth="1"/>
    <col min="3" max="3" width="20.7109375" style="49" customWidth="1"/>
    <col min="4" max="4" width="12.7109375" style="49" customWidth="1"/>
    <col min="5" max="5" width="20.7109375" style="84" customWidth="1"/>
    <col min="6" max="6" width="12.7109375" style="49" customWidth="1"/>
    <col min="7" max="7" width="20.7109375" style="49" customWidth="1"/>
    <col min="8" max="8" width="13" style="49" customWidth="1"/>
    <col min="9" max="15" width="13.42578125" style="49" bestFit="1" customWidth="1"/>
    <col min="16" max="16384" width="11.42578125" style="49"/>
  </cols>
  <sheetData>
    <row r="1" spans="1:15" ht="15" x14ac:dyDescent="0.25">
      <c r="A1" s="1128" t="s">
        <v>262</v>
      </c>
      <c r="B1" s="538"/>
    </row>
    <row r="2" spans="1:15" ht="15" customHeight="1" x14ac:dyDescent="0.25">
      <c r="A2" s="538"/>
      <c r="B2" s="509" t="s">
        <v>642</v>
      </c>
      <c r="C2" s="42"/>
      <c r="D2" s="308"/>
    </row>
    <row r="3" spans="1:15" ht="15" customHeight="1" x14ac:dyDescent="0.25">
      <c r="A3" s="538"/>
      <c r="B3" s="917" t="s">
        <v>362</v>
      </c>
      <c r="C3" s="42"/>
      <c r="D3" s="42"/>
    </row>
    <row r="4" spans="1:15" s="552" customFormat="1" ht="12" x14ac:dyDescent="0.2">
      <c r="B4" s="555"/>
      <c r="C4" s="42"/>
      <c r="D4" s="42"/>
      <c r="E4" s="556"/>
    </row>
    <row r="5" spans="1:15" s="552" customFormat="1" ht="12" x14ac:dyDescent="0.2">
      <c r="B5" s="42"/>
      <c r="C5" s="42"/>
      <c r="D5" s="42"/>
      <c r="E5" s="556"/>
    </row>
    <row r="6" spans="1:15" ht="16.5" customHeight="1" x14ac:dyDescent="0.2">
      <c r="B6" s="1221" t="s">
        <v>663</v>
      </c>
      <c r="C6" s="1221"/>
      <c r="D6" s="1221"/>
      <c r="E6" s="1221"/>
      <c r="F6" s="1221"/>
      <c r="G6" s="1221"/>
      <c r="H6" s="1221"/>
    </row>
    <row r="7" spans="1:15" ht="16.5" customHeight="1" x14ac:dyDescent="0.2">
      <c r="B7" s="1222" t="s">
        <v>515</v>
      </c>
      <c r="C7" s="1222"/>
      <c r="D7" s="1222"/>
      <c r="E7" s="1222"/>
      <c r="F7" s="1222"/>
      <c r="G7" s="1222"/>
      <c r="H7" s="1222"/>
      <c r="I7" s="552"/>
      <c r="J7" s="552"/>
      <c r="K7" s="552"/>
      <c r="L7" s="552"/>
      <c r="M7" s="552"/>
      <c r="N7" s="552"/>
      <c r="O7" s="552"/>
    </row>
    <row r="8" spans="1:15" s="552" customFormat="1" ht="12" x14ac:dyDescent="0.2">
      <c r="B8" s="557"/>
      <c r="C8" s="557"/>
      <c r="D8" s="557"/>
      <c r="E8" s="556"/>
    </row>
    <row r="9" spans="1:15" s="552" customFormat="1" ht="13.5" thickBot="1" x14ac:dyDescent="0.25">
      <c r="B9" s="557"/>
      <c r="C9" s="557"/>
      <c r="D9" s="557"/>
      <c r="E9" s="556"/>
      <c r="I9" s="49"/>
      <c r="J9" s="49"/>
      <c r="K9" s="49"/>
      <c r="L9" s="49"/>
      <c r="M9" s="49"/>
      <c r="N9" s="49"/>
      <c r="O9" s="49"/>
    </row>
    <row r="10" spans="1:15" ht="16.5" thickTop="1" thickBot="1" x14ac:dyDescent="0.25">
      <c r="B10" s="9"/>
      <c r="C10" s="1214" t="s">
        <v>802</v>
      </c>
      <c r="D10" s="1215"/>
      <c r="E10" s="1215"/>
      <c r="F10" s="1215"/>
      <c r="G10" s="1215"/>
      <c r="H10" s="1216"/>
      <c r="I10" s="552"/>
      <c r="J10" s="552"/>
      <c r="K10" s="552"/>
      <c r="L10" s="552"/>
      <c r="M10" s="552"/>
      <c r="N10" s="552"/>
      <c r="O10" s="552"/>
    </row>
    <row r="11" spans="1:15" ht="15.75" thickTop="1" x14ac:dyDescent="0.2">
      <c r="B11" s="437"/>
      <c r="C11" s="1217" t="s">
        <v>516</v>
      </c>
      <c r="D11" s="1218"/>
      <c r="E11" s="1223" t="s">
        <v>946</v>
      </c>
      <c r="F11" s="1224"/>
      <c r="G11" s="1223" t="s">
        <v>517</v>
      </c>
      <c r="H11" s="1224"/>
      <c r="I11" s="552"/>
      <c r="J11" s="552"/>
      <c r="K11" s="552"/>
      <c r="L11" s="552"/>
      <c r="M11" s="552"/>
      <c r="N11" s="552"/>
      <c r="O11" s="552"/>
    </row>
    <row r="12" spans="1:15" ht="15" x14ac:dyDescent="0.2">
      <c r="B12" s="438"/>
      <c r="C12" s="1219"/>
      <c r="D12" s="1220"/>
      <c r="E12" s="1225"/>
      <c r="F12" s="1226"/>
      <c r="G12" s="1225"/>
      <c r="H12" s="1226"/>
    </row>
    <row r="13" spans="1:15" ht="15" x14ac:dyDescent="0.25">
      <c r="B13" s="439"/>
      <c r="C13" s="434" t="s">
        <v>324</v>
      </c>
      <c r="D13" s="435" t="s">
        <v>343</v>
      </c>
      <c r="E13" s="436" t="s">
        <v>324</v>
      </c>
      <c r="F13" s="435" t="s">
        <v>343</v>
      </c>
      <c r="G13" s="434" t="s">
        <v>324</v>
      </c>
      <c r="H13" s="435" t="s">
        <v>343</v>
      </c>
      <c r="I13" s="552"/>
      <c r="J13" s="552"/>
      <c r="K13" s="552"/>
      <c r="L13" s="552"/>
      <c r="M13" s="552"/>
      <c r="N13" s="552"/>
      <c r="O13" s="552"/>
    </row>
    <row r="14" spans="1:15" ht="15" x14ac:dyDescent="0.25">
      <c r="B14" s="309"/>
      <c r="C14" s="310"/>
      <c r="D14" s="311"/>
      <c r="E14" s="310"/>
      <c r="F14" s="311"/>
      <c r="G14" s="310"/>
      <c r="H14" s="311"/>
      <c r="I14" s="552"/>
      <c r="J14" s="552"/>
      <c r="K14" s="552"/>
      <c r="L14" s="552"/>
      <c r="M14" s="552"/>
      <c r="N14" s="552"/>
      <c r="O14" s="552"/>
    </row>
    <row r="15" spans="1:15" s="537" customFormat="1" ht="15.75" x14ac:dyDescent="0.25">
      <c r="B15" s="454" t="s">
        <v>526</v>
      </c>
      <c r="C15" s="674">
        <f>+C17+C28</f>
        <v>318058272.82073468</v>
      </c>
      <c r="D15" s="660">
        <f>+D17+D28</f>
        <v>0.99103708715679528</v>
      </c>
      <c r="E15" s="674">
        <f>+E17+E28</f>
        <v>2876510.4911774416</v>
      </c>
      <c r="F15" s="660">
        <f>+F17+F28</f>
        <v>8.9629128432046571E-3</v>
      </c>
      <c r="G15" s="674">
        <f>+G17+G28</f>
        <v>320934783.31191218</v>
      </c>
      <c r="H15" s="660">
        <v>1</v>
      </c>
      <c r="I15" s="49"/>
      <c r="J15" s="49"/>
      <c r="K15" s="49"/>
      <c r="L15" s="49"/>
      <c r="M15" s="49"/>
      <c r="N15" s="49"/>
      <c r="O15" s="49"/>
    </row>
    <row r="16" spans="1:15" ht="15" x14ac:dyDescent="0.25">
      <c r="B16" s="309" t="s">
        <v>344</v>
      </c>
      <c r="C16" s="310"/>
      <c r="D16" s="311"/>
      <c r="E16" s="312"/>
      <c r="F16" s="313"/>
      <c r="G16" s="310"/>
      <c r="H16" s="311"/>
      <c r="I16" s="552"/>
      <c r="J16" s="552"/>
      <c r="K16" s="552"/>
      <c r="L16" s="552"/>
      <c r="M16" s="552"/>
      <c r="N16" s="552"/>
      <c r="O16" s="552"/>
    </row>
    <row r="17" spans="2:15" s="538" customFormat="1" ht="15" x14ac:dyDescent="0.25">
      <c r="B17" s="661" t="s">
        <v>518</v>
      </c>
      <c r="C17" s="662">
        <f>+C19+C24</f>
        <v>100276731.79220454</v>
      </c>
      <c r="D17" s="663">
        <f t="shared" ref="D17:H17" si="0">+D19+D24</f>
        <v>0.31245205258648123</v>
      </c>
      <c r="E17" s="664">
        <f t="shared" si="0"/>
        <v>91708.155543172019</v>
      </c>
      <c r="F17" s="665">
        <f t="shared" si="0"/>
        <v>2.8575324430958333E-4</v>
      </c>
      <c r="G17" s="662">
        <f t="shared" si="0"/>
        <v>100368439.94774771</v>
      </c>
      <c r="H17" s="663">
        <f t="shared" si="0"/>
        <v>0.3127378058307908</v>
      </c>
      <c r="I17" s="552"/>
      <c r="J17" s="552"/>
      <c r="K17" s="552"/>
      <c r="L17" s="552"/>
      <c r="M17" s="552"/>
      <c r="N17" s="552"/>
      <c r="O17" s="552"/>
    </row>
    <row r="18" spans="2:15" ht="15" x14ac:dyDescent="0.25">
      <c r="B18" s="314"/>
      <c r="C18" s="315"/>
      <c r="D18" s="316"/>
      <c r="E18" s="317"/>
      <c r="F18" s="318"/>
      <c r="G18" s="315"/>
      <c r="H18" s="316"/>
    </row>
    <row r="19" spans="2:15" s="538" customFormat="1" ht="15" x14ac:dyDescent="0.25">
      <c r="B19" s="661" t="s">
        <v>185</v>
      </c>
      <c r="C19" s="662">
        <f>SUM(C20:C22)</f>
        <v>74560367.257758215</v>
      </c>
      <c r="D19" s="663">
        <f t="shared" ref="D19:H19" si="1">SUM(D20:D22)</f>
        <v>0.23232248772889788</v>
      </c>
      <c r="E19" s="664">
        <f t="shared" si="1"/>
        <v>1685.059155117129</v>
      </c>
      <c r="F19" s="665">
        <f t="shared" si="1"/>
        <v>5.2504721916646934E-6</v>
      </c>
      <c r="G19" s="662">
        <f t="shared" si="1"/>
        <v>74562052.316913337</v>
      </c>
      <c r="H19" s="663">
        <f t="shared" si="1"/>
        <v>0.23232773820108954</v>
      </c>
      <c r="I19" s="552"/>
      <c r="J19" s="552"/>
      <c r="K19" s="552"/>
      <c r="L19" s="552"/>
      <c r="M19" s="552"/>
      <c r="N19" s="552"/>
      <c r="O19" s="552"/>
    </row>
    <row r="20" spans="2:15" ht="15" x14ac:dyDescent="0.2">
      <c r="B20" s="673" t="s">
        <v>186</v>
      </c>
      <c r="C20" s="669">
        <v>12120177.683724357</v>
      </c>
      <c r="D20" s="670">
        <v>3.7765235536794152E-2</v>
      </c>
      <c r="E20" s="671">
        <v>48.064560940013429</v>
      </c>
      <c r="F20" s="672">
        <v>1.497642618977206E-7</v>
      </c>
      <c r="G20" s="669">
        <f>+C20+E20</f>
        <v>12120225.748285297</v>
      </c>
      <c r="H20" s="670">
        <f>+F20+D20</f>
        <v>3.7765385301056047E-2</v>
      </c>
      <c r="I20" s="552"/>
      <c r="J20" s="552"/>
      <c r="K20" s="552"/>
      <c r="L20" s="552"/>
      <c r="M20" s="552"/>
      <c r="N20" s="552"/>
      <c r="O20" s="552"/>
    </row>
    <row r="21" spans="2:15" ht="15" x14ac:dyDescent="0.2">
      <c r="B21" s="673" t="s">
        <v>187</v>
      </c>
      <c r="C21" s="669">
        <v>31858491.233447868</v>
      </c>
      <c r="D21" s="670">
        <v>9.9267804208324248E-2</v>
      </c>
      <c r="E21" s="671">
        <v>0</v>
      </c>
      <c r="F21" s="672">
        <v>0</v>
      </c>
      <c r="G21" s="669">
        <f t="shared" ref="G21:G22" si="2">+C21+E21</f>
        <v>31858491.233447868</v>
      </c>
      <c r="H21" s="670">
        <f t="shared" ref="H21:H22" si="3">+F21+D21</f>
        <v>9.9267804208324248E-2</v>
      </c>
    </row>
    <row r="22" spans="2:15" ht="15" x14ac:dyDescent="0.2">
      <c r="B22" s="673" t="s">
        <v>189</v>
      </c>
      <c r="C22" s="669">
        <v>30581698.340585992</v>
      </c>
      <c r="D22" s="670">
        <v>9.5289447983779474E-2</v>
      </c>
      <c r="E22" s="671">
        <v>1636.9945941771155</v>
      </c>
      <c r="F22" s="672">
        <v>5.1007079297669727E-6</v>
      </c>
      <c r="G22" s="669">
        <f t="shared" si="2"/>
        <v>30583335.335180167</v>
      </c>
      <c r="H22" s="670">
        <f t="shared" si="3"/>
        <v>9.5294548691709238E-2</v>
      </c>
      <c r="I22" s="1040"/>
      <c r="J22" s="552"/>
      <c r="K22" s="552"/>
      <c r="L22" s="552"/>
      <c r="M22" s="552"/>
      <c r="N22" s="552"/>
      <c r="O22" s="552"/>
    </row>
    <row r="23" spans="2:15" ht="15" x14ac:dyDescent="0.25">
      <c r="B23" s="319"/>
      <c r="C23" s="315"/>
      <c r="D23" s="316"/>
      <c r="E23" s="317"/>
      <c r="F23" s="318"/>
      <c r="G23" s="315"/>
      <c r="H23" s="316"/>
      <c r="I23" s="552"/>
      <c r="J23" s="552"/>
      <c r="K23" s="552"/>
      <c r="L23" s="552"/>
      <c r="M23" s="552"/>
      <c r="N23" s="552"/>
      <c r="O23" s="552"/>
    </row>
    <row r="24" spans="2:15" s="538" customFormat="1" ht="15" x14ac:dyDescent="0.25">
      <c r="B24" s="661" t="s">
        <v>188</v>
      </c>
      <c r="C24" s="662">
        <f>SUM(C25:C26)</f>
        <v>25716364.534446325</v>
      </c>
      <c r="D24" s="663">
        <f t="shared" ref="D24:H24" si="4">SUM(D25:D26)</f>
        <v>8.0129564857583352E-2</v>
      </c>
      <c r="E24" s="664">
        <f t="shared" si="4"/>
        <v>90023.096388054895</v>
      </c>
      <c r="F24" s="665">
        <f t="shared" si="4"/>
        <v>2.8050277211791867E-4</v>
      </c>
      <c r="G24" s="662">
        <f t="shared" si="4"/>
        <v>25806387.630834378</v>
      </c>
      <c r="H24" s="663">
        <f t="shared" si="4"/>
        <v>8.0410067629701265E-2</v>
      </c>
      <c r="I24" s="49"/>
      <c r="J24" s="49"/>
      <c r="K24" s="49"/>
      <c r="L24" s="49"/>
      <c r="M24" s="49"/>
      <c r="N24" s="49"/>
      <c r="O24" s="49"/>
    </row>
    <row r="25" spans="2:15" ht="15" x14ac:dyDescent="0.2">
      <c r="B25" s="673" t="s">
        <v>186</v>
      </c>
      <c r="C25" s="669">
        <v>25716364.534446325</v>
      </c>
      <c r="D25" s="670">
        <v>8.0129564857583352E-2</v>
      </c>
      <c r="E25" s="671">
        <v>77851.630937531969</v>
      </c>
      <c r="F25" s="672">
        <v>2.4257772913903515E-4</v>
      </c>
      <c r="G25" s="669">
        <f t="shared" ref="G25:G26" si="5">+C25+E25</f>
        <v>25794216.165383857</v>
      </c>
      <c r="H25" s="670">
        <f t="shared" ref="H25:H26" si="6">+F25+D25</f>
        <v>8.0372142586722387E-2</v>
      </c>
      <c r="I25" s="552"/>
      <c r="J25" s="552"/>
      <c r="K25" s="552"/>
      <c r="L25" s="552"/>
      <c r="M25" s="552"/>
      <c r="N25" s="552"/>
      <c r="O25" s="552"/>
    </row>
    <row r="26" spans="2:15" ht="15" x14ac:dyDescent="0.2">
      <c r="B26" s="673" t="s">
        <v>519</v>
      </c>
      <c r="C26" s="669">
        <v>0</v>
      </c>
      <c r="D26" s="670">
        <v>0</v>
      </c>
      <c r="E26" s="671">
        <v>12171.465450522932</v>
      </c>
      <c r="F26" s="672">
        <v>3.79250429788835E-5</v>
      </c>
      <c r="G26" s="669">
        <f t="shared" si="5"/>
        <v>12171.465450522932</v>
      </c>
      <c r="H26" s="670">
        <f t="shared" si="6"/>
        <v>3.79250429788835E-5</v>
      </c>
      <c r="I26" s="552"/>
      <c r="J26" s="552"/>
      <c r="K26" s="552"/>
      <c r="L26" s="552"/>
      <c r="M26" s="552"/>
      <c r="N26" s="552"/>
      <c r="O26" s="552"/>
    </row>
    <row r="27" spans="2:15" ht="15" x14ac:dyDescent="0.25">
      <c r="B27" s="319"/>
      <c r="C27" s="310"/>
      <c r="D27" s="311"/>
      <c r="E27" s="312"/>
      <c r="F27" s="313"/>
      <c r="G27" s="310"/>
      <c r="H27" s="311"/>
    </row>
    <row r="28" spans="2:15" s="538" customFormat="1" ht="15" x14ac:dyDescent="0.25">
      <c r="B28" s="661" t="s">
        <v>203</v>
      </c>
      <c r="C28" s="662">
        <f>+C30+C37+C44+C48</f>
        <v>217781541.02853015</v>
      </c>
      <c r="D28" s="663">
        <f>+D30+D37+D44+D48</f>
        <v>0.67858503457031405</v>
      </c>
      <c r="E28" s="664">
        <f t="shared" ref="E28:H28" si="7">+E30+E37+E44+E48</f>
        <v>2784802.3356342698</v>
      </c>
      <c r="F28" s="665">
        <f t="shared" si="7"/>
        <v>8.6771595988950744E-3</v>
      </c>
      <c r="G28" s="662">
        <f t="shared" si="7"/>
        <v>220566343.36416444</v>
      </c>
      <c r="H28" s="663">
        <f t="shared" si="7"/>
        <v>0.68726219416920908</v>
      </c>
      <c r="I28" s="552"/>
      <c r="J28" s="552"/>
      <c r="K28" s="552"/>
      <c r="L28" s="552"/>
      <c r="M28" s="552"/>
      <c r="N28" s="552"/>
      <c r="O28" s="552"/>
    </row>
    <row r="29" spans="2:15" ht="15" x14ac:dyDescent="0.25">
      <c r="B29" s="314"/>
      <c r="C29" s="315"/>
      <c r="D29" s="316"/>
      <c r="E29" s="317"/>
      <c r="F29" s="318"/>
      <c r="G29" s="315"/>
      <c r="H29" s="316"/>
      <c r="I29" s="552"/>
      <c r="J29" s="552"/>
      <c r="K29" s="552"/>
      <c r="L29" s="552"/>
      <c r="M29" s="552"/>
      <c r="N29" s="552"/>
      <c r="O29" s="552"/>
    </row>
    <row r="30" spans="2:15" s="538" customFormat="1" ht="15" x14ac:dyDescent="0.25">
      <c r="B30" s="661" t="s">
        <v>274</v>
      </c>
      <c r="C30" s="662">
        <f>SUM(C31:C33)</f>
        <v>191855368.97334665</v>
      </c>
      <c r="D30" s="663">
        <f t="shared" ref="D30:H30" si="8">SUM(D31:D33)</f>
        <v>0.59780173091080946</v>
      </c>
      <c r="E30" s="664">
        <f t="shared" si="8"/>
        <v>1744676.5387699998</v>
      </c>
      <c r="F30" s="665">
        <f t="shared" si="8"/>
        <v>5.4362338689676161E-3</v>
      </c>
      <c r="G30" s="662">
        <f t="shared" si="8"/>
        <v>193600045.51211667</v>
      </c>
      <c r="H30" s="663">
        <f t="shared" si="8"/>
        <v>0.60323796477977709</v>
      </c>
      <c r="I30" s="49"/>
      <c r="J30" s="49"/>
      <c r="K30" s="49"/>
      <c r="L30" s="49"/>
      <c r="M30" s="49"/>
      <c r="N30" s="49"/>
      <c r="O30" s="49"/>
    </row>
    <row r="31" spans="2:15" ht="15" x14ac:dyDescent="0.2">
      <c r="B31" s="673" t="s">
        <v>186</v>
      </c>
      <c r="C31" s="669">
        <v>106148174.11680399</v>
      </c>
      <c r="D31" s="670">
        <v>0.33074686707810047</v>
      </c>
      <c r="E31" s="671">
        <v>1656732.7135699997</v>
      </c>
      <c r="F31" s="672">
        <v>5.1622098934656253E-3</v>
      </c>
      <c r="G31" s="669">
        <f t="shared" ref="G31:G32" si="9">+C31+E31</f>
        <v>107804906.83037399</v>
      </c>
      <c r="H31" s="670">
        <f t="shared" ref="H31:H32" si="10">+F31+D31</f>
        <v>0.33590907697156608</v>
      </c>
      <c r="I31" s="552"/>
      <c r="J31" s="552"/>
      <c r="K31" s="552"/>
      <c r="L31" s="552"/>
      <c r="M31" s="552"/>
      <c r="N31" s="552"/>
      <c r="O31" s="552"/>
    </row>
    <row r="32" spans="2:15" ht="15" x14ac:dyDescent="0.2">
      <c r="B32" s="673" t="s">
        <v>187</v>
      </c>
      <c r="C32" s="669">
        <v>21857533.60822</v>
      </c>
      <c r="D32" s="670">
        <v>6.8105841886813984E-2</v>
      </c>
      <c r="E32" s="671">
        <v>63</v>
      </c>
      <c r="F32" s="672">
        <v>1.9630156429249102E-7</v>
      </c>
      <c r="G32" s="669">
        <f t="shared" si="9"/>
        <v>21857596.60822</v>
      </c>
      <c r="H32" s="670">
        <f t="shared" si="10"/>
        <v>6.8106038188378279E-2</v>
      </c>
      <c r="I32" s="552"/>
      <c r="J32" s="552"/>
      <c r="K32" s="552"/>
      <c r="L32" s="552"/>
      <c r="M32" s="552"/>
      <c r="N32" s="552"/>
      <c r="O32" s="552"/>
    </row>
    <row r="33" spans="2:15" ht="15" x14ac:dyDescent="0.2">
      <c r="B33" s="673" t="s">
        <v>189</v>
      </c>
      <c r="C33" s="669">
        <f>+C34+C35</f>
        <v>63849661.248322673</v>
      </c>
      <c r="D33" s="670">
        <f t="shared" ref="D33:H33" si="11">+D34+D35</f>
        <v>0.198949021945895</v>
      </c>
      <c r="E33" s="671">
        <f t="shared" si="11"/>
        <v>87880.825200000007</v>
      </c>
      <c r="F33" s="672">
        <f t="shared" si="11"/>
        <v>2.7382767393769784E-4</v>
      </c>
      <c r="G33" s="669">
        <f t="shared" si="11"/>
        <v>63937542.073522672</v>
      </c>
      <c r="H33" s="670">
        <f t="shared" si="11"/>
        <v>0.19922284961983269</v>
      </c>
    </row>
    <row r="34" spans="2:15" x14ac:dyDescent="0.2">
      <c r="B34" s="888" t="s">
        <v>439</v>
      </c>
      <c r="C34" s="885">
        <v>14259567.733862</v>
      </c>
      <c r="D34" s="886">
        <v>4.4431356385584792E-2</v>
      </c>
      <c r="E34" s="889">
        <v>80689.835760000002</v>
      </c>
      <c r="F34" s="887">
        <v>2.514212854316219E-4</v>
      </c>
      <c r="G34" s="885">
        <f t="shared" ref="G34:G35" si="12">+C34+E34</f>
        <v>14340257.569621999</v>
      </c>
      <c r="H34" s="886">
        <f t="shared" ref="H34:H35" si="13">+F34+D34</f>
        <v>4.4682777671016416E-2</v>
      </c>
      <c r="I34" s="552"/>
      <c r="J34" s="552"/>
      <c r="K34" s="552"/>
      <c r="L34" s="552"/>
      <c r="M34" s="552"/>
      <c r="N34" s="552"/>
      <c r="O34" s="552"/>
    </row>
    <row r="35" spans="2:15" x14ac:dyDescent="0.2">
      <c r="B35" s="888" t="s">
        <v>190</v>
      </c>
      <c r="C35" s="885">
        <v>49590093.514460675</v>
      </c>
      <c r="D35" s="886">
        <v>0.15451766556031021</v>
      </c>
      <c r="E35" s="889">
        <v>7190.9894400000003</v>
      </c>
      <c r="F35" s="887">
        <v>2.2406388506075935E-5</v>
      </c>
      <c r="G35" s="885">
        <f t="shared" si="12"/>
        <v>49597284.503900677</v>
      </c>
      <c r="H35" s="886">
        <f t="shared" si="13"/>
        <v>0.15454007194881628</v>
      </c>
      <c r="I35" s="552"/>
      <c r="J35" s="552"/>
      <c r="K35" s="552"/>
      <c r="L35" s="552"/>
      <c r="M35" s="552"/>
      <c r="N35" s="552"/>
      <c r="O35" s="552"/>
    </row>
    <row r="36" spans="2:15" ht="15" x14ac:dyDescent="0.25">
      <c r="B36" s="320"/>
      <c r="C36" s="310"/>
      <c r="D36" s="311"/>
      <c r="E36" s="312"/>
      <c r="F36" s="313"/>
      <c r="G36" s="310"/>
      <c r="H36" s="311"/>
    </row>
    <row r="37" spans="2:15" s="538" customFormat="1" ht="15" x14ac:dyDescent="0.25">
      <c r="B37" s="661" t="s">
        <v>275</v>
      </c>
      <c r="C37" s="662">
        <f>SUM(C38:C40)</f>
        <v>23712048.954860259</v>
      </c>
      <c r="D37" s="663">
        <f t="shared" ref="D37:H37" si="14">SUM(D38:D40)</f>
        <v>7.3884322260622151E-2</v>
      </c>
      <c r="E37" s="664">
        <f t="shared" si="14"/>
        <v>990401.76535508642</v>
      </c>
      <c r="F37" s="665">
        <f t="shared" si="14"/>
        <v>3.0859907272579061E-3</v>
      </c>
      <c r="G37" s="662">
        <f t="shared" si="14"/>
        <v>24702450.720215343</v>
      </c>
      <c r="H37" s="663">
        <f t="shared" si="14"/>
        <v>7.6970312987880068E-2</v>
      </c>
      <c r="I37" s="552"/>
      <c r="J37" s="552"/>
      <c r="K37" s="552"/>
      <c r="L37" s="552"/>
      <c r="M37" s="552"/>
      <c r="N37" s="552"/>
      <c r="O37" s="552"/>
    </row>
    <row r="38" spans="2:15" ht="15" x14ac:dyDescent="0.2">
      <c r="B38" s="673" t="s">
        <v>186</v>
      </c>
      <c r="C38" s="669">
        <v>23603466.918929946</v>
      </c>
      <c r="D38" s="670">
        <v>7.3545991728762083E-2</v>
      </c>
      <c r="E38" s="671">
        <v>972893.76196017279</v>
      </c>
      <c r="F38" s="672">
        <v>3.031437577193465E-3</v>
      </c>
      <c r="G38" s="669">
        <f t="shared" ref="G38:G39" si="15">+C38+E38</f>
        <v>24576360.680890117</v>
      </c>
      <c r="H38" s="670">
        <f t="shared" ref="H38:H39" si="16">+F38+D38</f>
        <v>7.6577429305955555E-2</v>
      </c>
      <c r="I38" s="552"/>
      <c r="J38" s="552"/>
      <c r="K38" s="552"/>
      <c r="L38" s="552"/>
      <c r="M38" s="552"/>
      <c r="N38" s="552"/>
      <c r="O38" s="552"/>
    </row>
    <row r="39" spans="2:15" ht="15" x14ac:dyDescent="0.2">
      <c r="B39" s="673" t="s">
        <v>187</v>
      </c>
      <c r="C39" s="669">
        <v>8482.3476487524003</v>
      </c>
      <c r="D39" s="670">
        <v>2.6430128767029035E-5</v>
      </c>
      <c r="E39" s="671">
        <v>0</v>
      </c>
      <c r="F39" s="672">
        <v>0</v>
      </c>
      <c r="G39" s="669">
        <f t="shared" si="15"/>
        <v>8482.3476487524003</v>
      </c>
      <c r="H39" s="670">
        <f t="shared" si="16"/>
        <v>2.6430128767029035E-5</v>
      </c>
    </row>
    <row r="40" spans="2:15" ht="15" x14ac:dyDescent="0.2">
      <c r="B40" s="673" t="s">
        <v>189</v>
      </c>
      <c r="C40" s="669">
        <f>+C41+C42</f>
        <v>100099.6882815619</v>
      </c>
      <c r="D40" s="670">
        <f t="shared" ref="D40:H40" si="17">+D41+D42</f>
        <v>3.1190040309303702E-4</v>
      </c>
      <c r="E40" s="671">
        <f t="shared" si="17"/>
        <v>17508.003394913627</v>
      </c>
      <c r="F40" s="672">
        <f t="shared" si="17"/>
        <v>5.4553150064441089E-5</v>
      </c>
      <c r="G40" s="669">
        <f t="shared" si="17"/>
        <v>117607.69167647552</v>
      </c>
      <c r="H40" s="670">
        <f t="shared" si="17"/>
        <v>3.6645355315747808E-4</v>
      </c>
      <c r="I40" s="552"/>
      <c r="J40" s="552"/>
      <c r="K40" s="552"/>
      <c r="L40" s="552"/>
      <c r="M40" s="552"/>
      <c r="N40" s="552"/>
      <c r="O40" s="552"/>
    </row>
    <row r="41" spans="2:15" x14ac:dyDescent="0.2">
      <c r="B41" s="888" t="s">
        <v>439</v>
      </c>
      <c r="C41" s="885">
        <v>94225.589143474106</v>
      </c>
      <c r="D41" s="886">
        <v>2.9359731024199246E-4</v>
      </c>
      <c r="E41" s="889">
        <v>8559.3171185220726</v>
      </c>
      <c r="F41" s="887">
        <v>2.6669957772085391E-5</v>
      </c>
      <c r="G41" s="885">
        <f t="shared" ref="G41:G42" si="18">+C41+E41</f>
        <v>102784.90626199618</v>
      </c>
      <c r="H41" s="886">
        <f t="shared" ref="H41:H42" si="19">+F41+D41</f>
        <v>3.2026726801407784E-4</v>
      </c>
      <c r="I41" s="552"/>
      <c r="J41" s="552"/>
      <c r="K41" s="552"/>
      <c r="L41" s="552"/>
      <c r="M41" s="552"/>
      <c r="N41" s="552"/>
      <c r="O41" s="552"/>
    </row>
    <row r="42" spans="2:15" x14ac:dyDescent="0.2">
      <c r="B42" s="888" t="s">
        <v>190</v>
      </c>
      <c r="C42" s="885">
        <v>5874.0991380877904</v>
      </c>
      <c r="D42" s="886">
        <v>1.8303092851044545E-5</v>
      </c>
      <c r="E42" s="889">
        <v>8948.6862763915542</v>
      </c>
      <c r="F42" s="887">
        <v>2.7883192292355694E-5</v>
      </c>
      <c r="G42" s="885">
        <f t="shared" si="18"/>
        <v>14822.785414479345</v>
      </c>
      <c r="H42" s="886">
        <f t="shared" si="19"/>
        <v>4.6186285143400239E-5</v>
      </c>
    </row>
    <row r="43" spans="2:15" ht="15" x14ac:dyDescent="0.25">
      <c r="B43" s="319"/>
      <c r="C43" s="310"/>
      <c r="D43" s="311"/>
      <c r="E43" s="312"/>
      <c r="F43" s="313"/>
      <c r="G43" s="310"/>
      <c r="H43" s="311"/>
      <c r="I43" s="552"/>
      <c r="J43" s="552"/>
      <c r="K43" s="552"/>
      <c r="L43" s="552"/>
      <c r="M43" s="552"/>
      <c r="N43" s="552"/>
      <c r="O43" s="552"/>
    </row>
    <row r="44" spans="2:15" s="538" customFormat="1" ht="15" x14ac:dyDescent="0.25">
      <c r="B44" s="661" t="s">
        <v>276</v>
      </c>
      <c r="C44" s="662">
        <f>+SUM(C45:C46)</f>
        <v>1436210.226066272</v>
      </c>
      <c r="D44" s="663">
        <f t="shared" ref="D44:H44" si="20">+SUM(D45:D46)</f>
        <v>4.4750843496774812E-3</v>
      </c>
      <c r="E44" s="664">
        <f t="shared" si="20"/>
        <v>28443.986309576638</v>
      </c>
      <c r="F44" s="665">
        <f t="shared" si="20"/>
        <v>8.862855567117607E-5</v>
      </c>
      <c r="G44" s="662">
        <f t="shared" si="20"/>
        <v>1464654.2123758486</v>
      </c>
      <c r="H44" s="663">
        <f t="shared" si="20"/>
        <v>4.5637129053486573E-3</v>
      </c>
      <c r="I44" s="552"/>
      <c r="J44" s="552"/>
      <c r="K44" s="552"/>
      <c r="L44" s="552"/>
      <c r="M44" s="552"/>
      <c r="N44" s="552"/>
      <c r="O44" s="552"/>
    </row>
    <row r="45" spans="2:15" ht="15" x14ac:dyDescent="0.2">
      <c r="B45" s="673" t="s">
        <v>186</v>
      </c>
      <c r="C45" s="669">
        <v>1434628.2265247179</v>
      </c>
      <c r="D45" s="670">
        <v>4.4701550007137181E-3</v>
      </c>
      <c r="E45" s="671">
        <v>28443.986309576638</v>
      </c>
      <c r="F45" s="672">
        <v>8.862855567117607E-5</v>
      </c>
      <c r="G45" s="669">
        <f t="shared" ref="G45:G46" si="21">+C45+E45</f>
        <v>1463072.2128342944</v>
      </c>
      <c r="H45" s="670">
        <f t="shared" ref="H45:H46" si="22">+F45+D45</f>
        <v>4.5587835563848942E-3</v>
      </c>
    </row>
    <row r="46" spans="2:15" ht="15" x14ac:dyDescent="0.2">
      <c r="B46" s="673" t="s">
        <v>189</v>
      </c>
      <c r="C46" s="669">
        <v>1581.9995415541964</v>
      </c>
      <c r="D46" s="670">
        <v>4.9293489637633717E-6</v>
      </c>
      <c r="E46" s="671">
        <v>0</v>
      </c>
      <c r="F46" s="672">
        <v>0</v>
      </c>
      <c r="G46" s="669">
        <f t="shared" si="21"/>
        <v>1581.9995415541964</v>
      </c>
      <c r="H46" s="670">
        <f t="shared" si="22"/>
        <v>4.9293489637633717E-6</v>
      </c>
      <c r="I46" s="552"/>
      <c r="J46" s="552"/>
      <c r="K46" s="552"/>
      <c r="L46" s="552"/>
      <c r="M46" s="552"/>
      <c r="N46" s="552"/>
      <c r="O46" s="552"/>
    </row>
    <row r="47" spans="2:15" ht="15" x14ac:dyDescent="0.25">
      <c r="B47" s="319"/>
      <c r="C47" s="310"/>
      <c r="D47" s="311"/>
      <c r="E47" s="312"/>
      <c r="F47" s="313"/>
      <c r="G47" s="310"/>
      <c r="H47" s="311"/>
      <c r="I47" s="552"/>
      <c r="J47" s="552"/>
      <c r="K47" s="552"/>
      <c r="L47" s="552"/>
      <c r="M47" s="552"/>
      <c r="N47" s="552"/>
      <c r="O47" s="552"/>
    </row>
    <row r="48" spans="2:15" s="538" customFormat="1" ht="15" x14ac:dyDescent="0.25">
      <c r="B48" s="661" t="s">
        <v>520</v>
      </c>
      <c r="C48" s="662">
        <f>SUM(C49:C51)</f>
        <v>777912.87425697153</v>
      </c>
      <c r="D48" s="663">
        <f t="shared" ref="D48:H48" si="23">SUM(D49:D51)</f>
        <v>2.4238970492049421E-3</v>
      </c>
      <c r="E48" s="664">
        <f t="shared" si="23"/>
        <v>21280.04519960671</v>
      </c>
      <c r="F48" s="665">
        <f t="shared" si="23"/>
        <v>6.6306446998376368E-5</v>
      </c>
      <c r="G48" s="662">
        <f t="shared" si="23"/>
        <v>799192.91945657821</v>
      </c>
      <c r="H48" s="663">
        <f t="shared" si="23"/>
        <v>2.4902034962033183E-3</v>
      </c>
      <c r="I48" s="49"/>
      <c r="J48" s="49"/>
      <c r="K48" s="49"/>
      <c r="L48" s="49"/>
      <c r="M48" s="49"/>
      <c r="N48" s="49"/>
      <c r="O48" s="49"/>
    </row>
    <row r="49" spans="2:15" ht="15" x14ac:dyDescent="0.25">
      <c r="B49" s="666" t="s">
        <v>186</v>
      </c>
      <c r="C49" s="667">
        <v>773109.91952624475</v>
      </c>
      <c r="D49" s="311">
        <v>2.4089315329054554E-3</v>
      </c>
      <c r="E49" s="668">
        <v>21280.04519960671</v>
      </c>
      <c r="F49" s="313">
        <v>6.6306446998376368E-5</v>
      </c>
      <c r="G49" s="667">
        <f t="shared" ref="G49:G51" si="24">+C49+E49</f>
        <v>794389.96472585143</v>
      </c>
      <c r="H49" s="311">
        <f t="shared" ref="H49:H51" si="25">+F49+D49</f>
        <v>2.4752379799038316E-3</v>
      </c>
      <c r="I49" s="552"/>
      <c r="J49" s="552"/>
      <c r="K49" s="552"/>
      <c r="L49" s="552"/>
      <c r="M49" s="552"/>
      <c r="N49" s="552"/>
      <c r="O49" s="552"/>
    </row>
    <row r="50" spans="2:15" ht="15" x14ac:dyDescent="0.25">
      <c r="B50" s="666" t="s">
        <v>187</v>
      </c>
      <c r="C50" s="667">
        <v>1192.6532559433901</v>
      </c>
      <c r="D50" s="311">
        <v>3.7161857111146053E-6</v>
      </c>
      <c r="E50" s="668">
        <v>0</v>
      </c>
      <c r="F50" s="313">
        <v>0</v>
      </c>
      <c r="G50" s="667">
        <f t="shared" si="24"/>
        <v>1192.6532559433901</v>
      </c>
      <c r="H50" s="311">
        <f t="shared" si="25"/>
        <v>3.7161857111146053E-6</v>
      </c>
      <c r="I50" s="552"/>
      <c r="J50" s="552"/>
      <c r="K50" s="552"/>
      <c r="L50" s="552"/>
      <c r="M50" s="552"/>
      <c r="N50" s="552"/>
      <c r="O50" s="552"/>
    </row>
    <row r="51" spans="2:15" ht="15" x14ac:dyDescent="0.25">
      <c r="B51" s="666" t="s">
        <v>189</v>
      </c>
      <c r="C51" s="667">
        <v>3610.3014747833463</v>
      </c>
      <c r="D51" s="311">
        <v>1.1249330588372353E-5</v>
      </c>
      <c r="E51" s="668">
        <v>0</v>
      </c>
      <c r="F51" s="313">
        <v>0</v>
      </c>
      <c r="G51" s="667">
        <f t="shared" si="24"/>
        <v>3610.3014747833463</v>
      </c>
      <c r="H51" s="311">
        <f t="shared" si="25"/>
        <v>1.1249330588372353E-5</v>
      </c>
    </row>
    <row r="52" spans="2:15" ht="15.75" thickBot="1" x14ac:dyDescent="0.3">
      <c r="B52" s="321"/>
      <c r="C52" s="322"/>
      <c r="D52" s="323"/>
      <c r="E52" s="322"/>
      <c r="F52" s="323"/>
      <c r="G52" s="322"/>
      <c r="H52" s="323"/>
      <c r="I52" s="552"/>
      <c r="J52" s="552"/>
      <c r="K52" s="552"/>
      <c r="L52" s="552"/>
      <c r="M52" s="552"/>
      <c r="N52" s="552"/>
      <c r="O52" s="552"/>
    </row>
    <row r="53" spans="2:15" ht="12.75" customHeight="1" thickTop="1" x14ac:dyDescent="0.2">
      <c r="B53" s="324" t="s">
        <v>344</v>
      </c>
      <c r="C53" s="325"/>
      <c r="D53" s="326"/>
      <c r="E53" s="7"/>
      <c r="F53" s="7"/>
      <c r="G53" s="75"/>
      <c r="H53" s="167"/>
      <c r="I53" s="552"/>
      <c r="J53" s="552"/>
      <c r="K53" s="552"/>
      <c r="L53" s="552"/>
      <c r="M53" s="552"/>
      <c r="N53" s="552"/>
      <c r="O53" s="552"/>
    </row>
    <row r="54" spans="2:15" ht="12.75" customHeight="1" x14ac:dyDescent="0.2">
      <c r="B54" s="1213" t="s">
        <v>521</v>
      </c>
      <c r="C54" s="1213"/>
      <c r="D54" s="1213"/>
      <c r="E54" s="1213"/>
      <c r="F54" s="1213"/>
      <c r="G54" s="1213"/>
      <c r="H54" s="1213"/>
    </row>
    <row r="55" spans="2:15" x14ac:dyDescent="0.2">
      <c r="B55" s="1213" t="s">
        <v>522</v>
      </c>
      <c r="C55" s="1213"/>
      <c r="D55" s="1213"/>
      <c r="E55" s="1213"/>
      <c r="F55" s="1213"/>
      <c r="G55" s="1213"/>
      <c r="H55" s="1213"/>
      <c r="I55" s="552"/>
      <c r="J55" s="552"/>
      <c r="K55" s="552"/>
      <c r="L55" s="552"/>
      <c r="M55" s="552"/>
      <c r="N55" s="552"/>
      <c r="O55" s="552"/>
    </row>
    <row r="56" spans="2:15" x14ac:dyDescent="0.2">
      <c r="B56" s="324"/>
      <c r="C56" s="325"/>
      <c r="D56" s="327"/>
      <c r="I56" s="552"/>
      <c r="J56" s="552"/>
      <c r="K56" s="552"/>
      <c r="L56" s="552"/>
      <c r="M56" s="552"/>
      <c r="N56" s="552"/>
      <c r="O56" s="552"/>
    </row>
    <row r="57" spans="2:15" x14ac:dyDescent="0.2">
      <c r="B57" s="328"/>
      <c r="C57" s="329"/>
      <c r="D57" s="329"/>
      <c r="E57" s="329"/>
      <c r="F57" s="329"/>
      <c r="G57" s="329"/>
      <c r="H57" s="329"/>
    </row>
    <row r="58" spans="2:15" x14ac:dyDescent="0.2">
      <c r="C58" s="84"/>
      <c r="D58" s="84"/>
      <c r="F58" s="84"/>
      <c r="G58" s="84"/>
      <c r="H58" s="84"/>
      <c r="I58" s="552"/>
      <c r="J58" s="552"/>
      <c r="K58" s="552"/>
      <c r="L58" s="552"/>
      <c r="M58" s="552"/>
      <c r="N58" s="552"/>
      <c r="O58" s="552"/>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8">
    <mergeCell ref="B55:H55"/>
    <mergeCell ref="C10:H10"/>
    <mergeCell ref="C11:D12"/>
    <mergeCell ref="B6:H6"/>
    <mergeCell ref="B7:H7"/>
    <mergeCell ref="E11:F12"/>
    <mergeCell ref="G11:H12"/>
    <mergeCell ref="B54:H54"/>
  </mergeCells>
  <phoneticPr fontId="14"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5" orientation="portrait" horizontalDpi="4294967293" r:id="rId2"/>
  <headerFooter scaleWithDoc="0">
    <oddFooter>&amp;R&amp;A</oddFooter>
  </headerFooter>
  <ignoredErrors>
    <ignoredError sqref="G23 G27 G36 G43 G47 G2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showGridLines="0" showRuler="0" zoomScale="85" zoomScaleNormal="85" zoomScaleSheetLayoutView="85" workbookViewId="0"/>
  </sheetViews>
  <sheetFormatPr baseColWidth="10" defaultColWidth="11.42578125" defaultRowHeight="12.75" x14ac:dyDescent="0.2"/>
  <cols>
    <col min="1" max="1" width="6.85546875" style="33" customWidth="1"/>
    <col min="2" max="2" width="57.7109375" style="33" bestFit="1" customWidth="1"/>
    <col min="3" max="3" width="14.28515625" style="33" customWidth="1"/>
    <col min="4" max="16384" width="11.42578125" style="33"/>
  </cols>
  <sheetData>
    <row r="1" spans="1:3" ht="15" x14ac:dyDescent="0.25">
      <c r="A1" s="1128" t="s">
        <v>262</v>
      </c>
      <c r="B1" s="567"/>
    </row>
    <row r="2" spans="1:3" ht="15" customHeight="1" x14ac:dyDescent="0.25">
      <c r="A2" s="567"/>
      <c r="B2" s="509" t="s">
        <v>642</v>
      </c>
      <c r="C2" s="301"/>
    </row>
    <row r="3" spans="1:3" ht="15" customHeight="1" x14ac:dyDescent="0.25">
      <c r="A3" s="567"/>
      <c r="B3" s="917" t="s">
        <v>362</v>
      </c>
      <c r="C3" s="39"/>
    </row>
    <row r="4" spans="1:3" x14ac:dyDescent="0.2">
      <c r="B4" s="302"/>
      <c r="C4" s="302"/>
    </row>
    <row r="5" spans="1:3" ht="15" x14ac:dyDescent="0.25">
      <c r="B5" s="303"/>
      <c r="C5" s="303"/>
    </row>
    <row r="6" spans="1:3" ht="17.25" x14ac:dyDescent="0.2">
      <c r="B6" s="1227" t="s">
        <v>537</v>
      </c>
      <c r="C6" s="1227"/>
    </row>
    <row r="7" spans="1:3" ht="15" x14ac:dyDescent="0.2">
      <c r="B7" s="1228" t="s">
        <v>289</v>
      </c>
      <c r="C7" s="1228"/>
    </row>
    <row r="8" spans="1:3" x14ac:dyDescent="0.2">
      <c r="B8" s="7"/>
      <c r="C8" s="7"/>
    </row>
    <row r="9" spans="1:3" x14ac:dyDescent="0.2">
      <c r="B9" s="205"/>
      <c r="C9" s="205"/>
    </row>
    <row r="10" spans="1:3" ht="13.5" thickBot="1" x14ac:dyDescent="0.25">
      <c r="B10" s="30" t="s">
        <v>801</v>
      </c>
      <c r="C10" s="304"/>
    </row>
    <row r="11" spans="1:3" ht="17.25" thickTop="1" thickBot="1" x14ac:dyDescent="0.25">
      <c r="B11" s="519" t="s">
        <v>80</v>
      </c>
      <c r="C11" s="1001">
        <v>6.5260587116505883E-2</v>
      </c>
    </row>
    <row r="12" spans="1:3" ht="13.5" thickTop="1" x14ac:dyDescent="0.2">
      <c r="B12" s="78"/>
      <c r="C12" s="305"/>
    </row>
    <row r="13" spans="1:3" ht="15" x14ac:dyDescent="0.2">
      <c r="B13" s="654" t="s">
        <v>293</v>
      </c>
      <c r="C13" s="1004">
        <v>0.134497931773601</v>
      </c>
    </row>
    <row r="14" spans="1:3" x14ac:dyDescent="0.2">
      <c r="B14" s="182"/>
      <c r="C14" s="998"/>
    </row>
    <row r="15" spans="1:3" x14ac:dyDescent="0.2">
      <c r="B15" s="390" t="s">
        <v>295</v>
      </c>
      <c r="C15" s="1002">
        <v>0.22143592033522538</v>
      </c>
    </row>
    <row r="16" spans="1:3" x14ac:dyDescent="0.2">
      <c r="B16" s="390" t="s">
        <v>43</v>
      </c>
      <c r="C16" s="1002">
        <v>0.21347769806136377</v>
      </c>
    </row>
    <row r="17" spans="2:3" x14ac:dyDescent="0.2">
      <c r="B17" s="390" t="s">
        <v>81</v>
      </c>
      <c r="C17" s="1002">
        <v>0.25637500000000002</v>
      </c>
    </row>
    <row r="18" spans="2:3" x14ac:dyDescent="0.2">
      <c r="B18" s="390" t="s">
        <v>296</v>
      </c>
      <c r="C18" s="1002">
        <v>7.0000000000000007E-2</v>
      </c>
    </row>
    <row r="19" spans="2:3" x14ac:dyDescent="0.2">
      <c r="B19" s="390" t="s">
        <v>44</v>
      </c>
      <c r="C19" s="1002">
        <v>2.2223852072149179E-3</v>
      </c>
    </row>
    <row r="20" spans="2:3" x14ac:dyDescent="0.2">
      <c r="B20" s="397" t="s">
        <v>772</v>
      </c>
      <c r="C20" s="1003">
        <v>0</v>
      </c>
    </row>
    <row r="21" spans="2:3" x14ac:dyDescent="0.2">
      <c r="B21" s="178"/>
      <c r="C21" s="999"/>
    </row>
    <row r="22" spans="2:3" ht="15" x14ac:dyDescent="0.2">
      <c r="B22" s="654" t="s">
        <v>294</v>
      </c>
      <c r="C22" s="1004">
        <v>3.539965947303482E-2</v>
      </c>
    </row>
    <row r="23" spans="2:3" x14ac:dyDescent="0.2">
      <c r="B23" s="182"/>
      <c r="C23" s="998"/>
    </row>
    <row r="24" spans="2:3" x14ac:dyDescent="0.2">
      <c r="B24" s="390" t="s">
        <v>295</v>
      </c>
      <c r="C24" s="1002">
        <v>3.51672880615818E-2</v>
      </c>
    </row>
    <row r="25" spans="2:3" x14ac:dyDescent="0.2">
      <c r="B25" s="1005" t="s">
        <v>296</v>
      </c>
      <c r="C25" s="1006">
        <v>4.9633046194972122E-2</v>
      </c>
    </row>
    <row r="26" spans="2:3" x14ac:dyDescent="0.2">
      <c r="B26" s="390" t="s">
        <v>44</v>
      </c>
      <c r="C26" s="1002">
        <v>1.1800000008669822E-2</v>
      </c>
    </row>
    <row r="27" spans="2:3" x14ac:dyDescent="0.2">
      <c r="B27" s="178"/>
      <c r="C27" s="999"/>
    </row>
    <row r="28" spans="2:3" ht="15" x14ac:dyDescent="0.2">
      <c r="B28" s="654" t="s">
        <v>290</v>
      </c>
      <c r="C28" s="1004">
        <v>4.5155248649649128E-2</v>
      </c>
    </row>
    <row r="29" spans="2:3" x14ac:dyDescent="0.2">
      <c r="B29" s="182"/>
      <c r="C29" s="998"/>
    </row>
    <row r="30" spans="2:3" x14ac:dyDescent="0.2">
      <c r="B30" s="390" t="s">
        <v>295</v>
      </c>
      <c r="C30" s="1002">
        <v>5.0046653031100508E-2</v>
      </c>
    </row>
    <row r="31" spans="2:3" x14ac:dyDescent="0.2">
      <c r="B31" s="390" t="s">
        <v>43</v>
      </c>
      <c r="C31" s="1002">
        <v>3.0433725235194945E-2</v>
      </c>
    </row>
    <row r="32" spans="2:3" x14ac:dyDescent="0.2">
      <c r="B32" s="390" t="s">
        <v>291</v>
      </c>
      <c r="C32" s="1002">
        <v>3.2458956118263327E-2</v>
      </c>
    </row>
    <row r="33" spans="2:3" x14ac:dyDescent="0.2">
      <c r="B33" s="390" t="s">
        <v>292</v>
      </c>
      <c r="C33" s="1002">
        <v>4.5082594502813066E-2</v>
      </c>
    </row>
    <row r="34" spans="2:3" x14ac:dyDescent="0.2">
      <c r="B34" s="390" t="s">
        <v>44</v>
      </c>
      <c r="C34" s="1002">
        <v>6.598688973620892E-2</v>
      </c>
    </row>
    <row r="35" spans="2:3" x14ac:dyDescent="0.2">
      <c r="B35" s="209"/>
      <c r="C35" s="1000"/>
    </row>
    <row r="36" spans="2:3" ht="15" x14ac:dyDescent="0.2">
      <c r="B36" s="654" t="s">
        <v>297</v>
      </c>
      <c r="C36" s="1004">
        <v>4.5885572489116774E-2</v>
      </c>
    </row>
    <row r="37" spans="2:3" x14ac:dyDescent="0.2">
      <c r="B37" s="182"/>
      <c r="C37" s="998"/>
    </row>
    <row r="38" spans="2:3" x14ac:dyDescent="0.2">
      <c r="B38" s="390" t="s">
        <v>295</v>
      </c>
      <c r="C38" s="1002">
        <v>4.8119226825586101E-2</v>
      </c>
    </row>
    <row r="39" spans="2:3" x14ac:dyDescent="0.2">
      <c r="B39" s="390" t="s">
        <v>292</v>
      </c>
      <c r="C39" s="1002">
        <v>2.9344770061750142E-2</v>
      </c>
    </row>
    <row r="40" spans="2:3" x14ac:dyDescent="0.2">
      <c r="B40" s="390" t="s">
        <v>291</v>
      </c>
      <c r="C40" s="1002">
        <v>4.7072249112974597E-3</v>
      </c>
    </row>
    <row r="41" spans="2:3" x14ac:dyDescent="0.2">
      <c r="B41" s="178"/>
      <c r="C41" s="999"/>
    </row>
    <row r="42" spans="2:3" ht="15" x14ac:dyDescent="0.2">
      <c r="B42" s="1007" t="s">
        <v>298</v>
      </c>
      <c r="C42" s="1004">
        <v>2.8027535431351155E-2</v>
      </c>
    </row>
    <row r="43" spans="2:3" x14ac:dyDescent="0.2">
      <c r="B43" s="182"/>
      <c r="C43" s="998"/>
    </row>
    <row r="44" spans="2:3" x14ac:dyDescent="0.2">
      <c r="B44" s="390" t="s">
        <v>295</v>
      </c>
      <c r="C44" s="1002">
        <v>1.8141826655333447E-2</v>
      </c>
    </row>
    <row r="45" spans="2:3" x14ac:dyDescent="0.2">
      <c r="B45" s="390" t="s">
        <v>292</v>
      </c>
      <c r="C45" s="1002">
        <v>3.0093693619155034E-2</v>
      </c>
    </row>
    <row r="46" spans="2:3" x14ac:dyDescent="0.2">
      <c r="B46" s="178"/>
      <c r="C46" s="999"/>
    </row>
    <row r="47" spans="2:3" ht="15" x14ac:dyDescent="0.2">
      <c r="B47" s="654" t="s">
        <v>299</v>
      </c>
      <c r="C47" s="1004">
        <v>3.1683929709129761E-2</v>
      </c>
    </row>
    <row r="48" spans="2:3" x14ac:dyDescent="0.2">
      <c r="B48" s="182"/>
      <c r="C48" s="998"/>
    </row>
    <row r="49" spans="2:3" x14ac:dyDescent="0.2">
      <c r="B49" s="390" t="s">
        <v>295</v>
      </c>
      <c r="C49" s="1002">
        <v>3.3750000000000002E-2</v>
      </c>
    </row>
    <row r="50" spans="2:3" x14ac:dyDescent="0.2">
      <c r="B50" s="390" t="s">
        <v>291</v>
      </c>
      <c r="C50" s="1002">
        <v>2.0799999999999999E-2</v>
      </c>
    </row>
    <row r="51" spans="2:3" x14ac:dyDescent="0.2">
      <c r="B51" s="390" t="s">
        <v>292</v>
      </c>
      <c r="C51" s="1002">
        <v>2.9991265213085139E-2</v>
      </c>
    </row>
    <row r="52" spans="2:3" ht="12.75" customHeight="1" x14ac:dyDescent="0.2">
      <c r="B52" s="390" t="s">
        <v>44</v>
      </c>
      <c r="C52" s="1002">
        <v>1.2160821147575903E-2</v>
      </c>
    </row>
    <row r="53" spans="2:3" ht="13.5" thickBot="1" x14ac:dyDescent="0.25">
      <c r="B53" s="29"/>
      <c r="C53" s="306"/>
    </row>
    <row r="54" spans="2:3" ht="13.5" thickTop="1" x14ac:dyDescent="0.2">
      <c r="B54" s="7"/>
      <c r="C54" s="7"/>
    </row>
    <row r="55" spans="2:3" x14ac:dyDescent="0.2">
      <c r="B55" s="1229" t="s">
        <v>839</v>
      </c>
      <c r="C55" s="1229"/>
    </row>
    <row r="56" spans="2:3" ht="12.75" customHeight="1" x14ac:dyDescent="0.2">
      <c r="B56" s="1229"/>
      <c r="C56" s="1229"/>
    </row>
    <row r="57" spans="2:3" x14ac:dyDescent="0.2">
      <c r="B57" s="1229"/>
      <c r="C57" s="1229"/>
    </row>
    <row r="58" spans="2:3" x14ac:dyDescent="0.2">
      <c r="B58" s="307"/>
      <c r="C58" s="307"/>
    </row>
    <row r="59" spans="2:3" x14ac:dyDescent="0.2">
      <c r="B59" s="307"/>
      <c r="C59" s="307"/>
    </row>
  </sheetData>
  <mergeCells count="3">
    <mergeCell ref="B6:C6"/>
    <mergeCell ref="B7:C7"/>
    <mergeCell ref="B55:C5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zoomScale="85" zoomScaleNormal="85" zoomScaleSheetLayoutView="85" workbookViewId="0"/>
  </sheetViews>
  <sheetFormatPr baseColWidth="10" defaultColWidth="11.42578125" defaultRowHeight="12.75" x14ac:dyDescent="0.2"/>
  <cols>
    <col min="1" max="1" width="6.85546875" style="3" customWidth="1"/>
    <col min="2" max="2" width="64.140625" style="289" bestFit="1" customWidth="1"/>
    <col min="3" max="3" width="30.7109375" style="289" customWidth="1"/>
    <col min="4" max="16384" width="11.42578125" style="289"/>
  </cols>
  <sheetData>
    <row r="1" spans="1:5" ht="15" x14ac:dyDescent="0.25">
      <c r="A1" s="1128" t="s">
        <v>262</v>
      </c>
      <c r="B1" s="244"/>
    </row>
    <row r="2" spans="1:5" ht="15" customHeight="1" x14ac:dyDescent="0.25">
      <c r="A2" s="244"/>
      <c r="B2" s="509" t="s">
        <v>642</v>
      </c>
      <c r="C2" s="55"/>
    </row>
    <row r="3" spans="1:5" ht="15" customHeight="1" x14ac:dyDescent="0.25">
      <c r="A3" s="244"/>
      <c r="B3" s="381" t="s">
        <v>362</v>
      </c>
      <c r="C3" s="55"/>
    </row>
    <row r="4" spans="1:5" ht="12" x14ac:dyDescent="0.2">
      <c r="A4" s="289"/>
      <c r="B4" s="55"/>
      <c r="C4" s="55"/>
    </row>
    <row r="5" spans="1:5" ht="12" x14ac:dyDescent="0.2">
      <c r="A5" s="289"/>
      <c r="B5" s="55"/>
      <c r="C5" s="55"/>
    </row>
    <row r="6" spans="1:5" ht="17.25" x14ac:dyDescent="0.2">
      <c r="B6" s="1194" t="s">
        <v>699</v>
      </c>
      <c r="C6" s="1194"/>
    </row>
    <row r="7" spans="1:5" ht="15.75" x14ac:dyDescent="0.2">
      <c r="B7" s="1195" t="s">
        <v>949</v>
      </c>
      <c r="C7" s="1195"/>
    </row>
    <row r="8" spans="1:5" ht="12" x14ac:dyDescent="0.2">
      <c r="A8" s="289"/>
      <c r="B8" s="540"/>
      <c r="C8" s="540"/>
    </row>
    <row r="9" spans="1:5" thickBot="1" x14ac:dyDescent="0.25">
      <c r="A9" s="289"/>
      <c r="B9" s="55"/>
      <c r="C9" s="55"/>
    </row>
    <row r="10" spans="1:5" ht="16.5" thickTop="1" thickBot="1" x14ac:dyDescent="0.25">
      <c r="B10" s="607" t="s">
        <v>801</v>
      </c>
      <c r="C10" s="918" t="s">
        <v>48</v>
      </c>
    </row>
    <row r="11" spans="1:5" thickTop="1" x14ac:dyDescent="0.2">
      <c r="A11" s="289"/>
      <c r="B11" s="1180"/>
      <c r="C11" s="681"/>
    </row>
    <row r="12" spans="1:5" ht="17.25" x14ac:dyDescent="0.2">
      <c r="B12" s="682" t="s">
        <v>59</v>
      </c>
      <c r="C12" s="683">
        <v>7.6930096532398995</v>
      </c>
    </row>
    <row r="13" spans="1:5" ht="13.5" customHeight="1" x14ac:dyDescent="0.2">
      <c r="B13" s="290"/>
      <c r="C13" s="291"/>
    </row>
    <row r="14" spans="1:5" s="244" customFormat="1" ht="15.75" x14ac:dyDescent="0.25">
      <c r="B14" s="684" t="s">
        <v>436</v>
      </c>
      <c r="C14" s="680">
        <v>9.4202191667534301</v>
      </c>
      <c r="D14" s="289"/>
      <c r="E14" s="289"/>
    </row>
    <row r="15" spans="1:5" ht="15" x14ac:dyDescent="0.2">
      <c r="B15" s="292"/>
      <c r="C15" s="293"/>
    </row>
    <row r="16" spans="1:5" s="244" customFormat="1" ht="15.75" x14ac:dyDescent="0.25">
      <c r="B16" s="684" t="s">
        <v>800</v>
      </c>
      <c r="C16" s="680">
        <v>12.41738647283824</v>
      </c>
      <c r="D16" s="289"/>
      <c r="E16" s="289"/>
    </row>
    <row r="17" spans="1:5" ht="15" x14ac:dyDescent="0.2">
      <c r="B17" s="292"/>
      <c r="C17" s="293"/>
    </row>
    <row r="18" spans="1:5" s="244" customFormat="1" ht="15.75" x14ac:dyDescent="0.25">
      <c r="B18" s="684" t="s">
        <v>103</v>
      </c>
      <c r="C18" s="680">
        <v>1</v>
      </c>
      <c r="D18" s="289"/>
      <c r="E18" s="289"/>
    </row>
    <row r="19" spans="1:5" ht="13.5" customHeight="1" x14ac:dyDescent="0.2">
      <c r="B19" s="294"/>
      <c r="C19" s="295"/>
    </row>
    <row r="20" spans="1:5" s="244" customFormat="1" ht="15.75" x14ac:dyDescent="0.25">
      <c r="B20" s="684" t="s">
        <v>49</v>
      </c>
      <c r="C20" s="680">
        <v>6.6636976851002876</v>
      </c>
      <c r="D20" s="289"/>
      <c r="E20" s="289"/>
    </row>
    <row r="21" spans="1:5" ht="13.5" customHeight="1" x14ac:dyDescent="0.2">
      <c r="A21" s="289"/>
      <c r="B21" s="70"/>
      <c r="C21" s="296"/>
    </row>
    <row r="22" spans="1:5" s="3" customFormat="1" ht="15" x14ac:dyDescent="0.2">
      <c r="B22" s="679" t="s">
        <v>60</v>
      </c>
      <c r="C22" s="678">
        <v>8.5988568730723127</v>
      </c>
      <c r="D22" s="289"/>
      <c r="E22" s="289"/>
    </row>
    <row r="23" spans="1:5" x14ac:dyDescent="0.2">
      <c r="A23" s="289"/>
      <c r="B23" s="70"/>
      <c r="C23" s="296"/>
    </row>
    <row r="24" spans="1:5" s="3" customFormat="1" ht="15" x14ac:dyDescent="0.2">
      <c r="B24" s="679" t="s">
        <v>61</v>
      </c>
      <c r="C24" s="678">
        <v>3.6241627394862883</v>
      </c>
      <c r="D24" s="289"/>
      <c r="E24" s="289"/>
    </row>
    <row r="25" spans="1:5" x14ac:dyDescent="0.2">
      <c r="A25" s="289"/>
      <c r="B25" s="70"/>
      <c r="C25" s="296"/>
    </row>
    <row r="26" spans="1:5" s="3" customFormat="1" ht="15" x14ac:dyDescent="0.2">
      <c r="B26" s="679" t="s">
        <v>62</v>
      </c>
      <c r="C26" s="678">
        <v>10.558255299868442</v>
      </c>
      <c r="D26" s="289"/>
      <c r="E26" s="289"/>
    </row>
    <row r="27" spans="1:5" x14ac:dyDescent="0.2">
      <c r="A27" s="289"/>
      <c r="B27" s="70"/>
      <c r="C27" s="296"/>
    </row>
    <row r="28" spans="1:5" s="3" customFormat="1" ht="15" x14ac:dyDescent="0.2">
      <c r="B28" s="679" t="s">
        <v>457</v>
      </c>
      <c r="C28" s="678">
        <v>5.0271592223670991</v>
      </c>
      <c r="D28" s="289"/>
      <c r="E28" s="289"/>
    </row>
    <row r="29" spans="1:5" x14ac:dyDescent="0.2">
      <c r="A29" s="289"/>
      <c r="B29" s="70"/>
      <c r="C29" s="296"/>
    </row>
    <row r="30" spans="1:5" s="3" customFormat="1" ht="15" x14ac:dyDescent="0.2">
      <c r="B30" s="679" t="s">
        <v>64</v>
      </c>
      <c r="C30" s="678">
        <v>1.0098832274346354</v>
      </c>
      <c r="D30" s="289"/>
      <c r="E30" s="289"/>
    </row>
    <row r="31" spans="1:5" x14ac:dyDescent="0.2">
      <c r="A31" s="289"/>
      <c r="B31" s="297"/>
      <c r="C31" s="298"/>
    </row>
    <row r="32" spans="1:5" s="3" customFormat="1" ht="15" x14ac:dyDescent="0.2">
      <c r="B32" s="679" t="s">
        <v>65</v>
      </c>
      <c r="C32" s="678">
        <v>3.70644194194599</v>
      </c>
      <c r="D32" s="289"/>
      <c r="E32" s="289"/>
    </row>
    <row r="33" spans="1:5" x14ac:dyDescent="0.2">
      <c r="A33" s="289"/>
      <c r="B33" s="297"/>
      <c r="C33" s="296"/>
    </row>
    <row r="34" spans="1:5" s="244" customFormat="1" ht="15.75" x14ac:dyDescent="0.25">
      <c r="B34" s="684" t="s">
        <v>102</v>
      </c>
      <c r="C34" s="680">
        <v>1.1005865785739999</v>
      </c>
      <c r="D34" s="289"/>
      <c r="E34" s="289"/>
    </row>
    <row r="35" spans="1:5" ht="13.5" thickBot="1" x14ac:dyDescent="0.25">
      <c r="A35" s="289"/>
      <c r="B35" s="83"/>
      <c r="C35" s="299"/>
    </row>
    <row r="36" spans="1:5" thickTop="1" x14ac:dyDescent="0.2">
      <c r="A36" s="289"/>
      <c r="B36" s="55"/>
      <c r="C36" s="55"/>
    </row>
    <row r="37" spans="1:5" ht="27" customHeight="1" x14ac:dyDescent="0.2">
      <c r="A37" s="289"/>
      <c r="B37" s="1230" t="s">
        <v>947</v>
      </c>
      <c r="C37" s="1230"/>
    </row>
    <row r="38" spans="1:5" ht="15" x14ac:dyDescent="0.25">
      <c r="A38" s="289"/>
      <c r="B38" s="8"/>
      <c r="C38" s="55"/>
    </row>
    <row r="39" spans="1:5" x14ac:dyDescent="0.2">
      <c r="A39" s="289"/>
      <c r="B39" s="3"/>
    </row>
    <row r="40" spans="1:5" ht="12" x14ac:dyDescent="0.2">
      <c r="A40" s="289"/>
      <c r="C40" s="300"/>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showGridLines="0" showRuler="0" zoomScale="85" zoomScaleNormal="85" zoomScaleSheetLayoutView="85" workbookViewId="0"/>
  </sheetViews>
  <sheetFormatPr baseColWidth="10" defaultColWidth="32.7109375" defaultRowHeight="12.75" x14ac:dyDescent="0.2"/>
  <cols>
    <col min="1" max="1" width="6.85546875" style="33" customWidth="1"/>
    <col min="2" max="2" width="14.28515625" style="75" customWidth="1"/>
    <col min="3" max="3" width="38.28515625" style="75" customWidth="1"/>
    <col min="4" max="4" width="31" style="75" customWidth="1"/>
    <col min="5" max="5" width="13" style="75" bestFit="1" customWidth="1"/>
    <col min="6" max="6" width="22.7109375" style="75" customWidth="1"/>
    <col min="7" max="7" width="22.28515625" style="75" customWidth="1"/>
    <col min="8" max="8" width="21.5703125" style="75" customWidth="1"/>
    <col min="9" max="9" width="15.5703125" style="75" customWidth="1"/>
    <col min="10" max="10" width="10.42578125" style="75" bestFit="1" customWidth="1"/>
    <col min="11" max="16384" width="32.7109375" style="75"/>
  </cols>
  <sheetData>
    <row r="1" spans="1:15" ht="15" x14ac:dyDescent="0.25">
      <c r="A1" s="1128" t="s">
        <v>262</v>
      </c>
      <c r="B1" s="569"/>
    </row>
    <row r="2" spans="1:15" ht="15" customHeight="1" x14ac:dyDescent="0.25">
      <c r="A2" s="567"/>
      <c r="B2" s="509" t="s">
        <v>642</v>
      </c>
      <c r="C2" s="5"/>
      <c r="D2" s="5"/>
      <c r="E2" s="7"/>
      <c r="F2" s="7"/>
      <c r="G2" s="7"/>
      <c r="H2" s="266"/>
    </row>
    <row r="3" spans="1:15" ht="15" customHeight="1" x14ac:dyDescent="0.25">
      <c r="A3" s="567"/>
      <c r="B3" s="381" t="s">
        <v>362</v>
      </c>
      <c r="C3" s="5"/>
      <c r="D3" s="5"/>
      <c r="E3" s="7"/>
      <c r="F3" s="7"/>
      <c r="G3" s="7"/>
      <c r="H3" s="7"/>
    </row>
    <row r="4" spans="1:15" s="558" customFormat="1" x14ac:dyDescent="0.2">
      <c r="A4" s="547"/>
      <c r="B4" s="55"/>
      <c r="C4" s="55"/>
      <c r="D4" s="55"/>
      <c r="E4" s="550"/>
      <c r="F4" s="550"/>
      <c r="G4" s="550"/>
      <c r="H4" s="55"/>
      <c r="I4" s="75"/>
      <c r="J4" s="75"/>
      <c r="K4" s="75"/>
      <c r="L4" s="75"/>
      <c r="M4" s="75"/>
      <c r="N4" s="75"/>
      <c r="O4" s="75"/>
    </row>
    <row r="5" spans="1:15" s="558" customFormat="1" x14ac:dyDescent="0.2">
      <c r="A5" s="547"/>
      <c r="B5" s="55"/>
      <c r="C5" s="55"/>
      <c r="D5" s="55"/>
      <c r="E5" s="550"/>
      <c r="F5" s="550"/>
      <c r="G5" s="550"/>
      <c r="H5" s="55"/>
      <c r="I5" s="75"/>
      <c r="J5" s="75"/>
      <c r="K5" s="75"/>
      <c r="L5" s="75"/>
      <c r="M5" s="75"/>
      <c r="N5" s="75"/>
      <c r="O5" s="75"/>
    </row>
    <row r="6" spans="1:15" ht="17.25" x14ac:dyDescent="0.2">
      <c r="B6" s="1194" t="s">
        <v>432</v>
      </c>
      <c r="C6" s="1194"/>
      <c r="D6" s="1194"/>
      <c r="E6" s="1194"/>
      <c r="F6" s="1194"/>
      <c r="G6" s="1194"/>
      <c r="H6" s="1194"/>
    </row>
    <row r="7" spans="1:15" ht="17.25" x14ac:dyDescent="0.2">
      <c r="B7" s="1194" t="s">
        <v>348</v>
      </c>
      <c r="C7" s="1194"/>
      <c r="D7" s="1194"/>
      <c r="E7" s="1194"/>
      <c r="F7" s="1194"/>
      <c r="G7" s="1194"/>
      <c r="H7" s="1194"/>
    </row>
    <row r="8" spans="1:15" ht="13.5" customHeight="1" x14ac:dyDescent="0.2">
      <c r="B8" s="1233" t="s">
        <v>803</v>
      </c>
      <c r="C8" s="1233"/>
      <c r="D8" s="1233"/>
      <c r="E8" s="1233"/>
      <c r="F8" s="1233"/>
      <c r="G8" s="1233"/>
      <c r="H8" s="1233"/>
    </row>
    <row r="9" spans="1:15" s="558" customFormat="1" x14ac:dyDescent="0.2">
      <c r="A9" s="547"/>
      <c r="B9" s="55"/>
      <c r="C9" s="559"/>
      <c r="D9" s="559"/>
      <c r="E9" s="550"/>
      <c r="F9" s="559"/>
      <c r="G9" s="559"/>
      <c r="H9" s="560"/>
      <c r="I9" s="75"/>
      <c r="J9" s="75"/>
      <c r="K9" s="75"/>
      <c r="L9" s="75"/>
      <c r="M9" s="75"/>
      <c r="N9" s="75"/>
      <c r="O9" s="75"/>
    </row>
    <row r="10" spans="1:15" s="558" customFormat="1" x14ac:dyDescent="0.2">
      <c r="A10" s="547"/>
      <c r="B10" s="55"/>
      <c r="C10" s="559"/>
      <c r="D10" s="559"/>
      <c r="E10" s="550"/>
      <c r="F10" s="559"/>
      <c r="G10" s="559"/>
      <c r="H10" s="560"/>
      <c r="I10" s="75"/>
      <c r="J10" s="75"/>
      <c r="K10" s="75"/>
      <c r="L10" s="75"/>
      <c r="M10" s="75"/>
      <c r="N10" s="75"/>
      <c r="O10" s="75"/>
    </row>
    <row r="11" spans="1:15" ht="13.5" thickBot="1" x14ac:dyDescent="0.25">
      <c r="B11" s="7"/>
      <c r="C11" s="267"/>
      <c r="D11" s="267"/>
      <c r="E11" s="7"/>
      <c r="F11" s="267"/>
      <c r="G11" s="267"/>
      <c r="H11" s="266" t="s">
        <v>349</v>
      </c>
    </row>
    <row r="12" spans="1:15" ht="13.5" customHeight="1" thickTop="1" x14ac:dyDescent="0.2">
      <c r="B12" s="1234" t="s">
        <v>350</v>
      </c>
      <c r="C12" s="1237" t="s">
        <v>345</v>
      </c>
      <c r="D12" s="1237" t="s">
        <v>277</v>
      </c>
      <c r="E12" s="1240" t="s">
        <v>346</v>
      </c>
      <c r="F12" s="1243" t="s">
        <v>351</v>
      </c>
      <c r="G12" s="1243" t="s">
        <v>397</v>
      </c>
      <c r="H12" s="1243" t="s">
        <v>398</v>
      </c>
    </row>
    <row r="13" spans="1:15" x14ac:dyDescent="0.2">
      <c r="B13" s="1235"/>
      <c r="C13" s="1238"/>
      <c r="D13" s="1238"/>
      <c r="E13" s="1241"/>
      <c r="F13" s="1244"/>
      <c r="G13" s="1244"/>
      <c r="H13" s="1244"/>
    </row>
    <row r="14" spans="1:15" x14ac:dyDescent="0.2">
      <c r="B14" s="1235"/>
      <c r="C14" s="1238"/>
      <c r="D14" s="1238"/>
      <c r="E14" s="1241"/>
      <c r="F14" s="1244"/>
      <c r="G14" s="1244"/>
      <c r="H14" s="1244"/>
    </row>
    <row r="15" spans="1:15" x14ac:dyDescent="0.2">
      <c r="B15" s="1235"/>
      <c r="C15" s="1238"/>
      <c r="D15" s="1238"/>
      <c r="E15" s="1241"/>
      <c r="F15" s="1244"/>
      <c r="G15" s="1244"/>
      <c r="H15" s="1244"/>
    </row>
    <row r="16" spans="1:15" x14ac:dyDescent="0.2">
      <c r="B16" s="1236"/>
      <c r="C16" s="1239"/>
      <c r="D16" s="1239"/>
      <c r="E16" s="1242"/>
      <c r="F16" s="1245"/>
      <c r="G16" s="1245"/>
      <c r="H16" s="1245"/>
    </row>
    <row r="17" spans="1:15" x14ac:dyDescent="0.2">
      <c r="B17" s="255"/>
      <c r="C17" s="268"/>
      <c r="D17" s="46"/>
      <c r="E17" s="269"/>
      <c r="F17" s="270"/>
      <c r="G17" s="270"/>
      <c r="H17" s="270"/>
    </row>
    <row r="18" spans="1:15" ht="15.75" x14ac:dyDescent="0.25">
      <c r="B18" s="271"/>
      <c r="C18" s="701" t="s">
        <v>363</v>
      </c>
      <c r="D18" s="18"/>
      <c r="E18" s="685"/>
      <c r="F18" s="702">
        <f>+F20+F23+F43</f>
        <v>32327339.914124027</v>
      </c>
      <c r="G18" s="702">
        <f>+G20+G23+G43</f>
        <v>32323583.850226678</v>
      </c>
      <c r="H18" s="702">
        <f>+H20+H23+H43</f>
        <v>32466129.962958019</v>
      </c>
    </row>
    <row r="19" spans="1:15" ht="15.75" x14ac:dyDescent="0.25">
      <c r="B19" s="271"/>
      <c r="C19" s="272"/>
      <c r="D19" s="273"/>
      <c r="E19" s="274"/>
      <c r="F19" s="275"/>
      <c r="G19" s="275"/>
      <c r="H19" s="275"/>
    </row>
    <row r="20" spans="1:15" s="569" customFormat="1" ht="15" x14ac:dyDescent="0.25">
      <c r="A20" s="567"/>
      <c r="B20" s="690"/>
      <c r="C20" s="691" t="s">
        <v>352</v>
      </c>
      <c r="D20" s="691"/>
      <c r="E20" s="700"/>
      <c r="F20" s="693">
        <f>+F21</f>
        <v>188866.87944093489</v>
      </c>
      <c r="G20" s="693">
        <f t="shared" ref="G20:H20" si="0">+G21</f>
        <v>188866.87944093489</v>
      </c>
      <c r="H20" s="693">
        <f t="shared" si="0"/>
        <v>331404.23219775007</v>
      </c>
      <c r="I20" s="75"/>
      <c r="J20" s="75"/>
      <c r="K20" s="75"/>
      <c r="L20" s="75"/>
      <c r="M20" s="75"/>
      <c r="N20" s="75"/>
      <c r="O20" s="75"/>
    </row>
    <row r="21" spans="1:15" x14ac:dyDescent="0.2">
      <c r="B21" s="687">
        <v>40182</v>
      </c>
      <c r="C21" s="688" t="s">
        <v>385</v>
      </c>
      <c r="D21" s="692" t="s">
        <v>278</v>
      </c>
      <c r="E21" s="689">
        <v>2022</v>
      </c>
      <c r="F21" s="694">
        <v>188866.87944093489</v>
      </c>
      <c r="G21" s="694">
        <v>188866.87944093489</v>
      </c>
      <c r="H21" s="695">
        <v>331404.23219775007</v>
      </c>
    </row>
    <row r="22" spans="1:15" x14ac:dyDescent="0.2">
      <c r="B22" s="271"/>
      <c r="C22" s="277"/>
      <c r="D22" s="278"/>
      <c r="E22" s="279"/>
      <c r="F22" s="23"/>
      <c r="G22" s="256"/>
      <c r="H22" s="256"/>
    </row>
    <row r="23" spans="1:15" s="566" customFormat="1" ht="15" x14ac:dyDescent="0.25">
      <c r="A23" s="561"/>
      <c r="B23" s="562"/>
      <c r="C23" s="691" t="s">
        <v>329</v>
      </c>
      <c r="D23" s="563"/>
      <c r="E23" s="564"/>
      <c r="F23" s="697">
        <f>SUM(F24:F41)</f>
        <v>32138473.034683093</v>
      </c>
      <c r="G23" s="697">
        <f>SUM(G24:G41)</f>
        <v>32134716.970785744</v>
      </c>
      <c r="H23" s="697">
        <f>SUM(H24:H41)</f>
        <v>32134716.970786899</v>
      </c>
      <c r="I23" s="75"/>
      <c r="J23" s="75"/>
      <c r="K23" s="75"/>
      <c r="L23" s="75"/>
      <c r="M23" s="75"/>
      <c r="N23" s="75"/>
      <c r="O23" s="75"/>
    </row>
    <row r="24" spans="1:15" x14ac:dyDescent="0.2">
      <c r="B24" s="687">
        <v>32875</v>
      </c>
      <c r="C24" s="688" t="s">
        <v>704</v>
      </c>
      <c r="D24" s="692" t="s">
        <v>51</v>
      </c>
      <c r="E24" s="689">
        <v>2089</v>
      </c>
      <c r="F24" s="694">
        <v>46950.798716856109</v>
      </c>
      <c r="G24" s="694">
        <v>43194.734819507619</v>
      </c>
      <c r="H24" s="695">
        <v>43194.734820658137</v>
      </c>
    </row>
    <row r="25" spans="1:15" x14ac:dyDescent="0.2">
      <c r="B25" s="687">
        <v>41323</v>
      </c>
      <c r="C25" s="688" t="s">
        <v>464</v>
      </c>
      <c r="D25" s="692" t="s">
        <v>272</v>
      </c>
      <c r="E25" s="689">
        <v>2018</v>
      </c>
      <c r="F25" s="694">
        <v>1008659.7025172844</v>
      </c>
      <c r="G25" s="694">
        <v>1008659.7025172844</v>
      </c>
      <c r="H25" s="695">
        <v>1008659.7025172844</v>
      </c>
    </row>
    <row r="26" spans="1:15" x14ac:dyDescent="0.2">
      <c r="B26" s="687">
        <v>41344</v>
      </c>
      <c r="C26" s="688" t="s">
        <v>462</v>
      </c>
      <c r="D26" s="692" t="s">
        <v>253</v>
      </c>
      <c r="E26" s="689">
        <v>2019</v>
      </c>
      <c r="F26" s="694">
        <v>2091310.4671836882</v>
      </c>
      <c r="G26" s="694">
        <v>2091310.4671836882</v>
      </c>
      <c r="H26" s="695">
        <v>2091310.4671836882</v>
      </c>
    </row>
    <row r="27" spans="1:15" x14ac:dyDescent="0.2">
      <c r="B27" s="687">
        <v>41435</v>
      </c>
      <c r="C27" s="688" t="s">
        <v>463</v>
      </c>
      <c r="D27" s="692" t="s">
        <v>272</v>
      </c>
      <c r="E27" s="689">
        <v>2019</v>
      </c>
      <c r="F27" s="694">
        <v>798586.89275708154</v>
      </c>
      <c r="G27" s="694">
        <v>798586.89275708154</v>
      </c>
      <c r="H27" s="695">
        <v>798586.89275708154</v>
      </c>
    </row>
    <row r="28" spans="1:15" x14ac:dyDescent="0.2">
      <c r="B28" s="687">
        <v>41631</v>
      </c>
      <c r="C28" s="688" t="s">
        <v>418</v>
      </c>
      <c r="D28" s="692" t="s">
        <v>272</v>
      </c>
      <c r="E28" s="689">
        <v>2020</v>
      </c>
      <c r="F28" s="694">
        <v>1886883.8504969585</v>
      </c>
      <c r="G28" s="694">
        <v>1886883.8504969585</v>
      </c>
      <c r="H28" s="695">
        <v>1886883.8504969585</v>
      </c>
    </row>
    <row r="29" spans="1:15" x14ac:dyDescent="0.2">
      <c r="B29" s="687">
        <v>41961</v>
      </c>
      <c r="C29" s="688" t="s">
        <v>743</v>
      </c>
      <c r="D29" s="692">
        <v>2.4E-2</v>
      </c>
      <c r="E29" s="689">
        <v>2018</v>
      </c>
      <c r="F29" s="694">
        <v>1172375.017</v>
      </c>
      <c r="G29" s="695">
        <v>1172375.017</v>
      </c>
      <c r="H29" s="695">
        <v>1172375.017</v>
      </c>
    </row>
    <row r="30" spans="1:15" x14ac:dyDescent="0.2">
      <c r="B30" s="687">
        <v>42312</v>
      </c>
      <c r="C30" s="688" t="s">
        <v>535</v>
      </c>
      <c r="D30" s="692" t="s">
        <v>272</v>
      </c>
      <c r="E30" s="689">
        <v>2018</v>
      </c>
      <c r="F30" s="694">
        <v>157569.1414281301</v>
      </c>
      <c r="G30" s="695">
        <v>157569.1414281301</v>
      </c>
      <c r="H30" s="695">
        <v>157569.1414281301</v>
      </c>
    </row>
    <row r="31" spans="1:15" x14ac:dyDescent="0.2">
      <c r="B31" s="687">
        <v>42312</v>
      </c>
      <c r="C31" s="688" t="s">
        <v>461</v>
      </c>
      <c r="D31" s="698">
        <v>2.5000000000000001E-2</v>
      </c>
      <c r="E31" s="689">
        <v>2018</v>
      </c>
      <c r="F31" s="694">
        <v>353468.98</v>
      </c>
      <c r="G31" s="695">
        <v>353468.98</v>
      </c>
      <c r="H31" s="695">
        <v>353468.98</v>
      </c>
    </row>
    <row r="32" spans="1:15" x14ac:dyDescent="0.2">
      <c r="B32" s="687">
        <v>42430</v>
      </c>
      <c r="C32" s="688" t="s">
        <v>476</v>
      </c>
      <c r="D32" s="692" t="s">
        <v>705</v>
      </c>
      <c r="E32" s="689">
        <v>2018</v>
      </c>
      <c r="F32" s="695">
        <v>565153.13845596614</v>
      </c>
      <c r="G32" s="695">
        <v>565153.13845596614</v>
      </c>
      <c r="H32" s="695">
        <v>565153.13845596614</v>
      </c>
    </row>
    <row r="33" spans="1:15" x14ac:dyDescent="0.2">
      <c r="A33" s="75"/>
      <c r="B33" s="687">
        <v>42430</v>
      </c>
      <c r="C33" s="688" t="s">
        <v>477</v>
      </c>
      <c r="D33" s="692" t="s">
        <v>706</v>
      </c>
      <c r="E33" s="689">
        <v>2020</v>
      </c>
      <c r="F33" s="694">
        <v>890988.07214155595</v>
      </c>
      <c r="G33" s="695">
        <v>890988.07214155595</v>
      </c>
      <c r="H33" s="695">
        <v>890988.07214155595</v>
      </c>
    </row>
    <row r="34" spans="1:15" x14ac:dyDescent="0.2">
      <c r="A34" s="75"/>
      <c r="B34" s="687">
        <v>42618</v>
      </c>
      <c r="C34" s="688" t="s">
        <v>546</v>
      </c>
      <c r="D34" s="692">
        <v>0.22750000000000001</v>
      </c>
      <c r="E34" s="689">
        <v>2018</v>
      </c>
      <c r="F34" s="694">
        <v>810194.09615323145</v>
      </c>
      <c r="G34" s="695">
        <v>810194.09615323145</v>
      </c>
      <c r="H34" s="695">
        <v>810194.09615323157</v>
      </c>
    </row>
    <row r="35" spans="1:15" x14ac:dyDescent="0.2">
      <c r="A35" s="75"/>
      <c r="B35" s="687">
        <v>42632</v>
      </c>
      <c r="C35" s="688" t="s">
        <v>545</v>
      </c>
      <c r="D35" s="692">
        <v>0.21199999999999999</v>
      </c>
      <c r="E35" s="689">
        <v>2018</v>
      </c>
      <c r="F35" s="694">
        <v>1331614.6623557862</v>
      </c>
      <c r="G35" s="695">
        <v>1331614.6623557862</v>
      </c>
      <c r="H35" s="695">
        <v>1331614.6623557862</v>
      </c>
    </row>
    <row r="36" spans="1:15" x14ac:dyDescent="0.2">
      <c r="A36" s="75"/>
      <c r="B36" s="687">
        <v>42646</v>
      </c>
      <c r="C36" s="688" t="s">
        <v>646</v>
      </c>
      <c r="D36" s="692">
        <v>0.18</v>
      </c>
      <c r="E36" s="689">
        <v>2021</v>
      </c>
      <c r="F36" s="694">
        <v>3329036.6562090525</v>
      </c>
      <c r="G36" s="695">
        <v>3329036.6562090525</v>
      </c>
      <c r="H36" s="695">
        <v>3329036.656209053</v>
      </c>
    </row>
    <row r="37" spans="1:15" x14ac:dyDescent="0.2">
      <c r="A37" s="75"/>
      <c r="B37" s="687">
        <v>42660</v>
      </c>
      <c r="C37" s="688" t="s">
        <v>644</v>
      </c>
      <c r="D37" s="692">
        <v>0.155</v>
      </c>
      <c r="E37" s="689">
        <v>2026</v>
      </c>
      <c r="F37" s="694">
        <v>3206098.496553781</v>
      </c>
      <c r="G37" s="695">
        <v>3206098.496553781</v>
      </c>
      <c r="H37" s="695">
        <v>3206098.4965537814</v>
      </c>
    </row>
    <row r="38" spans="1:15" x14ac:dyDescent="0.2">
      <c r="A38" s="75"/>
      <c r="B38" s="687">
        <v>42660</v>
      </c>
      <c r="C38" s="688" t="s">
        <v>645</v>
      </c>
      <c r="D38" s="692">
        <v>0.16</v>
      </c>
      <c r="E38" s="689">
        <v>2023</v>
      </c>
      <c r="F38" s="694">
        <v>1452988.6789317254</v>
      </c>
      <c r="G38" s="695">
        <v>1452988.6789317254</v>
      </c>
      <c r="H38" s="695">
        <v>1452988.6789317254</v>
      </c>
    </row>
    <row r="39" spans="1:15" x14ac:dyDescent="0.2">
      <c r="A39" s="75"/>
      <c r="B39" s="687">
        <v>42774</v>
      </c>
      <c r="C39" s="688" t="s">
        <v>665</v>
      </c>
      <c r="D39" s="692" t="s">
        <v>707</v>
      </c>
      <c r="E39" s="689">
        <v>2019</v>
      </c>
      <c r="F39" s="694">
        <v>4677292.6034664595</v>
      </c>
      <c r="G39" s="695">
        <v>4677292.6034664595</v>
      </c>
      <c r="H39" s="695">
        <v>4677292.6034664595</v>
      </c>
    </row>
    <row r="40" spans="1:15" x14ac:dyDescent="0.2">
      <c r="A40" s="75"/>
      <c r="B40" s="699">
        <v>42828</v>
      </c>
      <c r="C40" s="688" t="s">
        <v>708</v>
      </c>
      <c r="D40" s="698" t="s">
        <v>709</v>
      </c>
      <c r="E40" s="689">
        <v>2022</v>
      </c>
      <c r="F40" s="694">
        <v>2798506.6156747025</v>
      </c>
      <c r="G40" s="695">
        <v>2798506.6156747025</v>
      </c>
      <c r="H40" s="695">
        <v>2798506.6156747025</v>
      </c>
    </row>
    <row r="41" spans="1:15" x14ac:dyDescent="0.2">
      <c r="A41" s="75"/>
      <c r="B41" s="699">
        <v>42907</v>
      </c>
      <c r="C41" s="688" t="s">
        <v>710</v>
      </c>
      <c r="D41" s="698" t="s">
        <v>711</v>
      </c>
      <c r="E41" s="689">
        <v>2020</v>
      </c>
      <c r="F41" s="694">
        <v>5560795.1646408364</v>
      </c>
      <c r="G41" s="695">
        <v>5560795.1646408364</v>
      </c>
      <c r="H41" s="695">
        <v>5560795.1646408364</v>
      </c>
    </row>
    <row r="42" spans="1:15" x14ac:dyDescent="0.2">
      <c r="A42" s="75"/>
      <c r="B42" s="280"/>
      <c r="C42" s="277"/>
      <c r="D42" s="281"/>
      <c r="E42" s="282"/>
      <c r="F42" s="23"/>
      <c r="G42" s="256"/>
      <c r="H42" s="256"/>
    </row>
    <row r="43" spans="1:15" s="569" customFormat="1" ht="15" x14ac:dyDescent="0.25">
      <c r="B43" s="570"/>
      <c r="C43" s="691" t="s">
        <v>353</v>
      </c>
      <c r="D43" s="575"/>
      <c r="E43" s="686"/>
      <c r="F43" s="565"/>
      <c r="G43" s="276"/>
      <c r="H43" s="693">
        <v>8.7599733677067455</v>
      </c>
      <c r="I43" s="75"/>
      <c r="J43" s="75"/>
      <c r="K43" s="75"/>
      <c r="L43" s="75"/>
      <c r="M43" s="75"/>
      <c r="N43" s="75"/>
      <c r="O43" s="75"/>
    </row>
    <row r="44" spans="1:15" x14ac:dyDescent="0.2">
      <c r="A44" s="75"/>
      <c r="B44" s="280"/>
      <c r="C44" s="277"/>
      <c r="D44" s="281"/>
      <c r="E44" s="282"/>
      <c r="F44" s="23"/>
      <c r="G44" s="256"/>
      <c r="H44" s="1011"/>
    </row>
    <row r="45" spans="1:15" s="569" customFormat="1" ht="15.75" x14ac:dyDescent="0.25">
      <c r="B45" s="568"/>
      <c r="C45" s="701" t="s">
        <v>263</v>
      </c>
      <c r="D45" s="696"/>
      <c r="E45" s="1009"/>
      <c r="F45" s="702">
        <f>SUM(F46:F71)</f>
        <v>12943219.384810347</v>
      </c>
      <c r="G45" s="702">
        <f t="shared" ref="G45:H45" si="1">SUM(G46:G71)</f>
        <v>12943219.384810347</v>
      </c>
      <c r="H45" s="702">
        <f t="shared" si="1"/>
        <v>12943219.384810347</v>
      </c>
      <c r="I45" s="75"/>
      <c r="J45" s="75"/>
      <c r="K45" s="75"/>
      <c r="L45" s="75"/>
      <c r="M45" s="75"/>
      <c r="N45" s="75"/>
      <c r="O45" s="75"/>
    </row>
    <row r="46" spans="1:15" x14ac:dyDescent="0.2">
      <c r="A46" s="75"/>
      <c r="B46" s="687">
        <v>42347</v>
      </c>
      <c r="C46" s="688" t="s">
        <v>716</v>
      </c>
      <c r="D46" s="692">
        <v>0.17</v>
      </c>
      <c r="E46" s="1008">
        <v>2018</v>
      </c>
      <c r="F46" s="694">
        <v>228481.48111663881</v>
      </c>
      <c r="G46" s="694">
        <v>228481.48111663881</v>
      </c>
      <c r="H46" s="1012">
        <v>228481.48111663878</v>
      </c>
    </row>
    <row r="47" spans="1:15" x14ac:dyDescent="0.2">
      <c r="A47" s="75"/>
      <c r="B47" s="687">
        <v>42632</v>
      </c>
      <c r="C47" s="688" t="s">
        <v>734</v>
      </c>
      <c r="D47" s="692" t="s">
        <v>51</v>
      </c>
      <c r="E47" s="1008">
        <v>2018</v>
      </c>
      <c r="F47" s="694">
        <v>294011.19944</v>
      </c>
      <c r="G47" s="694">
        <v>294011.19944</v>
      </c>
      <c r="H47" s="1012">
        <v>294011.19944</v>
      </c>
    </row>
    <row r="48" spans="1:15" x14ac:dyDescent="0.2">
      <c r="A48" s="75"/>
      <c r="B48" s="687">
        <v>42765</v>
      </c>
      <c r="C48" s="688" t="s">
        <v>714</v>
      </c>
      <c r="D48" s="692" t="s">
        <v>715</v>
      </c>
      <c r="E48" s="1008">
        <v>2018</v>
      </c>
      <c r="F48" s="694">
        <v>905497.97061925416</v>
      </c>
      <c r="G48" s="694">
        <v>905497.97061925416</v>
      </c>
      <c r="H48" s="1012">
        <v>905497.97061925405</v>
      </c>
    </row>
    <row r="49" spans="1:8" x14ac:dyDescent="0.2">
      <c r="A49" s="75"/>
      <c r="B49" s="687">
        <v>42866</v>
      </c>
      <c r="C49" s="688" t="s">
        <v>712</v>
      </c>
      <c r="D49" s="692" t="s">
        <v>713</v>
      </c>
      <c r="E49" s="1008">
        <v>2018</v>
      </c>
      <c r="F49" s="694">
        <v>896176.66798052646</v>
      </c>
      <c r="G49" s="694">
        <v>896176.66798052646</v>
      </c>
      <c r="H49" s="1012">
        <v>896176.66798052646</v>
      </c>
    </row>
    <row r="50" spans="1:8" x14ac:dyDescent="0.2">
      <c r="A50" s="75"/>
      <c r="B50" s="687">
        <v>42907</v>
      </c>
      <c r="C50" s="688" t="s">
        <v>717</v>
      </c>
      <c r="D50" s="692" t="s">
        <v>433</v>
      </c>
      <c r="E50" s="1008">
        <v>2018</v>
      </c>
      <c r="F50" s="694">
        <v>227498.37543011154</v>
      </c>
      <c r="G50" s="694">
        <v>227498.37543011154</v>
      </c>
      <c r="H50" s="1012">
        <v>227498.37543011154</v>
      </c>
    </row>
    <row r="51" spans="1:8" x14ac:dyDescent="0.2">
      <c r="A51" s="75"/>
      <c r="B51" s="687">
        <v>42943</v>
      </c>
      <c r="C51" s="688" t="s">
        <v>781</v>
      </c>
      <c r="D51" s="692" t="s">
        <v>433</v>
      </c>
      <c r="E51" s="1008">
        <v>2018</v>
      </c>
      <c r="F51" s="694">
        <v>53264.586507014945</v>
      </c>
      <c r="G51" s="694">
        <v>53264.586507014945</v>
      </c>
      <c r="H51" s="1012">
        <v>53264.586507014945</v>
      </c>
    </row>
    <row r="52" spans="1:8" x14ac:dyDescent="0.2">
      <c r="A52" s="75"/>
      <c r="B52" s="687">
        <v>42965</v>
      </c>
      <c r="C52" s="688" t="s">
        <v>778</v>
      </c>
      <c r="D52" s="692" t="s">
        <v>433</v>
      </c>
      <c r="E52" s="1008">
        <v>2018</v>
      </c>
      <c r="F52" s="694">
        <v>23969.063928156727</v>
      </c>
      <c r="G52" s="694">
        <v>23969.063928156727</v>
      </c>
      <c r="H52" s="1012">
        <v>23969.063928156727</v>
      </c>
    </row>
    <row r="53" spans="1:8" x14ac:dyDescent="0.2">
      <c r="A53" s="75"/>
      <c r="B53" s="687">
        <v>42975</v>
      </c>
      <c r="C53" s="688" t="s">
        <v>777</v>
      </c>
      <c r="D53" s="692" t="s">
        <v>433</v>
      </c>
      <c r="E53" s="1008">
        <v>2018</v>
      </c>
      <c r="F53" s="694">
        <v>4431.1889188354226</v>
      </c>
      <c r="G53" s="694">
        <v>4431.1889188354226</v>
      </c>
      <c r="H53" s="1012">
        <v>4431.1889188354226</v>
      </c>
    </row>
    <row r="54" spans="1:8" x14ac:dyDescent="0.2">
      <c r="A54" s="75"/>
      <c r="B54" s="687">
        <v>42977</v>
      </c>
      <c r="C54" s="688" t="s">
        <v>780</v>
      </c>
      <c r="D54" s="692" t="s">
        <v>433</v>
      </c>
      <c r="E54" s="1008">
        <v>2018</v>
      </c>
      <c r="F54" s="694">
        <v>42611.669205611957</v>
      </c>
      <c r="G54" s="694">
        <v>42611.669205611957</v>
      </c>
      <c r="H54" s="1012">
        <v>42611.669205611957</v>
      </c>
    </row>
    <row r="55" spans="1:8" x14ac:dyDescent="0.2">
      <c r="A55" s="75"/>
      <c r="B55" s="687">
        <v>42999</v>
      </c>
      <c r="C55" s="688" t="s">
        <v>779</v>
      </c>
      <c r="D55" s="692" t="s">
        <v>433</v>
      </c>
      <c r="E55" s="1008">
        <v>2018</v>
      </c>
      <c r="F55" s="694">
        <v>37285.21055491046</v>
      </c>
      <c r="G55" s="694">
        <v>37285.21055491046</v>
      </c>
      <c r="H55" s="1012">
        <v>37285.210554910467</v>
      </c>
    </row>
    <row r="56" spans="1:8" x14ac:dyDescent="0.2">
      <c r="A56" s="75"/>
      <c r="B56" s="687">
        <v>43084</v>
      </c>
      <c r="C56" s="688" t="s">
        <v>840</v>
      </c>
      <c r="D56" s="692" t="s">
        <v>51</v>
      </c>
      <c r="E56" s="1008">
        <v>2018</v>
      </c>
      <c r="F56" s="694">
        <v>667089.38671155099</v>
      </c>
      <c r="G56" s="694">
        <v>667089.38671155099</v>
      </c>
      <c r="H56" s="1012">
        <v>667089.38671155099</v>
      </c>
    </row>
    <row r="57" spans="1:8" x14ac:dyDescent="0.2">
      <c r="A57" s="75"/>
      <c r="B57" s="687">
        <v>43084</v>
      </c>
      <c r="C57" s="688" t="s">
        <v>841</v>
      </c>
      <c r="D57" s="692" t="s">
        <v>51</v>
      </c>
      <c r="E57" s="1008">
        <v>2018</v>
      </c>
      <c r="F57" s="694">
        <v>517346.11061989324</v>
      </c>
      <c r="G57" s="694">
        <v>517346.11061989324</v>
      </c>
      <c r="H57" s="1012">
        <v>517346.11061989324</v>
      </c>
    </row>
    <row r="58" spans="1:8" x14ac:dyDescent="0.2">
      <c r="A58" s="75"/>
      <c r="B58" s="687">
        <v>43084</v>
      </c>
      <c r="C58" s="688" t="s">
        <v>842</v>
      </c>
      <c r="D58" s="692" t="s">
        <v>51</v>
      </c>
      <c r="E58" s="1008">
        <v>2018</v>
      </c>
      <c r="F58" s="694">
        <v>327587.2971950869</v>
      </c>
      <c r="G58" s="694">
        <v>327587.2971950869</v>
      </c>
      <c r="H58" s="1012">
        <v>327587.2971950869</v>
      </c>
    </row>
    <row r="59" spans="1:8" x14ac:dyDescent="0.2">
      <c r="A59" s="75"/>
      <c r="B59" s="687">
        <v>43084</v>
      </c>
      <c r="C59" s="688" t="s">
        <v>843</v>
      </c>
      <c r="D59" s="692" t="s">
        <v>51</v>
      </c>
      <c r="E59" s="1008">
        <v>2018</v>
      </c>
      <c r="F59" s="694">
        <v>1393928.695497012</v>
      </c>
      <c r="G59" s="694">
        <v>1393928.695497012</v>
      </c>
      <c r="H59" s="1012">
        <v>1393928.6954970118</v>
      </c>
    </row>
    <row r="60" spans="1:8" x14ac:dyDescent="0.2">
      <c r="A60" s="75"/>
      <c r="B60" s="687">
        <v>43095</v>
      </c>
      <c r="C60" s="688" t="s">
        <v>844</v>
      </c>
      <c r="D60" s="692" t="s">
        <v>845</v>
      </c>
      <c r="E60" s="1008">
        <v>2018</v>
      </c>
      <c r="F60" s="694">
        <v>4860393.5187651142</v>
      </c>
      <c r="G60" s="694">
        <v>4860393.5187651142</v>
      </c>
      <c r="H60" s="1012">
        <v>4860393.5187651142</v>
      </c>
    </row>
    <row r="61" spans="1:8" x14ac:dyDescent="0.2">
      <c r="A61" s="75"/>
      <c r="B61" s="687">
        <v>43097</v>
      </c>
      <c r="C61" s="688" t="s">
        <v>846</v>
      </c>
      <c r="D61" s="692" t="s">
        <v>845</v>
      </c>
      <c r="E61" s="1008">
        <v>2018</v>
      </c>
      <c r="F61" s="694">
        <v>798968.79760522419</v>
      </c>
      <c r="G61" s="694">
        <v>798968.79760522419</v>
      </c>
      <c r="H61" s="1012">
        <v>798968.79760522419</v>
      </c>
    </row>
    <row r="62" spans="1:8" x14ac:dyDescent="0.2">
      <c r="A62" s="75"/>
      <c r="B62" s="687">
        <v>43097</v>
      </c>
      <c r="C62" s="688" t="s">
        <v>847</v>
      </c>
      <c r="D62" s="692" t="s">
        <v>433</v>
      </c>
      <c r="E62" s="1008">
        <v>2018</v>
      </c>
      <c r="F62" s="694">
        <v>17076.821435800193</v>
      </c>
      <c r="G62" s="694">
        <v>17076.821435800193</v>
      </c>
      <c r="H62" s="1012">
        <v>17076.821435800193</v>
      </c>
    </row>
    <row r="63" spans="1:8" x14ac:dyDescent="0.2">
      <c r="A63" s="75"/>
      <c r="B63" s="687">
        <v>43097</v>
      </c>
      <c r="C63" s="688" t="s">
        <v>848</v>
      </c>
      <c r="D63" s="692" t="s">
        <v>845</v>
      </c>
      <c r="E63" s="1008">
        <v>2018</v>
      </c>
      <c r="F63" s="694">
        <v>319587.51904208964</v>
      </c>
      <c r="G63" s="694">
        <v>319587.51904208964</v>
      </c>
      <c r="H63" s="1012">
        <v>319587.51904208964</v>
      </c>
    </row>
    <row r="64" spans="1:8" x14ac:dyDescent="0.2">
      <c r="A64" s="75"/>
      <c r="B64" s="687">
        <v>43046</v>
      </c>
      <c r="C64" s="688" t="s">
        <v>849</v>
      </c>
      <c r="D64" s="692" t="s">
        <v>433</v>
      </c>
      <c r="E64" s="1008">
        <v>2018</v>
      </c>
      <c r="F64" s="694">
        <v>22498.808950581115</v>
      </c>
      <c r="G64" s="694">
        <v>22498.808950581115</v>
      </c>
      <c r="H64" s="1012">
        <v>22498.808950581115</v>
      </c>
    </row>
    <row r="65" spans="1:15" x14ac:dyDescent="0.2">
      <c r="A65" s="75"/>
      <c r="B65" s="687">
        <v>43054</v>
      </c>
      <c r="C65" s="688" t="s">
        <v>850</v>
      </c>
      <c r="D65" s="692" t="s">
        <v>433</v>
      </c>
      <c r="E65" s="1008">
        <v>2018</v>
      </c>
      <c r="F65" s="694">
        <v>42611.669205611957</v>
      </c>
      <c r="G65" s="694">
        <v>42611.669205611957</v>
      </c>
      <c r="H65" s="1012">
        <v>42611.669205611957</v>
      </c>
    </row>
    <row r="66" spans="1:15" x14ac:dyDescent="0.2">
      <c r="A66" s="75"/>
      <c r="B66" s="687">
        <v>43084</v>
      </c>
      <c r="C66" s="688" t="s">
        <v>851</v>
      </c>
      <c r="D66" s="692" t="s">
        <v>433</v>
      </c>
      <c r="E66" s="1008">
        <v>2018</v>
      </c>
      <c r="F66" s="694">
        <v>27164.939118577622</v>
      </c>
      <c r="G66" s="694">
        <v>27164.939118577622</v>
      </c>
      <c r="H66" s="1012">
        <v>27164.939118577626</v>
      </c>
    </row>
    <row r="67" spans="1:15" x14ac:dyDescent="0.2">
      <c r="A67" s="75"/>
      <c r="B67" s="687">
        <v>43025</v>
      </c>
      <c r="C67" s="688" t="s">
        <v>852</v>
      </c>
      <c r="D67" s="692" t="s">
        <v>433</v>
      </c>
      <c r="E67" s="1008">
        <v>2018</v>
      </c>
      <c r="F67" s="694">
        <v>15979.375952104483</v>
      </c>
      <c r="G67" s="694">
        <v>15979.375952104483</v>
      </c>
      <c r="H67" s="1012">
        <v>15979.375952104483</v>
      </c>
    </row>
    <row r="68" spans="1:15" x14ac:dyDescent="0.2">
      <c r="A68" s="75"/>
      <c r="B68" s="687">
        <v>43087</v>
      </c>
      <c r="C68" s="688" t="s">
        <v>853</v>
      </c>
      <c r="D68" s="692" t="s">
        <v>433</v>
      </c>
      <c r="E68" s="1008">
        <v>2018</v>
      </c>
      <c r="F68" s="694">
        <v>117182.09031543287</v>
      </c>
      <c r="G68" s="694">
        <v>117182.09031543287</v>
      </c>
      <c r="H68" s="1012">
        <v>117182.09031543288</v>
      </c>
    </row>
    <row r="69" spans="1:15" x14ac:dyDescent="0.2">
      <c r="A69" s="75"/>
      <c r="B69" s="687">
        <v>43091</v>
      </c>
      <c r="C69" s="688" t="s">
        <v>854</v>
      </c>
      <c r="D69" s="692" t="s">
        <v>433</v>
      </c>
      <c r="E69" s="1008">
        <v>2018</v>
      </c>
      <c r="F69" s="694">
        <v>37285.21055491046</v>
      </c>
      <c r="G69" s="694">
        <v>37285.21055491046</v>
      </c>
      <c r="H69" s="1012">
        <v>37285.210554910467</v>
      </c>
    </row>
    <row r="70" spans="1:15" x14ac:dyDescent="0.2">
      <c r="A70" s="75"/>
      <c r="B70" s="687">
        <v>43091</v>
      </c>
      <c r="C70" s="688" t="s">
        <v>855</v>
      </c>
      <c r="D70" s="692" t="s">
        <v>845</v>
      </c>
      <c r="E70" s="1008">
        <v>2018</v>
      </c>
      <c r="F70" s="694">
        <v>798968.79760522419</v>
      </c>
      <c r="G70" s="694">
        <v>798968.79760522419</v>
      </c>
      <c r="H70" s="1012">
        <v>798968.79760522419</v>
      </c>
    </row>
    <row r="71" spans="1:15" x14ac:dyDescent="0.2">
      <c r="A71" s="75"/>
      <c r="B71" s="687">
        <v>43095</v>
      </c>
      <c r="C71" s="688" t="s">
        <v>856</v>
      </c>
      <c r="D71" s="692" t="s">
        <v>845</v>
      </c>
      <c r="E71" s="1008">
        <v>2018</v>
      </c>
      <c r="F71" s="694">
        <v>266322.93253507471</v>
      </c>
      <c r="G71" s="694">
        <v>266322.93253507471</v>
      </c>
      <c r="H71" s="1012">
        <v>266322.93253507477</v>
      </c>
    </row>
    <row r="72" spans="1:15" ht="15" x14ac:dyDescent="0.25">
      <c r="A72" s="75"/>
      <c r="B72" s="271"/>
      <c r="C72" s="277"/>
      <c r="D72" s="278"/>
      <c r="E72" s="1010"/>
      <c r="F72" s="23"/>
      <c r="G72" s="23"/>
      <c r="H72" s="1011"/>
    </row>
    <row r="73" spans="1:15" s="703" customFormat="1" ht="15.75" x14ac:dyDescent="0.25">
      <c r="B73" s="704"/>
      <c r="C73" s="701" t="s">
        <v>470</v>
      </c>
      <c r="D73" s="705"/>
      <c r="E73" s="706"/>
      <c r="F73" s="702">
        <f>+F74</f>
        <v>122.74088909247797</v>
      </c>
      <c r="G73" s="702">
        <f>+G74</f>
        <v>11.390354507781955</v>
      </c>
      <c r="H73" s="702">
        <f>+H74</f>
        <v>13.585637204248384</v>
      </c>
      <c r="I73" s="75"/>
      <c r="J73" s="75"/>
      <c r="K73" s="75"/>
      <c r="L73" s="75"/>
      <c r="M73" s="75"/>
      <c r="N73" s="75"/>
      <c r="O73" s="75"/>
    </row>
    <row r="74" spans="1:15" x14ac:dyDescent="0.2">
      <c r="A74" s="75"/>
      <c r="B74" s="687">
        <v>37201</v>
      </c>
      <c r="C74" s="688" t="s">
        <v>354</v>
      </c>
      <c r="D74" s="692">
        <v>7.0000000000000007E-2</v>
      </c>
      <c r="E74" s="689">
        <v>2019</v>
      </c>
      <c r="F74" s="694">
        <v>122.74088909247797</v>
      </c>
      <c r="G74" s="695">
        <v>11.390354507781955</v>
      </c>
      <c r="H74" s="695">
        <v>13.585637204248384</v>
      </c>
    </row>
    <row r="75" spans="1:15" ht="15" x14ac:dyDescent="0.25">
      <c r="A75" s="75"/>
      <c r="B75" s="271"/>
      <c r="C75" s="277"/>
      <c r="D75" s="283"/>
      <c r="E75" s="2"/>
      <c r="F75" s="23"/>
      <c r="G75" s="256"/>
      <c r="H75" s="256"/>
    </row>
    <row r="76" spans="1:15" s="703" customFormat="1" ht="15.75" x14ac:dyDescent="0.25">
      <c r="B76" s="704"/>
      <c r="C76" s="701" t="s">
        <v>416</v>
      </c>
      <c r="D76" s="705"/>
      <c r="E76" s="706"/>
      <c r="F76" s="702">
        <f>SUM(F77:F78)</f>
        <v>1328708.4891500049</v>
      </c>
      <c r="G76" s="702">
        <f t="shared" ref="G76:H76" si="2">SUM(G77:G78)</f>
        <v>1328708.4891500049</v>
      </c>
      <c r="H76" s="702">
        <f t="shared" si="2"/>
        <v>1328708.4891500049</v>
      </c>
      <c r="I76" s="75"/>
      <c r="J76" s="75"/>
      <c r="K76" s="75"/>
      <c r="L76" s="75"/>
      <c r="M76" s="75"/>
      <c r="N76" s="75"/>
      <c r="O76" s="75"/>
    </row>
    <row r="77" spans="1:15" x14ac:dyDescent="0.2">
      <c r="A77" s="75"/>
      <c r="B77" s="687">
        <v>41344</v>
      </c>
      <c r="C77" s="688" t="s">
        <v>415</v>
      </c>
      <c r="D77" s="692" t="s">
        <v>253</v>
      </c>
      <c r="E77" s="689">
        <v>2019</v>
      </c>
      <c r="F77" s="694">
        <v>263416.75900970481</v>
      </c>
      <c r="G77" s="695">
        <v>263416.75900970481</v>
      </c>
      <c r="H77" s="695">
        <v>263416.75900970481</v>
      </c>
    </row>
    <row r="78" spans="1:15" x14ac:dyDescent="0.2">
      <c r="A78" s="75"/>
      <c r="B78" s="687">
        <v>43089</v>
      </c>
      <c r="C78" s="688" t="s">
        <v>857</v>
      </c>
      <c r="D78" s="692" t="s">
        <v>51</v>
      </c>
      <c r="E78" s="689">
        <v>2018</v>
      </c>
      <c r="F78" s="694">
        <v>1065291.7301403</v>
      </c>
      <c r="G78" s="695">
        <v>1065291.7301403</v>
      </c>
      <c r="H78" s="695">
        <v>1065291.7301403</v>
      </c>
    </row>
    <row r="79" spans="1:15" ht="15" customHeight="1" x14ac:dyDescent="0.2">
      <c r="A79" s="75"/>
      <c r="B79" s="271"/>
      <c r="C79" s="277"/>
      <c r="D79" s="283"/>
      <c r="E79" s="284"/>
      <c r="F79" s="23"/>
      <c r="G79" s="256"/>
      <c r="H79" s="256"/>
    </row>
    <row r="80" spans="1:15" ht="16.5" thickBot="1" x14ac:dyDescent="0.25">
      <c r="A80" s="75"/>
      <c r="B80" s="1231" t="s">
        <v>330</v>
      </c>
      <c r="C80" s="1231"/>
      <c r="D80" s="1231"/>
      <c r="E80" s="1232"/>
      <c r="F80" s="440">
        <f>+F76+F45+F73+F18</f>
        <v>46599390.528973475</v>
      </c>
      <c r="G80" s="440">
        <f>+G76+G45+G73+G18</f>
        <v>46595523.114541538</v>
      </c>
      <c r="H80" s="440">
        <f>+H76+H45+H73+H18</f>
        <v>46738071.422555573</v>
      </c>
    </row>
    <row r="81" spans="1:8" ht="13.5" thickTop="1" x14ac:dyDescent="0.2">
      <c r="A81" s="75"/>
      <c r="B81" s="285"/>
      <c r="C81" s="7"/>
      <c r="D81" s="7"/>
      <c r="E81" s="7"/>
      <c r="F81" s="7"/>
      <c r="G81" s="205"/>
      <c r="H81" s="286"/>
    </row>
    <row r="82" spans="1:8" x14ac:dyDescent="0.2">
      <c r="A82" s="75"/>
      <c r="B82" s="31" t="s">
        <v>858</v>
      </c>
      <c r="C82" s="7"/>
      <c r="D82" s="7"/>
      <c r="E82" s="7"/>
      <c r="F82" s="114"/>
      <c r="G82" s="114"/>
      <c r="H82" s="114"/>
    </row>
    <row r="83" spans="1:8" x14ac:dyDescent="0.2">
      <c r="A83" s="75"/>
      <c r="B83" s="31" t="s">
        <v>859</v>
      </c>
      <c r="C83" s="7"/>
      <c r="D83" s="7"/>
      <c r="E83" s="7"/>
      <c r="F83" s="205"/>
      <c r="G83" s="205"/>
      <c r="H83" s="286"/>
    </row>
    <row r="84" spans="1:8" x14ac:dyDescent="0.2">
      <c r="A84" s="75"/>
      <c r="B84" s="285"/>
      <c r="C84" s="7"/>
      <c r="D84" s="7"/>
      <c r="E84" s="7"/>
      <c r="F84" s="7"/>
      <c r="G84" s="205"/>
      <c r="H84" s="142"/>
    </row>
    <row r="85" spans="1:8" x14ac:dyDescent="0.2">
      <c r="A85" s="75"/>
      <c r="G85" s="287"/>
    </row>
    <row r="87" spans="1:8" x14ac:dyDescent="0.2">
      <c r="A87" s="75"/>
      <c r="H87" s="287"/>
    </row>
    <row r="88" spans="1:8" x14ac:dyDescent="0.2">
      <c r="A88" s="75"/>
      <c r="H88" s="288"/>
    </row>
  </sheetData>
  <sortState ref="B47:H67">
    <sortCondition ref="B47:B67"/>
  </sortState>
  <mergeCells count="11">
    <mergeCell ref="B80:E80"/>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34</vt:i4>
      </vt:variant>
    </vt:vector>
  </HeadingPairs>
  <TitlesOfParts>
    <vt:vector size="66" baseType="lpstr">
      <vt:lpstr>INDICE</vt:lpstr>
      <vt:lpstr>A.1.1</vt:lpstr>
      <vt:lpstr>A.1.2</vt:lpstr>
      <vt:lpstr>A.1.3</vt:lpstr>
      <vt:lpstr>A.1.4</vt:lpstr>
      <vt:lpstr>A.1.5</vt:lpstr>
      <vt:lpstr>A.1.6</vt:lpstr>
      <vt:lpstr>A.1.7</vt:lpstr>
      <vt:lpstr>A.1.8</vt:lpstr>
      <vt:lpstr>A.1.9</vt:lpstr>
      <vt:lpstr>A.1.10</vt:lpstr>
      <vt:lpstr>A.1.11</vt:lpstr>
      <vt:lpstr>A.2.1</vt:lpstr>
      <vt:lpstr>A.2.2</vt:lpstr>
      <vt:lpstr>A.2.3</vt:lpstr>
      <vt:lpstr>A.2.4</vt:lpstr>
      <vt:lpstr>A.2.5</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A.1.11!Área_de_impresión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A.2.5!Área_de_impresión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dc:title>
  <dc:subject>Capítulo Deuda Pública</dc:subject>
  <dc:creator>Maria Eugenia  Carrasco Lucas</dc:creator>
  <cp:lastModifiedBy>Maria Eugenia  Carrasco Lucas</cp:lastModifiedBy>
  <cp:lastPrinted>2017-11-13T20:03:10Z</cp:lastPrinted>
  <dcterms:created xsi:type="dcterms:W3CDTF">1999-01-19T22:36:21Z</dcterms:created>
  <dcterms:modified xsi:type="dcterms:W3CDTF">2018-06-06T19:02:06Z</dcterms:modified>
</cp:coreProperties>
</file>