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X:\0INFORMA\Boletin Fiscal\2016\IV Trim\"/>
    </mc:Choice>
  </mc:AlternateContent>
  <bookViews>
    <workbookView xWindow="-15" yWindow="1125" windowWidth="7650" windowHeight="7515" tabRatio="896"/>
  </bookViews>
  <sheets>
    <sheet name="INDICE" sheetId="69" r:id="rId1"/>
    <sheet name="A.1.1" sheetId="111" r:id="rId2"/>
    <sheet name="A.1.2" sheetId="95" r:id="rId3"/>
    <sheet name="A.1.3" sheetId="79" r:id="rId4"/>
    <sheet name="A.1.4" sheetId="6" r:id="rId5"/>
    <sheet name="A.1.5" sheetId="13" r:id="rId6"/>
    <sheet name="A.1.6" sheetId="97" r:id="rId7"/>
    <sheet name="A.1.7" sheetId="101" r:id="rId8"/>
    <sheet name="A.1.8" sheetId="98" r:id="rId9"/>
    <sheet name="A.1.9" sheetId="99" r:id="rId10"/>
    <sheet name="A.1.10" sheetId="100" r:id="rId11"/>
    <sheet name="A.1.11" sheetId="93" r:id="rId12"/>
    <sheet name="A.2.1" sheetId="17" r:id="rId13"/>
    <sheet name="A.2.2" sheetId="88" r:id="rId14"/>
    <sheet name="A.2.3" sheetId="113" r:id="rId15"/>
    <sheet name="A.2.4" sheetId="102" r:id="rId16"/>
    <sheet name="A.2.5" sheetId="91" r:id="rId17"/>
    <sheet name="A.3.1" sheetId="103" r:id="rId18"/>
    <sheet name="A.3.2" sheetId="104" r:id="rId19"/>
    <sheet name="A.3.3" sheetId="105" r:id="rId20"/>
    <sheet name="A.3.4" sheetId="106" r:id="rId21"/>
    <sheet name="A.3.5" sheetId="107" r:id="rId22"/>
    <sheet name="A.3.6" sheetId="108" r:id="rId23"/>
    <sheet name="A.3.7" sheetId="109" r:id="rId24"/>
    <sheet name="A.3.8" sheetId="110" r:id="rId25"/>
    <sheet name="A.4.1" sheetId="42" r:id="rId26"/>
    <sheet name="A.4.2" sheetId="46" r:id="rId27"/>
    <sheet name="A.4.3" sheetId="12" r:id="rId28"/>
    <sheet name="A.4.4" sheetId="76" r:id="rId29"/>
    <sheet name="A.4.5" sheetId="55" r:id="rId30"/>
    <sheet name="A.4.6" sheetId="56" r:id="rId31"/>
    <sheet name="A.4.7" sheetId="114"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r" localSheetId="1">#REF!</definedName>
    <definedName name="__r" localSheetId="11">#REF!</definedName>
    <definedName name="__r" localSheetId="2">#REF!</definedName>
    <definedName name="__r" localSheetId="3">#REF!</definedName>
    <definedName name="__r" localSheetId="13">#REF!</definedName>
    <definedName name="__r" localSheetId="16">#REF!</definedName>
    <definedName name="__r" localSheetId="28">#REF!</definedName>
    <definedName name="__r" localSheetId="31">#REF!</definedName>
    <definedName name="__r">#REF!</definedName>
    <definedName name="_xlnm._FilterDatabase" localSheetId="17" hidden="1">A.3.1!$B$18:$O$20</definedName>
    <definedName name="_r" localSheetId="1">#REF!</definedName>
    <definedName name="_r" localSheetId="11">#REF!</definedName>
    <definedName name="_r" localSheetId="2">#REF!</definedName>
    <definedName name="_r" localSheetId="3">#REF!</definedName>
    <definedName name="_r" localSheetId="13">#REF!</definedName>
    <definedName name="_r" localSheetId="16">#REF!</definedName>
    <definedName name="_r" localSheetId="28">#REF!</definedName>
    <definedName name="_r" localSheetId="31">#REF!</definedName>
    <definedName name="_r">#REF!</definedName>
    <definedName name="_xlnm.Print_Area" localSheetId="1">A.1.1!$B$2:$D$97</definedName>
    <definedName name="_xlnm.Print_Area" localSheetId="10">A.1.10!$B$2:$H$97</definedName>
    <definedName name="_xlnm.Print_Area" localSheetId="11">A.1.11!$B$2:$G$183</definedName>
    <definedName name="_xlnm.Print_Area" localSheetId="2">A.1.2!$B$2:$C$57</definedName>
    <definedName name="_xlnm.Print_Area" localSheetId="3">A.1.3!$B$2:$D$81</definedName>
    <definedName name="_xlnm.Print_Area" localSheetId="4">A.1.4!$B$2:$E$22</definedName>
    <definedName name="_xlnm.Print_Area" localSheetId="5">A.1.5!$B$2:$H$54</definedName>
    <definedName name="_xlnm.Print_Area" localSheetId="6">A.1.6!$B$2:$C$57</definedName>
    <definedName name="_xlnm.Print_Area" localSheetId="7">A.1.7!$B$2:$C$35</definedName>
    <definedName name="_xlnm.Print_Area" localSheetId="8">A.1.8!$B$2:$H$86</definedName>
    <definedName name="_xlnm.Print_Area" localSheetId="9">A.1.9!$B$2:$H$67</definedName>
    <definedName name="_xlnm.Print_Area" localSheetId="12">A.2.1!$B$2:$G$85</definedName>
    <definedName name="_xlnm.Print_Area" localSheetId="13">A.2.2!$B$87:$E$110,A.2.2!$B$2:$D$77</definedName>
    <definedName name="_xlnm.Print_Area" localSheetId="14">A.2.3!$B$2:$D$83</definedName>
    <definedName name="_xlnm.Print_Area" localSheetId="15">A.2.4!$B$2:$F$74</definedName>
    <definedName name="_xlnm.Print_Area" localSheetId="16">A.2.5!$B$2:$AB$54</definedName>
    <definedName name="_xlnm.Print_Area" localSheetId="17">A.3.1!$B$2:$O$63</definedName>
    <definedName name="_xlnm.Print_Area" localSheetId="18">A.3.2!$B$2:$O$142</definedName>
    <definedName name="_xlnm.Print_Area" localSheetId="19">A.3.3!$B$2:$O$144</definedName>
    <definedName name="_xlnm.Print_Area" localSheetId="20">A.3.4!$B$2:$O$145</definedName>
    <definedName name="_xlnm.Print_Area" localSheetId="21">A.3.5!$B$2:$O$145</definedName>
    <definedName name="_xlnm.Print_Area" localSheetId="22">A.3.6!$B$2:$N$72</definedName>
    <definedName name="_xlnm.Print_Area" localSheetId="23">A.3.7!$B$2:$AJ$145</definedName>
    <definedName name="_xlnm.Print_Area" localSheetId="24">A.3.8!$B$2:$AJ$144</definedName>
    <definedName name="_xlnm.Print_Area" localSheetId="25">A.4.1!$B$2:$F$31</definedName>
    <definedName name="_xlnm.Print_Area" localSheetId="26">A.4.2!$B$2:$E$59</definedName>
    <definedName name="_xlnm.Print_Area" localSheetId="27">A.4.3!$B$2:$C$43</definedName>
    <definedName name="_xlnm.Print_Area" localSheetId="28">A.4.4!$B$2:$AB$39</definedName>
    <definedName name="_xlnm.Print_Area" localSheetId="29">A.4.5!$B$2:$F$92</definedName>
    <definedName name="_xlnm.Print_Area" localSheetId="30">A.4.6!$B$2:$I$27</definedName>
    <definedName name="_xlnm.Print_Area" localSheetId="31">A.4.7!$B$2:$M$64</definedName>
    <definedName name="_xlnm.Print_Area" localSheetId="0">INDICE!$B$2:$C$44</definedName>
    <definedName name="Coef" localSheetId="14">[1]CoefStocks!$A$4:$AT$260</definedName>
    <definedName name="Coef" localSheetId="29">[2]CoefStocks!$A$4:$AT$260</definedName>
    <definedName name="Coef" localSheetId="30">[2]CoefStocks!$A$4:$AT$260</definedName>
    <definedName name="Coef">[2]CoefStocks!$A$4:$AT$260</definedName>
    <definedName name="CVAL">[3]Resumen!$A$2:$AU$262</definedName>
    <definedName name="dieferencias" localSheetId="1">#REF!</definedName>
    <definedName name="dieferencias" localSheetId="11">#REF!</definedName>
    <definedName name="dieferencias" localSheetId="2">#REF!</definedName>
    <definedName name="dieferencias" localSheetId="13">#REF!</definedName>
    <definedName name="dieferencias" localSheetId="16">#REF!</definedName>
    <definedName name="dieferencias" localSheetId="23">#REF!</definedName>
    <definedName name="dieferencias" localSheetId="28">#REF!</definedName>
    <definedName name="dieferencias" localSheetId="31">#REF!</definedName>
    <definedName name="dieferencias">#REF!</definedName>
    <definedName name="Diferencia" localSheetId="1">#REF!</definedName>
    <definedName name="Diferencia" localSheetId="11">#REF!</definedName>
    <definedName name="Diferencia" localSheetId="2">#REF!</definedName>
    <definedName name="Diferencia" localSheetId="7">#REF!</definedName>
    <definedName name="Diferencia" localSheetId="13">#REF!</definedName>
    <definedName name="Diferencia" localSheetId="16">#REF!</definedName>
    <definedName name="Diferencia" localSheetId="23">#REF!</definedName>
    <definedName name="Diferencia" localSheetId="28">#REF!</definedName>
    <definedName name="Diferencia" localSheetId="31">#REF!</definedName>
    <definedName name="Diferencia">#REF!</definedName>
    <definedName name="e" localSheetId="1">#REF!</definedName>
    <definedName name="e" localSheetId="11">#REF!</definedName>
    <definedName name="e" localSheetId="2">#REF!</definedName>
    <definedName name="e" localSheetId="13">#REF!</definedName>
    <definedName name="e" localSheetId="16">#REF!</definedName>
    <definedName name="e" localSheetId="28">#REF!</definedName>
    <definedName name="e" localSheetId="31">#REF!</definedName>
    <definedName name="e">#REF!</definedName>
    <definedName name="eee" localSheetId="11">#REF!</definedName>
    <definedName name="eee" localSheetId="2">#REF!</definedName>
    <definedName name="eee" localSheetId="13">#REF!</definedName>
    <definedName name="eee">#REF!</definedName>
    <definedName name="ESTRUCTU_BONOS_PROVINCIALES_List" localSheetId="11">#REF!</definedName>
    <definedName name="ESTRUCTU_BONOS_PROVINCIALES_List" localSheetId="2">#REF!</definedName>
    <definedName name="ESTRUCTU_BONOS_PROVINCIALES_List" localSheetId="13">#REF!</definedName>
    <definedName name="ESTRUCTU_BONOS_PROVINCIALES_List">#REF!</definedName>
    <definedName name="Final">'[4]Amort Títulos'!$K$1</definedName>
    <definedName name="Kanual">'[5]2005 K'!$A$2:$G$399</definedName>
    <definedName name="Kmens2004">'[6]IV 2004 cap'!$A$3:$E$246</definedName>
    <definedName name="kmens2005" localSheetId="14">'[7]KAPITIV 2005'!$A$4:$E$248</definedName>
    <definedName name="kmens2005" localSheetId="29">'[8]KAPITIV 2005'!$A$4:$E$248</definedName>
    <definedName name="kmens2005" localSheetId="30">'[8]KAPITIV 2005'!$A$4:$E$248</definedName>
    <definedName name="kmens2005">'[8]KAPITIV 2005'!$A$4:$E$248</definedName>
    <definedName name="Kmens2006" localSheetId="14">'[7]KAPITA 2006'!$A$4:$N$401</definedName>
    <definedName name="Kmens2006" localSheetId="29">'[8]KAPITA 2006'!$A$4:$N$401</definedName>
    <definedName name="Kmens2006" localSheetId="30">'[8]KAPITA 2006'!$A$4:$N$401</definedName>
    <definedName name="Kmens2006">'[8]KAPITA 2006'!$A$4:$N$401</definedName>
    <definedName name="kmens2007" localSheetId="14">'[9]kap. 2007'!$A$3:$N$363</definedName>
    <definedName name="kmens2007" localSheetId="29">'[10]kap. 2007'!$A$3:$N$363</definedName>
    <definedName name="kmens2007" localSheetId="30">'[10]kap. 2007'!$A$3:$N$363</definedName>
    <definedName name="kmens2007">'[10]kap. 2007'!$A$3:$N$363</definedName>
    <definedName name="Kmens2008" localSheetId="14">'[11]kap 2008'!$A$4:$N$332</definedName>
    <definedName name="Kmens2008" localSheetId="29">'[12]kap 2008'!$A$4:$N$332</definedName>
    <definedName name="Kmens2008" localSheetId="30">'[12]kap 2008'!$A$4:$N$332</definedName>
    <definedName name="Kmens2008">'[12]kap 2008'!$A$4:$N$332</definedName>
    <definedName name="kmens2009">'[13]KAP 2009'!$A$4:$N$305</definedName>
    <definedName name="kmens2010">[13]KAP2010!$A$5:$N$287</definedName>
    <definedName name="Kresto" localSheetId="14">'[7]KAPITAL RESTO'!$A$3:$CH$370</definedName>
    <definedName name="Kresto" localSheetId="29">'[8]KAPITAL RESTO'!$A$3:$CH$370</definedName>
    <definedName name="Kresto" localSheetId="30">'[8]KAPITAL RESTO'!$A$3:$CH$370</definedName>
    <definedName name="Kresto">'[8]KAPITAL RESTO'!$A$3:$CH$370</definedName>
    <definedName name="p" localSheetId="1">#REF!</definedName>
    <definedName name="p" localSheetId="11">#REF!</definedName>
    <definedName name="p" localSheetId="2">#REF!</definedName>
    <definedName name="p" localSheetId="13">#REF!</definedName>
    <definedName name="p" localSheetId="16">#REF!</definedName>
    <definedName name="p" localSheetId="23">#REF!</definedName>
    <definedName name="p" localSheetId="28">#REF!</definedName>
    <definedName name="p" localSheetId="31">#REF!</definedName>
    <definedName name="p">#REF!</definedName>
    <definedName name="POPO" localSheetId="1">#REF!</definedName>
    <definedName name="POPO" localSheetId="11">#REF!</definedName>
    <definedName name="POPO" localSheetId="2">#REF!</definedName>
    <definedName name="POPO" localSheetId="7">#REF!</definedName>
    <definedName name="POPO" localSheetId="13">#REF!</definedName>
    <definedName name="POPO" localSheetId="16">#REF!</definedName>
    <definedName name="POPO" localSheetId="23">#REF!</definedName>
    <definedName name="POPO" localSheetId="28">#REF!</definedName>
    <definedName name="POPO" localSheetId="31">#REF!</definedName>
    <definedName name="POPO">#REF!</definedName>
    <definedName name="RESIDENTES">[14]!RESIDENTES</definedName>
    <definedName name="rrr" localSheetId="1">#REF!</definedName>
    <definedName name="rrr" localSheetId="11">#REF!</definedName>
    <definedName name="rrr" localSheetId="2">#REF!</definedName>
    <definedName name="rrr" localSheetId="13">#REF!</definedName>
    <definedName name="rrr" localSheetId="16">#REF!</definedName>
    <definedName name="rrr" localSheetId="23">#REF!</definedName>
    <definedName name="rrr" localSheetId="28">#REF!</definedName>
    <definedName name="rrr" localSheetId="31">#REF!</definedName>
    <definedName name="rrr">#REF!</definedName>
    <definedName name="SIGADERD" localSheetId="11">[15]!SIGADERED</definedName>
    <definedName name="SIGADERD">[15]!SIGADERED</definedName>
    <definedName name="TABLE" localSheetId="1">A.1.1!#REF!</definedName>
    <definedName name="TABLE_2" localSheetId="1">A.1.1!#REF!</definedName>
    <definedName name="TABLE_3" localSheetId="1">A.1.1!#REF!</definedName>
    <definedName name="_xlnm.Print_Titles" localSheetId="23">A.3.7!$A:$A,A.3.7!$4:$7</definedName>
    <definedName name="_xlnm.Print_Titles" localSheetId="24">A.3.8!$A:$A,A.3.8!$4:$7</definedName>
    <definedName name="TOTAL" localSheetId="14">[1]SIGADE!$A$2:$AU$306</definedName>
    <definedName name="TOTAL" localSheetId="29">[2]SIGADE!$A$2:$AU$306</definedName>
    <definedName name="TOTAL" localSheetId="30">[2]SIGADE!$A$2:$AU$306</definedName>
    <definedName name="TOTAL">[2]SIGADE!$A$2:$AU$306</definedName>
    <definedName name="Z_AE035438_BA58_480D_90AC_43CF75BC256A_.wvu.Cols" localSheetId="5" hidden="1">A.1.5!#REF!</definedName>
    <definedName name="Z_AE035438_BA58_480D_90AC_43CF75BC256A_.wvu.Cols" localSheetId="9" hidden="1">A.1.9!#REF!,A.1.9!#REF!</definedName>
    <definedName name="Z_AE035438_BA58_480D_90AC_43CF75BC256A_.wvu.PrintArea" localSheetId="1" hidden="1">A.1.1!#REF!</definedName>
    <definedName name="Z_AE035438_BA58_480D_90AC_43CF75BC256A_.wvu.PrintArea" localSheetId="10" hidden="1">A.1.10!#REF!</definedName>
    <definedName name="Z_AE035438_BA58_480D_90AC_43CF75BC256A_.wvu.PrintArea" localSheetId="11" hidden="1">A.1.11!#REF!</definedName>
    <definedName name="Z_AE035438_BA58_480D_90AC_43CF75BC256A_.wvu.PrintArea" localSheetId="3" hidden="1">A.1.3!#REF!</definedName>
    <definedName name="Z_AE035438_BA58_480D_90AC_43CF75BC256A_.wvu.PrintArea" localSheetId="4" hidden="1">A.1.4!#REF!</definedName>
    <definedName name="Z_AE035438_BA58_480D_90AC_43CF75BC256A_.wvu.PrintArea" localSheetId="5" hidden="1">A.1.5!#REF!</definedName>
    <definedName name="Z_AE035438_BA58_480D_90AC_43CF75BC256A_.wvu.PrintArea" localSheetId="6" hidden="1">A.1.6!#REF!</definedName>
    <definedName name="Z_AE035438_BA58_480D_90AC_43CF75BC256A_.wvu.PrintArea" localSheetId="8" hidden="1">A.1.8!#REF!</definedName>
    <definedName name="Z_AE035438_BA58_480D_90AC_43CF75BC256A_.wvu.PrintArea" localSheetId="9" hidden="1">A.1.9!#REF!</definedName>
    <definedName name="Z_AE035438_BA58_480D_90AC_43CF75BC256A_.wvu.PrintArea" localSheetId="12" hidden="1">A.2.1!#REF!</definedName>
    <definedName name="Z_AE035438_BA58_480D_90AC_43CF75BC256A_.wvu.PrintArea" localSheetId="13" hidden="1">A.2.2!#REF!</definedName>
    <definedName name="Z_AE035438_BA58_480D_90AC_43CF75BC256A_.wvu.PrintArea" localSheetId="15" hidden="1">A.2.4!#REF!</definedName>
    <definedName name="Z_AE035438_BA58_480D_90AC_43CF75BC256A_.wvu.PrintArea" localSheetId="17" hidden="1">A.3.1!#REF!</definedName>
    <definedName name="Z_AE035438_BA58_480D_90AC_43CF75BC256A_.wvu.PrintArea" localSheetId="22" hidden="1">A.3.6!#REF!</definedName>
    <definedName name="Z_AE035438_BA58_480D_90AC_43CF75BC256A_.wvu.PrintArea" localSheetId="26" hidden="1">A.4.2!#REF!</definedName>
    <definedName name="Z_AE035438_BA58_480D_90AC_43CF75BC256A_.wvu.PrintArea" localSheetId="27" hidden="1">A.4.3!#REF!</definedName>
    <definedName name="Z_AE035438_BA58_480D_90AC_43CF75BC256A_.wvu.PrintArea" localSheetId="29" hidden="1">A.4.5!#REF!</definedName>
    <definedName name="Z_AE035438_BA58_480D_90AC_43CF75BC256A_.wvu.PrintArea" localSheetId="30" hidden="1">A.4.6!#REF!</definedName>
    <definedName name="Z_AE035438_BA58_480D_90AC_43CF75BC256A_.wvu.Rows" localSheetId="11" hidden="1">A.1.11!#REF!,A.1.11!#REF!,A.1.11!#REF!,A.1.11!#REF!,A.1.11!#REF!</definedName>
    <definedName name="Z_AE035438_BA58_480D_90AC_43CF75BC256A_.wvu.Rows" localSheetId="8" hidden="1">A.1.8!#REF!</definedName>
  </definedNames>
  <calcPr calcId="152511"/>
  <customWorkbookViews>
    <customWorkbookView name="Soledad Tortarolo - Vista personalizada" guid="{AE035438-BA58-480D-90AC-43CF75BC256A}" mergeInterval="0" personalView="1" maximized="1" windowWidth="796" windowHeight="305" tabRatio="924" activeSheetId="1"/>
  </customWorkbookViews>
</workbook>
</file>

<file path=xl/calcChain.xml><?xml version="1.0" encoding="utf-8"?>
<calcChain xmlns="http://schemas.openxmlformats.org/spreadsheetml/2006/main">
  <c r="AJ28" i="110" l="1"/>
  <c r="AJ28" i="109"/>
  <c r="D24" i="108"/>
  <c r="E24" i="108"/>
  <c r="F24" i="108"/>
  <c r="G24" i="108"/>
  <c r="H24" i="108"/>
  <c r="I24" i="108"/>
  <c r="J24" i="108"/>
  <c r="K24" i="108"/>
  <c r="L24" i="108"/>
  <c r="M24" i="108"/>
  <c r="D25" i="108"/>
  <c r="E25" i="108"/>
  <c r="F25" i="108"/>
  <c r="G25" i="108"/>
  <c r="H25" i="108"/>
  <c r="I25" i="108"/>
  <c r="J25" i="108"/>
  <c r="K25" i="108"/>
  <c r="L25" i="108"/>
  <c r="M25" i="108"/>
  <c r="C23" i="17" l="1"/>
  <c r="D23" i="17"/>
  <c r="E23" i="17"/>
  <c r="F23" i="17"/>
  <c r="G23" i="17"/>
  <c r="AA24" i="91" l="1"/>
  <c r="C19" i="95" l="1"/>
  <c r="C30" i="95"/>
  <c r="C36" i="95"/>
  <c r="C41" i="95"/>
  <c r="C49" i="95"/>
  <c r="C47" i="95" s="1"/>
  <c r="C17" i="95" l="1"/>
  <c r="C14" i="95"/>
  <c r="AJ142" i="110" l="1"/>
  <c r="AJ141" i="110"/>
  <c r="AJ138" i="110"/>
  <c r="AJ137" i="110"/>
  <c r="AJ136" i="110"/>
  <c r="AJ135" i="110"/>
  <c r="AJ134" i="110"/>
  <c r="AJ133" i="110"/>
  <c r="AJ132" i="110"/>
  <c r="AJ131" i="110"/>
  <c r="AJ130" i="110"/>
  <c r="AJ129" i="110"/>
  <c r="AJ128" i="110"/>
  <c r="AJ127" i="110"/>
  <c r="AJ126" i="110"/>
  <c r="AJ125" i="110"/>
  <c r="AJ124" i="110"/>
  <c r="AJ123" i="110"/>
  <c r="AJ122" i="110"/>
  <c r="AJ121" i="110"/>
  <c r="AJ120" i="110"/>
  <c r="AJ119" i="110"/>
  <c r="AJ118" i="110"/>
  <c r="AJ117" i="110"/>
  <c r="AJ116" i="110"/>
  <c r="AJ115" i="110"/>
  <c r="AJ114" i="110"/>
  <c r="AJ113" i="110"/>
  <c r="AJ112" i="110"/>
  <c r="AJ111" i="110"/>
  <c r="AJ110" i="110"/>
  <c r="AJ109" i="110"/>
  <c r="AJ108" i="110"/>
  <c r="AJ107" i="110"/>
  <c r="AJ106" i="110"/>
  <c r="AJ105" i="110"/>
  <c r="AJ104" i="110"/>
  <c r="AJ103" i="110"/>
  <c r="AJ102" i="110"/>
  <c r="AJ101" i="110"/>
  <c r="AJ100" i="110"/>
  <c r="AJ99" i="110"/>
  <c r="AJ98" i="110"/>
  <c r="AJ97" i="110"/>
  <c r="AJ96" i="110"/>
  <c r="AJ38" i="109" l="1"/>
  <c r="AJ42" i="109"/>
  <c r="Z33" i="76" l="1"/>
  <c r="AA33" i="76"/>
  <c r="Z31" i="76"/>
  <c r="AA31" i="76"/>
  <c r="Z27" i="76"/>
  <c r="AA27" i="76"/>
  <c r="Z25" i="76"/>
  <c r="AA25" i="76"/>
  <c r="Z21" i="76"/>
  <c r="AA21" i="76"/>
  <c r="Z19" i="76"/>
  <c r="AA19" i="76"/>
  <c r="C53" i="108"/>
  <c r="C48" i="108"/>
  <c r="M43" i="108"/>
  <c r="L43" i="108"/>
  <c r="K43" i="108"/>
  <c r="J43" i="108"/>
  <c r="I43" i="108"/>
  <c r="H43" i="108"/>
  <c r="G43" i="108"/>
  <c r="F43" i="108"/>
  <c r="E43" i="108"/>
  <c r="D43" i="108"/>
  <c r="C43" i="108"/>
  <c r="M38" i="108"/>
  <c r="L38" i="108"/>
  <c r="K38" i="108"/>
  <c r="J38" i="108"/>
  <c r="I38" i="108"/>
  <c r="H38" i="108"/>
  <c r="G38" i="108"/>
  <c r="F38" i="108"/>
  <c r="E38" i="108"/>
  <c r="D38" i="108"/>
  <c r="C38" i="108"/>
  <c r="M33" i="108"/>
  <c r="L33" i="108"/>
  <c r="K33" i="108"/>
  <c r="J33" i="108"/>
  <c r="I33" i="108"/>
  <c r="H33" i="108"/>
  <c r="G33" i="108"/>
  <c r="F33" i="108"/>
  <c r="E33" i="108"/>
  <c r="D33" i="108"/>
  <c r="C33" i="108"/>
  <c r="O141" i="107"/>
  <c r="O140" i="107"/>
  <c r="O139" i="107"/>
  <c r="O136" i="107"/>
  <c r="O135" i="107"/>
  <c r="O133" i="107"/>
  <c r="O132" i="107"/>
  <c r="O130" i="107"/>
  <c r="O129" i="107"/>
  <c r="O125" i="107"/>
  <c r="O124" i="107"/>
  <c r="O122" i="107"/>
  <c r="O121" i="107"/>
  <c r="O120" i="107"/>
  <c r="O119" i="107"/>
  <c r="O118" i="107"/>
  <c r="O117" i="107"/>
  <c r="O116" i="107"/>
  <c r="O115" i="107"/>
  <c r="O114" i="107"/>
  <c r="O113" i="107"/>
  <c r="O112" i="107"/>
  <c r="O111" i="107"/>
  <c r="O110" i="107"/>
  <c r="O109" i="107"/>
  <c r="O108" i="107"/>
  <c r="O107" i="107"/>
  <c r="O106" i="107"/>
  <c r="O105" i="107"/>
  <c r="O104" i="107"/>
  <c r="O103" i="107"/>
  <c r="O102" i="107"/>
  <c r="O101" i="107"/>
  <c r="O100" i="107"/>
  <c r="O99" i="107"/>
  <c r="O98" i="107"/>
  <c r="O97" i="107"/>
  <c r="O96" i="107"/>
  <c r="O95" i="107"/>
  <c r="O94" i="107"/>
  <c r="O93" i="107"/>
  <c r="O92" i="107"/>
  <c r="O91" i="107"/>
  <c r="O90" i="107"/>
  <c r="O89" i="107"/>
  <c r="O88" i="107"/>
  <c r="O87" i="107"/>
  <c r="O86" i="107"/>
  <c r="O85" i="107"/>
  <c r="O84" i="107"/>
  <c r="O83" i="107"/>
  <c r="O82" i="107"/>
  <c r="O81" i="107"/>
  <c r="O80" i="107"/>
  <c r="O79" i="107"/>
  <c r="O77" i="107"/>
  <c r="O76" i="107"/>
  <c r="O74" i="107"/>
  <c r="O73" i="107"/>
  <c r="O71" i="107"/>
  <c r="O70" i="107"/>
  <c r="O69" i="107"/>
  <c r="O67" i="107"/>
  <c r="O66" i="107"/>
  <c r="O63" i="107"/>
  <c r="O62" i="107"/>
  <c r="O60" i="107"/>
  <c r="O59" i="107"/>
  <c r="O57" i="107"/>
  <c r="O56" i="107"/>
  <c r="O54" i="107"/>
  <c r="O53" i="107"/>
  <c r="O50" i="107"/>
  <c r="O49" i="107"/>
  <c r="O43" i="107"/>
  <c r="O41" i="107"/>
  <c r="O40" i="107"/>
  <c r="O39" i="107"/>
  <c r="O38" i="107"/>
  <c r="O36" i="107"/>
  <c r="O35" i="107"/>
  <c r="O34" i="107"/>
  <c r="O31" i="107"/>
  <c r="O30" i="107"/>
  <c r="O28" i="107"/>
  <c r="O27" i="107"/>
  <c r="O26" i="107"/>
  <c r="O24" i="107"/>
  <c r="O23" i="107"/>
  <c r="O21" i="107"/>
  <c r="O20" i="107"/>
  <c r="O19" i="107"/>
  <c r="D134" i="107"/>
  <c r="E134" i="107"/>
  <c r="F134" i="107"/>
  <c r="G134" i="107"/>
  <c r="H134" i="107"/>
  <c r="I134" i="107"/>
  <c r="J134" i="107"/>
  <c r="K134" i="107"/>
  <c r="L134" i="107"/>
  <c r="M134" i="107"/>
  <c r="N134" i="107"/>
  <c r="C134" i="107"/>
  <c r="D131" i="107"/>
  <c r="E131" i="107"/>
  <c r="F131" i="107"/>
  <c r="G131" i="107"/>
  <c r="H131" i="107"/>
  <c r="I131" i="107"/>
  <c r="J131" i="107"/>
  <c r="K131" i="107"/>
  <c r="L131" i="107"/>
  <c r="M131" i="107"/>
  <c r="N131" i="107"/>
  <c r="C131" i="107"/>
  <c r="D128" i="107"/>
  <c r="E128" i="107"/>
  <c r="E127" i="107" s="1"/>
  <c r="F128" i="107"/>
  <c r="F127" i="107" s="1"/>
  <c r="F126" i="107" s="1"/>
  <c r="G128" i="107"/>
  <c r="H128" i="107"/>
  <c r="H127" i="107" s="1"/>
  <c r="I128" i="107"/>
  <c r="J128" i="107"/>
  <c r="J127" i="107" s="1"/>
  <c r="K128" i="107"/>
  <c r="L128" i="107"/>
  <c r="M128" i="107"/>
  <c r="M127" i="107" s="1"/>
  <c r="N128" i="107"/>
  <c r="N127" i="107" s="1"/>
  <c r="N126" i="107" s="1"/>
  <c r="C128" i="107"/>
  <c r="O128" i="107" s="1"/>
  <c r="D127" i="107"/>
  <c r="G127" i="107"/>
  <c r="G126" i="107" s="1"/>
  <c r="K127" i="107"/>
  <c r="K126" i="107" s="1"/>
  <c r="L127" i="107"/>
  <c r="L126" i="107" s="1"/>
  <c r="H126" i="107"/>
  <c r="J126" i="107"/>
  <c r="D123" i="107"/>
  <c r="O123" i="107" s="1"/>
  <c r="E123" i="107"/>
  <c r="F123" i="107"/>
  <c r="G123" i="107"/>
  <c r="H123" i="107"/>
  <c r="I123" i="107"/>
  <c r="J123" i="107"/>
  <c r="K123" i="107"/>
  <c r="L123" i="107"/>
  <c r="M123" i="107"/>
  <c r="N123" i="107"/>
  <c r="C123" i="107"/>
  <c r="D78" i="107"/>
  <c r="E78" i="107"/>
  <c r="O78" i="107" s="1"/>
  <c r="F78" i="107"/>
  <c r="G78" i="107"/>
  <c r="H78" i="107"/>
  <c r="I78" i="107"/>
  <c r="J78" i="107"/>
  <c r="K78" i="107"/>
  <c r="L78" i="107"/>
  <c r="M78" i="107"/>
  <c r="N78" i="107"/>
  <c r="C78" i="107"/>
  <c r="D75" i="107"/>
  <c r="O75" i="107" s="1"/>
  <c r="E75" i="107"/>
  <c r="F75" i="107"/>
  <c r="G75" i="107"/>
  <c r="H75" i="107"/>
  <c r="I75" i="107"/>
  <c r="J75" i="107"/>
  <c r="K75" i="107"/>
  <c r="L75" i="107"/>
  <c r="M75" i="107"/>
  <c r="N75" i="107"/>
  <c r="C75" i="107"/>
  <c r="D72" i="107"/>
  <c r="E72" i="107"/>
  <c r="F72" i="107"/>
  <c r="G72" i="107"/>
  <c r="H72" i="107"/>
  <c r="I72" i="107"/>
  <c r="J72" i="107"/>
  <c r="K72" i="107"/>
  <c r="L72" i="107"/>
  <c r="M72" i="107"/>
  <c r="N72" i="107"/>
  <c r="C72" i="107"/>
  <c r="O72" i="107" s="1"/>
  <c r="D69" i="107"/>
  <c r="E69" i="107"/>
  <c r="F69" i="107"/>
  <c r="F68" i="107" s="1"/>
  <c r="G69" i="107"/>
  <c r="H69" i="107"/>
  <c r="I69" i="107"/>
  <c r="J69" i="107"/>
  <c r="J68" i="107" s="1"/>
  <c r="K69" i="107"/>
  <c r="L69" i="107"/>
  <c r="M69" i="107"/>
  <c r="N69" i="107"/>
  <c r="C69" i="107"/>
  <c r="G68" i="107"/>
  <c r="H68" i="107"/>
  <c r="H64" i="107" s="1"/>
  <c r="K68" i="107"/>
  <c r="L68" i="107"/>
  <c r="L64" i="107" s="1"/>
  <c r="N68" i="107"/>
  <c r="N64" i="107" s="1"/>
  <c r="D65" i="107"/>
  <c r="E65" i="107"/>
  <c r="F65" i="107"/>
  <c r="F64" i="107" s="1"/>
  <c r="G65" i="107"/>
  <c r="H65" i="107"/>
  <c r="I65" i="107"/>
  <c r="J65" i="107"/>
  <c r="J64" i="107" s="1"/>
  <c r="K65" i="107"/>
  <c r="K64" i="107" s="1"/>
  <c r="L65" i="107"/>
  <c r="M65" i="107"/>
  <c r="N65" i="107"/>
  <c r="C65" i="107"/>
  <c r="O65" i="107" s="1"/>
  <c r="D61" i="107"/>
  <c r="O61" i="107" s="1"/>
  <c r="E61" i="107"/>
  <c r="F61" i="107"/>
  <c r="G61" i="107"/>
  <c r="H61" i="107"/>
  <c r="I61" i="107"/>
  <c r="J61" i="107"/>
  <c r="K61" i="107"/>
  <c r="L61" i="107"/>
  <c r="M61" i="107"/>
  <c r="N61" i="107"/>
  <c r="C61" i="107"/>
  <c r="D58" i="107"/>
  <c r="E58" i="107"/>
  <c r="F58" i="107"/>
  <c r="G58" i="107"/>
  <c r="H58" i="107"/>
  <c r="I58" i="107"/>
  <c r="J58" i="107"/>
  <c r="K58" i="107"/>
  <c r="L58" i="107"/>
  <c r="M58" i="107"/>
  <c r="N58" i="107"/>
  <c r="C58" i="107"/>
  <c r="O58" i="107" s="1"/>
  <c r="D55" i="107"/>
  <c r="E55" i="107"/>
  <c r="F55" i="107"/>
  <c r="G55" i="107"/>
  <c r="H55" i="107"/>
  <c r="I55" i="107"/>
  <c r="J55" i="107"/>
  <c r="K55" i="107"/>
  <c r="L55" i="107"/>
  <c r="M55" i="107"/>
  <c r="N55" i="107"/>
  <c r="D52" i="107"/>
  <c r="E52" i="107"/>
  <c r="F52" i="107"/>
  <c r="G52" i="107"/>
  <c r="G51" i="107" s="1"/>
  <c r="H52" i="107"/>
  <c r="I52" i="107"/>
  <c r="J52" i="107"/>
  <c r="K52" i="107"/>
  <c r="K51" i="107" s="1"/>
  <c r="K47" i="107" s="1"/>
  <c r="L52" i="107"/>
  <c r="M52" i="107"/>
  <c r="N52" i="107"/>
  <c r="E51" i="107"/>
  <c r="F51" i="107"/>
  <c r="I51" i="107"/>
  <c r="I47" i="107" s="1"/>
  <c r="J51" i="107"/>
  <c r="M51" i="107"/>
  <c r="N51" i="107"/>
  <c r="D48" i="107"/>
  <c r="E48" i="107"/>
  <c r="F48" i="107"/>
  <c r="F47" i="107" s="1"/>
  <c r="G48" i="107"/>
  <c r="H48" i="107"/>
  <c r="I48" i="107"/>
  <c r="J48" i="107"/>
  <c r="J47" i="107" s="1"/>
  <c r="K48" i="107"/>
  <c r="L48" i="107"/>
  <c r="M48" i="107"/>
  <c r="N48" i="107"/>
  <c r="N47" i="107" s="1"/>
  <c r="C55" i="107"/>
  <c r="C52" i="107"/>
  <c r="O52" i="107" s="1"/>
  <c r="C48" i="107"/>
  <c r="E47" i="107"/>
  <c r="D39" i="107"/>
  <c r="E39" i="107"/>
  <c r="F39" i="107"/>
  <c r="G39" i="107"/>
  <c r="H39" i="107"/>
  <c r="I39" i="107"/>
  <c r="J39" i="107"/>
  <c r="K39" i="107"/>
  <c r="L39" i="107"/>
  <c r="M39" i="107"/>
  <c r="N39" i="107"/>
  <c r="C39" i="107"/>
  <c r="D37" i="107"/>
  <c r="E37" i="107"/>
  <c r="F37" i="107"/>
  <c r="G37" i="107"/>
  <c r="H37" i="107"/>
  <c r="I37" i="107"/>
  <c r="J37" i="107"/>
  <c r="K37" i="107"/>
  <c r="L37" i="107"/>
  <c r="M37" i="107"/>
  <c r="N37" i="107"/>
  <c r="C37" i="107"/>
  <c r="O37" i="107" s="1"/>
  <c r="D35" i="107"/>
  <c r="E35" i="107"/>
  <c r="F35" i="107"/>
  <c r="G35" i="107"/>
  <c r="H35" i="107"/>
  <c r="I35" i="107"/>
  <c r="J35" i="107"/>
  <c r="K35" i="107"/>
  <c r="L35" i="107"/>
  <c r="M35" i="107"/>
  <c r="N35" i="107"/>
  <c r="C35" i="107"/>
  <c r="D33" i="107"/>
  <c r="E33" i="107"/>
  <c r="F33" i="107"/>
  <c r="F32" i="107" s="1"/>
  <c r="G33" i="107"/>
  <c r="H33" i="107"/>
  <c r="I33" i="107"/>
  <c r="J33" i="107"/>
  <c r="J32" i="107" s="1"/>
  <c r="K33" i="107"/>
  <c r="L33" i="107"/>
  <c r="M33" i="107"/>
  <c r="N33" i="107"/>
  <c r="N32" i="107" s="1"/>
  <c r="C33" i="107"/>
  <c r="O33" i="107" s="1"/>
  <c r="G32" i="107"/>
  <c r="K32" i="107"/>
  <c r="D29" i="107"/>
  <c r="E29" i="107"/>
  <c r="F29" i="107"/>
  <c r="G29" i="107"/>
  <c r="H29" i="107"/>
  <c r="I29" i="107"/>
  <c r="I25" i="107" s="1"/>
  <c r="J29" i="107"/>
  <c r="K29" i="107"/>
  <c r="L29" i="107"/>
  <c r="M29" i="107"/>
  <c r="M25" i="107" s="1"/>
  <c r="N29" i="107"/>
  <c r="D28" i="104"/>
  <c r="E28" i="104"/>
  <c r="F28" i="104"/>
  <c r="G28" i="104"/>
  <c r="H28" i="104"/>
  <c r="I28" i="104"/>
  <c r="J28" i="104"/>
  <c r="K28" i="104"/>
  <c r="L28" i="104"/>
  <c r="M28" i="104"/>
  <c r="N28" i="104"/>
  <c r="C28" i="104"/>
  <c r="D28" i="105"/>
  <c r="D24" i="105" s="1"/>
  <c r="E28" i="105"/>
  <c r="E24" i="105" s="1"/>
  <c r="F28" i="105"/>
  <c r="G28" i="105"/>
  <c r="H28" i="105"/>
  <c r="I28" i="105"/>
  <c r="I24" i="105" s="1"/>
  <c r="J28" i="105"/>
  <c r="K28" i="105"/>
  <c r="L28" i="105"/>
  <c r="M28" i="105"/>
  <c r="M24" i="105" s="1"/>
  <c r="N28" i="105"/>
  <c r="C28" i="105"/>
  <c r="D29" i="106"/>
  <c r="E29" i="106"/>
  <c r="F29" i="106"/>
  <c r="F25" i="106" s="1"/>
  <c r="F17" i="106" s="1"/>
  <c r="G29" i="106"/>
  <c r="H29" i="106"/>
  <c r="I29" i="106"/>
  <c r="I25" i="106" s="1"/>
  <c r="J29" i="106"/>
  <c r="J25" i="106" s="1"/>
  <c r="K29" i="106"/>
  <c r="L29" i="106"/>
  <c r="M29" i="106"/>
  <c r="M25" i="106" s="1"/>
  <c r="N29" i="106"/>
  <c r="N25" i="106" s="1"/>
  <c r="N17" i="106" s="1"/>
  <c r="C29" i="106"/>
  <c r="C29" i="107"/>
  <c r="N27" i="107"/>
  <c r="N25" i="107" s="1"/>
  <c r="M27" i="107"/>
  <c r="L27" i="107"/>
  <c r="L25" i="107" s="1"/>
  <c r="K27" i="107"/>
  <c r="K25" i="107" s="1"/>
  <c r="J27" i="107"/>
  <c r="J25" i="107" s="1"/>
  <c r="I27" i="107"/>
  <c r="H27" i="107"/>
  <c r="G27" i="107"/>
  <c r="G25" i="107" s="1"/>
  <c r="F27" i="107"/>
  <c r="F25" i="107" s="1"/>
  <c r="E27" i="107"/>
  <c r="D27" i="107"/>
  <c r="C27" i="107"/>
  <c r="N22" i="107"/>
  <c r="M22" i="107"/>
  <c r="L22" i="107"/>
  <c r="K22" i="107"/>
  <c r="J22" i="107"/>
  <c r="I22" i="107"/>
  <c r="H22" i="107"/>
  <c r="G22" i="107"/>
  <c r="F22" i="107"/>
  <c r="O22" i="107" s="1"/>
  <c r="E22" i="107"/>
  <c r="D22" i="107"/>
  <c r="C22" i="107"/>
  <c r="N18" i="107"/>
  <c r="M18" i="107"/>
  <c r="L18" i="107"/>
  <c r="K18" i="107"/>
  <c r="J18" i="107"/>
  <c r="I18" i="107"/>
  <c r="H18" i="107"/>
  <c r="G18" i="107"/>
  <c r="F18" i="107"/>
  <c r="O18" i="107" s="1"/>
  <c r="E18" i="107"/>
  <c r="D18" i="107"/>
  <c r="C18" i="107"/>
  <c r="O14" i="107"/>
  <c r="O13" i="107"/>
  <c r="N12" i="107"/>
  <c r="M12" i="107"/>
  <c r="L12" i="107"/>
  <c r="K12" i="107"/>
  <c r="J12" i="107"/>
  <c r="I12" i="107"/>
  <c r="H12" i="107"/>
  <c r="G12" i="107"/>
  <c r="F12" i="107"/>
  <c r="E12" i="107"/>
  <c r="D12" i="107"/>
  <c r="C12" i="107"/>
  <c r="D134" i="106"/>
  <c r="E134" i="106"/>
  <c r="F134" i="106"/>
  <c r="O134" i="106" s="1"/>
  <c r="G134" i="106"/>
  <c r="H134" i="106"/>
  <c r="I134" i="106"/>
  <c r="J134" i="106"/>
  <c r="K134" i="106"/>
  <c r="L134" i="106"/>
  <c r="M134" i="106"/>
  <c r="N134" i="106"/>
  <c r="C134" i="106"/>
  <c r="D131" i="106"/>
  <c r="E131" i="106"/>
  <c r="F131" i="106"/>
  <c r="G131" i="106"/>
  <c r="H131" i="106"/>
  <c r="I131" i="106"/>
  <c r="J131" i="106"/>
  <c r="K131" i="106"/>
  <c r="L131" i="106"/>
  <c r="M131" i="106"/>
  <c r="N131" i="106"/>
  <c r="C131" i="106"/>
  <c r="D128" i="106"/>
  <c r="E128" i="106"/>
  <c r="F128" i="106"/>
  <c r="G128" i="106"/>
  <c r="H128" i="106"/>
  <c r="I128" i="106"/>
  <c r="J128" i="106"/>
  <c r="K128" i="106"/>
  <c r="L128" i="106"/>
  <c r="M128" i="106"/>
  <c r="N128" i="106"/>
  <c r="C128" i="106"/>
  <c r="D127" i="106"/>
  <c r="E127" i="106"/>
  <c r="F127" i="106"/>
  <c r="G127" i="106"/>
  <c r="H127" i="106"/>
  <c r="I127" i="106"/>
  <c r="J127" i="106"/>
  <c r="K127" i="106"/>
  <c r="L127" i="106"/>
  <c r="M127" i="106"/>
  <c r="N127" i="106"/>
  <c r="C127" i="106"/>
  <c r="D126" i="106"/>
  <c r="E126" i="106"/>
  <c r="F126" i="106"/>
  <c r="G126" i="106"/>
  <c r="H126" i="106"/>
  <c r="I126" i="106"/>
  <c r="J126" i="106"/>
  <c r="K126" i="106"/>
  <c r="L126" i="106"/>
  <c r="M126" i="106"/>
  <c r="N126" i="106"/>
  <c r="C126" i="106"/>
  <c r="D123" i="106"/>
  <c r="E123" i="106"/>
  <c r="F123" i="106"/>
  <c r="G123" i="106"/>
  <c r="H123" i="106"/>
  <c r="I123" i="106"/>
  <c r="J123" i="106"/>
  <c r="K123" i="106"/>
  <c r="L123" i="106"/>
  <c r="M123" i="106"/>
  <c r="N123" i="106"/>
  <c r="C123" i="106"/>
  <c r="D64" i="106"/>
  <c r="E64" i="106"/>
  <c r="F64" i="106"/>
  <c r="G64" i="106"/>
  <c r="H64" i="106"/>
  <c r="I64" i="106"/>
  <c r="J64" i="106"/>
  <c r="K64" i="106"/>
  <c r="L64" i="106"/>
  <c r="M64" i="106"/>
  <c r="N64" i="106"/>
  <c r="C64" i="106"/>
  <c r="D47" i="106"/>
  <c r="E47" i="106"/>
  <c r="F47" i="106"/>
  <c r="O47" i="106" s="1"/>
  <c r="G47" i="106"/>
  <c r="H47" i="106"/>
  <c r="I47" i="106"/>
  <c r="J47" i="106"/>
  <c r="K47" i="106"/>
  <c r="L47" i="106"/>
  <c r="M47" i="106"/>
  <c r="N47" i="106"/>
  <c r="C47" i="106"/>
  <c r="D46" i="106"/>
  <c r="E46" i="106"/>
  <c r="F46" i="106"/>
  <c r="G46" i="106"/>
  <c r="H46" i="106"/>
  <c r="I46" i="106"/>
  <c r="J46" i="106"/>
  <c r="K46" i="106"/>
  <c r="L46" i="106"/>
  <c r="M46" i="106"/>
  <c r="N46" i="106"/>
  <c r="C46" i="106"/>
  <c r="N39" i="106"/>
  <c r="M39" i="106"/>
  <c r="L39" i="106"/>
  <c r="K39" i="106"/>
  <c r="J39" i="106"/>
  <c r="I39" i="106"/>
  <c r="H39" i="106"/>
  <c r="G39" i="106"/>
  <c r="F39" i="106"/>
  <c r="E39" i="106"/>
  <c r="D39" i="106"/>
  <c r="O39" i="106" s="1"/>
  <c r="C39" i="106"/>
  <c r="N37" i="106"/>
  <c r="M37" i="106"/>
  <c r="L37" i="106"/>
  <c r="K37" i="106"/>
  <c r="J37" i="106"/>
  <c r="I37" i="106"/>
  <c r="H37" i="106"/>
  <c r="G37" i="106"/>
  <c r="F37" i="106"/>
  <c r="E37" i="106"/>
  <c r="D37" i="106"/>
  <c r="C37" i="106"/>
  <c r="N35" i="106"/>
  <c r="M35" i="106"/>
  <c r="L35" i="106"/>
  <c r="K35" i="106"/>
  <c r="J35" i="106"/>
  <c r="I35" i="106"/>
  <c r="H35" i="106"/>
  <c r="G35" i="106"/>
  <c r="F35" i="106"/>
  <c r="E35" i="106"/>
  <c r="D35" i="106"/>
  <c r="C35" i="106"/>
  <c r="N33" i="106"/>
  <c r="M33" i="106"/>
  <c r="L33" i="106"/>
  <c r="K33" i="106"/>
  <c r="J33" i="106"/>
  <c r="I33" i="106"/>
  <c r="H33" i="106"/>
  <c r="G33" i="106"/>
  <c r="F33" i="106"/>
  <c r="E33" i="106"/>
  <c r="D33" i="106"/>
  <c r="C33" i="106"/>
  <c r="N32" i="106"/>
  <c r="M32" i="106"/>
  <c r="L32" i="106"/>
  <c r="K32" i="106"/>
  <c r="J32" i="106"/>
  <c r="I32" i="106"/>
  <c r="H32" i="106"/>
  <c r="G32" i="106"/>
  <c r="F32" i="106"/>
  <c r="E32" i="106"/>
  <c r="D32" i="106"/>
  <c r="O32" i="106" s="1"/>
  <c r="C32" i="106"/>
  <c r="N27" i="106"/>
  <c r="M27" i="106"/>
  <c r="L27" i="106"/>
  <c r="L25" i="106" s="1"/>
  <c r="K27" i="106"/>
  <c r="J27" i="106"/>
  <c r="I27" i="106"/>
  <c r="H27" i="106"/>
  <c r="G27" i="106"/>
  <c r="F27" i="106"/>
  <c r="E27" i="106"/>
  <c r="E25" i="106" s="1"/>
  <c r="D27" i="106"/>
  <c r="D25" i="106" s="1"/>
  <c r="C27" i="106"/>
  <c r="C25" i="106" s="1"/>
  <c r="K25" i="106"/>
  <c r="H25" i="106"/>
  <c r="N22" i="106"/>
  <c r="M22" i="106"/>
  <c r="L22" i="106"/>
  <c r="K22" i="106"/>
  <c r="J22" i="106"/>
  <c r="I22" i="106"/>
  <c r="H22" i="106"/>
  <c r="G22" i="106"/>
  <c r="F22" i="106"/>
  <c r="E22" i="106"/>
  <c r="D22" i="106"/>
  <c r="O22" i="106" s="1"/>
  <c r="C22" i="106"/>
  <c r="O141" i="106"/>
  <c r="O140" i="106"/>
  <c r="O139" i="106"/>
  <c r="O136" i="106"/>
  <c r="O135" i="106"/>
  <c r="O133" i="106"/>
  <c r="O132" i="106"/>
  <c r="O130" i="106"/>
  <c r="O129" i="106"/>
  <c r="O126" i="106"/>
  <c r="O125" i="106"/>
  <c r="O124" i="106"/>
  <c r="O122" i="106"/>
  <c r="O121" i="106"/>
  <c r="O120" i="106"/>
  <c r="O119" i="106"/>
  <c r="O118" i="106"/>
  <c r="O117" i="106"/>
  <c r="O116" i="106"/>
  <c r="O115" i="106"/>
  <c r="O114" i="106"/>
  <c r="O113" i="106"/>
  <c r="O112" i="106"/>
  <c r="O111" i="106"/>
  <c r="O110" i="106"/>
  <c r="O109" i="106"/>
  <c r="O108" i="106"/>
  <c r="O107" i="106"/>
  <c r="O106" i="106"/>
  <c r="O105" i="106"/>
  <c r="O104" i="106"/>
  <c r="O103" i="106"/>
  <c r="O102" i="106"/>
  <c r="O101" i="106"/>
  <c r="O100" i="106"/>
  <c r="O99" i="106"/>
  <c r="O98" i="106"/>
  <c r="O97" i="106"/>
  <c r="O96" i="106"/>
  <c r="O95" i="106"/>
  <c r="O94" i="106"/>
  <c r="O93" i="106"/>
  <c r="O92" i="106"/>
  <c r="O91" i="106"/>
  <c r="O90" i="106"/>
  <c r="O89" i="106"/>
  <c r="O88" i="106"/>
  <c r="O87" i="106"/>
  <c r="O86" i="106"/>
  <c r="O85" i="106"/>
  <c r="O84" i="106"/>
  <c r="O83" i="106"/>
  <c r="O82" i="106"/>
  <c r="O81" i="106"/>
  <c r="O80" i="106"/>
  <c r="O79" i="106"/>
  <c r="O78" i="106"/>
  <c r="O77" i="106"/>
  <c r="O76" i="106"/>
  <c r="O75" i="106"/>
  <c r="O74" i="106"/>
  <c r="O73" i="106"/>
  <c r="O72" i="106"/>
  <c r="O71" i="106"/>
  <c r="O70" i="106"/>
  <c r="O69" i="106"/>
  <c r="O68" i="106"/>
  <c r="O67" i="106"/>
  <c r="O66" i="106"/>
  <c r="O65" i="106"/>
  <c r="O63" i="106"/>
  <c r="O62" i="106"/>
  <c r="O61" i="106"/>
  <c r="O60" i="106"/>
  <c r="O59" i="106"/>
  <c r="O58" i="106"/>
  <c r="O57" i="106"/>
  <c r="O56" i="106"/>
  <c r="O55" i="106"/>
  <c r="O54" i="106"/>
  <c r="O53" i="106"/>
  <c r="O52" i="106"/>
  <c r="O51" i="106"/>
  <c r="O50" i="106"/>
  <c r="O49" i="106"/>
  <c r="O48" i="106"/>
  <c r="O43" i="106"/>
  <c r="O41" i="106"/>
  <c r="O40" i="106"/>
  <c r="O38" i="106"/>
  <c r="O36" i="106"/>
  <c r="O35" i="106"/>
  <c r="O34" i="106"/>
  <c r="O31" i="106"/>
  <c r="O30" i="106"/>
  <c r="O28" i="106"/>
  <c r="O26" i="106"/>
  <c r="O24" i="106"/>
  <c r="O23" i="106"/>
  <c r="O21" i="106"/>
  <c r="O20" i="106"/>
  <c r="O19" i="106"/>
  <c r="N18" i="106"/>
  <c r="M18" i="106"/>
  <c r="L18" i="106"/>
  <c r="K18" i="106"/>
  <c r="J18" i="106"/>
  <c r="I18" i="106"/>
  <c r="I17" i="106" s="1"/>
  <c r="H18" i="106"/>
  <c r="G18" i="106"/>
  <c r="F18" i="106"/>
  <c r="E18" i="106"/>
  <c r="E17" i="106" s="1"/>
  <c r="D18" i="106"/>
  <c r="C18" i="106"/>
  <c r="M17" i="106"/>
  <c r="O14" i="106"/>
  <c r="O13" i="106"/>
  <c r="N12" i="106"/>
  <c r="M12" i="106"/>
  <c r="L12" i="106"/>
  <c r="K12" i="106"/>
  <c r="J12" i="106"/>
  <c r="I12" i="106"/>
  <c r="H12" i="106"/>
  <c r="G12" i="106"/>
  <c r="F12" i="106"/>
  <c r="E12" i="106"/>
  <c r="D12" i="106"/>
  <c r="C12" i="106"/>
  <c r="O36" i="105"/>
  <c r="C34" i="105"/>
  <c r="D34" i="105"/>
  <c r="E34" i="105"/>
  <c r="F34" i="105"/>
  <c r="G34" i="105"/>
  <c r="H34" i="105"/>
  <c r="I34" i="105"/>
  <c r="J34" i="105"/>
  <c r="K34" i="105"/>
  <c r="L34" i="105"/>
  <c r="M34" i="105"/>
  <c r="N34" i="105"/>
  <c r="D134" i="105"/>
  <c r="E134" i="105"/>
  <c r="F134" i="105"/>
  <c r="G134" i="105"/>
  <c r="H134" i="105"/>
  <c r="I134" i="105"/>
  <c r="J134" i="105"/>
  <c r="K134" i="105"/>
  <c r="L134" i="105"/>
  <c r="M134" i="105"/>
  <c r="N134" i="105"/>
  <c r="C134" i="105"/>
  <c r="D131" i="105"/>
  <c r="E131" i="105"/>
  <c r="F131" i="105"/>
  <c r="G131" i="105"/>
  <c r="H131" i="105"/>
  <c r="I131" i="105"/>
  <c r="J131" i="105"/>
  <c r="K131" i="105"/>
  <c r="L131" i="105"/>
  <c r="M131" i="105"/>
  <c r="N131" i="105"/>
  <c r="C131" i="105"/>
  <c r="D128" i="105"/>
  <c r="E128" i="105"/>
  <c r="F128" i="105"/>
  <c r="G128" i="105"/>
  <c r="H128" i="105"/>
  <c r="I128" i="105"/>
  <c r="J128" i="105"/>
  <c r="K128" i="105"/>
  <c r="L128" i="105"/>
  <c r="M128" i="105"/>
  <c r="N128" i="105"/>
  <c r="C128" i="105"/>
  <c r="D127" i="105"/>
  <c r="E127" i="105"/>
  <c r="F127" i="105"/>
  <c r="G127" i="105"/>
  <c r="H127" i="105"/>
  <c r="I127" i="105"/>
  <c r="J127" i="105"/>
  <c r="K127" i="105"/>
  <c r="L127" i="105"/>
  <c r="M127" i="105"/>
  <c r="N127" i="105"/>
  <c r="C127" i="105"/>
  <c r="D126" i="105"/>
  <c r="E126" i="105"/>
  <c r="F126" i="105"/>
  <c r="G126" i="105"/>
  <c r="H126" i="105"/>
  <c r="I126" i="105"/>
  <c r="J126" i="105"/>
  <c r="K126" i="105"/>
  <c r="L126" i="105"/>
  <c r="M126" i="105"/>
  <c r="N126" i="105"/>
  <c r="C126" i="105"/>
  <c r="D123" i="105"/>
  <c r="E123" i="105"/>
  <c r="F123" i="105"/>
  <c r="G123" i="105"/>
  <c r="H123" i="105"/>
  <c r="I123" i="105"/>
  <c r="J123" i="105"/>
  <c r="K123" i="105"/>
  <c r="L123" i="105"/>
  <c r="M123" i="105"/>
  <c r="N123" i="105"/>
  <c r="C123" i="105"/>
  <c r="D78" i="105"/>
  <c r="E78" i="105"/>
  <c r="F78" i="105"/>
  <c r="G78" i="105"/>
  <c r="H78" i="105"/>
  <c r="I78" i="105"/>
  <c r="J78" i="105"/>
  <c r="K78" i="105"/>
  <c r="L78" i="105"/>
  <c r="M78" i="105"/>
  <c r="N78" i="105"/>
  <c r="C78" i="105"/>
  <c r="D75" i="105"/>
  <c r="E75" i="105"/>
  <c r="F75" i="105"/>
  <c r="G75" i="105"/>
  <c r="H75" i="105"/>
  <c r="I75" i="105"/>
  <c r="J75" i="105"/>
  <c r="K75" i="105"/>
  <c r="L75" i="105"/>
  <c r="M75" i="105"/>
  <c r="N75" i="105"/>
  <c r="C75" i="105"/>
  <c r="D72" i="105"/>
  <c r="E72" i="105"/>
  <c r="F72" i="105"/>
  <c r="G72" i="105"/>
  <c r="H72" i="105"/>
  <c r="I72" i="105"/>
  <c r="J72" i="105"/>
  <c r="K72" i="105"/>
  <c r="L72" i="105"/>
  <c r="M72" i="105"/>
  <c r="N72" i="105"/>
  <c r="C72" i="105"/>
  <c r="D69" i="105"/>
  <c r="D68" i="105" s="1"/>
  <c r="E69" i="105"/>
  <c r="E68" i="105" s="1"/>
  <c r="F69" i="105"/>
  <c r="F68" i="105" s="1"/>
  <c r="G69" i="105"/>
  <c r="G68" i="105" s="1"/>
  <c r="H69" i="105"/>
  <c r="H68" i="105" s="1"/>
  <c r="I69" i="105"/>
  <c r="I68" i="105" s="1"/>
  <c r="J69" i="105"/>
  <c r="J68" i="105" s="1"/>
  <c r="K69" i="105"/>
  <c r="L69" i="105"/>
  <c r="L68" i="105" s="1"/>
  <c r="M69" i="105"/>
  <c r="M68" i="105" s="1"/>
  <c r="N69" i="105"/>
  <c r="N68" i="105" s="1"/>
  <c r="C69" i="105"/>
  <c r="D65" i="105"/>
  <c r="E65" i="105"/>
  <c r="F65" i="105"/>
  <c r="G65" i="105"/>
  <c r="H65" i="105"/>
  <c r="I65" i="105"/>
  <c r="J65" i="105"/>
  <c r="K65" i="105"/>
  <c r="L65" i="105"/>
  <c r="M65" i="105"/>
  <c r="N65" i="105"/>
  <c r="K68" i="105"/>
  <c r="K64" i="105" s="1"/>
  <c r="C68" i="105"/>
  <c r="C65" i="105"/>
  <c r="D61" i="105"/>
  <c r="E61" i="105"/>
  <c r="F61" i="105"/>
  <c r="G61" i="105"/>
  <c r="H61" i="105"/>
  <c r="I61" i="105"/>
  <c r="J61" i="105"/>
  <c r="K61" i="105"/>
  <c r="L61" i="105"/>
  <c r="M61" i="105"/>
  <c r="N61" i="105"/>
  <c r="C61" i="105"/>
  <c r="D58" i="105"/>
  <c r="E58" i="105"/>
  <c r="F58" i="105"/>
  <c r="G58" i="105"/>
  <c r="H58" i="105"/>
  <c r="I58" i="105"/>
  <c r="J58" i="105"/>
  <c r="K58" i="105"/>
  <c r="L58" i="105"/>
  <c r="M58" i="105"/>
  <c r="N58" i="105"/>
  <c r="C58" i="105"/>
  <c r="D55" i="105"/>
  <c r="E55" i="105"/>
  <c r="F55" i="105"/>
  <c r="G55" i="105"/>
  <c r="H55" i="105"/>
  <c r="I55" i="105"/>
  <c r="J55" i="105"/>
  <c r="K55" i="105"/>
  <c r="L55" i="105"/>
  <c r="M55" i="105"/>
  <c r="N55" i="105"/>
  <c r="C55" i="105"/>
  <c r="N52" i="105"/>
  <c r="M52" i="105"/>
  <c r="L52" i="105"/>
  <c r="K52" i="105"/>
  <c r="K51" i="105" s="1"/>
  <c r="J52" i="105"/>
  <c r="I52" i="105"/>
  <c r="I51" i="105" s="1"/>
  <c r="H52" i="105"/>
  <c r="H51" i="105" s="1"/>
  <c r="G52" i="105"/>
  <c r="G51" i="105" s="1"/>
  <c r="F52" i="105"/>
  <c r="E52" i="105"/>
  <c r="E51" i="105" s="1"/>
  <c r="D52" i="105"/>
  <c r="D51" i="105" s="1"/>
  <c r="C52" i="105"/>
  <c r="D48" i="105"/>
  <c r="E48" i="105"/>
  <c r="F48" i="105"/>
  <c r="G48" i="105"/>
  <c r="H48" i="105"/>
  <c r="I48" i="105"/>
  <c r="J48" i="105"/>
  <c r="K48" i="105"/>
  <c r="L48" i="105"/>
  <c r="M48" i="105"/>
  <c r="N48" i="105"/>
  <c r="C48" i="105"/>
  <c r="D39" i="105"/>
  <c r="E39" i="105"/>
  <c r="F39" i="105"/>
  <c r="G39" i="105"/>
  <c r="H39" i="105"/>
  <c r="I39" i="105"/>
  <c r="J39" i="105"/>
  <c r="K39" i="105"/>
  <c r="L39" i="105"/>
  <c r="M39" i="105"/>
  <c r="N39" i="105"/>
  <c r="C39" i="105"/>
  <c r="D37" i="105"/>
  <c r="E37" i="105"/>
  <c r="F37" i="105"/>
  <c r="G37" i="105"/>
  <c r="H37" i="105"/>
  <c r="I37" i="105"/>
  <c r="J37" i="105"/>
  <c r="K37" i="105"/>
  <c r="L37" i="105"/>
  <c r="M37" i="105"/>
  <c r="N37" i="105"/>
  <c r="D32" i="105"/>
  <c r="E32" i="105"/>
  <c r="F32" i="105"/>
  <c r="G32" i="105"/>
  <c r="H32" i="105"/>
  <c r="I32" i="105"/>
  <c r="J32" i="105"/>
  <c r="K32" i="105"/>
  <c r="K31" i="105" s="1"/>
  <c r="L32" i="105"/>
  <c r="M32" i="105"/>
  <c r="N32" i="105"/>
  <c r="C37" i="105"/>
  <c r="O37" i="105" s="1"/>
  <c r="C32" i="105"/>
  <c r="D26" i="105"/>
  <c r="E26" i="105"/>
  <c r="F26" i="105"/>
  <c r="F24" i="105" s="1"/>
  <c r="G26" i="105"/>
  <c r="H26" i="105"/>
  <c r="I26" i="105"/>
  <c r="J26" i="105"/>
  <c r="J24" i="105" s="1"/>
  <c r="K26" i="105"/>
  <c r="K24" i="105" s="1"/>
  <c r="L26" i="105"/>
  <c r="M26" i="105"/>
  <c r="N26" i="105"/>
  <c r="N24" i="105" s="1"/>
  <c r="C26" i="105"/>
  <c r="C24" i="105" s="1"/>
  <c r="G24" i="105"/>
  <c r="H24" i="105"/>
  <c r="L24" i="105"/>
  <c r="D21" i="105"/>
  <c r="E21" i="105"/>
  <c r="F21" i="105"/>
  <c r="G21" i="105"/>
  <c r="H21" i="105"/>
  <c r="I21" i="105"/>
  <c r="J21" i="105"/>
  <c r="K21" i="105"/>
  <c r="L21" i="105"/>
  <c r="M21" i="105"/>
  <c r="N21" i="105"/>
  <c r="C21" i="105"/>
  <c r="D17" i="105"/>
  <c r="E17" i="105"/>
  <c r="F17" i="105"/>
  <c r="G17" i="105"/>
  <c r="H17" i="105"/>
  <c r="I17" i="105"/>
  <c r="J17" i="105"/>
  <c r="K17" i="105"/>
  <c r="L17" i="105"/>
  <c r="M17" i="105"/>
  <c r="N17" i="105"/>
  <c r="C17" i="105"/>
  <c r="O141" i="105"/>
  <c r="O140" i="105"/>
  <c r="O139" i="105"/>
  <c r="O136" i="105"/>
  <c r="O135" i="105"/>
  <c r="O133" i="105"/>
  <c r="O132" i="105"/>
  <c r="O130" i="105"/>
  <c r="O129" i="105"/>
  <c r="O125" i="105"/>
  <c r="O124" i="105"/>
  <c r="O122" i="105"/>
  <c r="O121" i="105"/>
  <c r="O120" i="105"/>
  <c r="O119" i="105"/>
  <c r="O118" i="105"/>
  <c r="O117" i="105"/>
  <c r="O116" i="105"/>
  <c r="O115" i="105"/>
  <c r="O114" i="105"/>
  <c r="O113" i="105"/>
  <c r="O112" i="105"/>
  <c r="O111" i="105"/>
  <c r="O110" i="105"/>
  <c r="O109" i="105"/>
  <c r="O108" i="105"/>
  <c r="O107" i="105"/>
  <c r="O106" i="105"/>
  <c r="O105" i="105"/>
  <c r="O104" i="105"/>
  <c r="O103" i="105"/>
  <c r="O102" i="105"/>
  <c r="O101" i="105"/>
  <c r="O100" i="105"/>
  <c r="O99" i="105"/>
  <c r="O98" i="105"/>
  <c r="O97" i="105"/>
  <c r="O96" i="105"/>
  <c r="O95" i="105"/>
  <c r="O94" i="105"/>
  <c r="O93" i="105"/>
  <c r="O92" i="105"/>
  <c r="O91" i="105"/>
  <c r="O90" i="105"/>
  <c r="O89" i="105"/>
  <c r="O88" i="105"/>
  <c r="O87" i="105"/>
  <c r="O86" i="105"/>
  <c r="O85" i="105"/>
  <c r="O84" i="105"/>
  <c r="O83" i="105"/>
  <c r="O82" i="105"/>
  <c r="O81" i="105"/>
  <c r="O80" i="105"/>
  <c r="O79" i="105"/>
  <c r="O77" i="105"/>
  <c r="O76" i="105"/>
  <c r="O74" i="105"/>
  <c r="O73" i="105"/>
  <c r="O71" i="105"/>
  <c r="O70" i="105"/>
  <c r="O67" i="105"/>
  <c r="O66" i="105"/>
  <c r="O63" i="105"/>
  <c r="O62" i="105"/>
  <c r="O60" i="105"/>
  <c r="O59" i="105"/>
  <c r="O57" i="105"/>
  <c r="O56" i="105"/>
  <c r="O54" i="105"/>
  <c r="O53" i="105"/>
  <c r="O50" i="105"/>
  <c r="O49" i="105"/>
  <c r="O43" i="105"/>
  <c r="O42" i="105"/>
  <c r="O41" i="105"/>
  <c r="O40" i="105"/>
  <c r="O38" i="105"/>
  <c r="O35" i="105"/>
  <c r="O33" i="105"/>
  <c r="O30" i="105"/>
  <c r="O29" i="105"/>
  <c r="O27" i="105"/>
  <c r="O25" i="105"/>
  <c r="O23" i="105"/>
  <c r="O22" i="105"/>
  <c r="O20" i="105"/>
  <c r="O19" i="105"/>
  <c r="O18" i="105"/>
  <c r="O14" i="105"/>
  <c r="O13" i="105"/>
  <c r="O12" i="105" s="1"/>
  <c r="D12" i="105"/>
  <c r="E12" i="105"/>
  <c r="F12" i="105"/>
  <c r="G12" i="105"/>
  <c r="H12" i="105"/>
  <c r="I12" i="105"/>
  <c r="J12" i="105"/>
  <c r="K12" i="105"/>
  <c r="L12" i="105"/>
  <c r="M12" i="105"/>
  <c r="N12" i="105"/>
  <c r="C12" i="105"/>
  <c r="D134" i="104"/>
  <c r="E134" i="104"/>
  <c r="F134" i="104"/>
  <c r="G134" i="104"/>
  <c r="H134" i="104"/>
  <c r="I134" i="104"/>
  <c r="J134" i="104"/>
  <c r="K134" i="104"/>
  <c r="L134" i="104"/>
  <c r="M134" i="104"/>
  <c r="N134" i="104"/>
  <c r="C134" i="104"/>
  <c r="O134" i="104" s="1"/>
  <c r="D131" i="104"/>
  <c r="E131" i="104"/>
  <c r="F131" i="104"/>
  <c r="G131" i="104"/>
  <c r="H131" i="104"/>
  <c r="I131" i="104"/>
  <c r="J131" i="104"/>
  <c r="K131" i="104"/>
  <c r="L131" i="104"/>
  <c r="M131" i="104"/>
  <c r="N131" i="104"/>
  <c r="C131" i="104"/>
  <c r="D128" i="104"/>
  <c r="E128" i="104"/>
  <c r="F128" i="104"/>
  <c r="G128" i="104"/>
  <c r="H128" i="104"/>
  <c r="I128" i="104"/>
  <c r="J128" i="104"/>
  <c r="K128" i="104"/>
  <c r="L128" i="104"/>
  <c r="M128" i="104"/>
  <c r="N128" i="104"/>
  <c r="C128" i="104"/>
  <c r="D127" i="104"/>
  <c r="E127" i="104"/>
  <c r="F127" i="104"/>
  <c r="G127" i="104"/>
  <c r="H127" i="104"/>
  <c r="I127" i="104"/>
  <c r="J127" i="104"/>
  <c r="K127" i="104"/>
  <c r="L127" i="104"/>
  <c r="M127" i="104"/>
  <c r="N127" i="104"/>
  <c r="C127" i="104"/>
  <c r="D126" i="104"/>
  <c r="E126" i="104"/>
  <c r="F126" i="104"/>
  <c r="G126" i="104"/>
  <c r="H126" i="104"/>
  <c r="I126" i="104"/>
  <c r="J126" i="104"/>
  <c r="K126" i="104"/>
  <c r="L126" i="104"/>
  <c r="M126" i="104"/>
  <c r="N126" i="104"/>
  <c r="C126" i="104"/>
  <c r="D123" i="104"/>
  <c r="E123" i="104"/>
  <c r="F123" i="104"/>
  <c r="G123" i="104"/>
  <c r="H123" i="104"/>
  <c r="I123" i="104"/>
  <c r="J123" i="104"/>
  <c r="K123" i="104"/>
  <c r="L123" i="104"/>
  <c r="M123" i="104"/>
  <c r="N123" i="104"/>
  <c r="C123" i="104"/>
  <c r="D78" i="104"/>
  <c r="E78" i="104"/>
  <c r="F78" i="104"/>
  <c r="G78" i="104"/>
  <c r="H78" i="104"/>
  <c r="I78" i="104"/>
  <c r="J78" i="104"/>
  <c r="K78" i="104"/>
  <c r="L78" i="104"/>
  <c r="M78" i="104"/>
  <c r="N78" i="104"/>
  <c r="C78" i="104"/>
  <c r="D75" i="104"/>
  <c r="E75" i="104"/>
  <c r="F75" i="104"/>
  <c r="G75" i="104"/>
  <c r="H75" i="104"/>
  <c r="I75" i="104"/>
  <c r="J75" i="104"/>
  <c r="K75" i="104"/>
  <c r="L75" i="104"/>
  <c r="M75" i="104"/>
  <c r="N75" i="104"/>
  <c r="C75" i="104"/>
  <c r="D72" i="104"/>
  <c r="E72" i="104"/>
  <c r="F72" i="104"/>
  <c r="G72" i="104"/>
  <c r="H72" i="104"/>
  <c r="I72" i="104"/>
  <c r="J72" i="104"/>
  <c r="K72" i="104"/>
  <c r="L72" i="104"/>
  <c r="M72" i="104"/>
  <c r="N72" i="104"/>
  <c r="C72" i="104"/>
  <c r="D69" i="104"/>
  <c r="E69" i="104"/>
  <c r="F69" i="104"/>
  <c r="G69" i="104"/>
  <c r="H69" i="104"/>
  <c r="I69" i="104"/>
  <c r="J69" i="104"/>
  <c r="K69" i="104"/>
  <c r="L69" i="104"/>
  <c r="M69" i="104"/>
  <c r="N69" i="104"/>
  <c r="N68" i="104" s="1"/>
  <c r="C69" i="104"/>
  <c r="C68" i="104" s="1"/>
  <c r="D68" i="104"/>
  <c r="E68" i="104"/>
  <c r="F68" i="104"/>
  <c r="G68" i="104"/>
  <c r="G64" i="104" s="1"/>
  <c r="H68" i="104"/>
  <c r="I68" i="104"/>
  <c r="J68" i="104"/>
  <c r="K68" i="104"/>
  <c r="L68" i="104"/>
  <c r="M68" i="104"/>
  <c r="D65" i="104"/>
  <c r="E65" i="104"/>
  <c r="F65" i="104"/>
  <c r="G65" i="104"/>
  <c r="H65" i="104"/>
  <c r="I65" i="104"/>
  <c r="I64" i="104" s="1"/>
  <c r="J65" i="104"/>
  <c r="K65" i="104"/>
  <c r="L65" i="104"/>
  <c r="M65" i="104"/>
  <c r="N65" i="104"/>
  <c r="C65" i="104"/>
  <c r="D61" i="104"/>
  <c r="E61" i="104"/>
  <c r="F61" i="104"/>
  <c r="G61" i="104"/>
  <c r="H61" i="104"/>
  <c r="I61" i="104"/>
  <c r="J61" i="104"/>
  <c r="K61" i="104"/>
  <c r="L61" i="104"/>
  <c r="M61" i="104"/>
  <c r="N61" i="104"/>
  <c r="C61" i="104"/>
  <c r="D58" i="104"/>
  <c r="E58" i="104"/>
  <c r="F58" i="104"/>
  <c r="G58" i="104"/>
  <c r="H58" i="104"/>
  <c r="I58" i="104"/>
  <c r="J58" i="104"/>
  <c r="K58" i="104"/>
  <c r="L58" i="104"/>
  <c r="M58" i="104"/>
  <c r="N58" i="104"/>
  <c r="C58" i="104"/>
  <c r="D55" i="104"/>
  <c r="E55" i="104"/>
  <c r="F55" i="104"/>
  <c r="G55" i="104"/>
  <c r="H55" i="104"/>
  <c r="I55" i="104"/>
  <c r="J55" i="104"/>
  <c r="K55" i="104"/>
  <c r="L55" i="104"/>
  <c r="M55" i="104"/>
  <c r="N55" i="104"/>
  <c r="C55" i="104"/>
  <c r="D52" i="104"/>
  <c r="E52" i="104"/>
  <c r="F52" i="104"/>
  <c r="G52" i="104"/>
  <c r="H52" i="104"/>
  <c r="I52" i="104"/>
  <c r="J52" i="104"/>
  <c r="K52" i="104"/>
  <c r="L52" i="104"/>
  <c r="M52" i="104"/>
  <c r="N52" i="104"/>
  <c r="C52" i="104"/>
  <c r="D51" i="104"/>
  <c r="E51" i="104"/>
  <c r="F51" i="104"/>
  <c r="G51" i="104"/>
  <c r="H51" i="104"/>
  <c r="I51" i="104"/>
  <c r="J51" i="104"/>
  <c r="K51" i="104"/>
  <c r="L51" i="104"/>
  <c r="M51" i="104"/>
  <c r="N51" i="104"/>
  <c r="C51" i="104"/>
  <c r="D48" i="104"/>
  <c r="D47" i="104" s="1"/>
  <c r="E48" i="104"/>
  <c r="E47" i="104" s="1"/>
  <c r="F48" i="104"/>
  <c r="F47" i="104" s="1"/>
  <c r="G48" i="104"/>
  <c r="G47" i="104" s="1"/>
  <c r="H48" i="104"/>
  <c r="H47" i="104" s="1"/>
  <c r="I48" i="104"/>
  <c r="I47" i="104" s="1"/>
  <c r="J48" i="104"/>
  <c r="J47" i="104" s="1"/>
  <c r="K48" i="104"/>
  <c r="K47" i="104" s="1"/>
  <c r="L48" i="104"/>
  <c r="L47" i="104" s="1"/>
  <c r="M48" i="104"/>
  <c r="M47" i="104" s="1"/>
  <c r="N48" i="104"/>
  <c r="C48" i="104"/>
  <c r="C47" i="104" s="1"/>
  <c r="M64" i="104"/>
  <c r="N47" i="104"/>
  <c r="D39" i="104"/>
  <c r="E39" i="104"/>
  <c r="F39" i="104"/>
  <c r="G39" i="104"/>
  <c r="H39" i="104"/>
  <c r="I39" i="104"/>
  <c r="J39" i="104"/>
  <c r="K39" i="104"/>
  <c r="L39" i="104"/>
  <c r="M39" i="104"/>
  <c r="N39" i="104"/>
  <c r="C39" i="104"/>
  <c r="D37" i="104"/>
  <c r="E37" i="104"/>
  <c r="F37" i="104"/>
  <c r="G37" i="104"/>
  <c r="H37" i="104"/>
  <c r="I37" i="104"/>
  <c r="J37" i="104"/>
  <c r="K37" i="104"/>
  <c r="L37" i="104"/>
  <c r="M37" i="104"/>
  <c r="N37" i="104"/>
  <c r="C37" i="104"/>
  <c r="D34" i="104"/>
  <c r="E34" i="104"/>
  <c r="F34" i="104"/>
  <c r="G34" i="104"/>
  <c r="H34" i="104"/>
  <c r="I34" i="104"/>
  <c r="J34" i="104"/>
  <c r="K34" i="104"/>
  <c r="L34" i="104"/>
  <c r="M34" i="104"/>
  <c r="N34" i="104"/>
  <c r="C34" i="104"/>
  <c r="D32" i="104"/>
  <c r="E32" i="104"/>
  <c r="F32" i="104"/>
  <c r="G32" i="104"/>
  <c r="H32" i="104"/>
  <c r="I32" i="104"/>
  <c r="J32" i="104"/>
  <c r="K32" i="104"/>
  <c r="L32" i="104"/>
  <c r="L31" i="104" s="1"/>
  <c r="M32" i="104"/>
  <c r="M31" i="104" s="1"/>
  <c r="N32" i="104"/>
  <c r="N31" i="104" s="1"/>
  <c r="C32" i="104"/>
  <c r="D31" i="104"/>
  <c r="E31" i="104"/>
  <c r="F31" i="104"/>
  <c r="G31" i="104"/>
  <c r="H31" i="104"/>
  <c r="J31" i="104"/>
  <c r="K31" i="104"/>
  <c r="C31" i="104"/>
  <c r="D26" i="104"/>
  <c r="D24" i="104" s="1"/>
  <c r="E26" i="104"/>
  <c r="F26" i="104"/>
  <c r="G26" i="104"/>
  <c r="G24" i="104" s="1"/>
  <c r="H26" i="104"/>
  <c r="H24" i="104" s="1"/>
  <c r="I26" i="104"/>
  <c r="J26" i="104"/>
  <c r="K26" i="104"/>
  <c r="K24" i="104" s="1"/>
  <c r="L26" i="104"/>
  <c r="L24" i="104" s="1"/>
  <c r="M26" i="104"/>
  <c r="N26" i="104"/>
  <c r="C26" i="104"/>
  <c r="D21" i="104"/>
  <c r="E21" i="104"/>
  <c r="F21" i="104"/>
  <c r="G21" i="104"/>
  <c r="H21" i="104"/>
  <c r="I21" i="104"/>
  <c r="J21" i="104"/>
  <c r="K21" i="104"/>
  <c r="L21" i="104"/>
  <c r="M21" i="104"/>
  <c r="N21" i="104"/>
  <c r="C21" i="104"/>
  <c r="D17" i="104"/>
  <c r="E17" i="104"/>
  <c r="F17" i="104"/>
  <c r="G17" i="104"/>
  <c r="H17" i="104"/>
  <c r="I17" i="104"/>
  <c r="J17" i="104"/>
  <c r="K17" i="104"/>
  <c r="L17" i="104"/>
  <c r="M17" i="104"/>
  <c r="N17" i="104"/>
  <c r="C17" i="104"/>
  <c r="O141" i="104"/>
  <c r="O140" i="104"/>
  <c r="O139" i="104"/>
  <c r="O136" i="104"/>
  <c r="O135" i="104"/>
  <c r="O133" i="104"/>
  <c r="O132" i="104"/>
  <c r="O130" i="104"/>
  <c r="O129" i="104"/>
  <c r="O125" i="104"/>
  <c r="O124" i="104"/>
  <c r="O122" i="104"/>
  <c r="O121" i="104"/>
  <c r="O120" i="104"/>
  <c r="O119" i="104"/>
  <c r="O118" i="104"/>
  <c r="O117" i="104"/>
  <c r="O116" i="104"/>
  <c r="O115" i="104"/>
  <c r="O114" i="104"/>
  <c r="O113" i="104"/>
  <c r="O112" i="104"/>
  <c r="O111" i="104"/>
  <c r="O110" i="104"/>
  <c r="O109" i="104"/>
  <c r="O108" i="104"/>
  <c r="O107" i="104"/>
  <c r="O106" i="104"/>
  <c r="O105" i="104"/>
  <c r="O104" i="104"/>
  <c r="O103" i="104"/>
  <c r="O102" i="104"/>
  <c r="O101" i="104"/>
  <c r="O100" i="104"/>
  <c r="O99" i="104"/>
  <c r="O98" i="104"/>
  <c r="O97" i="104"/>
  <c r="O96" i="104"/>
  <c r="O95" i="104"/>
  <c r="O94" i="104"/>
  <c r="O93" i="104"/>
  <c r="O92" i="104"/>
  <c r="O91" i="104"/>
  <c r="O90" i="104"/>
  <c r="O89" i="104"/>
  <c r="O88" i="104"/>
  <c r="O87" i="104"/>
  <c r="O86" i="104"/>
  <c r="O85" i="104"/>
  <c r="O84" i="104"/>
  <c r="O83" i="104"/>
  <c r="O82" i="104"/>
  <c r="O81" i="104"/>
  <c r="O80" i="104"/>
  <c r="O79" i="104"/>
  <c r="O77" i="104"/>
  <c r="O76" i="104"/>
  <c r="O74" i="104"/>
  <c r="O73" i="104"/>
  <c r="O71" i="104"/>
  <c r="O70" i="104"/>
  <c r="O67" i="104"/>
  <c r="O66" i="104"/>
  <c r="O63" i="104"/>
  <c r="O62" i="104"/>
  <c r="O60" i="104"/>
  <c r="O59" i="104"/>
  <c r="O57" i="104"/>
  <c r="O56" i="104"/>
  <c r="O54" i="104"/>
  <c r="O53" i="104"/>
  <c r="O50" i="104"/>
  <c r="O49" i="104"/>
  <c r="O43" i="104"/>
  <c r="O41" i="104"/>
  <c r="O40" i="104"/>
  <c r="O38" i="104"/>
  <c r="O36" i="104"/>
  <c r="O35" i="104"/>
  <c r="O33" i="104"/>
  <c r="O30" i="104"/>
  <c r="O29" i="104"/>
  <c r="O27" i="104"/>
  <c r="O25" i="104"/>
  <c r="O23" i="104"/>
  <c r="O22" i="104"/>
  <c r="O20" i="104"/>
  <c r="O19" i="104"/>
  <c r="O18" i="104"/>
  <c r="O14" i="104"/>
  <c r="O13" i="104"/>
  <c r="D12" i="104"/>
  <c r="E12" i="104"/>
  <c r="F12" i="104"/>
  <c r="G12" i="104"/>
  <c r="H12" i="104"/>
  <c r="I12" i="104"/>
  <c r="J12" i="104"/>
  <c r="K12" i="104"/>
  <c r="L12" i="104"/>
  <c r="M12" i="104"/>
  <c r="N12" i="104"/>
  <c r="C12" i="104"/>
  <c r="O60" i="103"/>
  <c r="O58" i="103" s="1"/>
  <c r="O59" i="103"/>
  <c r="D58" i="103"/>
  <c r="E58" i="103"/>
  <c r="F58" i="103"/>
  <c r="G58" i="103"/>
  <c r="H58" i="103"/>
  <c r="I58" i="103"/>
  <c r="J58" i="103"/>
  <c r="K58" i="103"/>
  <c r="L58" i="103"/>
  <c r="M58" i="103"/>
  <c r="N58" i="103"/>
  <c r="C58" i="103"/>
  <c r="C53" i="103"/>
  <c r="D53" i="103"/>
  <c r="E53" i="103"/>
  <c r="F53" i="103"/>
  <c r="G53" i="103"/>
  <c r="H53" i="103"/>
  <c r="I53" i="103"/>
  <c r="J53" i="103"/>
  <c r="K53" i="103"/>
  <c r="L53" i="103"/>
  <c r="M53" i="103"/>
  <c r="N53" i="103"/>
  <c r="C48" i="103"/>
  <c r="D48" i="103"/>
  <c r="E48" i="103"/>
  <c r="F48" i="103"/>
  <c r="G48" i="103"/>
  <c r="H48" i="103"/>
  <c r="I48" i="103"/>
  <c r="J48" i="103"/>
  <c r="K48" i="103"/>
  <c r="L48" i="103"/>
  <c r="M48" i="103"/>
  <c r="N48" i="103"/>
  <c r="C43" i="103"/>
  <c r="D43" i="103"/>
  <c r="E43" i="103"/>
  <c r="F43" i="103"/>
  <c r="G43" i="103"/>
  <c r="H43" i="103"/>
  <c r="I43" i="103"/>
  <c r="J43" i="103"/>
  <c r="K43" i="103"/>
  <c r="L43" i="103"/>
  <c r="M43" i="103"/>
  <c r="N43" i="103"/>
  <c r="C38" i="103"/>
  <c r="D38" i="103"/>
  <c r="E38" i="103"/>
  <c r="F38" i="103"/>
  <c r="G38" i="103"/>
  <c r="H38" i="103"/>
  <c r="I38" i="103"/>
  <c r="J38" i="103"/>
  <c r="K38" i="103"/>
  <c r="L38" i="103"/>
  <c r="M38" i="103"/>
  <c r="N38" i="103"/>
  <c r="C33" i="103"/>
  <c r="D33" i="103"/>
  <c r="E33" i="103"/>
  <c r="F33" i="103"/>
  <c r="G33" i="103"/>
  <c r="H33" i="103"/>
  <c r="I33" i="103"/>
  <c r="J33" i="103"/>
  <c r="K33" i="103"/>
  <c r="L33" i="103"/>
  <c r="M33" i="103"/>
  <c r="N33" i="103"/>
  <c r="C28" i="103"/>
  <c r="D28" i="103"/>
  <c r="E28" i="103"/>
  <c r="F28" i="103"/>
  <c r="G28" i="103"/>
  <c r="H28" i="103"/>
  <c r="I28" i="103"/>
  <c r="J28" i="103"/>
  <c r="K28" i="103"/>
  <c r="L28" i="103"/>
  <c r="M28" i="103"/>
  <c r="N28" i="103"/>
  <c r="C23" i="103"/>
  <c r="D23" i="103"/>
  <c r="E23" i="103"/>
  <c r="F23" i="103"/>
  <c r="G23" i="103"/>
  <c r="H23" i="103"/>
  <c r="I23" i="103"/>
  <c r="J23" i="103"/>
  <c r="K23" i="103"/>
  <c r="L23" i="103"/>
  <c r="M23" i="103"/>
  <c r="N23" i="103"/>
  <c r="C18" i="103"/>
  <c r="D18" i="103"/>
  <c r="E18" i="103"/>
  <c r="F18" i="103"/>
  <c r="G18" i="103"/>
  <c r="H18" i="103"/>
  <c r="I18" i="103"/>
  <c r="J18" i="103"/>
  <c r="K18" i="103"/>
  <c r="L18" i="103"/>
  <c r="M18" i="103"/>
  <c r="N18" i="103"/>
  <c r="O48" i="103"/>
  <c r="O23" i="103"/>
  <c r="O55" i="103"/>
  <c r="O54" i="103"/>
  <c r="O53" i="103" s="1"/>
  <c r="O50" i="103"/>
  <c r="O49" i="103"/>
  <c r="O45" i="103"/>
  <c r="O44" i="103"/>
  <c r="O43" i="103" s="1"/>
  <c r="O40" i="103"/>
  <c r="O39" i="103"/>
  <c r="O38" i="103" s="1"/>
  <c r="O35" i="103"/>
  <c r="O34" i="103"/>
  <c r="O33" i="103" s="1"/>
  <c r="O30" i="103"/>
  <c r="O28" i="103" s="1"/>
  <c r="O29" i="103"/>
  <c r="O25" i="103"/>
  <c r="O24" i="103"/>
  <c r="O20" i="103"/>
  <c r="O19" i="103"/>
  <c r="O18" i="103" s="1"/>
  <c r="O15" i="103"/>
  <c r="O14" i="103"/>
  <c r="D13" i="103"/>
  <c r="E13" i="103"/>
  <c r="F13" i="103"/>
  <c r="G13" i="103"/>
  <c r="H13" i="103"/>
  <c r="I13" i="103"/>
  <c r="J13" i="103"/>
  <c r="K13" i="103"/>
  <c r="L13" i="103"/>
  <c r="M13" i="103"/>
  <c r="N13" i="103"/>
  <c r="C13" i="103"/>
  <c r="I31" i="104" l="1"/>
  <c r="O31" i="104" s="1"/>
  <c r="L17" i="106"/>
  <c r="N46" i="107"/>
  <c r="G64" i="107"/>
  <c r="G46" i="107" s="1"/>
  <c r="O29" i="107"/>
  <c r="O48" i="107"/>
  <c r="J46" i="107"/>
  <c r="J17" i="106"/>
  <c r="O27" i="106"/>
  <c r="O134" i="107"/>
  <c r="O55" i="105"/>
  <c r="O65" i="105"/>
  <c r="O33" i="106"/>
  <c r="O37" i="106"/>
  <c r="O127" i="106"/>
  <c r="O128" i="106"/>
  <c r="O131" i="106"/>
  <c r="E25" i="107"/>
  <c r="E17" i="107" s="1"/>
  <c r="M32" i="107"/>
  <c r="I32" i="107"/>
  <c r="E32" i="107"/>
  <c r="O55" i="107"/>
  <c r="G47" i="107"/>
  <c r="L51" i="107"/>
  <c r="H51" i="107"/>
  <c r="D51" i="107"/>
  <c r="O131" i="107"/>
  <c r="N24" i="104"/>
  <c r="F24" i="104"/>
  <c r="F16" i="104" s="1"/>
  <c r="K17" i="107"/>
  <c r="L32" i="107"/>
  <c r="H32" i="107"/>
  <c r="D32" i="107"/>
  <c r="D68" i="107"/>
  <c r="D64" i="107" s="1"/>
  <c r="I24" i="104"/>
  <c r="F46" i="104"/>
  <c r="O52" i="104"/>
  <c r="J64" i="104"/>
  <c r="J46" i="104" s="1"/>
  <c r="F64" i="104"/>
  <c r="L64" i="104"/>
  <c r="L46" i="104" s="1"/>
  <c r="J64" i="105"/>
  <c r="H17" i="106"/>
  <c r="N33" i="108"/>
  <c r="N43" i="108"/>
  <c r="N38" i="108"/>
  <c r="D126" i="107"/>
  <c r="M126" i="107"/>
  <c r="E126" i="107"/>
  <c r="I127" i="107"/>
  <c r="I126" i="107" s="1"/>
  <c r="C127" i="107"/>
  <c r="F46" i="107"/>
  <c r="M68" i="107"/>
  <c r="M64" i="107" s="1"/>
  <c r="I68" i="107"/>
  <c r="I64" i="107" s="1"/>
  <c r="E68" i="107"/>
  <c r="E64" i="107" s="1"/>
  <c r="C68" i="107"/>
  <c r="K46" i="107"/>
  <c r="I46" i="107"/>
  <c r="L47" i="107"/>
  <c r="L46" i="107" s="1"/>
  <c r="H47" i="107"/>
  <c r="H46" i="107" s="1"/>
  <c r="D47" i="107"/>
  <c r="D46" i="107" s="1"/>
  <c r="M47" i="107"/>
  <c r="C51" i="107"/>
  <c r="C32" i="107"/>
  <c r="O32" i="107" s="1"/>
  <c r="M17" i="107"/>
  <c r="D25" i="107"/>
  <c r="D17" i="107" s="1"/>
  <c r="H25" i="107"/>
  <c r="H17" i="107" s="1"/>
  <c r="J24" i="104"/>
  <c r="J16" i="104" s="1"/>
  <c r="M24" i="104"/>
  <c r="M16" i="104" s="1"/>
  <c r="G46" i="104"/>
  <c r="K64" i="104"/>
  <c r="K46" i="104" s="1"/>
  <c r="E64" i="104"/>
  <c r="H64" i="104"/>
  <c r="H46" i="104" s="1"/>
  <c r="D64" i="104"/>
  <c r="D46" i="104" s="1"/>
  <c r="N16" i="104"/>
  <c r="K16" i="104"/>
  <c r="O28" i="104"/>
  <c r="O32" i="104"/>
  <c r="O34" i="104"/>
  <c r="O39" i="104"/>
  <c r="M46" i="104"/>
  <c r="I46" i="104"/>
  <c r="E46" i="104"/>
  <c r="C64" i="104"/>
  <c r="O17" i="104"/>
  <c r="O21" i="104"/>
  <c r="O48" i="104"/>
  <c r="O61" i="104"/>
  <c r="O65" i="104"/>
  <c r="N64" i="104"/>
  <c r="N46" i="104" s="1"/>
  <c r="G16" i="104"/>
  <c r="C46" i="104"/>
  <c r="O78" i="104"/>
  <c r="O126" i="104"/>
  <c r="O128" i="104"/>
  <c r="O131" i="104"/>
  <c r="O12" i="104"/>
  <c r="E24" i="104"/>
  <c r="E16" i="104" s="1"/>
  <c r="H16" i="104"/>
  <c r="O37" i="104"/>
  <c r="O51" i="104"/>
  <c r="O55" i="104"/>
  <c r="O58" i="104"/>
  <c r="O72" i="104"/>
  <c r="O123" i="104"/>
  <c r="C24" i="104"/>
  <c r="C16" i="104" s="1"/>
  <c r="O17" i="105"/>
  <c r="O21" i="105"/>
  <c r="E64" i="105"/>
  <c r="L64" i="105"/>
  <c r="O69" i="105"/>
  <c r="O32" i="105"/>
  <c r="O39" i="105"/>
  <c r="O48" i="105"/>
  <c r="K47" i="105"/>
  <c r="G47" i="105"/>
  <c r="G46" i="105" s="1"/>
  <c r="D17" i="106"/>
  <c r="C17" i="106"/>
  <c r="O18" i="106"/>
  <c r="O64" i="106"/>
  <c r="O123" i="106"/>
  <c r="K17" i="106"/>
  <c r="O29" i="106"/>
  <c r="I17" i="107"/>
  <c r="L17" i="107"/>
  <c r="F17" i="107"/>
  <c r="G17" i="107"/>
  <c r="C25" i="107"/>
  <c r="J17" i="107"/>
  <c r="N17" i="107"/>
  <c r="O12" i="107"/>
  <c r="O46" i="106"/>
  <c r="G25" i="106"/>
  <c r="G17" i="106" s="1"/>
  <c r="O12" i="106"/>
  <c r="N31" i="105"/>
  <c r="J31" i="105"/>
  <c r="F31" i="105"/>
  <c r="O61" i="105"/>
  <c r="C64" i="105"/>
  <c r="G64" i="105"/>
  <c r="O72" i="105"/>
  <c r="O128" i="105"/>
  <c r="O24" i="105"/>
  <c r="O28" i="105"/>
  <c r="N64" i="105"/>
  <c r="F16" i="105"/>
  <c r="M31" i="105"/>
  <c r="M16" i="105" s="1"/>
  <c r="I31" i="105"/>
  <c r="N16" i="105"/>
  <c r="J16" i="105"/>
  <c r="D31" i="105"/>
  <c r="D16" i="105" s="1"/>
  <c r="F64" i="105"/>
  <c r="G31" i="105"/>
  <c r="G16" i="105" s="1"/>
  <c r="F51" i="105"/>
  <c r="F47" i="105" s="1"/>
  <c r="F46" i="105" s="1"/>
  <c r="J51" i="105"/>
  <c r="N51" i="105"/>
  <c r="N47" i="105" s="1"/>
  <c r="N46" i="105" s="1"/>
  <c r="L51" i="105"/>
  <c r="L47" i="105" s="1"/>
  <c r="L46" i="105" s="1"/>
  <c r="O34" i="105"/>
  <c r="O26" i="105"/>
  <c r="O52" i="105"/>
  <c r="M51" i="105"/>
  <c r="M47" i="105" s="1"/>
  <c r="I47" i="105"/>
  <c r="I46" i="105" s="1"/>
  <c r="E47" i="105"/>
  <c r="K16" i="105"/>
  <c r="I16" i="105"/>
  <c r="E31" i="105"/>
  <c r="E16" i="105" s="1"/>
  <c r="L31" i="105"/>
  <c r="L16" i="105" s="1"/>
  <c r="H31" i="105"/>
  <c r="H16" i="105" s="1"/>
  <c r="J47" i="105"/>
  <c r="J46" i="105" s="1"/>
  <c r="D47" i="105"/>
  <c r="H47" i="105"/>
  <c r="C51" i="105"/>
  <c r="C47" i="105" s="1"/>
  <c r="D64" i="105"/>
  <c r="O78" i="105"/>
  <c r="O127" i="105"/>
  <c r="O131" i="105"/>
  <c r="O134" i="105"/>
  <c r="O126" i="105"/>
  <c r="O123" i="105"/>
  <c r="O75" i="105"/>
  <c r="M64" i="105"/>
  <c r="I64" i="105"/>
  <c r="H64" i="105"/>
  <c r="K46" i="105"/>
  <c r="E46" i="105"/>
  <c r="O68" i="105"/>
  <c r="D46" i="105"/>
  <c r="C46" i="105"/>
  <c r="O58" i="105"/>
  <c r="C31" i="105"/>
  <c r="O127" i="104"/>
  <c r="O75" i="104"/>
  <c r="O68" i="104"/>
  <c r="O69" i="104"/>
  <c r="O47" i="104"/>
  <c r="D16" i="104"/>
  <c r="O26" i="104"/>
  <c r="L16" i="104"/>
  <c r="O13" i="103"/>
  <c r="G56" i="100"/>
  <c r="H56" i="100"/>
  <c r="F56" i="100"/>
  <c r="G15" i="100"/>
  <c r="H15" i="100"/>
  <c r="F15" i="100"/>
  <c r="H15" i="99"/>
  <c r="G15" i="99"/>
  <c r="F15" i="99"/>
  <c r="G78" i="98"/>
  <c r="H78" i="98"/>
  <c r="G74" i="98"/>
  <c r="H74" i="98"/>
  <c r="G49" i="98"/>
  <c r="H49" i="98"/>
  <c r="F49" i="98"/>
  <c r="G23" i="98"/>
  <c r="H23" i="98"/>
  <c r="F78" i="98"/>
  <c r="O47" i="105" l="1"/>
  <c r="C126" i="107"/>
  <c r="O126" i="107" s="1"/>
  <c r="O127" i="107"/>
  <c r="H46" i="105"/>
  <c r="I16" i="104"/>
  <c r="O51" i="105"/>
  <c r="C17" i="107"/>
  <c r="O17" i="107" s="1"/>
  <c r="O25" i="107"/>
  <c r="C47" i="107"/>
  <c r="O47" i="107" s="1"/>
  <c r="O51" i="107"/>
  <c r="O68" i="107"/>
  <c r="O64" i="104"/>
  <c r="M46" i="105"/>
  <c r="O46" i="105" s="1"/>
  <c r="M46" i="107"/>
  <c r="C64" i="107"/>
  <c r="O64" i="107" s="1"/>
  <c r="E46" i="107"/>
  <c r="O46" i="104"/>
  <c r="O24" i="104"/>
  <c r="O16" i="104" s="1"/>
  <c r="O25" i="106"/>
  <c r="O17" i="106" s="1"/>
  <c r="O64" i="105"/>
  <c r="O31" i="105"/>
  <c r="C16" i="105"/>
  <c r="O16" i="105" s="1"/>
  <c r="C46" i="107" l="1"/>
  <c r="O46" i="107" s="1"/>
  <c r="G19" i="13"/>
  <c r="G20" i="13"/>
  <c r="G21" i="13"/>
  <c r="G24" i="13"/>
  <c r="G25" i="13"/>
  <c r="E18" i="6"/>
  <c r="E15" i="6" s="1"/>
  <c r="D55" i="111" l="1"/>
  <c r="C55" i="111"/>
  <c r="F89" i="55" l="1"/>
  <c r="E89" i="55"/>
  <c r="G49" i="13" l="1"/>
  <c r="G48" i="13"/>
  <c r="G45" i="13"/>
  <c r="G44" i="13"/>
  <c r="G41" i="13"/>
  <c r="G40" i="13"/>
  <c r="G38" i="13"/>
  <c r="G37" i="13"/>
  <c r="G31" i="13"/>
  <c r="G30" i="13"/>
  <c r="G34" i="13"/>
  <c r="G33" i="13"/>
  <c r="AJ142" i="109" l="1"/>
  <c r="E100" i="88"/>
  <c r="E101" i="88"/>
  <c r="E102" i="88"/>
  <c r="E103" i="88"/>
  <c r="E104" i="88"/>
  <c r="E105" i="88"/>
  <c r="E99" i="88"/>
  <c r="D61" i="113" l="1"/>
  <c r="D78" i="113" s="1"/>
  <c r="D54" i="113"/>
  <c r="D69" i="113"/>
  <c r="C69" i="113"/>
  <c r="D17" i="113" l="1"/>
  <c r="C17" i="113"/>
  <c r="E58" i="46" l="1"/>
  <c r="E57" i="46"/>
  <c r="E55" i="46"/>
  <c r="E54" i="46"/>
  <c r="AJ118" i="109"/>
  <c r="AJ119" i="109"/>
  <c r="AJ123" i="109"/>
  <c r="C25" i="108"/>
  <c r="C24" i="108"/>
  <c r="C21" i="113"/>
  <c r="D21" i="113"/>
  <c r="C17" i="88"/>
  <c r="D17" i="88"/>
  <c r="D21" i="88"/>
  <c r="C21" i="88"/>
  <c r="F73" i="17"/>
  <c r="E73" i="17"/>
  <c r="D73" i="17"/>
  <c r="C73" i="17"/>
  <c r="F65" i="17"/>
  <c r="E65" i="17"/>
  <c r="D65" i="17"/>
  <c r="C65" i="17"/>
  <c r="F60" i="17"/>
  <c r="E60" i="17"/>
  <c r="D60" i="17"/>
  <c r="C60" i="17"/>
  <c r="F54" i="17"/>
  <c r="E54" i="17"/>
  <c r="D54" i="17"/>
  <c r="C54" i="17"/>
  <c r="F35" i="17"/>
  <c r="F31" i="17" s="1"/>
  <c r="E35" i="17"/>
  <c r="E31" i="17" s="1"/>
  <c r="D35" i="17"/>
  <c r="D31" i="17" s="1"/>
  <c r="C35" i="17"/>
  <c r="C31" i="17" s="1"/>
  <c r="G59" i="93"/>
  <c r="D59" i="93"/>
  <c r="G47" i="13"/>
  <c r="E47" i="13"/>
  <c r="C47" i="13"/>
  <c r="C21" i="17" l="1"/>
  <c r="E21" i="17"/>
  <c r="F21" i="17"/>
  <c r="D21" i="17"/>
  <c r="D18" i="17" s="1"/>
  <c r="D15" i="17" s="1"/>
  <c r="C22" i="108"/>
  <c r="E18" i="17" l="1"/>
  <c r="E15" i="17" s="1"/>
  <c r="E20" i="17"/>
  <c r="C18" i="17"/>
  <c r="C15" i="17" s="1"/>
  <c r="C20" i="17"/>
  <c r="F18" i="17"/>
  <c r="F15" i="17" s="1"/>
  <c r="F20" i="17"/>
  <c r="F23" i="98"/>
  <c r="G74" i="100"/>
  <c r="H74" i="100"/>
  <c r="F74" i="100"/>
  <c r="F36" i="100"/>
  <c r="C22" i="56"/>
  <c r="C20" i="56"/>
  <c r="C18" i="56"/>
  <c r="C16" i="56"/>
  <c r="C14" i="56"/>
  <c r="C12" i="56"/>
  <c r="F88" i="55"/>
  <c r="E88" i="55" l="1"/>
  <c r="C107" i="88" l="1"/>
  <c r="D107" i="88"/>
  <c r="C61" i="113"/>
  <c r="C78" i="113" s="1"/>
  <c r="C54" i="113"/>
  <c r="D33" i="113"/>
  <c r="D46" i="113" s="1"/>
  <c r="D74" i="113" s="1"/>
  <c r="D76" i="113" s="1"/>
  <c r="D80" i="113" s="1"/>
  <c r="C33" i="113"/>
  <c r="E107" i="88" l="1"/>
  <c r="C46" i="113"/>
  <c r="C74" i="113" s="1"/>
  <c r="D52" i="46"/>
  <c r="C76" i="113" l="1"/>
  <c r="C80" i="113" s="1"/>
  <c r="D78" i="111" l="1"/>
  <c r="C78" i="111"/>
  <c r="D73" i="111"/>
  <c r="C73" i="111"/>
  <c r="D68" i="111"/>
  <c r="C68" i="111"/>
  <c r="D61" i="111"/>
  <c r="C61" i="111"/>
  <c r="D36" i="111"/>
  <c r="D32" i="111" s="1"/>
  <c r="C36" i="111"/>
  <c r="C32" i="111" s="1"/>
  <c r="D24" i="111"/>
  <c r="C24" i="111"/>
  <c r="C66" i="111" l="1"/>
  <c r="C22" i="111"/>
  <c r="C20" i="111" s="1"/>
  <c r="D22" i="111"/>
  <c r="D20" i="111" s="1"/>
  <c r="D66" i="111"/>
  <c r="C17" i="111" l="1"/>
  <c r="C14" i="111" s="1"/>
  <c r="D17" i="111"/>
  <c r="E15" i="76"/>
  <c r="F15" i="76"/>
  <c r="G15" i="76"/>
  <c r="H15" i="76"/>
  <c r="I15" i="76"/>
  <c r="J15" i="76"/>
  <c r="K15" i="76"/>
  <c r="L15" i="76"/>
  <c r="M15" i="76"/>
  <c r="N15" i="76"/>
  <c r="O15" i="76"/>
  <c r="P15" i="76"/>
  <c r="Q15" i="76"/>
  <c r="D15" i="76"/>
  <c r="E31" i="76"/>
  <c r="E33" i="76" s="1"/>
  <c r="F31" i="76"/>
  <c r="F33" i="76" s="1"/>
  <c r="G31" i="76"/>
  <c r="G33" i="76" s="1"/>
  <c r="H31" i="76"/>
  <c r="H33" i="76" s="1"/>
  <c r="I31" i="76"/>
  <c r="I33" i="76" s="1"/>
  <c r="J31" i="76"/>
  <c r="J33" i="76" s="1"/>
  <c r="K31" i="76"/>
  <c r="K33" i="76" s="1"/>
  <c r="L31" i="76"/>
  <c r="L33" i="76" s="1"/>
  <c r="M31" i="76"/>
  <c r="M33" i="76" s="1"/>
  <c r="N31" i="76"/>
  <c r="N33" i="76" s="1"/>
  <c r="O31" i="76"/>
  <c r="O33" i="76" s="1"/>
  <c r="P31" i="76"/>
  <c r="P33" i="76" s="1"/>
  <c r="Q31" i="76"/>
  <c r="Q33" i="76" s="1"/>
  <c r="R31" i="76"/>
  <c r="R33" i="76" s="1"/>
  <c r="S31" i="76"/>
  <c r="S33" i="76" s="1"/>
  <c r="T31" i="76"/>
  <c r="T33" i="76" s="1"/>
  <c r="U31" i="76"/>
  <c r="U33" i="76" s="1"/>
  <c r="V31" i="76"/>
  <c r="V33" i="76" s="1"/>
  <c r="W31" i="76"/>
  <c r="W33" i="76" s="1"/>
  <c r="X31" i="76"/>
  <c r="X33" i="76" s="1"/>
  <c r="Y31" i="76"/>
  <c r="Y33" i="76" s="1"/>
  <c r="D31" i="76"/>
  <c r="D33" i="76" s="1"/>
  <c r="O25" i="76"/>
  <c r="O27" i="76" s="1"/>
  <c r="P25" i="76"/>
  <c r="P27" i="76" s="1"/>
  <c r="Q25" i="76"/>
  <c r="Q27" i="76" s="1"/>
  <c r="R25" i="76"/>
  <c r="R27" i="76" s="1"/>
  <c r="S25" i="76"/>
  <c r="S27" i="76" s="1"/>
  <c r="T25" i="76"/>
  <c r="T27" i="76" s="1"/>
  <c r="U25" i="76"/>
  <c r="U27" i="76" s="1"/>
  <c r="V25" i="76"/>
  <c r="V27" i="76" s="1"/>
  <c r="W25" i="76"/>
  <c r="W27" i="76" s="1"/>
  <c r="X25" i="76"/>
  <c r="X27" i="76" s="1"/>
  <c r="Y25" i="76"/>
  <c r="Y27" i="76" s="1"/>
  <c r="M25" i="76"/>
  <c r="M27" i="76" s="1"/>
  <c r="N25" i="76"/>
  <c r="N27" i="76" s="1"/>
  <c r="K25" i="76"/>
  <c r="K27" i="76" s="1"/>
  <c r="L25" i="76"/>
  <c r="L27" i="76" s="1"/>
  <c r="J25" i="76"/>
  <c r="J27" i="76" s="1"/>
  <c r="H25" i="76"/>
  <c r="H27" i="76" s="1"/>
  <c r="I25" i="76"/>
  <c r="I27" i="76" s="1"/>
  <c r="G25" i="76"/>
  <c r="G27" i="76" s="1"/>
  <c r="E25" i="76"/>
  <c r="E27" i="76" s="1"/>
  <c r="F25" i="76"/>
  <c r="F27" i="76" s="1"/>
  <c r="D25" i="76"/>
  <c r="D27" i="76" s="1"/>
  <c r="Y19" i="76"/>
  <c r="Y21" i="76" s="1"/>
  <c r="X19" i="76"/>
  <c r="X21" i="76" s="1"/>
  <c r="V19" i="76"/>
  <c r="V21" i="76" s="1"/>
  <c r="W19" i="76"/>
  <c r="W21" i="76" s="1"/>
  <c r="T19" i="76"/>
  <c r="T21" i="76" s="1"/>
  <c r="U19" i="76"/>
  <c r="U21" i="76" s="1"/>
  <c r="R19" i="76"/>
  <c r="R21" i="76" s="1"/>
  <c r="S19" i="76"/>
  <c r="S21" i="76" s="1"/>
  <c r="Q19" i="76"/>
  <c r="Q21" i="76" s="1"/>
  <c r="P19" i="76"/>
  <c r="P21" i="76" s="1"/>
  <c r="O19" i="76"/>
  <c r="O21" i="76" s="1"/>
  <c r="N19" i="76"/>
  <c r="N21" i="76" s="1"/>
  <c r="M19" i="76"/>
  <c r="M21" i="76" s="1"/>
  <c r="L19" i="76"/>
  <c r="L21" i="76" s="1"/>
  <c r="K19" i="76"/>
  <c r="K21" i="76" s="1"/>
  <c r="J19" i="76"/>
  <c r="J21" i="76" s="1"/>
  <c r="I19" i="76"/>
  <c r="I21" i="76" s="1"/>
  <c r="H19" i="76"/>
  <c r="H21" i="76" s="1"/>
  <c r="E19" i="76"/>
  <c r="E21" i="76" s="1"/>
  <c r="F19" i="76"/>
  <c r="F21" i="76" s="1"/>
  <c r="G19" i="76"/>
  <c r="G21" i="76" s="1"/>
  <c r="D19" i="76"/>
  <c r="D21" i="76" s="1"/>
  <c r="AJ140" i="110"/>
  <c r="AJ95" i="110"/>
  <c r="AJ94" i="110"/>
  <c r="AJ93" i="110"/>
  <c r="AJ92" i="110"/>
  <c r="AJ91" i="110"/>
  <c r="AJ90" i="110"/>
  <c r="AJ89" i="110"/>
  <c r="AJ88" i="110"/>
  <c r="AJ87" i="110"/>
  <c r="AJ86" i="110"/>
  <c r="AJ85" i="110"/>
  <c r="AJ84" i="110"/>
  <c r="AJ83" i="110"/>
  <c r="AJ82" i="110"/>
  <c r="AJ81" i="110"/>
  <c r="AJ80" i="110"/>
  <c r="AJ78" i="110"/>
  <c r="AJ77" i="110"/>
  <c r="AJ75" i="110"/>
  <c r="AJ74" i="110"/>
  <c r="AJ72" i="110"/>
  <c r="AJ71" i="110"/>
  <c r="AJ68" i="110"/>
  <c r="AJ67" i="110"/>
  <c r="AJ64" i="110"/>
  <c r="AJ63" i="110"/>
  <c r="AJ61" i="110"/>
  <c r="AJ60" i="110"/>
  <c r="AJ58" i="110"/>
  <c r="AJ57" i="110"/>
  <c r="AJ55" i="110"/>
  <c r="AJ54" i="110"/>
  <c r="AJ51" i="110"/>
  <c r="AJ50" i="110"/>
  <c r="AJ45" i="110"/>
  <c r="AJ42" i="110"/>
  <c r="AJ43" i="110"/>
  <c r="AJ40" i="110"/>
  <c r="AJ38" i="110"/>
  <c r="AJ37" i="110"/>
  <c r="AJ35" i="110"/>
  <c r="AJ32" i="110"/>
  <c r="AJ31" i="110"/>
  <c r="AJ30" i="110"/>
  <c r="AJ27" i="110"/>
  <c r="AJ25" i="110"/>
  <c r="AJ23" i="110"/>
  <c r="AJ22" i="110"/>
  <c r="AJ20" i="110"/>
  <c r="AJ19" i="110"/>
  <c r="AJ18" i="110"/>
  <c r="AJ14" i="110"/>
  <c r="AJ13" i="110"/>
  <c r="AJ141" i="109"/>
  <c r="AJ140" i="109"/>
  <c r="AJ138" i="109"/>
  <c r="AJ137" i="109"/>
  <c r="AJ135" i="109"/>
  <c r="AJ134" i="109"/>
  <c r="AJ132" i="109"/>
  <c r="AJ131" i="109"/>
  <c r="AJ127" i="109"/>
  <c r="AJ126" i="109"/>
  <c r="AJ124" i="109"/>
  <c r="AJ117" i="109"/>
  <c r="AJ115" i="109"/>
  <c r="AJ114" i="109"/>
  <c r="AJ113" i="109"/>
  <c r="AJ112" i="109"/>
  <c r="AJ111" i="109"/>
  <c r="AJ110" i="109"/>
  <c r="AJ109" i="109"/>
  <c r="AJ108" i="109"/>
  <c r="AJ107" i="109"/>
  <c r="AJ106" i="109"/>
  <c r="AJ105" i="109"/>
  <c r="AJ104" i="109"/>
  <c r="AJ103" i="109"/>
  <c r="AJ102" i="109"/>
  <c r="AJ101" i="109"/>
  <c r="AJ100" i="109"/>
  <c r="AJ99" i="109"/>
  <c r="AJ98" i="109"/>
  <c r="AJ97" i="109"/>
  <c r="AJ96" i="109"/>
  <c r="AJ95" i="109"/>
  <c r="AJ94" i="109"/>
  <c r="AJ93" i="109"/>
  <c r="AJ92" i="109"/>
  <c r="AJ91" i="109"/>
  <c r="AJ90" i="109"/>
  <c r="AJ87" i="109"/>
  <c r="AJ86" i="109"/>
  <c r="AJ85" i="109"/>
  <c r="AJ84" i="109"/>
  <c r="AJ83" i="109"/>
  <c r="AJ82" i="109"/>
  <c r="AJ81" i="109"/>
  <c r="AJ80" i="109"/>
  <c r="AJ78" i="109"/>
  <c r="AJ77" i="109"/>
  <c r="AJ75" i="109"/>
  <c r="AJ74" i="109"/>
  <c r="AJ72" i="109"/>
  <c r="AJ71" i="109"/>
  <c r="AJ68" i="109"/>
  <c r="AJ67" i="109"/>
  <c r="AJ64" i="109"/>
  <c r="AJ63" i="109"/>
  <c r="AJ61" i="109"/>
  <c r="AJ60" i="109"/>
  <c r="AJ58" i="109"/>
  <c r="AJ57" i="109"/>
  <c r="AJ55" i="109"/>
  <c r="AJ54" i="109"/>
  <c r="AJ51" i="109"/>
  <c r="AJ50" i="109"/>
  <c r="AJ45" i="109"/>
  <c r="AJ43" i="109"/>
  <c r="AJ40" i="109"/>
  <c r="AJ37" i="109"/>
  <c r="AJ35" i="109"/>
  <c r="AJ32" i="109"/>
  <c r="AJ31" i="109"/>
  <c r="AJ30" i="109"/>
  <c r="AJ27" i="109"/>
  <c r="AJ25" i="109"/>
  <c r="AJ23" i="109"/>
  <c r="AJ22" i="109"/>
  <c r="AJ20" i="109"/>
  <c r="AJ19" i="109"/>
  <c r="AJ18" i="109"/>
  <c r="M66" i="108"/>
  <c r="L66" i="108"/>
  <c r="K66" i="108"/>
  <c r="J66" i="108"/>
  <c r="I66" i="108"/>
  <c r="H66" i="108"/>
  <c r="G66" i="108"/>
  <c r="F66" i="108"/>
  <c r="E66" i="108"/>
  <c r="D66" i="108"/>
  <c r="C66" i="108"/>
  <c r="M65" i="108"/>
  <c r="L65" i="108"/>
  <c r="K65" i="108"/>
  <c r="J65" i="108"/>
  <c r="I65" i="108"/>
  <c r="H65" i="108"/>
  <c r="G65" i="108"/>
  <c r="F65" i="108"/>
  <c r="E65" i="108"/>
  <c r="D65" i="108"/>
  <c r="N61" i="108"/>
  <c r="N60" i="108"/>
  <c r="M58" i="108"/>
  <c r="L58" i="108"/>
  <c r="K58" i="108"/>
  <c r="J58" i="108"/>
  <c r="I58" i="108"/>
  <c r="H58" i="108"/>
  <c r="G58" i="108"/>
  <c r="F58" i="108"/>
  <c r="E58" i="108"/>
  <c r="D58" i="108"/>
  <c r="C58" i="108"/>
  <c r="N55" i="108"/>
  <c r="N54" i="108"/>
  <c r="N50" i="108"/>
  <c r="N49" i="108"/>
  <c r="N45" i="108"/>
  <c r="N44" i="108"/>
  <c r="N40" i="108"/>
  <c r="N39" i="108"/>
  <c r="N35" i="108"/>
  <c r="N34" i="108"/>
  <c r="N30" i="108"/>
  <c r="N29" i="108"/>
  <c r="M28" i="108"/>
  <c r="L28" i="108"/>
  <c r="K28" i="108"/>
  <c r="J28" i="108"/>
  <c r="I28" i="108"/>
  <c r="H28" i="108"/>
  <c r="G28" i="108"/>
  <c r="F28" i="108"/>
  <c r="E28" i="108"/>
  <c r="D28" i="108"/>
  <c r="C28" i="108"/>
  <c r="N25" i="108"/>
  <c r="N24" i="108"/>
  <c r="M22" i="108"/>
  <c r="L22" i="108"/>
  <c r="K22" i="108"/>
  <c r="J22" i="108"/>
  <c r="I22" i="108"/>
  <c r="H22" i="108"/>
  <c r="G22" i="108"/>
  <c r="F22" i="108"/>
  <c r="E22" i="108"/>
  <c r="D22" i="108"/>
  <c r="N20" i="108"/>
  <c r="M17" i="108"/>
  <c r="L17" i="108"/>
  <c r="K17" i="108"/>
  <c r="J17" i="108"/>
  <c r="I17" i="108"/>
  <c r="H17" i="108"/>
  <c r="G17" i="108"/>
  <c r="F17" i="108"/>
  <c r="E17" i="108"/>
  <c r="D17" i="108"/>
  <c r="N15" i="108"/>
  <c r="N14" i="108"/>
  <c r="M12" i="108"/>
  <c r="L12" i="108"/>
  <c r="K12" i="108"/>
  <c r="J12" i="108"/>
  <c r="I12" i="108"/>
  <c r="H12" i="108"/>
  <c r="G12" i="108"/>
  <c r="F12" i="108"/>
  <c r="E12" i="108"/>
  <c r="D12" i="108"/>
  <c r="C12" i="108"/>
  <c r="C89" i="111" l="1"/>
  <c r="AG47" i="109"/>
  <c r="Y47" i="109"/>
  <c r="AC47" i="109"/>
  <c r="AJ36" i="109"/>
  <c r="J63" i="108"/>
  <c r="AJ130" i="109"/>
  <c r="AJ76" i="110"/>
  <c r="AJ59" i="109"/>
  <c r="I47" i="109"/>
  <c r="Q47" i="109"/>
  <c r="F63" i="108"/>
  <c r="AJ62" i="110"/>
  <c r="AJ79" i="109"/>
  <c r="AJ125" i="109"/>
  <c r="E63" i="108"/>
  <c r="I63" i="108"/>
  <c r="M63" i="108"/>
  <c r="N58" i="108"/>
  <c r="AJ21" i="109"/>
  <c r="AJ26" i="109"/>
  <c r="AJ39" i="109"/>
  <c r="AJ62" i="109"/>
  <c r="N12" i="108"/>
  <c r="N28" i="108"/>
  <c r="N48" i="108"/>
  <c r="N53" i="108"/>
  <c r="AJ41" i="109"/>
  <c r="AJ49" i="109"/>
  <c r="AJ56" i="109"/>
  <c r="AJ66" i="109"/>
  <c r="AJ29" i="109"/>
  <c r="AJ34" i="109"/>
  <c r="AJ76" i="109"/>
  <c r="AJ73" i="109"/>
  <c r="AJ136" i="109"/>
  <c r="AJ39" i="110"/>
  <c r="AJ49" i="110"/>
  <c r="AJ56" i="110"/>
  <c r="AJ66" i="110"/>
  <c r="AJ73" i="110"/>
  <c r="AJ133" i="109"/>
  <c r="AJ21" i="110"/>
  <c r="AJ29" i="110"/>
  <c r="AJ53" i="110"/>
  <c r="AJ70" i="110"/>
  <c r="AJ79" i="110"/>
  <c r="AJ12" i="110"/>
  <c r="AJ41" i="110"/>
  <c r="AJ59" i="110"/>
  <c r="N22" i="108"/>
  <c r="G63" i="108"/>
  <c r="K63" i="108"/>
  <c r="N66" i="108"/>
  <c r="D63" i="108"/>
  <c r="H63" i="108"/>
  <c r="L63" i="108"/>
  <c r="D14" i="111"/>
  <c r="D89" i="111"/>
  <c r="AJ36" i="110"/>
  <c r="AJ17" i="110"/>
  <c r="AJ26" i="110"/>
  <c r="AJ34" i="110"/>
  <c r="AJ53" i="109"/>
  <c r="AJ70" i="109"/>
  <c r="AJ17" i="109"/>
  <c r="AB47" i="109" l="1"/>
  <c r="L47" i="109"/>
  <c r="AE47" i="109"/>
  <c r="O47" i="109"/>
  <c r="U47" i="109"/>
  <c r="AD47" i="109"/>
  <c r="V47" i="109"/>
  <c r="N47" i="109"/>
  <c r="F47" i="109"/>
  <c r="X47" i="109"/>
  <c r="H47" i="109"/>
  <c r="M47" i="109"/>
  <c r="AA47" i="109"/>
  <c r="K47" i="109"/>
  <c r="T47" i="109"/>
  <c r="D47" i="109"/>
  <c r="W47" i="109"/>
  <c r="G47" i="109"/>
  <c r="AH47" i="109"/>
  <c r="Z47" i="109"/>
  <c r="R47" i="109"/>
  <c r="J47" i="109"/>
  <c r="E47" i="109"/>
  <c r="AF47" i="109"/>
  <c r="P47" i="109"/>
  <c r="AI47" i="109"/>
  <c r="S47" i="109"/>
  <c r="C16" i="109"/>
  <c r="AB16" i="109"/>
  <c r="T16" i="109"/>
  <c r="L16" i="109"/>
  <c r="D16" i="109"/>
  <c r="H16" i="109"/>
  <c r="AF16" i="109"/>
  <c r="P16" i="109"/>
  <c r="AG16" i="109"/>
  <c r="AC16" i="109"/>
  <c r="Y16" i="109"/>
  <c r="U16" i="109"/>
  <c r="Q16" i="109"/>
  <c r="M16" i="109"/>
  <c r="I16" i="109"/>
  <c r="E16" i="109"/>
  <c r="X16" i="109"/>
  <c r="AI16" i="109"/>
  <c r="AE16" i="109"/>
  <c r="AA16" i="109"/>
  <c r="W16" i="109"/>
  <c r="S16" i="109"/>
  <c r="O16" i="109"/>
  <c r="K16" i="109"/>
  <c r="G16" i="109"/>
  <c r="AH16" i="109"/>
  <c r="AD16" i="109"/>
  <c r="Z16" i="109"/>
  <c r="V16" i="109"/>
  <c r="R16" i="109"/>
  <c r="N16" i="109"/>
  <c r="J16" i="109"/>
  <c r="F16" i="109"/>
  <c r="AJ69" i="109"/>
  <c r="AJ52" i="109"/>
  <c r="AJ69" i="110"/>
  <c r="AJ33" i="110"/>
  <c r="AJ24" i="109"/>
  <c r="AJ33" i="109"/>
  <c r="AJ129" i="109"/>
  <c r="C47" i="109"/>
  <c r="AJ52" i="110"/>
  <c r="AJ48" i="110"/>
  <c r="AJ24" i="110"/>
  <c r="AJ48" i="109"/>
  <c r="AJ128" i="109" l="1"/>
  <c r="AJ65" i="110"/>
  <c r="AJ16" i="110"/>
  <c r="AJ16" i="109"/>
  <c r="AJ65" i="109"/>
  <c r="AJ47" i="110" l="1"/>
  <c r="AJ47" i="109"/>
  <c r="G73" i="17"/>
  <c r="G65" i="17"/>
  <c r="G60" i="17"/>
  <c r="G54" i="17"/>
  <c r="G35" i="17"/>
  <c r="G31" i="17" s="1"/>
  <c r="H87" i="100"/>
  <c r="G87" i="100"/>
  <c r="F87" i="100"/>
  <c r="H36" i="100"/>
  <c r="G36" i="100"/>
  <c r="H57" i="99"/>
  <c r="G57" i="99"/>
  <c r="F57" i="99"/>
  <c r="H54" i="99"/>
  <c r="G54" i="99"/>
  <c r="F54" i="99"/>
  <c r="H36" i="99"/>
  <c r="G36" i="99"/>
  <c r="F36" i="99"/>
  <c r="H24" i="99"/>
  <c r="G24" i="99"/>
  <c r="F24" i="99"/>
  <c r="H20" i="99"/>
  <c r="G20" i="99"/>
  <c r="F20" i="99"/>
  <c r="F74" i="98"/>
  <c r="H20" i="98"/>
  <c r="G20" i="98"/>
  <c r="F20" i="98"/>
  <c r="G93" i="100" l="1"/>
  <c r="H93" i="100"/>
  <c r="H34" i="99"/>
  <c r="H61" i="99" s="1"/>
  <c r="F93" i="100"/>
  <c r="F34" i="99"/>
  <c r="F61" i="99" s="1"/>
  <c r="G34" i="99"/>
  <c r="G61" i="99" s="1"/>
  <c r="G18" i="98"/>
  <c r="G83" i="98" s="1"/>
  <c r="G21" i="17"/>
  <c r="H18" i="98"/>
  <c r="F18" i="98"/>
  <c r="F83" i="98" s="1"/>
  <c r="G18" i="17" l="1"/>
  <c r="G15" i="17" s="1"/>
  <c r="G20" i="17"/>
  <c r="H83" i="98"/>
  <c r="C18" i="13"/>
  <c r="C23" i="13"/>
  <c r="C32" i="13"/>
  <c r="C29" i="13" s="1"/>
  <c r="C39" i="13"/>
  <c r="C36" i="13" s="1"/>
  <c r="C43" i="13"/>
  <c r="C16" i="13" l="1"/>
  <c r="C27" i="13"/>
  <c r="C14" i="13" l="1"/>
  <c r="C22" i="46"/>
  <c r="B88" i="93" l="1"/>
  <c r="B87" i="93"/>
  <c r="F59" i="93"/>
  <c r="E59" i="93"/>
  <c r="F32" i="93"/>
  <c r="E32" i="93"/>
  <c r="D32" i="93"/>
  <c r="F15" i="93"/>
  <c r="E15" i="93"/>
  <c r="D15" i="93"/>
  <c r="E43" i="13"/>
  <c r="E39" i="13"/>
  <c r="E36" i="13" s="1"/>
  <c r="E23" i="13"/>
  <c r="E18" i="13"/>
  <c r="E29" i="13"/>
  <c r="C59" i="79"/>
  <c r="D179" i="93" l="1"/>
  <c r="F179" i="93"/>
  <c r="G15" i="93"/>
  <c r="E16" i="13"/>
  <c r="G32" i="93"/>
  <c r="E179" i="93"/>
  <c r="E27" i="13"/>
  <c r="G179" i="93" l="1"/>
  <c r="AA40" i="91"/>
  <c r="Z40" i="91"/>
  <c r="Y40" i="91"/>
  <c r="X40" i="91"/>
  <c r="W40" i="91"/>
  <c r="V40" i="91"/>
  <c r="U40" i="91"/>
  <c r="T40" i="91"/>
  <c r="S40" i="91"/>
  <c r="R40" i="91"/>
  <c r="Q40" i="91"/>
  <c r="P40" i="91"/>
  <c r="O40" i="91"/>
  <c r="N40" i="91"/>
  <c r="M40" i="91"/>
  <c r="AA20" i="91"/>
  <c r="Z20" i="91"/>
  <c r="Y20" i="91"/>
  <c r="X20" i="91"/>
  <c r="W20" i="91"/>
  <c r="V20" i="91"/>
  <c r="U20" i="91"/>
  <c r="R20" i="91"/>
  <c r="Q20" i="91"/>
  <c r="P20" i="91"/>
  <c r="P17" i="91" s="1"/>
  <c r="P14" i="91" s="1"/>
  <c r="O20" i="91"/>
  <c r="N20" i="91"/>
  <c r="M20" i="91"/>
  <c r="J20" i="91"/>
  <c r="J17" i="91" s="1"/>
  <c r="J14" i="91" s="1"/>
  <c r="I20" i="91"/>
  <c r="I17" i="91" s="1"/>
  <c r="I14" i="91" s="1"/>
  <c r="H20" i="91"/>
  <c r="H17" i="91" s="1"/>
  <c r="H14" i="91" s="1"/>
  <c r="G20" i="91"/>
  <c r="G17" i="91" s="1"/>
  <c r="G14" i="91" s="1"/>
  <c r="F20" i="91"/>
  <c r="F17" i="91" s="1"/>
  <c r="F14" i="91" s="1"/>
  <c r="E20" i="91"/>
  <c r="E17" i="91" s="1"/>
  <c r="E14" i="91" s="1"/>
  <c r="T20" i="91"/>
  <c r="S20" i="91"/>
  <c r="L20" i="91"/>
  <c r="L17" i="91" s="1"/>
  <c r="L14" i="91" s="1"/>
  <c r="K20" i="91"/>
  <c r="K17" i="91" s="1"/>
  <c r="K14" i="91" s="1"/>
  <c r="D20" i="91"/>
  <c r="D17" i="91" s="1"/>
  <c r="D14" i="91" s="1"/>
  <c r="C20" i="91"/>
  <c r="C17" i="91" s="1"/>
  <c r="C14" i="91" s="1"/>
  <c r="E14" i="13"/>
  <c r="S17" i="91" l="1"/>
  <c r="S14" i="91" s="1"/>
  <c r="T17" i="91"/>
  <c r="T14" i="91" s="1"/>
  <c r="X17" i="91"/>
  <c r="X14" i="91" s="1"/>
  <c r="O17" i="91"/>
  <c r="O14" i="91" s="1"/>
  <c r="W17" i="91"/>
  <c r="W14" i="91" s="1"/>
  <c r="AA17" i="91"/>
  <c r="N17" i="91"/>
  <c r="N14" i="91" s="1"/>
  <c r="R17" i="91"/>
  <c r="R14" i="91" s="1"/>
  <c r="V17" i="91"/>
  <c r="V14" i="91" s="1"/>
  <c r="Z17" i="91"/>
  <c r="Z14" i="91" s="1"/>
  <c r="M17" i="91"/>
  <c r="M14" i="91" s="1"/>
  <c r="Q17" i="91"/>
  <c r="Q14" i="91" s="1"/>
  <c r="U17" i="91"/>
  <c r="U14" i="91" s="1"/>
  <c r="Y17" i="91"/>
  <c r="Y14" i="91" s="1"/>
  <c r="G23" i="13"/>
  <c r="G32" i="13"/>
  <c r="G29" i="13" s="1"/>
  <c r="G39" i="13"/>
  <c r="G36" i="13" s="1"/>
  <c r="G43" i="13"/>
  <c r="G18" i="13"/>
  <c r="AA14" i="91" l="1"/>
  <c r="G16" i="13"/>
  <c r="G27" i="13"/>
  <c r="G14" i="13" l="1"/>
  <c r="H49" i="13" l="1"/>
  <c r="H25" i="13"/>
  <c r="H44" i="13"/>
  <c r="H30" i="13"/>
  <c r="H41" i="13"/>
  <c r="H45" i="13"/>
  <c r="H38" i="13"/>
  <c r="H37" i="13"/>
  <c r="H19" i="13"/>
  <c r="H20" i="13"/>
  <c r="H34" i="13"/>
  <c r="H31" i="13"/>
  <c r="H24" i="13"/>
  <c r="F31" i="13"/>
  <c r="D37" i="13"/>
  <c r="H40" i="13"/>
  <c r="D44" i="13"/>
  <c r="H48" i="13"/>
  <c r="F20" i="13"/>
  <c r="D25" i="13"/>
  <c r="F37" i="13"/>
  <c r="D41" i="13"/>
  <c r="F44" i="13"/>
  <c r="D21" i="13"/>
  <c r="F24" i="13"/>
  <c r="D31" i="13"/>
  <c r="F33" i="13"/>
  <c r="D38" i="13"/>
  <c r="F40" i="13"/>
  <c r="D45" i="13"/>
  <c r="F48" i="13"/>
  <c r="D20" i="13"/>
  <c r="F21" i="13"/>
  <c r="D30" i="13"/>
  <c r="H33" i="13"/>
  <c r="F38" i="13"/>
  <c r="F45" i="13"/>
  <c r="D49" i="13"/>
  <c r="D19" i="13"/>
  <c r="H21" i="13"/>
  <c r="F30" i="13"/>
  <c r="D34" i="13"/>
  <c r="F49" i="13"/>
  <c r="F47" i="13" s="1"/>
  <c r="F19" i="13"/>
  <c r="D24" i="13"/>
  <c r="F25" i="13"/>
  <c r="D33" i="13"/>
  <c r="F34" i="13"/>
  <c r="D40" i="13"/>
  <c r="F41" i="13"/>
  <c r="D48" i="13"/>
  <c r="H39" i="13" l="1"/>
  <c r="D39" i="13"/>
  <c r="H23" i="13"/>
  <c r="H43" i="13"/>
  <c r="H47" i="13"/>
  <c r="H36" i="13"/>
  <c r="H18" i="13"/>
  <c r="H32" i="13"/>
  <c r="H29" i="13" s="1"/>
  <c r="D18" i="13"/>
  <c r="F39" i="13"/>
  <c r="F36" i="13" s="1"/>
  <c r="D43" i="13"/>
  <c r="D23" i="13"/>
  <c r="F23" i="13"/>
  <c r="F43" i="13"/>
  <c r="F32" i="13"/>
  <c r="F29" i="13" s="1"/>
  <c r="F18" i="13"/>
  <c r="D47" i="13"/>
  <c r="D36" i="13"/>
  <c r="D32" i="13"/>
  <c r="D29" i="13" s="1"/>
  <c r="H16" i="13" l="1"/>
  <c r="H27" i="13"/>
  <c r="D16" i="13"/>
  <c r="F16" i="13"/>
  <c r="F27" i="13"/>
  <c r="D27" i="13"/>
  <c r="H14" i="13" l="1"/>
  <c r="D14" i="13"/>
  <c r="F14" i="13"/>
  <c r="D62" i="88"/>
  <c r="D72" i="88" s="1"/>
  <c r="C62" i="88"/>
  <c r="C72" i="88" s="1"/>
  <c r="D55" i="88"/>
  <c r="C55" i="88"/>
  <c r="D34" i="88"/>
  <c r="D47" i="88" s="1"/>
  <c r="C34" i="88"/>
  <c r="C41" i="79"/>
  <c r="D68" i="88" l="1"/>
  <c r="D70" i="88" s="1"/>
  <c r="D74" i="88" s="1"/>
  <c r="C47" i="88"/>
  <c r="C68" i="88" l="1"/>
  <c r="C70" i="88"/>
  <c r="C24" i="79"/>
  <c r="C74" i="88" l="1"/>
  <c r="C72" i="79"/>
  <c r="D34" i="46" l="1"/>
  <c r="E32" i="46"/>
  <c r="E36" i="46"/>
  <c r="E30" i="46"/>
  <c r="E25" i="46"/>
  <c r="E26" i="46"/>
  <c r="E24" i="46"/>
  <c r="E19" i="46"/>
  <c r="E22" i="46" l="1"/>
  <c r="C29" i="79"/>
  <c r="E28" i="46" l="1"/>
  <c r="D28" i="46"/>
  <c r="C28" i="46"/>
  <c r="D22" i="46"/>
  <c r="E17" i="46"/>
  <c r="D17" i="46"/>
  <c r="C17" i="46"/>
  <c r="C15" i="46" l="1"/>
  <c r="AA39" i="76"/>
  <c r="AA38" i="76"/>
  <c r="AA37" i="76"/>
  <c r="AA36" i="76"/>
  <c r="AA35" i="76"/>
  <c r="AB32" i="76"/>
  <c r="AB30" i="76"/>
  <c r="AB29" i="76"/>
  <c r="AB26" i="76"/>
  <c r="AB24" i="76"/>
  <c r="AB23" i="76"/>
  <c r="AB20" i="76"/>
  <c r="AB18" i="76"/>
  <c r="AB17" i="76"/>
  <c r="AB14" i="76"/>
  <c r="AB13" i="76"/>
  <c r="AB12" i="76"/>
  <c r="AB11" i="76"/>
  <c r="I10" i="56" l="1"/>
  <c r="H10" i="56"/>
  <c r="G10" i="56"/>
  <c r="F10" i="56"/>
  <c r="E10" i="56"/>
  <c r="D10" i="56"/>
  <c r="C10" i="56"/>
  <c r="D15" i="6"/>
  <c r="C15" i="6"/>
  <c r="Z15" i="76" l="1"/>
  <c r="AB15" i="76" s="1"/>
  <c r="AB19" i="76"/>
  <c r="Z38" i="76"/>
  <c r="Z36" i="76"/>
  <c r="Z35" i="76"/>
  <c r="AB33" i="76" l="1"/>
  <c r="AB31" i="76"/>
  <c r="AB27" i="76"/>
  <c r="AB25" i="76"/>
  <c r="Z37" i="76"/>
  <c r="Z39" i="76" l="1"/>
  <c r="AB21" i="76"/>
  <c r="C55" i="79" l="1"/>
  <c r="C48" i="79"/>
  <c r="C37" i="79"/>
  <c r="C27" i="79" l="1"/>
  <c r="C46" i="79"/>
  <c r="C20" i="79"/>
  <c r="C22" i="79"/>
  <c r="C18" i="79" l="1"/>
  <c r="D59" i="79" l="1"/>
  <c r="D60" i="79"/>
  <c r="D62" i="79"/>
  <c r="D61" i="79"/>
  <c r="D24" i="79"/>
  <c r="D44" i="79"/>
  <c r="D43" i="79"/>
  <c r="D42" i="79"/>
  <c r="D41" i="79"/>
  <c r="D29" i="79"/>
  <c r="D20" i="79"/>
  <c r="D50" i="79"/>
  <c r="D55" i="79"/>
  <c r="D34" i="79"/>
  <c r="D49" i="79"/>
  <c r="D33" i="79"/>
  <c r="D37" i="79"/>
  <c r="D32" i="79"/>
  <c r="D51" i="79"/>
  <c r="D31" i="79"/>
  <c r="D35" i="79"/>
  <c r="D46" i="79"/>
  <c r="D39" i="79"/>
  <c r="D38" i="79"/>
  <c r="D56" i="79"/>
  <c r="D53" i="79"/>
  <c r="D30" i="79"/>
  <c r="D48" i="79"/>
  <c r="D52" i="79"/>
  <c r="D22" i="79"/>
  <c r="D57" i="79"/>
  <c r="D27" i="79"/>
  <c r="D18" i="79" l="1"/>
  <c r="E37" i="76" l="1"/>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55" i="55"/>
  <c r="C54" i="55"/>
  <c r="C53" i="55"/>
  <c r="C52" i="55"/>
  <c r="C51" i="55"/>
  <c r="C50" i="55"/>
  <c r="C49" i="55"/>
  <c r="C48" i="55"/>
  <c r="C47" i="55"/>
  <c r="C46" i="55"/>
  <c r="C45" i="55"/>
  <c r="C44" i="55"/>
  <c r="C43" i="55"/>
  <c r="C42" i="55"/>
  <c r="C41" i="55"/>
  <c r="C40" i="55"/>
  <c r="C39" i="55"/>
  <c r="C38" i="55"/>
  <c r="C37" i="55"/>
  <c r="C36" i="55"/>
  <c r="C35" i="55"/>
  <c r="C34" i="55"/>
  <c r="C33" i="55"/>
  <c r="C32" i="55"/>
  <c r="C30" i="55"/>
  <c r="C29" i="55"/>
  <c r="C28" i="55"/>
  <c r="C27" i="55"/>
  <c r="C26" i="55"/>
  <c r="C25" i="55"/>
  <c r="C24" i="55"/>
  <c r="C23" i="55"/>
  <c r="C22" i="55"/>
  <c r="C21" i="55"/>
  <c r="C20" i="55"/>
  <c r="C19" i="55"/>
  <c r="C18" i="55"/>
  <c r="C17" i="55"/>
  <c r="C16" i="55"/>
  <c r="C15" i="55"/>
  <c r="C14" i="55"/>
  <c r="C13" i="55"/>
  <c r="C12" i="55"/>
  <c r="C11" i="55"/>
  <c r="Y39" i="76"/>
  <c r="X39" i="76"/>
  <c r="W39" i="76"/>
  <c r="V39" i="76"/>
  <c r="U39" i="76"/>
  <c r="T39" i="76"/>
  <c r="S39" i="76"/>
  <c r="R39" i="76"/>
  <c r="Q39" i="76"/>
  <c r="P39" i="76"/>
  <c r="O39" i="76"/>
  <c r="N39" i="76"/>
  <c r="M39" i="76"/>
  <c r="L39" i="76"/>
  <c r="K39" i="76"/>
  <c r="J39" i="76"/>
  <c r="I39" i="76"/>
  <c r="H39" i="76"/>
  <c r="G39" i="76"/>
  <c r="F39" i="76"/>
  <c r="E39" i="76"/>
  <c r="Y38" i="76"/>
  <c r="X38" i="76"/>
  <c r="W38" i="76"/>
  <c r="V38" i="76"/>
  <c r="U38" i="76"/>
  <c r="T38" i="76"/>
  <c r="S38" i="76"/>
  <c r="R38" i="76"/>
  <c r="Q38" i="76"/>
  <c r="P38" i="76"/>
  <c r="O38" i="76"/>
  <c r="N38" i="76"/>
  <c r="M38" i="76"/>
  <c r="L38" i="76"/>
  <c r="K38" i="76"/>
  <c r="J38" i="76"/>
  <c r="I38" i="76"/>
  <c r="H38" i="76"/>
  <c r="G38" i="76"/>
  <c r="F38" i="76"/>
  <c r="E38" i="76"/>
  <c r="Y37" i="76"/>
  <c r="X37" i="76"/>
  <c r="W37" i="76"/>
  <c r="V37" i="76"/>
  <c r="U37" i="76"/>
  <c r="T37" i="76"/>
  <c r="S37" i="76"/>
  <c r="R37" i="76"/>
  <c r="Q37" i="76"/>
  <c r="P37" i="76"/>
  <c r="O37" i="76"/>
  <c r="N37" i="76"/>
  <c r="M37" i="76"/>
  <c r="L37" i="76"/>
  <c r="K37" i="76"/>
  <c r="J37" i="76"/>
  <c r="I37" i="76"/>
  <c r="H37" i="76"/>
  <c r="G37" i="76"/>
  <c r="F37" i="76"/>
  <c r="Y36" i="76"/>
  <c r="X36" i="76"/>
  <c r="W36" i="76"/>
  <c r="V36" i="76"/>
  <c r="U36" i="76"/>
  <c r="T36" i="76"/>
  <c r="S36" i="76"/>
  <c r="R36" i="76"/>
  <c r="Q36" i="76"/>
  <c r="P36" i="76"/>
  <c r="O36" i="76"/>
  <c r="N36" i="76"/>
  <c r="M36" i="76"/>
  <c r="L36" i="76"/>
  <c r="K36" i="76"/>
  <c r="J36" i="76"/>
  <c r="I36" i="76"/>
  <c r="H36" i="76"/>
  <c r="G36" i="76"/>
  <c r="F36" i="76"/>
  <c r="E36" i="76"/>
  <c r="Y35" i="76"/>
  <c r="X35" i="76"/>
  <c r="W35" i="76"/>
  <c r="V35" i="76"/>
  <c r="U35" i="76"/>
  <c r="T35" i="76"/>
  <c r="S35" i="76"/>
  <c r="R35" i="76"/>
  <c r="Q35" i="76"/>
  <c r="P35" i="76"/>
  <c r="O35" i="76"/>
  <c r="N35" i="76"/>
  <c r="M35" i="76"/>
  <c r="L35" i="76"/>
  <c r="K35" i="76"/>
  <c r="J35" i="76"/>
  <c r="I35" i="76"/>
  <c r="H35" i="76"/>
  <c r="G35" i="76"/>
  <c r="F35" i="76"/>
  <c r="E35" i="76"/>
  <c r="D39" i="76"/>
  <c r="D38" i="76"/>
  <c r="D37" i="76"/>
  <c r="D36" i="76"/>
  <c r="D35" i="76"/>
  <c r="C15" i="12"/>
  <c r="C52" i="46"/>
  <c r="C34" i="46"/>
  <c r="D15" i="46"/>
  <c r="D38" i="46" s="1"/>
  <c r="E34" i="46" l="1"/>
  <c r="E52" i="46"/>
  <c r="AB37" i="76"/>
  <c r="AB38" i="76"/>
  <c r="AB35" i="76"/>
  <c r="AB39" i="76"/>
  <c r="AB36" i="76"/>
  <c r="C38" i="46"/>
  <c r="E15" i="46"/>
  <c r="E38" i="46" l="1"/>
  <c r="C67" i="79"/>
  <c r="C65" i="79" l="1"/>
  <c r="D75" i="79" s="1"/>
  <c r="D70" i="79"/>
  <c r="D74" i="79" l="1"/>
  <c r="D76" i="79"/>
  <c r="D69" i="79"/>
  <c r="D67" i="79" s="1"/>
  <c r="C15" i="79"/>
  <c r="N19" i="108"/>
  <c r="C65" i="108"/>
  <c r="C17" i="108"/>
  <c r="D72" i="79" l="1"/>
  <c r="D65" i="79"/>
  <c r="C63" i="108"/>
  <c r="N65" i="108"/>
  <c r="N17" i="108"/>
  <c r="N63" i="108" l="1"/>
  <c r="N64" i="108" s="1"/>
  <c r="G64" i="108" l="1"/>
  <c r="N13" i="108"/>
  <c r="C23" i="108"/>
  <c r="C18" i="108"/>
  <c r="L64" i="108"/>
  <c r="E64" i="108"/>
  <c r="M13" i="108"/>
  <c r="D59" i="108"/>
  <c r="F13" i="108"/>
  <c r="M59" i="108"/>
  <c r="K23" i="108"/>
  <c r="E13" i="108"/>
  <c r="L59" i="108"/>
  <c r="G23" i="108"/>
  <c r="E59" i="108"/>
  <c r="D23" i="108"/>
  <c r="I64" i="108"/>
  <c r="F64" i="108"/>
  <c r="G59" i="108"/>
  <c r="M23" i="108"/>
  <c r="J18" i="108"/>
  <c r="J59" i="108"/>
  <c r="I23" i="108"/>
  <c r="I18" i="108"/>
  <c r="I59" i="108"/>
  <c r="H23" i="108"/>
  <c r="E18" i="108"/>
  <c r="K18" i="108"/>
  <c r="G13" i="108"/>
  <c r="C59" i="108"/>
  <c r="K64" i="108"/>
  <c r="J13" i="108"/>
  <c r="G18" i="108"/>
  <c r="C13" i="108"/>
  <c r="L18" i="108"/>
  <c r="L23" i="108"/>
  <c r="F59" i="108"/>
  <c r="E23" i="108"/>
  <c r="K13" i="108"/>
  <c r="J23" i="108"/>
  <c r="H13" i="108"/>
  <c r="J64" i="108"/>
  <c r="C64" i="108"/>
  <c r="D64" i="108"/>
  <c r="H64" i="108"/>
  <c r="F23" i="108"/>
  <c r="D13" i="108"/>
  <c r="M18" i="108"/>
  <c r="I13" i="108"/>
  <c r="F18" i="108"/>
  <c r="H18" i="108"/>
  <c r="L13" i="108"/>
  <c r="K59" i="108"/>
  <c r="D18" i="108"/>
  <c r="H59" i="108"/>
  <c r="M64" i="108"/>
  <c r="N18" i="108" l="1"/>
  <c r="N59" i="108"/>
  <c r="N23" i="108"/>
</calcChain>
</file>

<file path=xl/sharedStrings.xml><?xml version="1.0" encoding="utf-8"?>
<sst xmlns="http://schemas.openxmlformats.org/spreadsheetml/2006/main" count="2273" uniqueCount="950">
  <si>
    <t>Gob. de la Ciudad de Buenos Aires</t>
  </si>
  <si>
    <t>Jujuy</t>
  </si>
  <si>
    <t>La Pampa</t>
  </si>
  <si>
    <t>La Rioja</t>
  </si>
  <si>
    <t>Mendoza</t>
  </si>
  <si>
    <t>Misiones</t>
  </si>
  <si>
    <t>Neuquén</t>
  </si>
  <si>
    <t>Río Negro</t>
  </si>
  <si>
    <t>Salta</t>
  </si>
  <si>
    <t>San Juan</t>
  </si>
  <si>
    <t>San Luis</t>
  </si>
  <si>
    <t>Santa Cruz</t>
  </si>
  <si>
    <t>Santa Fe</t>
  </si>
  <si>
    <t>Santiago del Estero</t>
  </si>
  <si>
    <t>Tierra del Fuego</t>
  </si>
  <si>
    <t>Tucumán</t>
  </si>
  <si>
    <t xml:space="preserve">INDICADORES DE SOSTENIBILIDAD DE LA DEUDA PÚBLICA </t>
  </si>
  <si>
    <t xml:space="preserve">INDICADORES </t>
  </si>
  <si>
    <t>Intereses Totales Pagados</t>
  </si>
  <si>
    <t>Servicios Totales Pagados</t>
  </si>
  <si>
    <t>Deuda en moneda extranjera</t>
  </si>
  <si>
    <t>Deuda Ajustable por CER</t>
  </si>
  <si>
    <t>Deuda con Tasa Variable</t>
  </si>
  <si>
    <t xml:space="preserve">Servicios de Capital - Vencimientos a 2 años </t>
  </si>
  <si>
    <t>Vida Promedio de la Deuda Bruta</t>
  </si>
  <si>
    <t>Como % de Reservas</t>
  </si>
  <si>
    <t>Como % de los Recursos Tributarios</t>
  </si>
  <si>
    <t>ACTIVOS FINANCIEROS RELACIONADOS CON DEUDA NO PRESENTADA AL CANJE</t>
  </si>
  <si>
    <t xml:space="preserve"> GARANTÍAS PLAN BRADY </t>
  </si>
  <si>
    <t>. BONO CUPÓN CERO DE 30 AÑOS DEL TESORO ESTADOUNIDENSE</t>
  </si>
  <si>
    <t>. GARANTÍA POR INTERESES</t>
  </si>
  <si>
    <t>. BONO CUPÓN CERO DEL KREDITANSTALT FUR WIEDERAUFBAU</t>
  </si>
  <si>
    <t>6. PROVEEDORES Y OTROS</t>
  </si>
  <si>
    <t>Par/$+CER/T.Fija/2038</t>
  </si>
  <si>
    <t>Par/U$S/T.Fija/2038</t>
  </si>
  <si>
    <t>Par/EUR/T.Fija/2038</t>
  </si>
  <si>
    <t>Par/JPY/T.Fija/2038</t>
  </si>
  <si>
    <t>Discount/$+CER/5,83%/2033</t>
  </si>
  <si>
    <t>Discount/U$S/8,28%/2033</t>
  </si>
  <si>
    <t>Discount/EUR/7,82%/2033</t>
  </si>
  <si>
    <t>Discount/JPY/4,33%/2033</t>
  </si>
  <si>
    <t>CUASIPAR/$+CER/3,31%/2045</t>
  </si>
  <si>
    <t>BONOS GLOBALES/U$S/8,75%/2017</t>
  </si>
  <si>
    <t>BONAR X /U$S/7%/2017</t>
  </si>
  <si>
    <t>POR RESIDENCIA DEL TENEDOR</t>
  </si>
  <si>
    <t>Período</t>
  </si>
  <si>
    <t>U$S - LEY NY (TVPY-TVYO)</t>
  </si>
  <si>
    <t>CHF</t>
  </si>
  <si>
    <t>VIDA PROMEDIO DE LA DEUDA PÚBLICA NACIONAL</t>
  </si>
  <si>
    <t>Total Deuda</t>
  </si>
  <si>
    <t>Deuda Externa</t>
  </si>
  <si>
    <t>Deuda Interna</t>
  </si>
  <si>
    <t xml:space="preserve">% Deuda Externa </t>
  </si>
  <si>
    <t>2. ORGANISMOS INTERNACIONALES</t>
  </si>
  <si>
    <t>3. ACREEDORES OFICIALES</t>
  </si>
  <si>
    <t>4. BANCOS COMERCIALES</t>
  </si>
  <si>
    <t>(Operaciones valuadas a la fecha de registro)</t>
  </si>
  <si>
    <t>ORGANISMOS</t>
  </si>
  <si>
    <t>FMI</t>
  </si>
  <si>
    <t>DESEMBOLSOS</t>
  </si>
  <si>
    <t>CAPITAL REEMBOLSADO</t>
  </si>
  <si>
    <t>CAPITAL NETO</t>
  </si>
  <si>
    <t>INTERESES PAGADOS</t>
  </si>
  <si>
    <t>FLUJO NETO ANUAL</t>
  </si>
  <si>
    <t>BID</t>
  </si>
  <si>
    <t>BIRF</t>
  </si>
  <si>
    <t>TOTAL INTERESES PAGADOS</t>
  </si>
  <si>
    <t>FLUJO NETO TOTAL</t>
  </si>
  <si>
    <t xml:space="preserve">       Letras del Tesoro</t>
  </si>
  <si>
    <t xml:space="preserve">       Otros préstamos</t>
  </si>
  <si>
    <t>Variación</t>
  </si>
  <si>
    <t>S/Saldos</t>
  </si>
  <si>
    <t>S/Atrasos</t>
  </si>
  <si>
    <t xml:space="preserve">- En años - </t>
  </si>
  <si>
    <t xml:space="preserve"> Total Préstamos </t>
  </si>
  <si>
    <t>Otros</t>
  </si>
  <si>
    <t>PERFIL ANUAL DE VENCIMIENTOS DE CAPITAL DE LA DEUDA DEL SECTOR PÚBLICO NACIONAL</t>
  </si>
  <si>
    <t>Tasa Cero</t>
  </si>
  <si>
    <t>Tipo de Cambio (excluye deudas ajustables por CER)</t>
  </si>
  <si>
    <t>Variación de la deuda ajustable por CER (efectos tipo de cambio y CER)</t>
  </si>
  <si>
    <t>Capitalización de Bonos del Canje, Préstamos Garantizados, Pagaré Banco Nación, Bocones y Otros</t>
  </si>
  <si>
    <t>Deuda pendiente de reestructuración</t>
  </si>
  <si>
    <t>DEUDA DEL SECTOR PÚBLICO NACIONAL</t>
  </si>
  <si>
    <t>PRÉSTAMOS</t>
  </si>
  <si>
    <t xml:space="preserve">    Administración Central</t>
  </si>
  <si>
    <t>Dto.1023/7-7-95/RIO NEGRO</t>
  </si>
  <si>
    <t>Otras Operaciones (Registro CCF, amparos y excepciones y otros ajustes)</t>
  </si>
  <si>
    <t>VIDA PROMEDIO TOTAL</t>
  </si>
  <si>
    <t xml:space="preserve"> - Organismos Internacionales</t>
  </si>
  <si>
    <t xml:space="preserve"> - Organismos Oficiales</t>
  </si>
  <si>
    <t xml:space="preserve"> - Préstamos Garantizados (Canje Noviembre 2001)</t>
  </si>
  <si>
    <t>Efecto de las diferencias de cambio del período sobre el stock de deuda</t>
  </si>
  <si>
    <t xml:space="preserve"> - Banca Comercial</t>
  </si>
  <si>
    <t xml:space="preserve"> - Otros Acreedores</t>
  </si>
  <si>
    <t xml:space="preserve">TOTAL </t>
  </si>
  <si>
    <t xml:space="preserve">   CORTO PLAZO</t>
  </si>
  <si>
    <t xml:space="preserve">   MEDIANO Y LARGO PLAZO</t>
  </si>
  <si>
    <t>Organismos Internacionales</t>
  </si>
  <si>
    <t xml:space="preserve"> . BIRF</t>
  </si>
  <si>
    <t xml:space="preserve"> . BID</t>
  </si>
  <si>
    <t xml:space="preserve"> . Otros</t>
  </si>
  <si>
    <t>Préstamos Garantizados</t>
  </si>
  <si>
    <t xml:space="preserve"> . En moneda nacional ajustable por CER</t>
  </si>
  <si>
    <t xml:space="preserve"> . En moneda nacional no ajustable por CER</t>
  </si>
  <si>
    <t>Banca Comercial</t>
  </si>
  <si>
    <t xml:space="preserve"> . En moneda extranjera</t>
  </si>
  <si>
    <t xml:space="preserve">Organismos Oficiales </t>
  </si>
  <si>
    <t xml:space="preserve"> . En moneda nacional</t>
  </si>
  <si>
    <t xml:space="preserve">    TASA PROMEDIO PONDERADA TOTAL</t>
  </si>
  <si>
    <t xml:space="preserve">       Pagaré 2019</t>
  </si>
  <si>
    <t xml:space="preserve">      Adelantos Transitorios BCRA</t>
  </si>
  <si>
    <t xml:space="preserve">     Pagaré 2019</t>
  </si>
  <si>
    <t>PAR</t>
  </si>
  <si>
    <t>DESCUENTO</t>
  </si>
  <si>
    <t>A.2.3</t>
  </si>
  <si>
    <t>A.4.6</t>
  </si>
  <si>
    <t>A.4.7</t>
  </si>
  <si>
    <t>LETRA INTRANSFERIBLE - BCRA</t>
  </si>
  <si>
    <t>En moneda nacional</t>
  </si>
  <si>
    <t>Préstamos Organismos Oficiales</t>
  </si>
  <si>
    <t xml:space="preserve">     · Ajustable por CER</t>
  </si>
  <si>
    <t>Deuda del Sector Público Nacional - Clasificado por Deuda Directa o Indirecta</t>
  </si>
  <si>
    <t>Efecto de la variación de la relación Libra Esterlina/dólar</t>
  </si>
  <si>
    <t xml:space="preserve"> Pagarés del Tesoro</t>
  </si>
  <si>
    <t xml:space="preserve">          · Otros</t>
  </si>
  <si>
    <t xml:space="preserve">     · No ajustable por CER</t>
  </si>
  <si>
    <t>Evolución reciente de la deuda</t>
  </si>
  <si>
    <t>LARGO PLAZO</t>
  </si>
  <si>
    <t xml:space="preserve"> Títulos Públicos</t>
  </si>
  <si>
    <t xml:space="preserve"> Organismos Intenacionales</t>
  </si>
  <si>
    <t xml:space="preserve"> Organismos Oficiales</t>
  </si>
  <si>
    <t xml:space="preserve"> Banca Comercial</t>
  </si>
  <si>
    <t xml:space="preserve"> Adelantos Transitorios</t>
  </si>
  <si>
    <t xml:space="preserve"> Letras del Tesoro</t>
  </si>
  <si>
    <t>Bonos de Consolidación</t>
  </si>
  <si>
    <t>Serie de Tipos de Cambio y Coeficiente de Estabilización de Referencia</t>
  </si>
  <si>
    <t>Fecha</t>
  </si>
  <si>
    <t>CER</t>
  </si>
  <si>
    <t>USD / Peso</t>
  </si>
  <si>
    <t>Euro (Ref) / Peso</t>
  </si>
  <si>
    <t xml:space="preserve">     Financiamiento BNA</t>
  </si>
  <si>
    <t xml:space="preserve">     Otros</t>
  </si>
  <si>
    <t xml:space="preserve"> CLASIFICADO POR DEUDA DIRECTA E INDIRECTA</t>
  </si>
  <si>
    <t>BONAR 2018</t>
  </si>
  <si>
    <t>BONAR 2019</t>
  </si>
  <si>
    <t>Deuda del Sector Público Nacional por instrumento y tipo de plazo</t>
  </si>
  <si>
    <t>Efecto de la variación de la relación Peso/dólar en deudas en pesos no ajustadas por CER</t>
  </si>
  <si>
    <t>Efecto de la variación de la relación Euro/dólar</t>
  </si>
  <si>
    <t>Efecto de la variación de la relación Yen/dólar</t>
  </si>
  <si>
    <t>Efecto de la variación de la relación Franco Suizo/dólar</t>
  </si>
  <si>
    <t>En moneda extranjera</t>
  </si>
  <si>
    <t>TOTAL DEUDA DENOMINADA EN PESOS</t>
  </si>
  <si>
    <t xml:space="preserve">     · Deuda ajustable por CER</t>
  </si>
  <si>
    <t>TOTAL DEUDA EN MONEDA EXTRANJERA</t>
  </si>
  <si>
    <t xml:space="preserve">    - Moneda extranjera </t>
  </si>
  <si>
    <t xml:space="preserve"> - EN SITUACION DE PAGO NORMAL</t>
  </si>
  <si>
    <t xml:space="preserve"> - EN SITUACIÓN DE PAGO DIFERIDO</t>
  </si>
  <si>
    <t xml:space="preserve"> TOTAL</t>
  </si>
  <si>
    <t>VALORES NEGOCIABLES VINCULADOS AL PBI</t>
  </si>
  <si>
    <t xml:space="preserve">PAR EN PESOS - DTO. 1735/04 </t>
  </si>
  <si>
    <t>PAR EN PESOS - DTO. 563/10</t>
  </si>
  <si>
    <t>DISCOUNT EN PESOS - DTO. 1735/04</t>
  </si>
  <si>
    <t>DISCOUNT EN PESOS - DTO. 563/10</t>
  </si>
  <si>
    <t>CUASIPAR EN PESOS - DTO. 1735/04</t>
  </si>
  <si>
    <t>PAR EN U$S - DTO. 1735/04 - LEY NY</t>
  </si>
  <si>
    <t>PAR EN U$S - DTO. 1735/04 - LEY ARG</t>
  </si>
  <si>
    <t>PAR EN U$S - DTO. 563/10 - LEY NY</t>
  </si>
  <si>
    <t>PAR EN U$S - DTO. 563/10 - LEY ARG</t>
  </si>
  <si>
    <t>PAR EN EUROS - DTO. 1735/04</t>
  </si>
  <si>
    <t>PAR EN EUROS - DTO. 563/10</t>
  </si>
  <si>
    <t>PAR EN YENES - DTO. 1735/04</t>
  </si>
  <si>
    <t>PAR EN YENES - DTO. 563/10</t>
  </si>
  <si>
    <t>DISCOUNT EN U$S - DTO. 1735/04 - LEY NY</t>
  </si>
  <si>
    <t>DISCOUNT EN U$S - DTO. 1735/04 - LEY ARG</t>
  </si>
  <si>
    <t>DISCOUNT EN U$S - DTO. 563/10 - LEY NY</t>
  </si>
  <si>
    <t>DISCOUNT EN U$S - DTO. 563/10 - LEY ARG</t>
  </si>
  <si>
    <t>DISCOUNT EN EUROS - DTO. 1735/04</t>
  </si>
  <si>
    <t>DISCOUNT EN EUROS - DTO. 563/10</t>
  </si>
  <si>
    <t>DISCOUNT EN YENES - DTO. 1735/04</t>
  </si>
  <si>
    <t>DISCOUNT EN YENES - DTO. 563/10</t>
  </si>
  <si>
    <t>GLOBAL 2017 USD - DTO. 563/10</t>
  </si>
  <si>
    <t>LETRAS ADQUIRIDAS POR EL BCRA</t>
  </si>
  <si>
    <t>Otros Cuadros</t>
  </si>
  <si>
    <t>Valores Negociables Vinculados al PBI</t>
  </si>
  <si>
    <t>Deuda del Sector Público Nacional - Por legislación, situación e instrumento</t>
  </si>
  <si>
    <t>Composición por tipo de moneda y tasa de la deuda del Sector Público Nacional</t>
  </si>
  <si>
    <t>A.1.4</t>
  </si>
  <si>
    <t>A.1.5</t>
  </si>
  <si>
    <t>A.1.6</t>
  </si>
  <si>
    <t>A.1.7</t>
  </si>
  <si>
    <t>A.1.8</t>
  </si>
  <si>
    <t>A.1.9</t>
  </si>
  <si>
    <t>A.1.10</t>
  </si>
  <si>
    <t>A.1.11</t>
  </si>
  <si>
    <t>A.3.1</t>
  </si>
  <si>
    <t>A.3.2</t>
  </si>
  <si>
    <t>A.3.3</t>
  </si>
  <si>
    <t>A.3.4</t>
  </si>
  <si>
    <t>A.3.5</t>
  </si>
  <si>
    <t>A.3.6</t>
  </si>
  <si>
    <t>A.3.7</t>
  </si>
  <si>
    <t>A.3.8</t>
  </si>
  <si>
    <t>A.4.1</t>
  </si>
  <si>
    <t>A.4.2</t>
  </si>
  <si>
    <t>A.4.3</t>
  </si>
  <si>
    <t>A.4.4</t>
  </si>
  <si>
    <t>A.4.5</t>
  </si>
  <si>
    <t xml:space="preserve">          · Bocones</t>
  </si>
  <si>
    <t>SECRETARIA DE FINANZAS</t>
  </si>
  <si>
    <t>Marzo</t>
  </si>
  <si>
    <t>Diciembre</t>
  </si>
  <si>
    <t>EUROLETRA/JPY/6%/2005</t>
  </si>
  <si>
    <t>EUROLETRA/JPY/5%/2002</t>
  </si>
  <si>
    <t>EUROLETRA/DEM/7%/2004</t>
  </si>
  <si>
    <t>EUROLETRA/DEM/8%/2009</t>
  </si>
  <si>
    <t>EUROLETRA/EUR/11%-8%/2008</t>
  </si>
  <si>
    <t>EUROLETRA/DEM/7,875%/2005</t>
  </si>
  <si>
    <t>EUROLETRA/DEM/14%-9%/2008</t>
  </si>
  <si>
    <t>BONO R.A./JPY/5,40%/2003</t>
  </si>
  <si>
    <t>BONO R.A./EUR/9%/2003</t>
  </si>
  <si>
    <t>SAMURAI/JPY/5,125%/2004</t>
  </si>
  <si>
    <t xml:space="preserve">TOTAL GENERAL </t>
  </si>
  <si>
    <t xml:space="preserve">     Deuda no ajustable por CER</t>
  </si>
  <si>
    <t xml:space="preserve">        Tasa fija</t>
  </si>
  <si>
    <t xml:space="preserve">        Tasa Cero</t>
  </si>
  <si>
    <t xml:space="preserve">     Deuda ajustable por CER</t>
  </si>
  <si>
    <t xml:space="preserve">        Tasas Variables</t>
  </si>
  <si>
    <t xml:space="preserve">               Otras tasas variables</t>
  </si>
  <si>
    <t>BONAR X</t>
  </si>
  <si>
    <t>Abril</t>
  </si>
  <si>
    <t>Tasa promedio ponderada de la deuda del Sector Público Nacional por moneda e instrumento</t>
  </si>
  <si>
    <t>Octubre</t>
  </si>
  <si>
    <t>Noviembre</t>
  </si>
  <si>
    <t>Febrero</t>
  </si>
  <si>
    <t>Mayo</t>
  </si>
  <si>
    <t>A.2.1</t>
  </si>
  <si>
    <t>A.2.2</t>
  </si>
  <si>
    <t>Serie de Tipos de Cambio y Coeficiente de estabilización de referencia</t>
  </si>
  <si>
    <t xml:space="preserve">  ORGANISMOS INTERNACIONALES</t>
  </si>
  <si>
    <t xml:space="preserve">  ADELANTOS TRANSITORIOS BCRA</t>
  </si>
  <si>
    <t xml:space="preserve">  ORGANISMOS OFICIALES</t>
  </si>
  <si>
    <t xml:space="preserve">  BANCA COMERCIAL</t>
  </si>
  <si>
    <t xml:space="preserve">  OTROS ACREEDORES</t>
  </si>
  <si>
    <t>Moneda extranjera</t>
  </si>
  <si>
    <t>(En millones de u$s)</t>
  </si>
  <si>
    <t>ÍNDICE</t>
  </si>
  <si>
    <t>HOJA</t>
  </si>
  <si>
    <t>CONTENIDO</t>
  </si>
  <si>
    <t>A.1.1</t>
  </si>
  <si>
    <t>Activos financieros de la Administración Pública Nacional</t>
  </si>
  <si>
    <t>Títulos públicos y préstamos garantizados emitidos en moneda nacional y ajustables por CER</t>
  </si>
  <si>
    <t>Títulos públicos emitidos en moneda extranjera</t>
  </si>
  <si>
    <t>Moneda de origen</t>
  </si>
  <si>
    <t>EN MONEDA NACIONAL</t>
  </si>
  <si>
    <t>II- ORGANISMOS INTERNACIONALES - FONDO FIDUCIARIO PARA LA RECONSTRUCCIÓN DE EMPRESAS</t>
  </si>
  <si>
    <t>EUROLETRA/$/11,75%/2007</t>
  </si>
  <si>
    <t>EUROLETRA/$/8,75%/2002</t>
  </si>
  <si>
    <t>Dto.1023/7-7-95/CHACO</t>
  </si>
  <si>
    <t>Dto.1023/7-7-95/CHUBUT</t>
  </si>
  <si>
    <t>Dto.1023/7-7-95/SALTA</t>
  </si>
  <si>
    <t>Dto.1023/7-7-95/SANT. ESTERO</t>
  </si>
  <si>
    <t>EN MONEDA NACIONAL AJUSTABLE POR CER</t>
  </si>
  <si>
    <t>EN MONEDA EXTRANJERA</t>
  </si>
  <si>
    <t>EUROLETRA/CHF/7%/2003</t>
  </si>
  <si>
    <t>EUR</t>
  </si>
  <si>
    <t>PAR BONDS/DEM/5,87%/2023</t>
  </si>
  <si>
    <t>EUROLETRA/EUR/8,75%/2003</t>
  </si>
  <si>
    <t>BONO R.A./EUR/10%/2007</t>
  </si>
  <si>
    <t>EUROLETRA/ATS/7%/2004</t>
  </si>
  <si>
    <t>BONO R.A./EUR/9%/2006</t>
  </si>
  <si>
    <t>BONO R.A./EUR/10%/2004</t>
  </si>
  <si>
    <t>BONO R.A./EUR/9,75%/2003</t>
  </si>
  <si>
    <t>EUROLETRA/EUR/10%/2005</t>
  </si>
  <si>
    <t>BONO R.A./EUR/10,25%/2007</t>
  </si>
  <si>
    <t>EUROLETRA/EUR/8,125%/2004</t>
  </si>
  <si>
    <t>EUROLETRA/EUR/9%/2005</t>
  </si>
  <si>
    <t>EUROLETRA/ITL/11%/2003</t>
  </si>
  <si>
    <t>EUROLETRA/ITL/10%/2007</t>
  </si>
  <si>
    <t>EUROLETRA/ITL/LIBOR+1,6%/2004</t>
  </si>
  <si>
    <t>EUROLETRA/ITL/9,25%-7%/2004</t>
  </si>
  <si>
    <t>EUROLETRA/ITL/9%-7%/2004</t>
  </si>
  <si>
    <t>EUROLETRA/DEM/10,25%/2003</t>
  </si>
  <si>
    <t>EUROLETRA/DEM/11,25%/2006</t>
  </si>
  <si>
    <t>EUROLETRA/DEM/11,75%/2011</t>
  </si>
  <si>
    <t>EUROLETRA/DEM/9%/2003</t>
  </si>
  <si>
    <t>EUROLETRA/DEM/11,75%/2026</t>
  </si>
  <si>
    <t>BONO R.A./EUR/10%-8%/2008</t>
  </si>
  <si>
    <t>GLOBAL BOND/EUR/8,125%/2008</t>
  </si>
  <si>
    <t>BONO R.A./EUR/8%/2002</t>
  </si>
  <si>
    <t>BONO R.A./EUR/15%-8%/2008</t>
  </si>
  <si>
    <t>EUROLETRA/ITL/10,375%-8%/2009</t>
  </si>
  <si>
    <t>BONO R.A./EUR/9,50%/2004</t>
  </si>
  <si>
    <t>BONO R.A./EUR/14%-8%/2008</t>
  </si>
  <si>
    <t>Badlar Bancos Privados + 2,50%</t>
  </si>
  <si>
    <t>BONO R.A./EUR/9%/2009</t>
  </si>
  <si>
    <t>EUROLETRA/EUR/7,125%/2002</t>
  </si>
  <si>
    <t>BONO R.A./EUR/EURIBOR+4%/2003</t>
  </si>
  <si>
    <t>BONO R.A./EUR/9,25%/2002</t>
  </si>
  <si>
    <t>EUROLETRA/GBP/10%/2007</t>
  </si>
  <si>
    <t>GBP</t>
  </si>
  <si>
    <t>JPY</t>
  </si>
  <si>
    <t>USD</t>
  </si>
  <si>
    <t>Indice</t>
  </si>
  <si>
    <t>LETRAS DEL TESORO</t>
  </si>
  <si>
    <t>POR TRIMESTRE Y POR INSTRUMENTO</t>
  </si>
  <si>
    <t>En miles de u$s - TC del trimestre</t>
  </si>
  <si>
    <t>INSTRUMENTO</t>
  </si>
  <si>
    <t>AMPAROS</t>
  </si>
  <si>
    <t>A.1.2</t>
  </si>
  <si>
    <t xml:space="preserve">        MEDIANO Y LARGO PLAZO</t>
  </si>
  <si>
    <t>YEN - LEY JAPONESA</t>
  </si>
  <si>
    <t>Libor - 1,00%</t>
  </si>
  <si>
    <t>Badlar Bancos Privados + 3,00%</t>
  </si>
  <si>
    <t>EMITIDOS EN MONEDA NACIONAL AJUSTABLES POR CER</t>
  </si>
  <si>
    <t xml:space="preserve">     Deuda en dólares estadounidenses</t>
  </si>
  <si>
    <t xml:space="preserve">     Deuda en Euros</t>
  </si>
  <si>
    <t xml:space="preserve">     Deuda en Yenes</t>
  </si>
  <si>
    <t>Tasa vigente</t>
  </si>
  <si>
    <t>Badlar Bancos Privados</t>
  </si>
  <si>
    <t>Tasa Vigente</t>
  </si>
  <si>
    <t>Pesos</t>
  </si>
  <si>
    <t>Pesos Ajustados por CER</t>
  </si>
  <si>
    <t xml:space="preserve"> TÍTULOS PÚBLICOS</t>
  </si>
  <si>
    <t xml:space="preserve">  LETRAS DEL TESORO</t>
  </si>
  <si>
    <t>ADELANTOS TRANSITORIOS BCRA</t>
  </si>
  <si>
    <t>Emisión Canje 2005</t>
  </si>
  <si>
    <t>Emisión Canje 2010</t>
  </si>
  <si>
    <t>Leg. Nueva York</t>
  </si>
  <si>
    <t>Leg. Argentina</t>
  </si>
  <si>
    <t xml:space="preserve"> POR MONEDA E INSTRUMENTO</t>
  </si>
  <si>
    <t xml:space="preserve">    Deuda en dólares estadounidenses</t>
  </si>
  <si>
    <t xml:space="preserve">       Organismos Internacionales</t>
  </si>
  <si>
    <t xml:space="preserve">       Organismos Oficiales</t>
  </si>
  <si>
    <t xml:space="preserve">     Deuda en pesos no ajustables por CER</t>
  </si>
  <si>
    <t xml:space="preserve">     Deuda en pesos ajustables por CER</t>
  </si>
  <si>
    <t xml:space="preserve">       Títulos Públicos </t>
  </si>
  <si>
    <t xml:space="preserve">       Préstamos garantizados</t>
  </si>
  <si>
    <t xml:space="preserve">     Deuda en euros</t>
  </si>
  <si>
    <t xml:space="preserve">     Deuda en yenes</t>
  </si>
  <si>
    <t xml:space="preserve">     Deuda en otras monedas extranjeras</t>
  </si>
  <si>
    <t xml:space="preserve">    - Capital </t>
  </si>
  <si>
    <t>BONOS NO PRESENTADOS AL CANJE  (Dtos. 1735/04 y 563/10)</t>
  </si>
  <si>
    <t>Activos financieros con cargo a provincias</t>
  </si>
  <si>
    <t>Indicadores de sostenibilidad de la Deuda Pública.</t>
  </si>
  <si>
    <t>Vida promedio de la deuda del Sector Público Nacional por instrumento</t>
  </si>
  <si>
    <t>Títulos públicos, letras del tesoro y préstamos garantizados emitidos en moneda nacional</t>
  </si>
  <si>
    <t>Deuda del Sector Público Nacional no presentada al canje, desagregada por instrumento</t>
  </si>
  <si>
    <t>Perfil anual de vencimientos de capital de la deuda del Sector Público Nacional, desagregado por instrumento</t>
  </si>
  <si>
    <t>Perfil anual de vencimientos de intereses de la deuda del Sector Público Nacional, desagregado por instrumento</t>
  </si>
  <si>
    <t>Perfil anual de vencimientos de capital e intereses de la deuda del Sector Público Nacional</t>
  </si>
  <si>
    <t>Flujos netos anuales con Organismos internacionales</t>
  </si>
  <si>
    <t>U$S - LEY ARG (TVPA)</t>
  </si>
  <si>
    <t>ARP - LEY ARG (TVPP)</t>
  </si>
  <si>
    <t>EUR - LEY INGLESA (TVPE)</t>
  </si>
  <si>
    <t>A.1.3</t>
  </si>
  <si>
    <t xml:space="preserve">    PRÉSTAMOS GARANTIZADOS</t>
  </si>
  <si>
    <t>PERFIL ANUAL DE VENCIMIENTOS DE INTERÉS DE LA DEUDA DEL SECTOR PÚBLICO NACIONAL</t>
  </si>
  <si>
    <t xml:space="preserve">  VARIACIONES</t>
  </si>
  <si>
    <t>Préstamos Organismos Multilaterales</t>
  </si>
  <si>
    <t xml:space="preserve"> 2 - Amortizaciones y Cancelaciones</t>
  </si>
  <si>
    <t>III- CON CARGO A PROVINCIAS</t>
  </si>
  <si>
    <t xml:space="preserve">   - BID</t>
  </si>
  <si>
    <t xml:space="preserve">   - BIRF</t>
  </si>
  <si>
    <t xml:space="preserve">   - FONPLATA</t>
  </si>
  <si>
    <t xml:space="preserve">   - FIDA</t>
  </si>
  <si>
    <t xml:space="preserve">    ORGANISMOS OFICIALES</t>
  </si>
  <si>
    <t xml:space="preserve">    ORGANISMOS INTERNACIONALES</t>
  </si>
  <si>
    <t xml:space="preserve">    BANCA COMERCIAL</t>
  </si>
  <si>
    <t xml:space="preserve">    OTROS ACREEDORES</t>
  </si>
  <si>
    <t xml:space="preserve">    - Moneda nacional</t>
  </si>
  <si>
    <t>Saldo Bruto</t>
  </si>
  <si>
    <t>Miles de u$s</t>
  </si>
  <si>
    <t>Miles de $</t>
  </si>
  <si>
    <t xml:space="preserve">    CAPITAL</t>
  </si>
  <si>
    <t xml:space="preserve"> POR INSTRUMENTO Y POR TIPO DE PLAZO</t>
  </si>
  <si>
    <t xml:space="preserve">    ADELANTOS TRANSITORIOS BCRA</t>
  </si>
  <si>
    <t>OTROS</t>
  </si>
  <si>
    <t>TOTAL</t>
  </si>
  <si>
    <t xml:space="preserve">   - CAF</t>
  </si>
  <si>
    <t>FLUJOS Y VARIACIONES</t>
  </si>
  <si>
    <t>CAPITAL</t>
  </si>
  <si>
    <t xml:space="preserve">ACTIVOS FINANCIEROS </t>
  </si>
  <si>
    <t xml:space="preserve"> - En miles u$s -</t>
  </si>
  <si>
    <t>Concepto</t>
  </si>
  <si>
    <t>Capital</t>
  </si>
  <si>
    <t>Interés</t>
  </si>
  <si>
    <t>Acumulado</t>
  </si>
  <si>
    <t>. ORGANISMOS INTERNACIONALES</t>
  </si>
  <si>
    <t>TOTAL GENERAL</t>
  </si>
  <si>
    <t>(En miles de u$s)</t>
  </si>
  <si>
    <t>TIPO DE DEUDA</t>
  </si>
  <si>
    <t>Moneda</t>
  </si>
  <si>
    <t>%</t>
  </si>
  <si>
    <t xml:space="preserve"> </t>
  </si>
  <si>
    <t>Denominación</t>
  </si>
  <si>
    <t>Vencimiento</t>
  </si>
  <si>
    <t>Total</t>
  </si>
  <si>
    <t>EMITIDOS EN MONEDA NACIONAL</t>
  </si>
  <si>
    <t>En miles de u$s</t>
  </si>
  <si>
    <t>Fecha de emisión</t>
  </si>
  <si>
    <t>Valor nominal original en circulación</t>
  </si>
  <si>
    <t>BOCONES</t>
  </si>
  <si>
    <t>Bono del Tesoro Consolidado 2089</t>
  </si>
  <si>
    <t>AMPAROS Y EXCEPCIONES</t>
  </si>
  <si>
    <t>PTMO. GAR. TASA FIJA PRO 7 $</t>
  </si>
  <si>
    <t>PR 13</t>
  </si>
  <si>
    <t>(Continuación)</t>
  </si>
  <si>
    <t>TOTALES</t>
  </si>
  <si>
    <t>TIPO DE ACREEDOR</t>
  </si>
  <si>
    <t>Junio</t>
  </si>
  <si>
    <t xml:space="preserve">    LETRAS DEL TESORO</t>
  </si>
  <si>
    <t>Dto.1023/7-7-95/M.C.B.A.</t>
  </si>
  <si>
    <t>SECRETARÍA DE FINANZAS</t>
  </si>
  <si>
    <t>TÍTULOS PÚBLICOS</t>
  </si>
  <si>
    <t xml:space="preserve">    INTERÉS</t>
  </si>
  <si>
    <t>TÍTULOS PÚBLICOS Y LETRAS DEL TESORO</t>
  </si>
  <si>
    <t>DEUDA PENDIENTE DE REESTRUCTURACIÓN</t>
  </si>
  <si>
    <t>I- TÍTULOS COLOCADOS</t>
  </si>
  <si>
    <t>TÍTULOS LOCALES</t>
  </si>
  <si>
    <t xml:space="preserve"> 1 - Financiamiento</t>
  </si>
  <si>
    <t xml:space="preserve"> a) Financiamiento, neto de amortizaciones ( 1 - 2 )</t>
  </si>
  <si>
    <t>PTMO. GAR. TASA FIJA GL 17</t>
  </si>
  <si>
    <t>PTMO. GAR. TASA VAR. GL 17</t>
  </si>
  <si>
    <t>PTMO. GAR. TASA FIJA GL 18</t>
  </si>
  <si>
    <t>PTMO. GAR. TASA VAR. GL 18</t>
  </si>
  <si>
    <t>PTMO. GAR. TASA FIJA GL19</t>
  </si>
  <si>
    <t>PTMO. GAR. TASA VAR. PRO 8</t>
  </si>
  <si>
    <t>PTMO. GAR. TASA FIJA GL 20</t>
  </si>
  <si>
    <t>PTMO. GAR. TASA VAR. GL 20</t>
  </si>
  <si>
    <t>PTMO. GAR. TASA FIJA BONTE 27</t>
  </si>
  <si>
    <t>PTMO. GAR. TASA FIJA GL 27</t>
  </si>
  <si>
    <t>PTMO. GAR. TASA VAR. GL 27</t>
  </si>
  <si>
    <t>PTMO. GAR. TASA VAR. GL 30</t>
  </si>
  <si>
    <t>PTMO. GAR. TASA FIJA GL 30</t>
  </si>
  <si>
    <t>PTMO. GAR. TASA FIJA GL 31</t>
  </si>
  <si>
    <t>PTMO. GAR. TASA FIJA GL 31 MEGA</t>
  </si>
  <si>
    <t>PTMO. GAR. TASA VAR. GL 31 MEGA</t>
  </si>
  <si>
    <t>PTMO. GAR. CERT. CAP. B.N.A. 2018</t>
  </si>
  <si>
    <t>PR 15</t>
  </si>
  <si>
    <t>ACTIVOS FINANCIEROS - CON CARGO A LAS PROVINCIAS</t>
  </si>
  <si>
    <t>Provincia</t>
  </si>
  <si>
    <t>Buenos Aires</t>
  </si>
  <si>
    <t>Catamarca</t>
  </si>
  <si>
    <t>Chaco</t>
  </si>
  <si>
    <t>Chubut</t>
  </si>
  <si>
    <t>Córdoba</t>
  </si>
  <si>
    <t>Corrientes</t>
  </si>
  <si>
    <t>Entre Ríos</t>
  </si>
  <si>
    <t>Formosa</t>
  </si>
  <si>
    <t>INTERÉS (1)</t>
  </si>
  <si>
    <t>(1) No incluye intereses Moratorios ni Punitorios.</t>
  </si>
  <si>
    <t>Valor nominal residual en circulación (1)</t>
  </si>
  <si>
    <t>Valor nominal actualizado en circulación (2)</t>
  </si>
  <si>
    <t>Valor nominal original en circulación (1)</t>
  </si>
  <si>
    <t>Valor nominal residual en circulación (2)</t>
  </si>
  <si>
    <t xml:space="preserve">Valor nominal actualizado en circulación (3) </t>
  </si>
  <si>
    <t xml:space="preserve">(1) En el caso de los préstamos garantizados, el monto surge de multiplicar por 1,40 el VNO en circulación. </t>
  </si>
  <si>
    <t>Atrasos de Interés (1)</t>
  </si>
  <si>
    <t>(1) No incluye intereses moratorios ni punitorios.</t>
  </si>
  <si>
    <t xml:space="preserve">    LETRAS DEL TESORO (1)</t>
  </si>
  <si>
    <t>(1) No incluye las Letras en Garantia</t>
  </si>
  <si>
    <t>Efecto de la variación de la relación DEG/dólar (1)</t>
  </si>
  <si>
    <t>Efecto de la variación de la relación del dólar con otras monedas (2)</t>
  </si>
  <si>
    <t xml:space="preserve">(1) El DEG es una canasta de monedas. </t>
  </si>
  <si>
    <t>Coeficiente de pesificación (1)</t>
  </si>
  <si>
    <t>DEUDA EN SITUACIÓN DE PAGO NORMAL (1)</t>
  </si>
  <si>
    <t>OTROS (1)</t>
  </si>
  <si>
    <t>(1) Incluye bonos de consolidación, amparos y excepciones.</t>
  </si>
  <si>
    <t>(1) Comprende solamente Activos Financieros relacionados con operaciones de crédito público, excluyendo aquellos activos vinculados a la deuda no presentada al canje. No incluye deudas de Anses, AFIP, Lotería Nacional y otros organismos públicos por emisión de bocones - Las cifras presentadas se encuentran en proceso de conciliación.</t>
  </si>
  <si>
    <t>Organismos Internacionales - Principal a Cargo de Provincias (1)</t>
  </si>
  <si>
    <t>(1) Incluye deuda a vencer y vencimientos pagados por el Tesoro Nacional pendientes de reembolso</t>
  </si>
  <si>
    <t>2005 (1)</t>
  </si>
  <si>
    <t>2006 (1)</t>
  </si>
  <si>
    <t>2007 (1)</t>
  </si>
  <si>
    <t>2008 (1)</t>
  </si>
  <si>
    <t xml:space="preserve"> 2009 (1) </t>
  </si>
  <si>
    <t>2010 (1)</t>
  </si>
  <si>
    <t xml:space="preserve">2011 (1) </t>
  </si>
  <si>
    <t xml:space="preserve">2012 (1) </t>
  </si>
  <si>
    <t>(2) Proceso de reestructuración de la deuda instrumentada en títulos públicos.</t>
  </si>
  <si>
    <t xml:space="preserve">        CORTO PLAZO (2)</t>
  </si>
  <si>
    <t>Pagaré 2019 $</t>
  </si>
  <si>
    <t>PAGARÉS DEL TESORO</t>
  </si>
  <si>
    <t>PAGARE 2038-BNA</t>
  </si>
  <si>
    <t>Pagaré -Cammesa 2021</t>
  </si>
  <si>
    <t>(1) No incluye las Letras en Garantía</t>
  </si>
  <si>
    <t>BONAR/$/BADLAR+300pb/23-12-20</t>
  </si>
  <si>
    <t>Letra del Tesoro - FFRE</t>
  </si>
  <si>
    <t>Letra del Tesoro - FFRH</t>
  </si>
  <si>
    <t>Letra del Tesoro - SRT</t>
  </si>
  <si>
    <t>Letra del Tesoro - BNA</t>
  </si>
  <si>
    <t>Letra del Tesoro - FGS</t>
  </si>
  <si>
    <t>II- DEUDA DIRECTA</t>
  </si>
  <si>
    <t>III- DEUDA INDIRECTA</t>
  </si>
  <si>
    <t>BONAR/$/BADLAR+200pb/28-03-17</t>
  </si>
  <si>
    <t>Letra del Tesoro - PROCREAR</t>
  </si>
  <si>
    <t>(1) Factor de conversión de dólares a pesos aplicable cuando a las obligaciones corresponde pesificarlas a un valor de 1,40 más CER (por ejemplo, depósitos bancarios y deudas del sector público, en dólares, con legislación nacional).</t>
  </si>
  <si>
    <t>2013 (1)</t>
  </si>
  <si>
    <t xml:space="preserve"> b) Emisión Bonos de Consolidación</t>
  </si>
  <si>
    <t>n/d</t>
  </si>
  <si>
    <t>-</t>
  </si>
  <si>
    <t xml:space="preserve"> (2) No incluye intereses moratorios ni punitorios.</t>
  </si>
  <si>
    <t xml:space="preserve"> Avales</t>
  </si>
  <si>
    <t xml:space="preserve"> Garantias a las provincias</t>
  </si>
  <si>
    <t xml:space="preserve">    TÍTULOS PÚBLICOS Y LETRAS DEL TESORO</t>
  </si>
  <si>
    <t xml:space="preserve">    ANTICIPO - BCRA</t>
  </si>
  <si>
    <t xml:space="preserve">    AVALES</t>
  </si>
  <si>
    <t xml:space="preserve">    BANCA</t>
  </si>
  <si>
    <t xml:space="preserve">    BILATERALES</t>
  </si>
  <si>
    <t xml:space="preserve">    OTROS</t>
  </si>
  <si>
    <t>(EXCLUIDA DEUDA NO PRESENTADA CANJES DECRETOS 1735/04 Y 563/10)</t>
  </si>
  <si>
    <t>TÍTULOS PÚBLICOS, LETRAS DEL TESORO, PRÉSTAMOS GARANTIZADOS Y PAGARÉS</t>
  </si>
  <si>
    <t>Tasa Badlar</t>
  </si>
  <si>
    <t>TÍTULOS PÚBLICOS, PRÉSTAMOS GARANTIZADOS Y PAGARÉS</t>
  </si>
  <si>
    <t>BONAR 2024</t>
  </si>
  <si>
    <t xml:space="preserve">    BANCA COMERCIAL </t>
  </si>
  <si>
    <t>EXCLUIDA LA DEUDA NO PRESENTADA AL CANJE (Dtos. 1735/04 y 563/10) (1)</t>
  </si>
  <si>
    <t xml:space="preserve"> Títulos Públicos </t>
  </si>
  <si>
    <t xml:space="preserve"> TOTAL DEUDA PUBLICA</t>
  </si>
  <si>
    <t>BONAR/U$S/8,75%/2024</t>
  </si>
  <si>
    <t xml:space="preserve">  Como % del total de servicios (2)</t>
  </si>
  <si>
    <t xml:space="preserve">7. ATRASOS </t>
  </si>
  <si>
    <t>(En miles de millones de u$s)</t>
  </si>
  <si>
    <t xml:space="preserve">                Tasa Libo</t>
  </si>
  <si>
    <t>Letra del Tesoro - FFSIT</t>
  </si>
  <si>
    <t>Badlar Bancos Privados +2,00%</t>
  </si>
  <si>
    <t xml:space="preserve">  PAGARÉS</t>
  </si>
  <si>
    <t>TOTAL DESEMBOLSOS (I)</t>
  </si>
  <si>
    <t>TOTAL CAPITAL REEMBOLSADO (II)</t>
  </si>
  <si>
    <t>CAPITAL NETO (I) + (II)</t>
  </si>
  <si>
    <t>BONAD/U$S/2,40%/18-03-2018</t>
  </si>
  <si>
    <t>Tasa cero</t>
  </si>
  <si>
    <t>LETRA/U$S/FDA/TITULOS/2021</t>
  </si>
  <si>
    <t>LETRA/U$S/FDA/TITULOS/2022</t>
  </si>
  <si>
    <t>LETRA/U$S/FDA/TITULOS/2023</t>
  </si>
  <si>
    <t>LETRA/U$S/FDA/TITULOS/2024</t>
  </si>
  <si>
    <t>LETRA/U$S/FOI/2021</t>
  </si>
  <si>
    <t>LETRA/U$S/FOI/2022</t>
  </si>
  <si>
    <t>LETRA/U$S/FOI/16-08-2023</t>
  </si>
  <si>
    <t>LETRA/U$S/FOI/21-08-2024</t>
  </si>
  <si>
    <t>(1) No incluye estimación del pago eventual por los Valores Negociables Vinculadas al PBI.</t>
  </si>
  <si>
    <t xml:space="preserve"> TÍTULOS PÚBLICOS, LETRAS DEL TESORO Y PAGARÉS EMITIDOS EN MONEDA EXTRANJERA</t>
  </si>
  <si>
    <t>Pagarés</t>
  </si>
  <si>
    <t xml:space="preserve">    PAGÁRES</t>
  </si>
  <si>
    <t>LETRA/U$S/FDA/TITULOS/2025</t>
  </si>
  <si>
    <t>Adelantos Transitorios del BCRA</t>
  </si>
  <si>
    <t>Financiamiento Banco Nación</t>
  </si>
  <si>
    <t>Letras del Tesoro - Organismos Públicos</t>
  </si>
  <si>
    <t>Pagarés del Tesoro</t>
  </si>
  <si>
    <t xml:space="preserve">. CON CARGO AL BANCO CENTRAL DE LA REPUBLICA ARGENTINA </t>
  </si>
  <si>
    <t xml:space="preserve">. CON CARGO AL GOBIERNO DE LA </t>
  </si>
  <si>
    <t>2014 (1)</t>
  </si>
  <si>
    <t>Como % de Exportaciones (*)</t>
  </si>
  <si>
    <t>(*) Indicadores ajustados a partir del año 2004 a raíz de cambio en la metodología del cálculo del PBI publicada por el INDEC.</t>
  </si>
  <si>
    <t xml:space="preserve"> - Pagarés del Tesoro</t>
  </si>
  <si>
    <t xml:space="preserve">Perfil de vencimientos de capital de la deuda externa del Sector Público Nacional </t>
  </si>
  <si>
    <t>Deuda del Sector Público Nacional por residencia del tenedor</t>
  </si>
  <si>
    <t>Letra del Tesoro - CMEA</t>
  </si>
  <si>
    <t>BONAD 02 / DLK / 0,75% / 2017</t>
  </si>
  <si>
    <t>BONAD 09 / DLK / 0,75% / 2017</t>
  </si>
  <si>
    <t xml:space="preserve">   PRÉSTAMOS GARANTIZADOS</t>
  </si>
  <si>
    <t xml:space="preserve">     Pagaré 2038 - B.N.A.</t>
  </si>
  <si>
    <t xml:space="preserve">     Pagarés CAMMESA</t>
  </si>
  <si>
    <t>BONAD 02/DLK/0,75%/22-02-2017</t>
  </si>
  <si>
    <t>BONAD 03/DLK/2,40%/18-03-2018</t>
  </si>
  <si>
    <t>BONAD 06/DLK/0,75%/09-06-2017</t>
  </si>
  <si>
    <t>BONAD 06/DLK/2,50%/04-06-2018</t>
  </si>
  <si>
    <t>BONAD 09/DLK/0,75%/21-09-2017</t>
  </si>
  <si>
    <t>BONAR 02/$/BADLAR+300pb/5-2-18</t>
  </si>
  <si>
    <t>BONAR/$/BADLAR+250PB/11-03-19</t>
  </si>
  <si>
    <t>BONAR/$/BADLAR+300PB/10-06-19</t>
  </si>
  <si>
    <t>BONAR/$/BADLAR+300PB/18-08-18</t>
  </si>
  <si>
    <t>BONAR/$/BADLAR+300pb/9-10-2017</t>
  </si>
  <si>
    <t>BONAR/U$S/8%/08-10-2020</t>
  </si>
  <si>
    <t>Letra del Tesoro - FFDP</t>
  </si>
  <si>
    <t>BONAR 2020</t>
  </si>
  <si>
    <t>BONAR 2022</t>
  </si>
  <si>
    <t>BONAR 2025</t>
  </si>
  <si>
    <t>BONAR 2027</t>
  </si>
  <si>
    <t xml:space="preserve">(2) Incluye: Corona Danesa, Corona Sueca, Dólar Canadiense, Dólar Australiano y Dinar Kuwaití. </t>
  </si>
  <si>
    <t>Saldo al 31/12/2015</t>
  </si>
  <si>
    <t xml:space="preserve">    PAGARÉS DEL TESORO</t>
  </si>
  <si>
    <t>2015 (1)</t>
  </si>
  <si>
    <t>(2)</t>
  </si>
  <si>
    <t>PERFIL MENSUAL DE VENCIMIENTOS DE CAPITAL DE LA DEUDA DEL SECTOR PÚBLICO NACIONAL</t>
  </si>
  <si>
    <t xml:space="preserve">    Otros</t>
  </si>
  <si>
    <t>Otros Acreedores</t>
  </si>
  <si>
    <t xml:space="preserve"> POR LEGISLACIÓN, INSTRUMENTO Y SITUACIÓN</t>
  </si>
  <si>
    <t>I- LEGISLACIÓN ARGENTINA</t>
  </si>
  <si>
    <t xml:space="preserve"> - EN SITUACIÓN DE PAGO NORMAL</t>
  </si>
  <si>
    <t>II- LEGISLACIÓN EXTRANJERA</t>
  </si>
  <si>
    <t>PRÉSTAMOS GARANTIZADOS</t>
  </si>
  <si>
    <t>BONOS DE CONSOLIDACIÓN</t>
  </si>
  <si>
    <t>BONOS DE LA REESTRUCTURACIÓN - DTO. 1735/04 y 563/10</t>
  </si>
  <si>
    <t>PRÉSTAMOS TASA FIJA 5,00%</t>
  </si>
  <si>
    <t>PRÉSTAMOS TASA FIJA 5,50%</t>
  </si>
  <si>
    <t>SERIE DE DEUDA DEL SECTOR PÚBLICO NACIONAL</t>
  </si>
  <si>
    <t xml:space="preserve">    PAGARÉS DEL TESORO (2)</t>
  </si>
  <si>
    <t>PERFIL DE VENCIMIENTOS DE CAPITAL E INTERÉS DE LA DEUDA DEL SECTOR PÚBLICO NACIONAL</t>
  </si>
  <si>
    <t>PERFIL MENSUAL DE VENCIMIENTOS DE INTERÉS DE LA DEUDA DEL SECTOR PÚBLICO NACIONAL</t>
  </si>
  <si>
    <t>PERFIL ANUAL DE VENCIMIENTOS DE CAPITAL E INTERÉS DE LA DEUDA DEL SECTOR PÚBLICO NACIONAL</t>
  </si>
  <si>
    <t>ADMINISTRACIÓN PÚBLICA NACIONAL (1)</t>
  </si>
  <si>
    <t>PERFIL DE VENCIMIENTOS DE CAPITAL DE LA DEUDA EXTERNA DEL SECTOR PÚBLICO NACIONAL EXCLUIDA LA DEUDA NO PRESENTADA AL CANJE - DECRETOS 1735/04 Y 563/10</t>
  </si>
  <si>
    <t>BONAR/$/BADLAR+275/01-03-2018</t>
  </si>
  <si>
    <t>BONAR/$/BADLAR+325/01-03-2020</t>
  </si>
  <si>
    <t>Saldo al 31/03/2016</t>
  </si>
  <si>
    <t>Titulos del Tesoro</t>
  </si>
  <si>
    <t xml:space="preserve">  Bonos de Consolidación en Moneda Nacional 8va. Serie</t>
  </si>
  <si>
    <r>
      <rPr>
        <sz val="10"/>
        <rFont val="Times New Roman"/>
        <family val="1"/>
      </rPr>
      <t xml:space="preserve"> </t>
    </r>
    <r>
      <rPr>
        <u/>
        <sz val="10"/>
        <rFont val="Times New Roman"/>
        <family val="1"/>
      </rPr>
      <t>CIUDAD AUTÓNOMA DE BUENOS AIRES</t>
    </r>
  </si>
  <si>
    <t xml:space="preserve">  Bonos de Consolidación en Moneda Nacional ajustable por CER  6ta. Serie</t>
  </si>
  <si>
    <t>. CON CARGO AL MERCADO CENTRAL</t>
  </si>
  <si>
    <t>ATRASOS</t>
  </si>
  <si>
    <t xml:space="preserve">  Capital</t>
  </si>
  <si>
    <r>
      <t>CORTO PLAZO</t>
    </r>
    <r>
      <rPr>
        <b/>
        <i/>
        <sz val="10"/>
        <rFont val="Times New Roman"/>
        <family val="1"/>
      </rPr>
      <t xml:space="preserve"> (1)</t>
    </r>
  </si>
  <si>
    <t>DEUDA A VENCER</t>
  </si>
  <si>
    <t>En moneda de origen</t>
  </si>
  <si>
    <t>Denominación (2)</t>
  </si>
  <si>
    <t>Valor Nocional          (en miles)                (3)</t>
  </si>
  <si>
    <t>Valor remanente c/100 de valor nocional                 (4)</t>
  </si>
  <si>
    <t>Valor remanente total (1)</t>
  </si>
  <si>
    <t>En moneda de origen (en miles)</t>
  </si>
  <si>
    <t>En miles de U$S</t>
  </si>
  <si>
    <t>(1) Los pagos correspondientes a las Unidades Vinculadas al PBI son contingentes y se supeditan a la concurrencia de tres condiciones:</t>
  </si>
  <si>
    <t xml:space="preserve">       1- Para el año de referencia, el PBI Real Efectivo supera el Caso Base del PBI.</t>
  </si>
  <si>
    <t xml:space="preserve">       2- Para el año de referencia, el crecimiento anual en el PBI Real Efectivo supera la tasa de crecimiento indicada para ese año en el Caso Base del PBI.</t>
  </si>
  <si>
    <t xml:space="preserve">       3- El total de los pagos efectuados sobre un Valor Negociable Vinculado al PBI no supere a 0,48 medido por unidad de moneda.</t>
  </si>
  <si>
    <t>(2) Entre paréntesis figura - cuando corresponde - el Código MAE (Mercado Abierto Electrónico) asignado a cada Valor Negociable emitido y autorizado a cotizar.</t>
  </si>
  <si>
    <t>(3)Las cantidades expresadas en Valor Nocional se refieren a los valores de los activos subyacentes (deuda reestructurada) que les dieron origen.  Los Valores Negociables Vinculados al PBI representan derechos contingentes a percibir pagos, sujeto a las condiciones establecidas en el prospecto de reestructuración de la deuda (Dec. 1735/04), incluyendo la de crecimiento del PBI argentino por encima de lo proyectado en dicho prospecto.  Dado su carácter contingente, los Valores Negociables Vinculados al PBI no están contabilizados como deuda pública.</t>
  </si>
  <si>
    <t>(4) Valor remanente total. Es la diferencia entre el máximo a pagar de 48 unidades por cada 100 de valor nocional y la suma de los montos pagados hasta la actualidad, de acuerdo con las condiciones establecidas en las respectivas normas de emisión.</t>
  </si>
  <si>
    <t>2021 y +</t>
  </si>
  <si>
    <t>U$S-LEY ARG (TVPA)</t>
  </si>
  <si>
    <t>ARG-LEY ARG (TVPP)</t>
  </si>
  <si>
    <t>U$S-LEY NY (TVPY-TVYO)</t>
  </si>
  <si>
    <t>EUR- LEY INGLRESA (TVPE)</t>
  </si>
  <si>
    <t xml:space="preserve">YEN- LEY JAPONESA </t>
  </si>
  <si>
    <t>U$S- LEY NY (TVPY-TVYO)</t>
  </si>
  <si>
    <t>U$S- LEY ARG (TVPA)</t>
  </si>
  <si>
    <t>ARP-LEY ARG (TVPP)</t>
  </si>
  <si>
    <t>EUR-LEY INGLESA (TVPE)</t>
  </si>
  <si>
    <t>YEN- LEY JAPONESA</t>
  </si>
  <si>
    <t>2004 (1)</t>
  </si>
  <si>
    <t>II- TOTAL DEUDA PÚBLICA BRUTA (III + IV + V)</t>
  </si>
  <si>
    <t xml:space="preserve"> - TOTAL DEUDA PÚBLICA BRUTA </t>
  </si>
  <si>
    <t>III- SUB-TOTAL DEUDA A VENCER</t>
  </si>
  <si>
    <t>IV- SUB-TOTAL ATRASOS</t>
  </si>
  <si>
    <t>V- SUB-TOTAL DEUDA NO PRESENTADA AL CANJE  (Dtos. 1735/04 y 563/10)</t>
  </si>
  <si>
    <t>III- MEDIANO Y LARGO PLAZO</t>
  </si>
  <si>
    <t>IV- CORTO PLAZO</t>
  </si>
  <si>
    <t xml:space="preserve">V- ATRASOS </t>
  </si>
  <si>
    <t xml:space="preserve"> - NO PRESENTADA AL CANJE</t>
  </si>
  <si>
    <t xml:space="preserve">     CAPITAL</t>
  </si>
  <si>
    <t xml:space="preserve">     ATRASOS DE INTERÉS</t>
  </si>
  <si>
    <t xml:space="preserve">     INTERESES COMPENSATORIOS (1)</t>
  </si>
  <si>
    <t xml:space="preserve">(2) Valor remanente total. Es la diferencia entre el máximo a pagar de 48 unidades por cada 100 de valor nocional y la suma de los montos pagados hasta la actualidad, de acuerdo con las condiciones establecidas en las respectivas normas de emisión. </t>
  </si>
  <si>
    <t xml:space="preserve">        CAPITAL</t>
  </si>
  <si>
    <t xml:space="preserve">    - Moneda extranjera</t>
  </si>
  <si>
    <t>VI- VALORES NEGOCIABLES VINCULADOS AL PBI (4)</t>
  </si>
  <si>
    <t>VII- ACTIVOS FINANCIEROS (5)</t>
  </si>
  <si>
    <t xml:space="preserve"> (4) Valor remanente total. Es la diferencia entre el máximo a pagar de 48 unidades por cada 100 de valor nocional y la suma de los montos pagados hasta la actualidad, de acuerdo con las condiciones establecidas en las respectivas normas de emisión. </t>
  </si>
  <si>
    <t xml:space="preserve">        MORA DE INTERESES</t>
  </si>
  <si>
    <t xml:space="preserve">        INTERES COMPENSATORIOS (3)</t>
  </si>
  <si>
    <t>COMPOSICIÓN POR MONEDA Y TASA</t>
  </si>
  <si>
    <t>Intereses compensatorios (2)</t>
  </si>
  <si>
    <t>Performing y a Reestructurar</t>
  </si>
  <si>
    <t>No presentada al Canje</t>
  </si>
  <si>
    <t>Total Deuda Pública Bruta</t>
  </si>
  <si>
    <t>Moneda local (1)</t>
  </si>
  <si>
    <t xml:space="preserve">        Tasa cero</t>
  </si>
  <si>
    <t xml:space="preserve">     Deuda en otras monedas extranjeras (2)</t>
  </si>
  <si>
    <t>(1) La deuda emitida en dólares, pero cuyo pago de capital e interés es en pesos, se clasifica como deuda en Moneda Local.</t>
  </si>
  <si>
    <t>(2) Incluye: Libras esterlinas, Franco Suizo, Corona Danesa, Corona Sueca, Dólar Canadiense, Dinar Kuwaiti y Dólar Australiano.</t>
  </si>
  <si>
    <t>A.2.4</t>
  </si>
  <si>
    <t>POR AÑO Y POR INSTRUMENTO</t>
  </si>
  <si>
    <t>AJUSTADO POR OPERACIONES CON FECHA VALOR</t>
  </si>
  <si>
    <t>En millones de u$s - TC de fin de cada año</t>
  </si>
  <si>
    <t>Saldo</t>
  </si>
  <si>
    <t>31/12/92 (*)</t>
  </si>
  <si>
    <t>II- DEUDA A VENCER</t>
  </si>
  <si>
    <t>TÍTULOS PUBLICOS Y LETRAS DEL TESORO</t>
  </si>
  <si>
    <t xml:space="preserve">    MORA DE INTERÉS</t>
  </si>
  <si>
    <t xml:space="preserve">    INTERESES COMPENSATORIOS (**)</t>
  </si>
  <si>
    <t>(*) Los saldos de deuda al 31/12/92 se estimaron sobre la base de ajustar los registros obrante, retrotrayendo el efecto que sobre los saldos y la composición, produjera el Plan Brady.</t>
  </si>
  <si>
    <t xml:space="preserve">    - Mora de Interés</t>
  </si>
  <si>
    <t>II- TOTAL DEUDA PÚBLICA BRUTA ( III+IV+V+VI )</t>
  </si>
  <si>
    <t>Deuda Bruta del Sector Público Nacional (3)</t>
  </si>
  <si>
    <t>(3) Ratio calculado en base al total de la Deuda Bruta, incluyendo la Deuda no presentada al canje.</t>
  </si>
  <si>
    <t xml:space="preserve">DEUDA DEL SECTOR PÚBLICO NACIONAL </t>
  </si>
  <si>
    <t>VI- DEUDA NO PRESENTADA AL  CANJE - Dtos. 1735/04 y 563/10</t>
  </si>
  <si>
    <t>DEUDA DEL SECTOR PÚBLICO NACIONAL                                                                                                           EXCLUIDA LA DEUDA NO PRESENTADA AL CANJE (Dtos. 1735/04 y 563/10)</t>
  </si>
  <si>
    <t>I- TOTAL DEUDA PÚBLICA BRUTA ( II+III +IV)</t>
  </si>
  <si>
    <t>(***) Valor remanente total. Es la diferencia entre el máximo a pagar de 48 unidades por cada 100 de valor nocional y la suma de los montos pagados hasta la actualidad, de acuerdo con las condiciones establecidas en las respectivas normas de emisión.</t>
  </si>
  <si>
    <t>IV- TOTAL DEUDA NO PRESENTADA AL CANJE - DTOS 1735/04 y  563/10</t>
  </si>
  <si>
    <t xml:space="preserve"> V- VALORES NEGOCIABLES VINCULADOS AL PBI (***)</t>
  </si>
  <si>
    <t>COMO % DE DEUDA BRUTA</t>
  </si>
  <si>
    <t>DEUDA NO PRESENTADA AL CANJE</t>
  </si>
  <si>
    <t xml:space="preserve">  Interés</t>
  </si>
  <si>
    <t>COMO % DEL PIB(*)</t>
  </si>
  <si>
    <t>I- DEUDA PÚBLICA BRUTA + VALORES NEGOCIABLES VINCULADOS AL PBI ( II + VI )</t>
  </si>
  <si>
    <t>I- TOTAL DEUDA PÚBLICA BRUTA ( II + III )</t>
  </si>
  <si>
    <t>DEUDA PÚBLICA BRUTA + VALORES NEGOCIABLES VINCULADOS AL PBI</t>
  </si>
  <si>
    <t xml:space="preserve"> TOTAL DEUDA PÚBLICA BRUTA</t>
  </si>
  <si>
    <t>I- DEUDA PÚBLICA BRUTA + VALORES NEGOCIABLES VINCULADOS AL PBI ( II+VII )</t>
  </si>
  <si>
    <t>III- ATRASOS PENDIENTE DE REESTRUCTURACIÓN</t>
  </si>
  <si>
    <t>DEUDA PÚBLICA BRUTA + VALORES NEGOCIABLES VINCULADOS AL PBI (I + V)</t>
  </si>
  <si>
    <t>1. BONOS Y TÍTULOS PÚBLICOS</t>
  </si>
  <si>
    <t>5. PRÉSTAMOS GARANTIZADOS</t>
  </si>
  <si>
    <t xml:space="preserve">    PRESTAMOS GARANTIZADOS</t>
  </si>
  <si>
    <t xml:space="preserve">    PAGARES DEL TESORO</t>
  </si>
  <si>
    <t xml:space="preserve">  Intereses compensatorios (3)</t>
  </si>
  <si>
    <t>Flujos y variaciones de la deuda del Sector Público Nacional - Acumulados 2016</t>
  </si>
  <si>
    <t>A.2.5</t>
  </si>
  <si>
    <t>BIRAD 2019</t>
  </si>
  <si>
    <t>BIRAD 2021</t>
  </si>
  <si>
    <t>BIRAD 2026</t>
  </si>
  <si>
    <t>BIRAD 2046</t>
  </si>
  <si>
    <t>LETES/U$S/20-02-2017</t>
  </si>
  <si>
    <t>LETRA/U$S/FAH/23-06-17</t>
  </si>
  <si>
    <t>LETRA/U$S/FGS/23-06-2017</t>
  </si>
  <si>
    <t>BONAC 05/$/LEBAC/09-05-2017</t>
  </si>
  <si>
    <t>Saldo al 30/06/2016</t>
  </si>
  <si>
    <t xml:space="preserve"> c) Otras emisiones</t>
  </si>
  <si>
    <t xml:space="preserve"> d) Avales netos de cancelaciones</t>
  </si>
  <si>
    <t xml:space="preserve"> e) Ajustes de valuación - Excluyendo la deuda no presentada al canje</t>
  </si>
  <si>
    <t xml:space="preserve"> f) Ajustes de valuación sobre deuda no presentada al canje</t>
  </si>
  <si>
    <t>Pagares del Tesoro</t>
  </si>
  <si>
    <t>PERFIL DE VENCIMIENTOS DE LA DEUDA EN SITUACIÓN DE PAGO REGULAR</t>
  </si>
  <si>
    <t>BIRAD/U$S/6,25%/22-04-2019</t>
  </si>
  <si>
    <t>BIRAD/U$S/6,875%/22-04-2021</t>
  </si>
  <si>
    <t>BIRAD/U$S/7,5%/22-04-2026</t>
  </si>
  <si>
    <t>BIRAD/U$S/7,625%/22-04-2046</t>
  </si>
  <si>
    <t>BONAR/$/BADLAR+300/05-02-2018</t>
  </si>
  <si>
    <t xml:space="preserve"> PRESTAMOS</t>
  </si>
  <si>
    <t xml:space="preserve">  PRESTAMOS GARANTIZADOS</t>
  </si>
  <si>
    <t>ORGANISMOS INTERNACIONALES - FLUJOS NETOS 1993 - 2016</t>
  </si>
  <si>
    <t>LETRAS DEL TESORO (1)</t>
  </si>
  <si>
    <t xml:space="preserve"> (3) Intereses compensatorios estimados, devengados e impagos con posterioridad a la fecha de vencimiento de cada bono.</t>
  </si>
  <si>
    <t>(1) Intereses compensatorios estimados, devengados e impagos con posterioridad a la fecha de vencimiento de cada título.</t>
  </si>
  <si>
    <t>TASA PROMEDIO PONDERADA (1)</t>
  </si>
  <si>
    <t>(1) Excluye atrasos de capital e intereses, deuda pendiente de reestructuración y deuda no presentada al canje.</t>
  </si>
  <si>
    <t>(2)  Intereses compensatorios estimados, devengados e impagos con posterioridad a la fecha de vencimiento de cada título.</t>
  </si>
  <si>
    <t>Deuda Externa del Sector Público Nacional (4)</t>
  </si>
  <si>
    <t xml:space="preserve">Deuda Externa del Sector Público Nacional (4) </t>
  </si>
  <si>
    <t>(4) Fuente: elaboración propia en base a las estimaciones trimestrales (utilizando el concepto de residencia) de la Dirección Nacional de Cuentas Internacionales, Ministerio de Hacienda y Finanzas Públicas, publicadas por el INDEC.</t>
  </si>
  <si>
    <t xml:space="preserve"> (5) Activos Financieros son créditos a favor del Estado Nacional que se originan en operaciones de Crédito Público. Dato provisorio</t>
  </si>
  <si>
    <t>Fuente: Elaboración propia en base a datos de la Dirección Nacional de Cuentas Nacionales (INDEC), Secretaría de Finanzas y Secretaría de Hacienda del Ministerio de Hacienda y Finanzas Públicas.</t>
  </si>
  <si>
    <t>Bonos Internacionales</t>
  </si>
  <si>
    <t>(**)  Intereses compensatorios estimados, devengados e impagos con posterioridad a la fecha de vencimiento de cada título.</t>
  </si>
  <si>
    <t xml:space="preserve"> - VALORES NEGOCIABLES VINCULADOS AL PBI (2)</t>
  </si>
  <si>
    <t>Fuente: elaboración propia en base a las estimaciones trimestrales de la Dirección Nacional de Cuentas Internacionales, Ministerio de Hacienda, publicadas por el INDEC.</t>
  </si>
  <si>
    <t>BONAR/U$S/1%/05-08-2023</t>
  </si>
  <si>
    <t>BIRAD/U$S/6,625%/06-07-2028</t>
  </si>
  <si>
    <t>BONAR/U$S/0%/05-08-2019</t>
  </si>
  <si>
    <t>BIRAD/U$S/7,125%/06-07-2036</t>
  </si>
  <si>
    <t>LETES/U$S/08-05-2017</t>
  </si>
  <si>
    <t>LETES/U$S/16-01-2017</t>
  </si>
  <si>
    <t>LETES/U$S/03-07-2017</t>
  </si>
  <si>
    <t>LETRA/U$S/LOTERIA/31-01-2017</t>
  </si>
  <si>
    <t>LETRA/U$S/BCRA/2026</t>
  </si>
  <si>
    <t>BONTE/$/21,20%/19-09-2018</t>
  </si>
  <si>
    <t>BONTE/$/22,75%/05-03-2018</t>
  </si>
  <si>
    <t>BONCER</t>
  </si>
  <si>
    <t>BONCER/$/2,50%+CER/22-07-2021</t>
  </si>
  <si>
    <t>LETES/U$S/15-3-2002(P)</t>
  </si>
  <si>
    <t>LETES/U$S/15-2-2002(P)</t>
  </si>
  <si>
    <t>LETES/U$S/8-3-2002(P)</t>
  </si>
  <si>
    <t>LETES/U$S/22-2-2002(P)</t>
  </si>
  <si>
    <t>LETES/U$S/22-3-2002(P)</t>
  </si>
  <si>
    <t>BONEX/1992(P)</t>
  </si>
  <si>
    <t>FERROBONOS(P)</t>
  </si>
  <si>
    <t>PRE4(P)</t>
  </si>
  <si>
    <t>PRO2(P)</t>
  </si>
  <si>
    <t>PRO4(P)</t>
  </si>
  <si>
    <t>PRO6(P)</t>
  </si>
  <si>
    <t>PRO8(P)</t>
  </si>
  <si>
    <t>PRO10(P)</t>
  </si>
  <si>
    <t>PRE6(P)</t>
  </si>
  <si>
    <t>BONTES/U$S/11,75%/2006(P)</t>
  </si>
  <si>
    <t>BONTES/U$S/12,125%/2005(P)</t>
  </si>
  <si>
    <t>BONTES/U$S/11,75%/2003(P)</t>
  </si>
  <si>
    <t>BONTES/U$S/8,75%/2002(P)</t>
  </si>
  <si>
    <t>BONTES/U$S/ENC.+3,2%/2003(P)</t>
  </si>
  <si>
    <t>BONTES/U$S/11,25%/2004(P)</t>
  </si>
  <si>
    <t>BONO/U$S/ENC.+4%/2002(P)</t>
  </si>
  <si>
    <t>BONO/U$S/ENC.+3,3%/2002(P)</t>
  </si>
  <si>
    <t>BONO/U$S/9,00%/2002(P)</t>
  </si>
  <si>
    <t>BONO/U$S/ENC.+4.35%/2004(P)</t>
  </si>
  <si>
    <t>DISCOUNT/DEM/L.+0,8125%/2023</t>
  </si>
  <si>
    <t>EUROLETRA/EUR/T.FIJA/2010</t>
  </si>
  <si>
    <t>EUROLETRA/EUR/EURIB.+5,1%/2004</t>
  </si>
  <si>
    <t>EUROLETRA/EUR/9,25%/2004</t>
  </si>
  <si>
    <t>EUROLETRA/EUR/10%/2007</t>
  </si>
  <si>
    <t>EURLETRA/ITL/10%-7,625%/2007</t>
  </si>
  <si>
    <t>EUROLETRA/DEM/10,5%/2002</t>
  </si>
  <si>
    <t>EUROLETRA/DEM/8,5%/2005</t>
  </si>
  <si>
    <t>EURO-BONO/ESP/7,5%/2002</t>
  </si>
  <si>
    <t>EUROLETRA/EUR/9,5%/2028</t>
  </si>
  <si>
    <t>EUROLETRA/EUR/8,5%/2010</t>
  </si>
  <si>
    <t>EUROLETRA/ITL/LIBOR+2,5%/2005</t>
  </si>
  <si>
    <t>EUROLETRA/EUR/10,5%-7%/2004</t>
  </si>
  <si>
    <t>BONO R.A./EUR/8,5%/2004</t>
  </si>
  <si>
    <t>EUROLETRA/JPY/7,4%/2006</t>
  </si>
  <si>
    <t>EUROLETRA/JPY/7,4%/2006 II</t>
  </si>
  <si>
    <t>EUROLETRA/JPY/7,4%/2006 III</t>
  </si>
  <si>
    <t>EUROLETRA/JPY/4,4%/2004</t>
  </si>
  <si>
    <t>EUROLETRA/JPY/3,5%/2009</t>
  </si>
  <si>
    <t>BONO R.A./JPY/4,85%/2005</t>
  </si>
  <si>
    <t>PAR/U$S/6%/2023</t>
  </si>
  <si>
    <t>FLOATING RATE/U$S/L+0,8125%/05</t>
  </si>
  <si>
    <t>GLOBAL BOND/U$S/8,375%/2003</t>
  </si>
  <si>
    <t>GLOBAL BOND/U$S/11%/2006</t>
  </si>
  <si>
    <t>GLOBAL BOND/U$S/11,375%/2017</t>
  </si>
  <si>
    <t>GLOBAL BOND/U$S/9,75%/2027</t>
  </si>
  <si>
    <t>SPAN/U$S/T.DIVERSAS/2002</t>
  </si>
  <si>
    <t>FRANS/U$S/T.FLOTANTE/2005</t>
  </si>
  <si>
    <t>GLOBAL BOND/U$S/8,875%/2029</t>
  </si>
  <si>
    <t>GLOBAL BOND/U$S/11%/2005</t>
  </si>
  <si>
    <t>GLOBAL BOND/U$S/12,125%/2019</t>
  </si>
  <si>
    <t>EUROLETRA/U$S/LIBOR+5,75%/2004</t>
  </si>
  <si>
    <t>GLOBAL BOND/U$S/11,75%/2009</t>
  </si>
  <si>
    <t>GLOBAL BOND/U$S/T.CERO/2004</t>
  </si>
  <si>
    <t>GLOBAL BOND/U$S/10,25%/2030</t>
  </si>
  <si>
    <t>GLOBAL BOND/U$S/12,375%/2012</t>
  </si>
  <si>
    <t>EUROLETRA/U$S/BAD.+2,98%/2004</t>
  </si>
  <si>
    <t>EUROLETRA/U$S/ENC.+4,95%/2004</t>
  </si>
  <si>
    <t>BONTES/U$S/ENCUESTA+3,2%/2003</t>
  </si>
  <si>
    <t>GLOBAL BOND/U$S/12%/2020</t>
  </si>
  <si>
    <t>GLOBAL BOND/U$S/11,375%/2010</t>
  </si>
  <si>
    <t>BONO/U$S/ENCUESTA+4%/2002</t>
  </si>
  <si>
    <t>GLOBAL BOND/U$S/11,75%/2015</t>
  </si>
  <si>
    <t>BONO/U$S/ENCUESTA+3,3%/2002</t>
  </si>
  <si>
    <t>BONO/U$S/ENCUESTA+4.35%/2004</t>
  </si>
  <si>
    <t>Saldo al 30/09/2016</t>
  </si>
  <si>
    <t xml:space="preserve">Enero </t>
  </si>
  <si>
    <t>BONAR/$/BADLAR+300/09-10-2017</t>
  </si>
  <si>
    <t>BONAR/U$S/7,75 %/30-12-2022</t>
  </si>
  <si>
    <t>BONAR/U$S/7,875%/30-12-2025</t>
  </si>
  <si>
    <t>BONAR/U$S/7,875%/30-12-2027</t>
  </si>
  <si>
    <t>BONAR/U$S/9%/2018/29-11-2018</t>
  </si>
  <si>
    <t>BONAR/U$S/9%/2019/15-03-2019</t>
  </si>
  <si>
    <t>BOCON PRE.2ºS./$/C.A./02/PRE3</t>
  </si>
  <si>
    <t>BOCON PRO.1ºS./$/C.A./07/PRO1</t>
  </si>
  <si>
    <t>BOCON PRO.2ºS./$/C.A./10/PRO3</t>
  </si>
  <si>
    <t>BOCON PRO.3ºS./$/C.A./07/PRO5</t>
  </si>
  <si>
    <t>BOCON PRO.5°S./$/C.A./07/PRO9</t>
  </si>
  <si>
    <t>GLOBAL BOND/U$S/7%-15,5%/2008</t>
  </si>
  <si>
    <t>GLOBAL BOND/U$S/12,25%/2018</t>
  </si>
  <si>
    <t>GLOBAL BOND/U$S/12%/2031</t>
  </si>
  <si>
    <t>GLOBAL BOND/$/10%-12%/2008</t>
  </si>
  <si>
    <t>BOCON PRO.1ºS./U$S/L./07/PRO2</t>
  </si>
  <si>
    <t>BOCON PRO.2ºS./U$S/L./10/PRO4</t>
  </si>
  <si>
    <t>BOCON PRO.3ºS./U$S/L./07/PRO6</t>
  </si>
  <si>
    <t>BOCON PRO.5ºS./U$S/L./07/PRO10</t>
  </si>
  <si>
    <t>DISCOUNT/U$S/L.+0,8125%/2023</t>
  </si>
  <si>
    <t>Intereses</t>
  </si>
  <si>
    <t xml:space="preserve"> g) Atrasos de interés del período deuda no ingresada al canje</t>
  </si>
  <si>
    <t>h) Acuerdo deuda no presentada al canje</t>
  </si>
  <si>
    <t>II - DEUDA NO PRESENTADA AL CANJE, AL 31-12-2015</t>
  </si>
  <si>
    <t>IV - TOTAL VARIACIONES (a+b+c+d+e+f+g+h)</t>
  </si>
  <si>
    <t>IV - TOTAL VARIACIONES (a+b+c+d+e+f)</t>
  </si>
  <si>
    <t>Serie de la Deuda del Sector Público Nacional por año - 1992/2016</t>
  </si>
  <si>
    <t>Julio</t>
  </si>
  <si>
    <t>Agosto</t>
  </si>
  <si>
    <t>Septiembre</t>
  </si>
  <si>
    <t xml:space="preserve">  Interés (2)</t>
  </si>
  <si>
    <t xml:space="preserve"> (3) Intereses compensatorios estimados, devengados e impagos con posterioridad a la fecha de vencimiento de cada título.</t>
  </si>
  <si>
    <t>VIII- TOTAL DEUDA PÚBLICA -NETA- ( II - VII )</t>
  </si>
  <si>
    <t>MINISTERIO DE FINANZAS</t>
  </si>
  <si>
    <t>(1) El cálculo no incluye a la deuda no presentada presentada al canje, a excepción del ratio "Deuda Bruta del Sector Público Nacional" referenciada en (3).</t>
  </si>
  <si>
    <t>Deuda Performing y a Reestructurar del Sector Público Nacional</t>
  </si>
  <si>
    <t>2002 (1)</t>
  </si>
  <si>
    <t>2003 (1)</t>
  </si>
  <si>
    <t>BODEN Y BONAR</t>
  </si>
  <si>
    <t>En millones de u$s - Stock y tipo de cambio al 30/09/2016</t>
  </si>
  <si>
    <t>Stock al 30/09/2016</t>
  </si>
  <si>
    <t>DEUDA PÚBLICA 4to. TRIMESTRE DE 2016</t>
  </si>
  <si>
    <t>Deuda al 31-12-2016: nivel y composición</t>
  </si>
  <si>
    <t>Serie de la Deuda del Sector Público Nacional por trimestre - 4to. Trimestre 2015- 4to. Trimestre 2016</t>
  </si>
  <si>
    <t>Flujos y variaciones de la deuda del Sector Público Nacional - 4to. Trimestre 2016</t>
  </si>
  <si>
    <t>Vencimientos de capital e interés de la deuda al 31-12-2016 proyectados</t>
  </si>
  <si>
    <t>Perfil mensual de vencimientos de capital e intereses de la deuda del Sector Público Nacional - 1er. Trimestre 2017 - 4to. Trimestre 2017</t>
  </si>
  <si>
    <t>Perfil mensual de vencimientos de capital de la deuda del Sector Público Nacional, desagregado por instrumento - Enero - Diciembre de 2017</t>
  </si>
  <si>
    <t>Perfil mensual de vencimientos de intereses de la deuda del Sector Público Nacional, desagregado por instrumento - Enero - Diciembre de 2017</t>
  </si>
  <si>
    <t>Perfil mensual de vencimientos de capital de la deuda del Sector Público Nacional, desagregado por instrumento - 2018</t>
  </si>
  <si>
    <t>Perfil mensual de vencimientos de intereses de la deuda del Sector Público Nacional, desagregado por instrumento - 2018</t>
  </si>
  <si>
    <t>Datos al 31/12/2016</t>
  </si>
  <si>
    <t>AL 31/12/2016</t>
  </si>
  <si>
    <t>DATOS AL 31/12/2016</t>
  </si>
  <si>
    <t>4to. TRIMESTRE DE 2016</t>
  </si>
  <si>
    <t>ACUMULADO ENERO 2016 - DICIEMBRE 2016</t>
  </si>
  <si>
    <t>(En miles de U$S - Tipo de cambio 31/12/2016)</t>
  </si>
  <si>
    <t>(En millones de U$S - Stock de deuda y tipo de cambio 31/12/16)</t>
  </si>
  <si>
    <t>ACUMULADO AL 31 DE DICIEMBRE DE 2016</t>
  </si>
  <si>
    <t>Valor actualizado en miles de u$s al 31-12-2016</t>
  </si>
  <si>
    <t xml:space="preserve"> (2) Incluye operaciones de hasta un año de plazo con vencimiento, a partir de enero de 2017.</t>
  </si>
  <si>
    <t xml:space="preserve"> Prestamos Garantizados</t>
  </si>
  <si>
    <t xml:space="preserve"> (1) Incluye operaciones de hasta un año de plazo con vencimiento, a partir de enero de 2017.</t>
  </si>
  <si>
    <t>Letra del Tesoro</t>
  </si>
  <si>
    <t>Tasa Lebac</t>
  </si>
  <si>
    <t>Tasa Lebac + 1,16%</t>
  </si>
  <si>
    <t>BONTE/$/15,50%/17-10-2026</t>
  </si>
  <si>
    <t>BONTE/$/16,00%/17-10-2023</t>
  </si>
  <si>
    <t>BONTE/$/18,20%/03-10-2021</t>
  </si>
  <si>
    <t>Pagarés CUT</t>
  </si>
  <si>
    <t>(1) Valor nominal original (VNO) menos amortizaciones vencidas. Surge de multiplicar el VNO por el valor residual al 31-12-2016.</t>
  </si>
  <si>
    <t>(2) Surge de multiplicar el valor nominal residual por el coeficiente de capitalización al 31-12-2016.</t>
  </si>
  <si>
    <t>BONCER/$/2,25%+CER/28-04-2020</t>
  </si>
  <si>
    <t>(2) Valor nominal original (VNO) menos amortizaciones vencidas.  Surge de multiplicar el VNO por el valor residual al 31-12-2016</t>
  </si>
  <si>
    <t>(3) Surge de multiplicar el valor nominal residual por el coeficiente de capitalización y el coeficiente de estabilización de referencia al 31-12-2016</t>
  </si>
  <si>
    <t>BIRAE/EUR/3,875%/15-01-2022</t>
  </si>
  <si>
    <t>BIRAE/EUR/5,00%/15-01-2027</t>
  </si>
  <si>
    <t>LETES/U$S/03-04-2017</t>
  </si>
  <si>
    <t>LETES/U$S/06-03-2017</t>
  </si>
  <si>
    <t>LETES/U$S/20-02-2017/500M</t>
  </si>
  <si>
    <t>LETES/U$S/20-03-2017</t>
  </si>
  <si>
    <t>LETES/U$S/30-01-2017</t>
  </si>
  <si>
    <t>LETRA/U$S/29-03-2017</t>
  </si>
  <si>
    <t>LETRA/U$S/FAH/23-06-2017/4M</t>
  </si>
  <si>
    <t>LETRA/U$S/FGS/07-02-2017/200M</t>
  </si>
  <si>
    <t>(1) Valor nominal original (VNO) menos amortizaciones vencidas.  Surge de multiplicar el VNO por el valor residual al 31-12-2016</t>
  </si>
  <si>
    <t>(2) Surge de multiplicar el valor nominal residual por el coeficiente de capitalización al 31-12-2016</t>
  </si>
  <si>
    <t>Saldo al 31/12/2016</t>
  </si>
  <si>
    <t>V - DEUDA (INCLUIDA LA NO PRESENTADA AL CANJE) AL 31-12-2016 (III + IV) (1)</t>
  </si>
  <si>
    <t>VI - DEUDA NO PRESENTADA AL CANJE, AL 31-12-2016</t>
  </si>
  <si>
    <t>VII - DEUDA TOTAL EXCLUYENDO NO PRESENTADA AL CANJE, AL 31-12-2016 (V - VI)</t>
  </si>
  <si>
    <t>(1) Intereses compensatorios estimados, devengados e impagos con posterioridad a la fecha de vencimiento de cada bono.</t>
  </si>
  <si>
    <t>Intereses compensatorios (1)</t>
  </si>
  <si>
    <t>V - DEUDA (INCLUIDA LA NO PRESENTADA AL CANJE) AL 31-12-2016 (III + IV)</t>
  </si>
  <si>
    <t xml:space="preserve">  PAGARÈS</t>
  </si>
  <si>
    <t>PERIODO PROYECTADO ENERO A DICIEMBRE DE 2017</t>
  </si>
  <si>
    <t xml:space="preserve">    Emisión Canje 2010</t>
  </si>
  <si>
    <t>(2) Como porcentaje del total de los servicios proyectados (capital mas interés) para el período 01/01/2017-31/12/2089.</t>
  </si>
  <si>
    <t xml:space="preserve">  Consolidación en Efectivo</t>
  </si>
  <si>
    <t>s/d</t>
  </si>
  <si>
    <t>2016 (1)</t>
  </si>
  <si>
    <t>2049-2089 (2)</t>
  </si>
  <si>
    <t>(2) A partir del año 2049 el total de servicios corresponde al Bono del Tesoro consolidado 2089.</t>
  </si>
  <si>
    <r>
      <t>(1) Nota Metodológica:</t>
    </r>
    <r>
      <rPr>
        <sz val="10"/>
        <rFont val="Times New Roman"/>
        <family val="1"/>
      </rPr>
      <t xml:space="preserve"> Cálculo realizado sobre la deuda en situación de pago normal. Se aplican las tasas de referencia vigentes al 31/12/2016, incluyendo la tasa "plena" en aquellos instrumentos que capitalizan parte de los intereses que devengan.</t>
    </r>
  </si>
  <si>
    <t>(2) No incluye intereses moratorios ni punitorios.</t>
  </si>
  <si>
    <t>(3)  Intereses compensatorios estimados, devengados e impagos con posterioridad a la fecha de vencimiento de cada título.</t>
  </si>
  <si>
    <t xml:space="preserve">(4) Valor remanente total. Es la diferencia entre el máximo a pagar de 48 unidades por cada 100 de valor nocional y la suma de los montos pagados hasta la actualidad, de acuerdo con las condiciones establecidas en las respectivas normas de emisión. </t>
  </si>
  <si>
    <t xml:space="preserve">    INTERÉS (2)</t>
  </si>
  <si>
    <t xml:space="preserve">    - Intereses Compensatorios (3)</t>
  </si>
  <si>
    <r>
      <t xml:space="preserve">VII- VALORES NEGOCIABLES VINCULADOS AL PBI </t>
    </r>
    <r>
      <rPr>
        <b/>
        <u/>
        <sz val="12"/>
        <color indexed="9"/>
        <rFont val="Calibri"/>
        <family val="2"/>
      </rPr>
      <t>(4)</t>
    </r>
  </si>
  <si>
    <t>II - DEUDA NO PRESENTADA AL CANJE, AL 30-09-2016</t>
  </si>
  <si>
    <t>III - DEUDA (INCLUIDA LA NO PRESENTADA AL CANJE) AL 30-09-2016 (I + II) (1)</t>
  </si>
  <si>
    <t>I - DEUDA TOTAL EXCLUYENDO NO PRESENTADA AL CANJE, AL 30-09-2016</t>
  </si>
  <si>
    <t>III - DEUDA (INCLUIDA LA NO PRESENTADA AL CANJE) AL 31-12-2015 (I + II)</t>
  </si>
  <si>
    <t>I - DEUDA TOTAL EXCLUYENDO NO PRESENTADA AL CANJE, AL 31-12-2015</t>
  </si>
  <si>
    <t>(3) A partir del año 2049 el total de servicios corresponde al Bono del Tesoro Consolidado 2089.</t>
  </si>
  <si>
    <t>2027/89  (3)</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</si>
</sst>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0.00\ _€_-;\-* #,##0.00\ _€_-;_-* &quot;-&quot;??\ _€_-;_-@_-"/>
    <numFmt numFmtId="165" formatCode="_(* #,##0_);_(* \(#,##0\);_(* &quot;-&quot;_);_(@_)"/>
    <numFmt numFmtId="166" formatCode="_-* #,##0\ _P_t_a_-;\-* #,##0\ _P_t_a_-;_-* &quot;-&quot;\ _P_t_a_-;_-@_-"/>
    <numFmt numFmtId="167" formatCode="_-* #,##0\ _P_t_s_-;\-* #,##0\ _P_t_s_-;_-* &quot;-&quot;\ _P_t_s_-;_-@_-"/>
    <numFmt numFmtId="168" formatCode="_-* #,##0.00\ _P_t_s_-;\-* #,##0.00\ _P_t_s_-;_-* &quot;-&quot;??\ _P_t_s_-;_-@_-"/>
    <numFmt numFmtId="169" formatCode="_-* #,##0.00\ _$_-;\-* #,##0.00\ _$_-;_-* &quot;-&quot;??\ _$_-;_-@_-"/>
    <numFmt numFmtId="170" formatCode="_-* #,##0.00\ _P_t_s_-;\-* #,##0.00\ _P_t_s_-;_-* &quot;-&quot;\ _P_t_s_-;_-@_-"/>
    <numFmt numFmtId="171" formatCode="_-* #,##0_-;\-* #,##0_-;_-* &quot;-&quot;??_-;_-@_-"/>
    <numFmt numFmtId="172" formatCode="0.00_)"/>
    <numFmt numFmtId="173" formatCode="0.0%"/>
    <numFmt numFmtId="174" formatCode="_-* #,##0.0000\ _P_t_s_-;\-* #,##0.0000\ _P_t_s_-;_-* &quot;-&quot;\ _P_t_s_-;_-@_-"/>
    <numFmt numFmtId="175" formatCode="#,##0,;\-\ #,##0,;&quot;--- &quot;"/>
    <numFmt numFmtId="176" formatCode="#,##0,,;\-\ #,##0,,;&quot;--- &quot;"/>
    <numFmt numFmtId="177" formatCode="#,##0.00_);\(#,##0.00\);&quot; --- &quot;"/>
    <numFmt numFmtId="178" formatCode="_(* #,##0.0000000_);_(* \(#,##0.0000000\);_(* &quot;-&quot;??_);_(@_)"/>
    <numFmt numFmtId="179" formatCode="_-* #,##0.0\ _P_t_a_-;\-* #,##0.0\ _P_t_a_-;_-* &quot;-&quot;??\ _P_t_a_-;_-@_-"/>
    <numFmt numFmtId="180" formatCode="[$-C0A]d\-mmm\-yy;@"/>
    <numFmt numFmtId="181" formatCode="_-* #,##0.0000000\ _P_t_a_-;\-* #,##0.0000000\ _P_t_a_-;_-* &quot;-&quot;??\ _P_t_a_-;_-@_-"/>
    <numFmt numFmtId="182" formatCode="_-* #,##0\ _€_-;\-* #,##0\ _€_-;_-* &quot;-&quot;??\ _€_-;_-@_-"/>
    <numFmt numFmtId="183" formatCode="#,##0.0"/>
    <numFmt numFmtId="184" formatCode="_-* #,##0.000\ _P_t_s_-;\-* #,##0.000\ _P_t_s_-;_-* &quot;-&quot;\ _P_t_s_-;_-@_-"/>
    <numFmt numFmtId="185" formatCode="#,"/>
    <numFmt numFmtId="186" formatCode="0.0000%"/>
    <numFmt numFmtId="187" formatCode="#,##0.0000"/>
    <numFmt numFmtId="188" formatCode="#,##0.0000000"/>
    <numFmt numFmtId="189" formatCode="#,##0.000"/>
    <numFmt numFmtId="190" formatCode="_-* #,##0\ _$_-;\-* #,##0\ _$_-;_-* &quot;-&quot;\ _$_-;_-@_-"/>
    <numFmt numFmtId="191" formatCode="_-* #,##0\ _D_l_s_-;\-* #,##0\ _D_l_s_-;_-* &quot;-&quot;\ _D_l_s_-;_-@_-"/>
    <numFmt numFmtId="192" formatCode="yyyy"/>
    <numFmt numFmtId="193" formatCode="_-* #,##0.0000\ _P_t_s_-;\-* #,##0.0000\ _P_t_s_-;_-* &quot;-&quot;??\ _P_t_s_-;_-@_-"/>
    <numFmt numFmtId="194" formatCode="_-* #,##0.000000\ _P_t_s_-;\-* #,##0.000000\ _P_t_s_-;_-* &quot;-&quot;??\ _P_t_s_-;_-@_-"/>
    <numFmt numFmtId="195" formatCode="_-* #,##0.00000\ _P_t_s_-;\-* #,##0.00000\ _P_t_s_-;_-* &quot;-&quot;??\ _P_t_s_-;_-@_-"/>
    <numFmt numFmtId="196" formatCode="_-* #,##0.00000\ _€_-;\-* #,##0.00000\ _€_-;_-* &quot;-&quot;??\ _€_-;_-@_-"/>
    <numFmt numFmtId="197" formatCode="_-* #,##0.00\ _P_t_a_-;\-* #,##0.00\ _P_t_a_-;_-* &quot;-&quot;??\ _P_t_a_-;_-@_-"/>
    <numFmt numFmtId="198" formatCode="_-* #,##0_-;\-* #,##0_-;_-* &quot;-&quot;_-;_-@_-"/>
    <numFmt numFmtId="199" formatCode="_-* #,##0.0000_-;\-* #,##0.0000_-;_-* &quot;-&quot;??_-;_-@_-"/>
    <numFmt numFmtId="200" formatCode="_-* #,##0.00_-;\-* #,##0.00_-;_-* &quot;-&quot;??_-;_-@_-"/>
    <numFmt numFmtId="201" formatCode="_ * #,##0.0000_ ;_ * \-#,##0.0000_ ;_ * &quot;-&quot;????_ ;_ @_ "/>
    <numFmt numFmtId="202" formatCode="_(* #,##0.00_);_(* \(#,##0.00\);_(* &quot;-&quot;_);_(@_)"/>
    <numFmt numFmtId="203" formatCode="#,##0_ ;\-#,##0\ "/>
    <numFmt numFmtId="204" formatCode="0.0000"/>
    <numFmt numFmtId="205" formatCode="_-* #,##0\ _P_t_s_-;\-* #,##0\ _P_t_s_-;_-* &quot;-&quot;??\ _P_t_s_-;_-@_-"/>
    <numFmt numFmtId="206" formatCode="#,##0.000000"/>
    <numFmt numFmtId="207" formatCode="0.000000"/>
    <numFmt numFmtId="208" formatCode="_-* #,##0.00000_-;\-* #,##0.00000_-;_-* &quot;-&quot;??_-;_-@_-"/>
  </numFmts>
  <fonts count="147">
    <font>
      <sz val="10"/>
      <name val="Arial"/>
    </font>
    <font>
      <sz val="11"/>
      <color theme="1"/>
      <name val="Calibri"/>
      <family val="2"/>
      <scheme val="minor"/>
    </font>
    <font>
      <sz val="11"/>
      <color theme="1"/>
      <name val="Calibri"/>
      <family val="2"/>
      <scheme val="minor"/>
    </font>
    <font>
      <sz val="11"/>
      <color indexed="8"/>
      <name val="Calibri"/>
      <family val="2"/>
    </font>
    <font>
      <i/>
      <sz val="10"/>
      <name val="Arial"/>
      <family val="2"/>
    </font>
    <font>
      <sz val="10"/>
      <name val="Arial"/>
      <family val="2"/>
    </font>
    <font>
      <sz val="8"/>
      <name val="Times New Roman"/>
      <family val="1"/>
    </font>
    <font>
      <sz val="10"/>
      <name val="Times New Roman"/>
      <family val="1"/>
    </font>
    <font>
      <b/>
      <sz val="10"/>
      <name val="Times New Roman"/>
      <family val="1"/>
    </font>
    <font>
      <b/>
      <sz val="11"/>
      <name val="Times New Roman"/>
      <family val="1"/>
    </font>
    <font>
      <b/>
      <u/>
      <sz val="10"/>
      <name val="Times New Roman"/>
      <family val="1"/>
    </font>
    <font>
      <sz val="9"/>
      <name val="Times New Roman"/>
      <family val="1"/>
    </font>
    <font>
      <b/>
      <u/>
      <sz val="11"/>
      <name val="Times New Roman"/>
      <family val="1"/>
    </font>
    <font>
      <b/>
      <sz val="12"/>
      <name val="Times New Roman"/>
      <family val="1"/>
    </font>
    <font>
      <sz val="10"/>
      <color indexed="8"/>
      <name val="MS Sans Serif"/>
      <family val="2"/>
    </font>
    <font>
      <sz val="11"/>
      <name val="Times New Roman"/>
      <family val="1"/>
    </font>
    <font>
      <b/>
      <sz val="13"/>
      <name val="Times New Roman"/>
      <family val="1"/>
    </font>
    <font>
      <i/>
      <sz val="11"/>
      <name val="Times New Roman"/>
      <family val="1"/>
    </font>
    <font>
      <sz val="13"/>
      <name val="Times New Roman"/>
      <family val="1"/>
    </font>
    <font>
      <sz val="12"/>
      <name val="Times New Roman"/>
      <family val="1"/>
    </font>
    <font>
      <sz val="10"/>
      <color indexed="10"/>
      <name val="Times New Roman"/>
      <family val="1"/>
    </font>
    <font>
      <sz val="10"/>
      <color indexed="22"/>
      <name val="MS Sans Serif"/>
      <family val="2"/>
    </font>
    <font>
      <u/>
      <sz val="10"/>
      <name val="Times New Roman"/>
      <family val="1"/>
    </font>
    <font>
      <sz val="10"/>
      <name val="MS Sans Serif"/>
      <family val="2"/>
    </font>
    <font>
      <sz val="11"/>
      <color indexed="10"/>
      <name val="Times New Roman"/>
      <family val="1"/>
    </font>
    <font>
      <sz val="14"/>
      <name val="Times New Roman"/>
      <family val="1"/>
    </font>
    <font>
      <sz val="8"/>
      <color indexed="8"/>
      <name val="Times New Roman"/>
      <family val="1"/>
    </font>
    <font>
      <b/>
      <sz val="11"/>
      <color indexed="8"/>
      <name val="Times New Roman"/>
      <family val="1"/>
    </font>
    <font>
      <sz val="11"/>
      <color indexed="8"/>
      <name val="Times New Roman"/>
      <family val="1"/>
    </font>
    <font>
      <sz val="8"/>
      <color indexed="10"/>
      <name val="Times New Roman"/>
      <family val="1"/>
    </font>
    <font>
      <b/>
      <sz val="8"/>
      <name val="Times New Roman"/>
      <family val="1"/>
    </font>
    <font>
      <b/>
      <i/>
      <u/>
      <sz val="11"/>
      <name val="Times New Roman"/>
      <family val="1"/>
    </font>
    <font>
      <b/>
      <i/>
      <u/>
      <sz val="10"/>
      <name val="Times New Roman"/>
      <family val="1"/>
    </font>
    <font>
      <i/>
      <sz val="10"/>
      <name val="Times New Roman"/>
      <family val="1"/>
    </font>
    <font>
      <b/>
      <i/>
      <sz val="10"/>
      <name val="Times New Roman"/>
      <family val="1"/>
    </font>
    <font>
      <b/>
      <i/>
      <u/>
      <sz val="12"/>
      <name val="Times New Roman"/>
      <family val="1"/>
    </font>
    <font>
      <i/>
      <u/>
      <sz val="12"/>
      <name val="Times New Roman"/>
      <family val="1"/>
    </font>
    <font>
      <i/>
      <u/>
      <sz val="10"/>
      <name val="Times New Roman"/>
      <family val="1"/>
    </font>
    <font>
      <sz val="10"/>
      <color indexed="53"/>
      <name val="Times New Roman"/>
      <family val="1"/>
    </font>
    <font>
      <sz val="8.5"/>
      <name val="Times New Roman"/>
      <family val="1"/>
    </font>
    <font>
      <b/>
      <sz val="13"/>
      <color indexed="8"/>
      <name val="Times New Roman"/>
      <family val="1"/>
    </font>
    <font>
      <b/>
      <sz val="25"/>
      <name val="Times New Roman"/>
      <family val="1"/>
    </font>
    <font>
      <u/>
      <sz val="10"/>
      <color indexed="12"/>
      <name val="Arial"/>
      <family val="2"/>
    </font>
    <font>
      <sz val="8"/>
      <name val="Arial"/>
      <family val="2"/>
    </font>
    <font>
      <sz val="11"/>
      <name val="Arial"/>
      <family val="2"/>
    </font>
    <font>
      <sz val="11"/>
      <name val="Book Antiqua"/>
      <family val="1"/>
    </font>
    <font>
      <u/>
      <sz val="7.5"/>
      <color indexed="12"/>
      <name val="Arial"/>
      <family val="2"/>
    </font>
    <font>
      <sz val="11"/>
      <name val="Times New Roman"/>
      <family val="1"/>
    </font>
    <font>
      <sz val="10"/>
      <color indexed="9"/>
      <name val="Times New Roman"/>
      <family val="1"/>
    </font>
    <font>
      <sz val="1"/>
      <color indexed="8"/>
      <name val="Courier"/>
      <family val="3"/>
    </font>
    <font>
      <b/>
      <sz val="12"/>
      <color indexed="9"/>
      <name val="Times New Roman"/>
      <family val="1"/>
    </font>
    <font>
      <b/>
      <sz val="13"/>
      <color indexed="9"/>
      <name val="Times New Roman"/>
      <family val="1"/>
    </font>
    <font>
      <b/>
      <i/>
      <sz val="13"/>
      <color indexed="9"/>
      <name val="Times New Roman"/>
      <family val="1"/>
    </font>
    <font>
      <b/>
      <sz val="11"/>
      <color indexed="9"/>
      <name val="Times New Roman"/>
      <family val="1"/>
    </font>
    <font>
      <b/>
      <sz val="10"/>
      <color indexed="9"/>
      <name val="Times New Roman"/>
      <family val="1"/>
    </font>
    <font>
      <b/>
      <u/>
      <sz val="11"/>
      <color indexed="9"/>
      <name val="Times New Roman"/>
      <family val="1"/>
    </font>
    <font>
      <sz val="11"/>
      <color indexed="9"/>
      <name val="Times New Roman"/>
      <family val="1"/>
    </font>
    <font>
      <b/>
      <i/>
      <sz val="11"/>
      <color indexed="9"/>
      <name val="Times New Roman"/>
      <family val="1"/>
    </font>
    <font>
      <b/>
      <i/>
      <u/>
      <sz val="12"/>
      <color indexed="9"/>
      <name val="Times New Roman"/>
      <family val="1"/>
    </font>
    <font>
      <b/>
      <i/>
      <sz val="10"/>
      <color indexed="9"/>
      <name val="Times New Roman"/>
      <family val="1"/>
    </font>
    <font>
      <b/>
      <i/>
      <sz val="13"/>
      <name val="Times New Roman"/>
      <family val="1"/>
    </font>
    <font>
      <b/>
      <sz val="16"/>
      <name val="Times New Roman"/>
      <family val="1"/>
    </font>
    <font>
      <sz val="8"/>
      <name val="Arial"/>
      <family val="2"/>
    </font>
    <font>
      <b/>
      <sz val="10"/>
      <color indexed="10"/>
      <name val="Times New Roman"/>
      <family val="1"/>
    </font>
    <font>
      <b/>
      <sz val="11"/>
      <color indexed="9"/>
      <name val="Arial"/>
      <family val="2"/>
    </font>
    <font>
      <b/>
      <sz val="1"/>
      <color indexed="8"/>
      <name val="Courier"/>
      <family val="3"/>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name val="Arial"/>
      <family val="2"/>
    </font>
    <font>
      <sz val="11"/>
      <color indexed="8"/>
      <name val="Arial"/>
      <family val="2"/>
    </font>
    <font>
      <b/>
      <u/>
      <sz val="12"/>
      <color indexed="9"/>
      <name val="Times New Roman"/>
      <family val="1"/>
    </font>
    <font>
      <b/>
      <sz val="10"/>
      <name val="Arial"/>
      <family val="2"/>
    </font>
    <font>
      <i/>
      <sz val="12"/>
      <name val="Times New Roman"/>
      <family val="1"/>
    </font>
    <font>
      <b/>
      <sz val="10"/>
      <color indexed="9"/>
      <name val="Arial"/>
      <family val="2"/>
    </font>
    <font>
      <sz val="12"/>
      <color indexed="9"/>
      <name val="Times New Roman"/>
      <family val="1"/>
    </font>
    <font>
      <b/>
      <u/>
      <sz val="15"/>
      <color indexed="9"/>
      <name val="Times New Roman"/>
      <family val="1"/>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sz val="11"/>
      <color indexed="10"/>
      <name val="Calibri"/>
      <family val="2"/>
    </font>
    <font>
      <i/>
      <sz val="11"/>
      <color indexed="23"/>
      <name val="Calibri"/>
      <family val="2"/>
    </font>
    <font>
      <sz val="11"/>
      <color indexed="9"/>
      <name val="Calibri"/>
      <family val="2"/>
    </font>
    <font>
      <u/>
      <sz val="10"/>
      <color indexed="12"/>
      <name val="Times New Roman"/>
      <family val="1"/>
    </font>
    <font>
      <i/>
      <sz val="10"/>
      <name val="Arial"/>
      <family val="2"/>
    </font>
    <font>
      <sz val="10"/>
      <color indexed="8"/>
      <name val="Arial"/>
      <family val="2"/>
    </font>
    <font>
      <sz val="10"/>
      <color theme="0"/>
      <name val="Times New Roman"/>
      <family val="1"/>
    </font>
    <font>
      <sz val="11"/>
      <color theme="0"/>
      <name val="Arial"/>
      <family val="2"/>
    </font>
    <font>
      <b/>
      <sz val="11"/>
      <color theme="0"/>
      <name val="Arial"/>
      <family val="2"/>
    </font>
    <font>
      <sz val="10"/>
      <color rgb="FFFF0000"/>
      <name val="Arial"/>
      <family val="2"/>
    </font>
    <font>
      <u/>
      <sz val="10"/>
      <color indexed="12"/>
      <name val="Arialç"/>
    </font>
    <font>
      <b/>
      <sz val="10"/>
      <color theme="0"/>
      <name val="Times New Roman"/>
      <family val="1"/>
    </font>
    <font>
      <b/>
      <sz val="10"/>
      <color indexed="8"/>
      <name val="Times New Roman"/>
      <family val="1"/>
    </font>
    <font>
      <sz val="10"/>
      <color rgb="FFFF0000"/>
      <name val="Times New Roman"/>
      <family val="1"/>
    </font>
    <font>
      <i/>
      <sz val="12"/>
      <color rgb="FFFF0000"/>
      <name val="Times New Roman"/>
      <family val="1"/>
    </font>
    <font>
      <b/>
      <sz val="12"/>
      <color rgb="FFFF0000"/>
      <name val="Times New Roman"/>
      <family val="1"/>
    </font>
    <font>
      <sz val="11"/>
      <color theme="0"/>
      <name val="Times New Roman"/>
      <family val="1"/>
    </font>
    <font>
      <b/>
      <i/>
      <sz val="10"/>
      <color theme="0"/>
      <name val="Times New Roman"/>
      <family val="1"/>
    </font>
    <font>
      <sz val="16"/>
      <name val="Times New Roman"/>
      <family val="1"/>
    </font>
    <font>
      <sz val="10"/>
      <color theme="1"/>
      <name val="Times New Roman"/>
      <family val="1"/>
    </font>
    <font>
      <b/>
      <i/>
      <u/>
      <sz val="12"/>
      <color theme="1"/>
      <name val="Times New Roman"/>
      <family val="1"/>
    </font>
    <font>
      <b/>
      <i/>
      <u/>
      <sz val="10"/>
      <color theme="1"/>
      <name val="Times New Roman"/>
      <family val="1"/>
    </font>
    <font>
      <b/>
      <u/>
      <sz val="10"/>
      <color theme="1"/>
      <name val="Times New Roman"/>
      <family val="1"/>
    </font>
    <font>
      <b/>
      <i/>
      <u/>
      <sz val="11"/>
      <color theme="1"/>
      <name val="Times New Roman"/>
      <family val="1"/>
    </font>
    <font>
      <b/>
      <u/>
      <sz val="11"/>
      <color theme="1"/>
      <name val="Times New Roman"/>
      <family val="1"/>
    </font>
    <font>
      <b/>
      <i/>
      <sz val="11"/>
      <color theme="1"/>
      <name val="Times New Roman"/>
      <family val="1"/>
    </font>
    <font>
      <b/>
      <sz val="11"/>
      <color theme="1"/>
      <name val="Times New Roman"/>
      <family val="1"/>
    </font>
    <font>
      <b/>
      <sz val="10"/>
      <color theme="1"/>
      <name val="Times New Roman"/>
      <family val="1"/>
    </font>
    <font>
      <i/>
      <sz val="11"/>
      <color theme="1"/>
      <name val="Times New Roman"/>
      <family val="1"/>
    </font>
    <font>
      <b/>
      <i/>
      <sz val="10"/>
      <color theme="1"/>
      <name val="Times New Roman"/>
      <family val="1"/>
    </font>
    <font>
      <b/>
      <sz val="12"/>
      <color theme="1"/>
      <name val="Times New Roman"/>
      <family val="1"/>
    </font>
    <font>
      <b/>
      <sz val="12"/>
      <color theme="0"/>
      <name val="Times New Roman"/>
      <family val="1"/>
    </font>
    <font>
      <b/>
      <i/>
      <sz val="13"/>
      <color theme="0"/>
      <name val="Times New Roman"/>
      <family val="1"/>
    </font>
    <font>
      <b/>
      <sz val="11"/>
      <color theme="0"/>
      <name val="Times New Roman"/>
      <family val="1"/>
    </font>
    <font>
      <b/>
      <sz val="10"/>
      <color rgb="FFFF0000"/>
      <name val="Times New Roman"/>
      <family val="1"/>
    </font>
    <font>
      <b/>
      <sz val="10"/>
      <color rgb="FF0070C0"/>
      <name val="Times New Roman"/>
      <family val="1"/>
    </font>
    <font>
      <b/>
      <u/>
      <sz val="12"/>
      <color indexed="9"/>
      <name val="Calibri"/>
      <family val="2"/>
    </font>
    <font>
      <b/>
      <sz val="14"/>
      <name val="Times New Roman"/>
      <family val="1"/>
    </font>
    <font>
      <sz val="10"/>
      <color theme="0"/>
      <name val="Arial"/>
      <family val="2"/>
    </font>
    <font>
      <b/>
      <i/>
      <sz val="16"/>
      <color indexed="9"/>
      <name val="Times New Roman"/>
      <family val="1"/>
    </font>
    <font>
      <b/>
      <sz val="16"/>
      <color indexed="9"/>
      <name val="Times New Roman"/>
      <family val="1"/>
    </font>
    <font>
      <b/>
      <sz val="9"/>
      <name val="Times New Roman"/>
      <family val="1"/>
    </font>
    <font>
      <sz val="13"/>
      <color theme="0"/>
      <name val="Times New Roman"/>
      <family val="1"/>
    </font>
    <font>
      <sz val="17"/>
      <color rgb="FFFF0000"/>
      <name val="Times New Roman"/>
      <family val="1"/>
    </font>
    <font>
      <sz val="10"/>
      <color indexed="8"/>
      <name val="Times New Roman"/>
      <family val="1"/>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62"/>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333399"/>
        <bgColor indexed="64"/>
      </patternFill>
    </fill>
    <fill>
      <patternFill patternType="solid">
        <fgColor rgb="FFFFFF00"/>
        <bgColor indexed="64"/>
      </patternFill>
    </fill>
    <fill>
      <patternFill patternType="solid">
        <fgColor indexed="9"/>
        <bgColor indexed="8"/>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right/>
      <top style="thin">
        <color indexed="64"/>
      </top>
      <bottom style="thin">
        <color indexed="64"/>
      </bottom>
      <diagonal/>
    </border>
    <border>
      <left style="double">
        <color indexed="64"/>
      </left>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style="double">
        <color indexed="64"/>
      </right>
      <top style="thin">
        <color indexed="64"/>
      </top>
      <bottom/>
      <diagonal/>
    </border>
    <border>
      <left/>
      <right style="thin">
        <color indexed="64"/>
      </right>
      <top/>
      <bottom/>
      <diagonal/>
    </border>
    <border>
      <left style="double">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double">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8"/>
      </top>
      <bottom style="dashed">
        <color indexed="8"/>
      </bottom>
      <diagonal/>
    </border>
    <border>
      <left/>
      <right/>
      <top style="thin">
        <color indexed="64"/>
      </top>
      <bottom/>
      <diagonal/>
    </border>
    <border>
      <left/>
      <right/>
      <top style="double">
        <color indexed="64"/>
      </top>
      <bottom style="double">
        <color indexed="64"/>
      </bottom>
      <diagonal/>
    </border>
    <border>
      <left/>
      <right/>
      <top style="double">
        <color indexed="64"/>
      </top>
      <bottom/>
      <diagonal/>
    </border>
    <border>
      <left style="double">
        <color indexed="64"/>
      </left>
      <right style="double">
        <color indexed="64"/>
      </right>
      <top/>
      <bottom style="thin">
        <color indexed="64"/>
      </bottom>
      <diagonal/>
    </border>
    <border>
      <left/>
      <right/>
      <top style="dashed">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ck">
        <color auto="1"/>
      </left>
      <right style="thick">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top style="dotted">
        <color indexed="64"/>
      </top>
      <bottom style="thin">
        <color indexed="64"/>
      </bottom>
      <diagonal/>
    </border>
    <border>
      <left/>
      <right/>
      <top/>
      <bottom style="dashed">
        <color indexed="64"/>
      </bottom>
      <diagonal/>
    </border>
    <border>
      <left/>
      <right style="double">
        <color indexed="64"/>
      </right>
      <top style="thin">
        <color indexed="64"/>
      </top>
      <bottom/>
      <diagonal/>
    </border>
    <border>
      <left/>
      <right style="thin">
        <color indexed="64"/>
      </right>
      <top/>
      <bottom style="thin">
        <color indexed="64"/>
      </bottom>
      <diagonal/>
    </border>
    <border>
      <left/>
      <right style="thick">
        <color auto="1"/>
      </right>
      <top style="thick">
        <color auto="1"/>
      </top>
      <bottom style="thick">
        <color auto="1"/>
      </bottom>
      <diagonal/>
    </border>
    <border>
      <left/>
      <right/>
      <top style="thick">
        <color auto="1"/>
      </top>
      <bottom/>
      <diagonal/>
    </border>
    <border>
      <left/>
      <right/>
      <top style="thick">
        <color auto="1"/>
      </top>
      <bottom style="thick">
        <color auto="1"/>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top style="dashed">
        <color indexed="64"/>
      </top>
      <bottom style="thin">
        <color indexed="64"/>
      </bottom>
      <diagonal/>
    </border>
    <border>
      <left/>
      <right/>
      <top style="dotted">
        <color indexed="64"/>
      </top>
      <bottom style="dashed">
        <color indexed="64"/>
      </bottom>
      <diagonal/>
    </border>
    <border>
      <left style="medium">
        <color indexed="64"/>
      </left>
      <right/>
      <top/>
      <bottom/>
      <diagonal/>
    </border>
    <border>
      <left/>
      <right style="double">
        <color indexed="64"/>
      </right>
      <top style="thin">
        <color indexed="64"/>
      </top>
      <bottom style="thin">
        <color indexed="64"/>
      </bottom>
      <diagonal/>
    </border>
    <border>
      <left/>
      <right style="thin">
        <color indexed="22"/>
      </right>
      <top/>
      <bottom/>
      <diagonal/>
    </border>
    <border>
      <left style="double">
        <color indexed="64"/>
      </left>
      <right style="thin">
        <color indexed="64"/>
      </right>
      <top style="thin">
        <color indexed="64"/>
      </top>
      <bottom style="thin">
        <color indexed="64"/>
      </bottom>
      <diagonal/>
    </border>
    <border>
      <left/>
      <right style="thick">
        <color auto="1"/>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uble">
        <color indexed="64"/>
      </bottom>
      <diagonal/>
    </border>
  </borders>
  <cellStyleXfs count="380">
    <xf numFmtId="0" fontId="0" fillId="0" borderId="0" applyNumberForma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6" borderId="0" applyNumberFormat="0" applyBorder="0" applyAlignment="0" applyProtection="0"/>
    <xf numFmtId="0" fontId="66" fillId="5"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66" fillId="2" borderId="0" applyNumberFormat="0" applyBorder="0" applyAlignment="0" applyProtection="0"/>
    <xf numFmtId="0" fontId="66" fillId="3" borderId="0" applyNumberFormat="0" applyBorder="0" applyAlignment="0" applyProtection="0"/>
    <xf numFmtId="0" fontId="66" fillId="12" borderId="0" applyNumberFormat="0" applyBorder="0" applyAlignment="0" applyProtection="0"/>
    <xf numFmtId="0" fontId="66" fillId="10" borderId="0" applyNumberFormat="0" applyBorder="0" applyAlignment="0" applyProtection="0"/>
    <xf numFmtId="0" fontId="66" fillId="2" borderId="0" applyNumberFormat="0" applyBorder="0" applyAlignment="0" applyProtection="0"/>
    <xf numFmtId="0" fontId="66" fillId="13"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3" borderId="0" applyNumberFormat="0" applyBorder="0" applyAlignment="0" applyProtection="0"/>
    <xf numFmtId="0" fontId="104" fillId="8" borderId="0" applyNumberFormat="0" applyBorder="0" applyAlignment="0" applyProtection="0"/>
    <xf numFmtId="0" fontId="104" fillId="6" borderId="0" applyNumberFormat="0" applyBorder="0" applyAlignment="0" applyProtection="0"/>
    <xf numFmtId="0" fontId="104" fillId="3" borderId="0" applyNumberFormat="0" applyBorder="0" applyAlignment="0" applyProtection="0"/>
    <xf numFmtId="0" fontId="67" fillId="15" borderId="0" applyNumberFormat="0" applyBorder="0" applyAlignment="0" applyProtection="0"/>
    <xf numFmtId="0" fontId="67" fillId="3" borderId="0" applyNumberFormat="0" applyBorder="0" applyAlignment="0" applyProtection="0"/>
    <xf numFmtId="0" fontId="67" fillId="12"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3" borderId="0" applyNumberFormat="0" applyBorder="0" applyAlignment="0" applyProtection="0"/>
    <xf numFmtId="0" fontId="104" fillId="20" borderId="0" applyNumberFormat="0" applyBorder="0" applyAlignment="0" applyProtection="0"/>
    <xf numFmtId="0" fontId="104" fillId="17" borderId="0" applyNumberFormat="0" applyBorder="0" applyAlignment="0" applyProtection="0"/>
    <xf numFmtId="0" fontId="104" fillId="21" borderId="0" applyNumberFormat="0" applyBorder="0" applyAlignment="0" applyProtection="0"/>
    <xf numFmtId="0" fontId="5" fillId="0" borderId="0" applyNumberFormat="0" applyFill="0" applyBorder="0" applyAlignment="0" applyProtection="0"/>
    <xf numFmtId="0" fontId="96" fillId="10" borderId="0" applyNumberFormat="0" applyBorder="0" applyAlignment="0" applyProtection="0"/>
    <xf numFmtId="0" fontId="68" fillId="9" borderId="0" applyNumberFormat="0" applyBorder="0" applyAlignment="0" applyProtection="0"/>
    <xf numFmtId="0" fontId="99" fillId="22" borderId="1" applyNumberFormat="0" applyAlignment="0" applyProtection="0"/>
    <xf numFmtId="0" fontId="69" fillId="23" borderId="1" applyNumberFormat="0" applyAlignment="0" applyProtection="0"/>
    <xf numFmtId="0" fontId="70" fillId="24" borderId="2" applyNumberFormat="0" applyAlignment="0" applyProtection="0"/>
    <xf numFmtId="0" fontId="71" fillId="0" borderId="3" applyNumberFormat="0" applyFill="0" applyAlignment="0" applyProtection="0"/>
    <xf numFmtId="0" fontId="101" fillId="24" borderId="2" applyNumberFormat="0" applyAlignment="0" applyProtection="0"/>
    <xf numFmtId="165" fontId="5" fillId="0" borderId="0" applyFont="0" applyFill="0" applyBorder="0" applyAlignment="0" applyProtection="0"/>
    <xf numFmtId="3" fontId="21" fillId="0" borderId="0" applyFont="0" applyFill="0" applyBorder="0" applyAlignment="0" applyProtection="0"/>
    <xf numFmtId="178" fontId="5" fillId="0" borderId="0" applyFont="0" applyFill="0" applyBorder="0" applyAlignment="0" applyProtection="0"/>
    <xf numFmtId="175" fontId="45" fillId="0" borderId="0" applyFont="0" applyFill="0" applyBorder="0" applyAlignment="0" applyProtection="0"/>
    <xf numFmtId="176" fontId="45" fillId="0" borderId="0" applyFont="0" applyFill="0" applyBorder="0" applyAlignment="0" applyProtection="0"/>
    <xf numFmtId="0" fontId="72" fillId="0" borderId="0" applyNumberFormat="0" applyFill="0" applyBorder="0" applyAlignment="0" applyProtection="0"/>
    <xf numFmtId="0" fontId="67" fillId="25" borderId="0" applyNumberFormat="0" applyBorder="0" applyAlignment="0" applyProtection="0"/>
    <xf numFmtId="0" fontId="67" fillId="21" borderId="0" applyNumberFormat="0" applyBorder="0" applyAlignment="0" applyProtection="0"/>
    <xf numFmtId="0" fontId="67" fillId="2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4" borderId="0" applyNumberFormat="0" applyBorder="0" applyAlignment="0" applyProtection="0"/>
    <xf numFmtId="0" fontId="73" fillId="5" borderId="1" applyNumberFormat="0" applyAlignment="0" applyProtection="0"/>
    <xf numFmtId="0" fontId="5" fillId="0" borderId="0" applyFont="0" applyFill="0" applyBorder="0" applyAlignment="0" applyProtection="0"/>
    <xf numFmtId="0" fontId="103" fillId="0" borderId="0" applyNumberFormat="0" applyFill="0" applyBorder="0" applyAlignment="0" applyProtection="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23" fillId="0" borderId="0"/>
    <xf numFmtId="0" fontId="95" fillId="6" borderId="0" applyNumberFormat="0" applyBorder="0" applyAlignment="0" applyProtection="0"/>
    <xf numFmtId="0" fontId="92" fillId="0" borderId="4" applyNumberFormat="0" applyFill="0" applyAlignment="0" applyProtection="0"/>
    <xf numFmtId="0" fontId="93" fillId="0" borderId="5" applyNumberFormat="0" applyFill="0" applyAlignment="0" applyProtection="0"/>
    <xf numFmtId="0" fontId="94" fillId="0" borderId="6" applyNumberFormat="0" applyFill="0" applyAlignment="0" applyProtection="0"/>
    <xf numFmtId="0" fontId="94" fillId="0" borderId="0" applyNumberFormat="0" applyFill="0" applyBorder="0" applyAlignment="0" applyProtection="0"/>
    <xf numFmtId="0" fontId="42"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74" fillId="8" borderId="0" applyNumberFormat="0" applyBorder="0" applyAlignment="0" applyProtection="0"/>
    <xf numFmtId="0" fontId="97" fillId="11" borderId="1" applyNumberFormat="0" applyAlignment="0" applyProtection="0"/>
    <xf numFmtId="15" fontId="5" fillId="0" borderId="0"/>
    <xf numFmtId="0" fontId="100" fillId="0" borderId="7" applyNumberFormat="0" applyFill="0" applyAlignment="0" applyProtection="0"/>
    <xf numFmtId="168" fontId="5" fillId="0" borderId="0" applyFont="0" applyFill="0" applyBorder="0" applyAlignment="0" applyProtection="0"/>
    <xf numFmtId="167" fontId="5" fillId="0" borderId="0" applyFont="0" applyFill="0" applyBorder="0" applyAlignment="0" applyProtection="0"/>
    <xf numFmtId="4" fontId="47" fillId="0" borderId="0" applyFont="0" applyFill="0" applyBorder="0" applyAlignment="0" applyProtection="0"/>
    <xf numFmtId="0" fontId="75" fillId="11" borderId="0" applyNumberFormat="0" applyBorder="0" applyAlignment="0" applyProtection="0"/>
    <xf numFmtId="0" fontId="5" fillId="0" borderId="0"/>
    <xf numFmtId="0" fontId="14" fillId="0" borderId="0"/>
    <xf numFmtId="0" fontId="5" fillId="0" borderId="0"/>
    <xf numFmtId="0" fontId="5" fillId="0" borderId="0"/>
    <xf numFmtId="0" fontId="5" fillId="0" borderId="0"/>
    <xf numFmtId="0" fontId="66" fillId="4" borderId="8" applyNumberFormat="0" applyFont="0" applyAlignment="0" applyProtection="0"/>
    <xf numFmtId="0" fontId="5" fillId="4" borderId="8" applyNumberFormat="0" applyFont="0" applyAlignment="0" applyProtection="0"/>
    <xf numFmtId="177" fontId="4" fillId="0" borderId="0" applyFont="0" applyFill="0" applyBorder="0" applyAlignment="0" applyProtection="0"/>
    <xf numFmtId="185" fontId="65" fillId="0" borderId="0">
      <protection locked="0"/>
    </xf>
    <xf numFmtId="0" fontId="98" fillId="22" borderId="9" applyNumberFormat="0" applyAlignment="0" applyProtection="0"/>
    <xf numFmtId="9" fontId="5" fillId="0" borderId="0" applyFont="0" applyFill="0" applyBorder="0" applyAlignment="0" applyProtection="0"/>
    <xf numFmtId="0" fontId="76" fillId="23" borderId="9"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91" fillId="0" borderId="0" applyNumberFormat="0" applyFill="0" applyBorder="0" applyAlignment="0" applyProtection="0"/>
    <xf numFmtId="0" fontId="79" fillId="0" borderId="0" applyNumberFormat="0" applyFill="0" applyBorder="0" applyAlignment="0" applyProtection="0"/>
    <xf numFmtId="0" fontId="80" fillId="0" borderId="10" applyNumberFormat="0" applyFill="0" applyAlignment="0" applyProtection="0"/>
    <xf numFmtId="0" fontId="81" fillId="0" borderId="11" applyNumberFormat="0" applyFill="0" applyAlignment="0" applyProtection="0"/>
    <xf numFmtId="0" fontId="72" fillId="0" borderId="12" applyNumberFormat="0" applyFill="0" applyAlignment="0" applyProtection="0"/>
    <xf numFmtId="0" fontId="82" fillId="0" borderId="13" applyNumberFormat="0" applyFill="0" applyAlignment="0" applyProtection="0"/>
    <xf numFmtId="0" fontId="23" fillId="0" borderId="0"/>
    <xf numFmtId="0" fontId="102" fillId="0" borderId="0" applyNumberFormat="0" applyFill="0" applyBorder="0" applyAlignment="0" applyProtection="0"/>
    <xf numFmtId="0" fontId="67" fillId="14" borderId="0" applyNumberFormat="0" applyBorder="0" applyAlignment="0" applyProtection="0"/>
    <xf numFmtId="0" fontId="67" fillId="1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67" fillId="3" borderId="0" applyNumberFormat="0" applyBorder="0" applyAlignment="0" applyProtection="0"/>
    <xf numFmtId="0" fontId="67" fillId="6" borderId="0" applyNumberFormat="0" applyBorder="0" applyAlignment="0" applyProtection="0"/>
    <xf numFmtId="0" fontId="67" fillId="8" borderId="0" applyNumberFormat="0" applyBorder="0" applyAlignment="0" applyProtection="0"/>
    <xf numFmtId="0" fontId="67"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67" fillId="6" borderId="0" applyNumberFormat="0" applyBorder="0" applyAlignment="0" applyProtection="0"/>
    <xf numFmtId="0" fontId="67" fillId="14" borderId="0" applyNumberFormat="0" applyBorder="0" applyAlignment="0" applyProtection="0"/>
    <xf numFmtId="0" fontId="67" fillId="13" borderId="0" applyNumberFormat="0" applyBorder="0" applyAlignment="0" applyProtection="0"/>
    <xf numFmtId="0" fontId="67" fillId="8" borderId="0" applyNumberFormat="0" applyBorder="0" applyAlignment="0" applyProtection="0"/>
    <xf numFmtId="0" fontId="67" fillId="6" borderId="0" applyNumberFormat="0" applyBorder="0" applyAlignment="0" applyProtection="0"/>
    <xf numFmtId="0" fontId="67" fillId="3" borderId="0" applyNumberFormat="0" applyBorder="0" applyAlignment="0" applyProtection="0"/>
    <xf numFmtId="0" fontId="67" fillId="15" borderId="0" applyNumberFormat="0" applyBorder="0" applyAlignment="0" applyProtection="0"/>
    <xf numFmtId="0" fontId="67" fillId="3" borderId="0" applyNumberFormat="0" applyBorder="0" applyAlignment="0" applyProtection="0"/>
    <xf numFmtId="0" fontId="67" fillId="12"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14" borderId="0" applyNumberFormat="0" applyBorder="0" applyAlignment="0" applyProtection="0"/>
    <xf numFmtId="0" fontId="67" fillId="13" borderId="0" applyNumberFormat="0" applyBorder="0" applyAlignment="0" applyProtection="0"/>
    <xf numFmtId="0" fontId="67" fillId="20"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7" fillId="14" borderId="0" applyNumberFormat="0" applyBorder="0" applyAlignment="0" applyProtection="0"/>
    <xf numFmtId="0" fontId="74" fillId="10" borderId="0" applyNumberFormat="0" applyBorder="0" applyAlignment="0" applyProtection="0"/>
    <xf numFmtId="0" fontId="68" fillId="9" borderId="0" applyNumberFormat="0" applyBorder="0" applyAlignment="0" applyProtection="0"/>
    <xf numFmtId="0" fontId="67" fillId="6" borderId="0" applyNumberFormat="0" applyBorder="0" applyAlignment="0" applyProtection="0"/>
    <xf numFmtId="0" fontId="69" fillId="23" borderId="1" applyNumberFormat="0" applyAlignment="0" applyProtection="0"/>
    <xf numFmtId="0" fontId="70" fillId="24" borderId="2" applyNumberFormat="0" applyAlignment="0" applyProtection="0"/>
    <xf numFmtId="0" fontId="71" fillId="0" borderId="3" applyNumberFormat="0" applyFill="0" applyAlignment="0" applyProtection="0"/>
    <xf numFmtId="0" fontId="70" fillId="24" borderId="2" applyNumberFormat="0" applyAlignment="0" applyProtection="0"/>
    <xf numFmtId="0" fontId="72" fillId="0" borderId="0" applyNumberFormat="0" applyFill="0" applyBorder="0" applyAlignment="0" applyProtection="0"/>
    <xf numFmtId="0" fontId="67" fillId="25" borderId="0" applyNumberFormat="0" applyBorder="0" applyAlignment="0" applyProtection="0"/>
    <xf numFmtId="0" fontId="67" fillId="21" borderId="0" applyNumberFormat="0" applyBorder="0" applyAlignment="0" applyProtection="0"/>
    <xf numFmtId="0" fontId="67" fillId="2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4" borderId="0" applyNumberFormat="0" applyBorder="0" applyAlignment="0" applyProtection="0"/>
    <xf numFmtId="0" fontId="73" fillId="5" borderId="1" applyNumberFormat="0" applyAlignment="0" applyProtection="0"/>
    <xf numFmtId="0" fontId="78" fillId="0" borderId="0" applyNumberFormat="0" applyFill="0" applyBorder="0" applyAlignment="0" applyProtection="0"/>
    <xf numFmtId="0" fontId="76" fillId="22" borderId="9" applyNumberFormat="0" applyAlignment="0" applyProtection="0"/>
    <xf numFmtId="0" fontId="68" fillId="6" borderId="0" applyNumberFormat="0" applyBorder="0" applyAlignment="0" applyProtection="0"/>
    <xf numFmtId="0" fontId="67" fillId="17" borderId="0" applyNumberFormat="0" applyBorder="0" applyAlignment="0" applyProtection="0"/>
    <xf numFmtId="0" fontId="74" fillId="8" borderId="0" applyNumberFormat="0" applyBorder="0" applyAlignment="0" applyProtection="0"/>
    <xf numFmtId="0" fontId="73" fillId="11" borderId="1" applyNumberFormat="0" applyAlignment="0" applyProtection="0"/>
    <xf numFmtId="0" fontId="67" fillId="14" borderId="0" applyNumberFormat="0" applyBorder="0" applyAlignment="0" applyProtection="0"/>
    <xf numFmtId="0" fontId="77" fillId="0" borderId="7" applyNumberFormat="0" applyFill="0" applyAlignment="0" applyProtection="0"/>
    <xf numFmtId="4" fontId="15" fillId="0" borderId="0" applyFont="0" applyFill="0" applyBorder="0" applyAlignment="0" applyProtection="0"/>
    <xf numFmtId="0" fontId="75" fillId="11" borderId="0" applyNumberFormat="0" applyBorder="0" applyAlignment="0" applyProtection="0"/>
    <xf numFmtId="0" fontId="67" fillId="19" borderId="0" applyNumberFormat="0" applyBorder="0" applyAlignment="0" applyProtection="0"/>
    <xf numFmtId="0" fontId="3" fillId="4" borderId="8" applyNumberFormat="0" applyFont="0" applyAlignment="0" applyProtection="0"/>
    <xf numFmtId="0" fontId="76" fillId="22" borderId="9" applyNumberFormat="0" applyAlignment="0" applyProtection="0"/>
    <xf numFmtId="0" fontId="76" fillId="23" borderId="9"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10" applyNumberFormat="0" applyFill="0" applyAlignment="0" applyProtection="0"/>
    <xf numFmtId="0" fontId="81" fillId="0" borderId="11" applyNumberFormat="0" applyFill="0" applyAlignment="0" applyProtection="0"/>
    <xf numFmtId="0" fontId="72" fillId="0" borderId="12" applyNumberFormat="0" applyFill="0" applyAlignment="0" applyProtection="0"/>
    <xf numFmtId="0" fontId="82" fillId="0" borderId="13" applyNumberFormat="0" applyFill="0" applyAlignment="0" applyProtection="0"/>
    <xf numFmtId="0" fontId="77" fillId="0" borderId="0" applyNumberForma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3"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9" fillId="23" borderId="1" applyNumberFormat="0" applyAlignment="0" applyProtection="0"/>
    <xf numFmtId="0" fontId="69" fillId="23" borderId="1" applyNumberFormat="0" applyAlignment="0" applyProtection="0"/>
    <xf numFmtId="0" fontId="69" fillId="23" borderId="1" applyNumberFormat="0" applyAlignment="0" applyProtection="0"/>
    <xf numFmtId="0" fontId="70" fillId="24" borderId="2" applyNumberFormat="0" applyAlignment="0" applyProtection="0"/>
    <xf numFmtId="0" fontId="70" fillId="24" borderId="2" applyNumberFormat="0" applyAlignment="0" applyProtection="0"/>
    <xf numFmtId="0" fontId="70" fillId="24" borderId="2" applyNumberFormat="0" applyAlignment="0" applyProtection="0"/>
    <xf numFmtId="0" fontId="71" fillId="0" borderId="3" applyNumberFormat="0" applyFill="0" applyAlignment="0" applyProtection="0"/>
    <xf numFmtId="0" fontId="71" fillId="0" borderId="3" applyNumberFormat="0" applyFill="0" applyAlignment="0" applyProtection="0"/>
    <xf numFmtId="0" fontId="71" fillId="0" borderId="3" applyNumberFormat="0" applyFill="0" applyAlignment="0" applyProtection="0"/>
    <xf numFmtId="41" fontId="5"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73" fillId="5" borderId="1" applyNumberFormat="0" applyAlignment="0" applyProtection="0"/>
    <xf numFmtId="0" fontId="73" fillId="5" borderId="1" applyNumberFormat="0" applyAlignment="0" applyProtection="0"/>
    <xf numFmtId="0" fontId="73" fillId="5" borderId="1" applyNumberFormat="0" applyAlignment="0" applyProtection="0"/>
    <xf numFmtId="0" fontId="5" fillId="0" borderId="0" applyNumberFormat="0" applyFill="0" applyBorder="0" applyAlignment="0" applyProtection="0">
      <alignment vertical="top"/>
      <protection locked="0"/>
    </xf>
    <xf numFmtId="0" fontId="74"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2" fillId="0" borderId="0"/>
    <xf numFmtId="0" fontId="2" fillId="0" borderId="0"/>
    <xf numFmtId="0" fontId="3" fillId="4" borderId="8" applyNumberFormat="0" applyFont="0" applyAlignment="0" applyProtection="0"/>
    <xf numFmtId="0" fontId="3" fillId="4" borderId="8" applyNumberFormat="0" applyFont="0" applyAlignment="0" applyProtection="0"/>
    <xf numFmtId="0" fontId="3" fillId="4" borderId="8" applyNumberFormat="0" applyFont="0" applyAlignment="0" applyProtection="0"/>
    <xf numFmtId="177" fontId="106"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76" fillId="23" borderId="9" applyNumberFormat="0" applyAlignment="0" applyProtection="0"/>
    <xf numFmtId="0" fontId="76" fillId="23" borderId="9" applyNumberFormat="0" applyAlignment="0" applyProtection="0"/>
    <xf numFmtId="0" fontId="76" fillId="23" borderId="9" applyNumberFormat="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10" applyNumberFormat="0" applyFill="0" applyAlignment="0" applyProtection="0"/>
    <xf numFmtId="0" fontId="80" fillId="0" borderId="10" applyNumberFormat="0" applyFill="0" applyAlignment="0" applyProtection="0"/>
    <xf numFmtId="0" fontId="80" fillId="0" borderId="10"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81" fillId="0" borderId="11" applyNumberFormat="0" applyFill="0" applyAlignment="0" applyProtection="0"/>
    <xf numFmtId="0" fontId="72" fillId="0" borderId="12" applyNumberFormat="0" applyFill="0" applyAlignment="0" applyProtection="0"/>
    <xf numFmtId="0" fontId="72" fillId="0" borderId="12" applyNumberFormat="0" applyFill="0" applyAlignment="0" applyProtection="0"/>
    <xf numFmtId="0" fontId="72" fillId="0" borderId="1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2" fillId="0" borderId="13" applyNumberFormat="0" applyFill="0" applyAlignment="0" applyProtection="0"/>
    <xf numFmtId="0" fontId="82" fillId="0" borderId="13" applyNumberFormat="0" applyFill="0" applyAlignment="0" applyProtection="0"/>
    <xf numFmtId="0" fontId="82" fillId="0" borderId="13" applyNumberFormat="0" applyFill="0" applyAlignment="0" applyProtection="0"/>
    <xf numFmtId="0" fontId="67" fillId="13" borderId="0" applyNumberFormat="0" applyBorder="0" applyAlignment="0" applyProtection="0"/>
    <xf numFmtId="0" fontId="67" fillId="20"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74" fillId="10" borderId="0" applyNumberFormat="0" applyBorder="0" applyAlignment="0" applyProtection="0"/>
    <xf numFmtId="0" fontId="70" fillId="24" borderId="2" applyNumberFormat="0" applyAlignment="0" applyProtection="0"/>
    <xf numFmtId="0" fontId="67" fillId="20" borderId="0" applyNumberFormat="0" applyBorder="0" applyAlignment="0" applyProtection="0"/>
    <xf numFmtId="4" fontId="15"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68" fillId="6" borderId="0" applyNumberFormat="0" applyBorder="0" applyAlignment="0" applyProtection="0"/>
    <xf numFmtId="4" fontId="15" fillId="0" borderId="0" applyFont="0" applyFill="0" applyBorder="0" applyAlignment="0" applyProtection="0"/>
    <xf numFmtId="0" fontId="73" fillId="11" borderId="1" applyNumberFormat="0" applyAlignment="0" applyProtection="0"/>
    <xf numFmtId="0" fontId="77" fillId="0" borderId="7" applyNumberFormat="0" applyFill="0" applyAlignment="0" applyProtection="0"/>
    <xf numFmtId="4" fontId="15" fillId="0" borderId="0" applyFont="0" applyFill="0" applyBorder="0" applyAlignment="0" applyProtection="0"/>
    <xf numFmtId="0" fontId="74" fillId="10" borderId="0" applyNumberFormat="0" applyBorder="0" applyAlignment="0" applyProtection="0"/>
    <xf numFmtId="0" fontId="67" fillId="20" borderId="0" applyNumberFormat="0" applyBorder="0" applyAlignment="0" applyProtection="0"/>
    <xf numFmtId="0" fontId="67" fillId="13" borderId="0" applyNumberFormat="0" applyBorder="0" applyAlignment="0" applyProtection="0"/>
    <xf numFmtId="0" fontId="76" fillId="22" borderId="9" applyNumberFormat="0" applyAlignment="0" applyProtection="0"/>
    <xf numFmtId="0" fontId="67" fillId="6" borderId="0" applyNumberFormat="0" applyBorder="0" applyAlignment="0" applyProtection="0"/>
    <xf numFmtId="0" fontId="67" fillId="6" borderId="0" applyNumberFormat="0" applyBorder="0" applyAlignment="0" applyProtection="0"/>
    <xf numFmtId="0" fontId="77" fillId="0" borderId="0" applyNumberFormat="0" applyFill="0" applyBorder="0" applyAlignment="0" applyProtection="0"/>
    <xf numFmtId="0" fontId="67" fillId="21" borderId="0" applyNumberFormat="0" applyBorder="0" applyAlignment="0" applyProtection="0"/>
    <xf numFmtId="0" fontId="70" fillId="24" borderId="2" applyNumberFormat="0" applyAlignment="0" applyProtection="0"/>
    <xf numFmtId="0" fontId="68" fillId="6" borderId="0" applyNumberFormat="0" applyBorder="0" applyAlignment="0" applyProtection="0"/>
    <xf numFmtId="0" fontId="73" fillId="11" borderId="1" applyNumberFormat="0" applyAlignment="0" applyProtection="0"/>
    <xf numFmtId="0" fontId="77" fillId="0" borderId="7"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7" fillId="6" borderId="0" applyNumberFormat="0" applyBorder="0" applyAlignment="0" applyProtection="0"/>
    <xf numFmtId="0" fontId="67" fillId="6" borderId="0" applyNumberFormat="0" applyBorder="0" applyAlignment="0" applyProtection="0"/>
    <xf numFmtId="0" fontId="76" fillId="22" borderId="9" applyNumberFormat="0" applyAlignment="0" applyProtection="0"/>
    <xf numFmtId="0" fontId="67" fillId="13" borderId="0" applyNumberFormat="0" applyBorder="0" applyAlignment="0" applyProtection="0"/>
    <xf numFmtId="0" fontId="74" fillId="10" borderId="0" applyNumberFormat="0" applyBorder="0" applyAlignment="0" applyProtection="0"/>
    <xf numFmtId="0" fontId="77" fillId="0" borderId="7" applyNumberFormat="0" applyFill="0" applyAlignment="0" applyProtection="0"/>
    <xf numFmtId="0" fontId="73" fillId="11" borderId="1" applyNumberFormat="0" applyAlignment="0" applyProtection="0"/>
    <xf numFmtId="0" fontId="68" fillId="6" borderId="0" applyNumberFormat="0" applyBorder="0" applyAlignment="0" applyProtection="0"/>
    <xf numFmtId="0" fontId="70" fillId="24" borderId="2" applyNumberFormat="0" applyAlignment="0" applyProtection="0"/>
    <xf numFmtId="0" fontId="67" fillId="21" borderId="0" applyNumberFormat="0" applyBorder="0" applyAlignment="0" applyProtection="0"/>
    <xf numFmtId="0" fontId="67" fillId="17" borderId="0" applyNumberFormat="0" applyBorder="0" applyAlignment="0" applyProtection="0"/>
    <xf numFmtId="0" fontId="67" fillId="14" borderId="0" applyNumberFormat="0" applyBorder="0" applyAlignment="0" applyProtection="0"/>
    <xf numFmtId="0" fontId="67" fillId="19" borderId="0" applyNumberFormat="0" applyBorder="0" applyAlignment="0" applyProtection="0"/>
    <xf numFmtId="0" fontId="67" fillId="3" borderId="0" applyNumberFormat="0" applyBorder="0" applyAlignment="0" applyProtection="0"/>
    <xf numFmtId="0" fontId="67" fillId="13" borderId="0" applyNumberFormat="0" applyBorder="0" applyAlignment="0" applyProtection="0"/>
    <xf numFmtId="0" fontId="67" fillId="8" borderId="0" applyNumberFormat="0" applyBorder="0" applyAlignment="0" applyProtection="0"/>
    <xf numFmtId="0" fontId="67" fillId="14" borderId="0" applyNumberFormat="0" applyBorder="0" applyAlignment="0" applyProtection="0"/>
    <xf numFmtId="0" fontId="67" fillId="3" borderId="0" applyNumberFormat="0" applyBorder="0" applyAlignment="0" applyProtection="0"/>
    <xf numFmtId="0" fontId="67" fillId="13" borderId="0" applyNumberFormat="0" applyBorder="0" applyAlignment="0" applyProtection="0"/>
    <xf numFmtId="0" fontId="67" fillId="8" borderId="0" applyNumberFormat="0" applyBorder="0" applyAlignment="0" applyProtection="0"/>
    <xf numFmtId="0" fontId="67" fillId="14" borderId="0" applyNumberFormat="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0" fontId="5" fillId="0" borderId="0" applyNumberFormat="0" applyFill="0" applyBorder="0" applyAlignment="0" applyProtection="0"/>
    <xf numFmtId="9" fontId="5"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xf numFmtId="197" fontId="5" fillId="0" borderId="0" applyFont="0" applyFill="0" applyBorder="0" applyAlignment="0" applyProtection="0"/>
    <xf numFmtId="0" fontId="14" fillId="0" borderId="0"/>
    <xf numFmtId="201" fontId="5" fillId="0" borderId="0" applyFont="0" applyFill="0" applyBorder="0" applyAlignment="0" applyProtection="0"/>
  </cellStyleXfs>
  <cellXfs count="1484">
    <xf numFmtId="0" fontId="0" fillId="0" borderId="0" xfId="0"/>
    <xf numFmtId="0" fontId="7" fillId="0" borderId="0" xfId="43" applyFont="1"/>
    <xf numFmtId="167" fontId="0" fillId="0" borderId="0" xfId="86" applyFont="1"/>
    <xf numFmtId="0" fontId="9" fillId="0" borderId="0" xfId="43" applyFont="1" applyFill="1"/>
    <xf numFmtId="0" fontId="7" fillId="0" borderId="14" xfId="43" applyFont="1" applyFill="1" applyBorder="1"/>
    <xf numFmtId="0" fontId="15" fillId="0" borderId="0" xfId="43" applyFont="1" applyFill="1"/>
    <xf numFmtId="0" fontId="7" fillId="0" borderId="0" xfId="43" applyFont="1" applyFill="1"/>
    <xf numFmtId="0" fontId="0" fillId="0" borderId="0" xfId="43" applyFont="1" applyFill="1"/>
    <xf numFmtId="0" fontId="19" fillId="0" borderId="0" xfId="43" applyFont="1" applyFill="1"/>
    <xf numFmtId="0" fontId="50" fillId="27" borderId="14" xfId="43" applyFont="1" applyFill="1" applyBorder="1"/>
    <xf numFmtId="0" fontId="53" fillId="27" borderId="14" xfId="43" applyFont="1" applyFill="1" applyBorder="1"/>
    <xf numFmtId="3" fontId="50" fillId="27" borderId="15" xfId="43" applyNumberFormat="1" applyFont="1" applyFill="1" applyBorder="1"/>
    <xf numFmtId="0" fontId="55" fillId="27" borderId="15" xfId="43" applyFont="1" applyFill="1" applyBorder="1"/>
    <xf numFmtId="0" fontId="55" fillId="27" borderId="15" xfId="43" applyFont="1" applyFill="1" applyBorder="1" applyAlignment="1">
      <alignment vertical="center" wrapText="1"/>
    </xf>
    <xf numFmtId="0" fontId="50" fillId="27" borderId="15" xfId="43" applyFont="1" applyFill="1" applyBorder="1" applyAlignment="1">
      <alignment horizontal="center"/>
    </xf>
    <xf numFmtId="3" fontId="50" fillId="27" borderId="16" xfId="43" applyNumberFormat="1" applyFont="1" applyFill="1" applyBorder="1"/>
    <xf numFmtId="3" fontId="52" fillId="27" borderId="15" xfId="43" applyNumberFormat="1" applyFont="1" applyFill="1" applyBorder="1"/>
    <xf numFmtId="3" fontId="50" fillId="27" borderId="14" xfId="43" applyNumberFormat="1" applyFont="1" applyFill="1" applyBorder="1"/>
    <xf numFmtId="0" fontId="0" fillId="28" borderId="0" xfId="43" applyFont="1" applyFill="1"/>
    <xf numFmtId="0" fontId="50" fillId="27" borderId="25" xfId="43" applyFont="1" applyFill="1" applyBorder="1" applyAlignment="1">
      <alignment horizontal="center" vertical="center" wrapText="1"/>
    </xf>
    <xf numFmtId="0" fontId="0" fillId="28" borderId="0" xfId="43" applyFont="1" applyFill="1" applyAlignment="1">
      <alignment horizontal="center" vertical="center" wrapText="1"/>
    </xf>
    <xf numFmtId="0" fontId="9" fillId="28" borderId="0" xfId="43" applyFont="1" applyFill="1" applyAlignment="1"/>
    <xf numFmtId="0" fontId="9" fillId="28" borderId="0" xfId="43" applyFont="1" applyFill="1"/>
    <xf numFmtId="0" fontId="8" fillId="28" borderId="0" xfId="43" applyFont="1" applyFill="1"/>
    <xf numFmtId="0" fontId="11" fillId="28" borderId="0" xfId="43" applyFont="1" applyFill="1"/>
    <xf numFmtId="0" fontId="11" fillId="28" borderId="15" xfId="43" applyFont="1" applyFill="1" applyBorder="1"/>
    <xf numFmtId="0" fontId="7" fillId="28" borderId="15" xfId="43" applyFont="1" applyFill="1" applyBorder="1"/>
    <xf numFmtId="0" fontId="11" fillId="28" borderId="26" xfId="43" applyFont="1" applyFill="1" applyBorder="1"/>
    <xf numFmtId="0" fontId="7" fillId="28" borderId="0" xfId="43" applyFont="1" applyFill="1"/>
    <xf numFmtId="3" fontId="7" fillId="28" borderId="0" xfId="92" applyNumberFormat="1" applyFont="1" applyFill="1" applyAlignment="1">
      <alignment horizontal="center"/>
    </xf>
    <xf numFmtId="0" fontId="9" fillId="28" borderId="0" xfId="92" applyFont="1" applyFill="1"/>
    <xf numFmtId="0" fontId="9" fillId="28" borderId="0" xfId="92" applyFont="1" applyFill="1" applyAlignment="1"/>
    <xf numFmtId="184" fontId="7" fillId="28" borderId="0" xfId="86" applyNumberFormat="1" applyFont="1" applyFill="1" applyAlignment="1">
      <alignment horizontal="center"/>
    </xf>
    <xf numFmtId="0" fontId="7" fillId="28" borderId="0" xfId="92" applyFont="1" applyFill="1"/>
    <xf numFmtId="0" fontId="7" fillId="28" borderId="27" xfId="92" applyFont="1" applyFill="1" applyBorder="1"/>
    <xf numFmtId="3" fontId="9" fillId="28" borderId="0" xfId="92" applyNumberFormat="1" applyFont="1" applyFill="1" applyAlignment="1">
      <alignment horizontal="center"/>
    </xf>
    <xf numFmtId="0" fontId="9" fillId="28" borderId="0" xfId="92" applyFont="1" applyFill="1" applyAlignment="1">
      <alignment horizontal="center"/>
    </xf>
    <xf numFmtId="0" fontId="19" fillId="28" borderId="0" xfId="43" applyFont="1" applyFill="1"/>
    <xf numFmtId="0" fontId="5" fillId="0" borderId="0" xfId="43" applyFont="1"/>
    <xf numFmtId="0" fontId="0" fillId="28" borderId="0" xfId="43" applyFont="1" applyFill="1" applyAlignment="1">
      <alignment horizontal="center" vertical="center"/>
    </xf>
    <xf numFmtId="0" fontId="6" fillId="28" borderId="0" xfId="43" applyFont="1" applyFill="1"/>
    <xf numFmtId="0" fontId="6" fillId="28" borderId="0" xfId="43" applyFont="1" applyFill="1" applyAlignment="1">
      <alignment horizontal="center"/>
    </xf>
    <xf numFmtId="0" fontId="5" fillId="28" borderId="0" xfId="43" applyFont="1" applyFill="1"/>
    <xf numFmtId="3" fontId="5" fillId="28" borderId="0" xfId="43" applyNumberFormat="1" applyFont="1" applyFill="1"/>
    <xf numFmtId="3" fontId="7" fillId="28" borderId="0" xfId="43" applyNumberFormat="1" applyFont="1" applyFill="1"/>
    <xf numFmtId="167" fontId="7" fillId="28" borderId="0" xfId="86" applyFont="1" applyFill="1"/>
    <xf numFmtId="0" fontId="7" fillId="28" borderId="0" xfId="43" applyFont="1" applyFill="1" applyAlignment="1">
      <alignment horizontal="centerContinuous"/>
    </xf>
    <xf numFmtId="0" fontId="15" fillId="28" borderId="0" xfId="43" applyFont="1" applyFill="1"/>
    <xf numFmtId="0" fontId="7" fillId="28" borderId="28" xfId="43" applyFont="1" applyFill="1" applyBorder="1" applyAlignment="1">
      <alignment horizontal="centerContinuous" vertical="center" wrapText="1"/>
    </xf>
    <xf numFmtId="0" fontId="7" fillId="28" borderId="14" xfId="43" applyFont="1" applyFill="1" applyBorder="1" applyAlignment="1">
      <alignment horizontal="centerContinuous" vertical="center" wrapText="1"/>
    </xf>
    <xf numFmtId="0" fontId="7" fillId="28" borderId="28" xfId="43" applyFont="1" applyFill="1" applyBorder="1"/>
    <xf numFmtId="3" fontId="7" fillId="28" borderId="29" xfId="43" applyNumberFormat="1" applyFont="1" applyFill="1" applyBorder="1"/>
    <xf numFmtId="3" fontId="7" fillId="28" borderId="30" xfId="43" applyNumberFormat="1" applyFont="1" applyFill="1" applyBorder="1"/>
    <xf numFmtId="0" fontId="7" fillId="28" borderId="31" xfId="43" applyFont="1" applyFill="1" applyBorder="1"/>
    <xf numFmtId="0" fontId="7" fillId="28" borderId="32" xfId="43" applyFont="1" applyFill="1" applyBorder="1"/>
    <xf numFmtId="0" fontId="7" fillId="28" borderId="14" xfId="43" applyFont="1" applyFill="1" applyBorder="1"/>
    <xf numFmtId="0" fontId="10" fillId="28" borderId="14" xfId="43" applyFont="1" applyFill="1" applyBorder="1"/>
    <xf numFmtId="0" fontId="8" fillId="28" borderId="14" xfId="43" applyFont="1" applyFill="1" applyBorder="1"/>
    <xf numFmtId="3" fontId="7" fillId="28" borderId="21" xfId="43" applyNumberFormat="1" applyFont="1" applyFill="1" applyBorder="1"/>
    <xf numFmtId="3" fontId="7" fillId="28" borderId="33" xfId="43" applyNumberFormat="1" applyFont="1" applyFill="1" applyBorder="1"/>
    <xf numFmtId="4" fontId="7" fillId="28" borderId="0" xfId="43" applyNumberFormat="1" applyFont="1" applyFill="1"/>
    <xf numFmtId="0" fontId="7" fillId="28" borderId="25" xfId="43" applyFont="1" applyFill="1" applyBorder="1" applyAlignment="1">
      <alignment horizontal="center" vertical="center" wrapText="1"/>
    </xf>
    <xf numFmtId="0" fontId="7" fillId="28" borderId="25" xfId="43" applyFont="1" applyFill="1" applyBorder="1" applyAlignment="1">
      <alignment horizontal="centerContinuous" vertical="center" wrapText="1"/>
    </xf>
    <xf numFmtId="3" fontId="7" fillId="28" borderId="34" xfId="43" applyNumberFormat="1" applyFont="1" applyFill="1" applyBorder="1"/>
    <xf numFmtId="10" fontId="7" fillId="28" borderId="34" xfId="99" applyNumberFormat="1" applyFont="1" applyFill="1" applyBorder="1"/>
    <xf numFmtId="3" fontId="51" fillId="27" borderId="15" xfId="43" applyNumberFormat="1" applyFont="1" applyFill="1" applyBorder="1"/>
    <xf numFmtId="0" fontId="7" fillId="28" borderId="26" xfId="43" applyFont="1" applyFill="1" applyBorder="1"/>
    <xf numFmtId="0" fontId="51" fillId="28" borderId="14" xfId="43" applyFont="1" applyFill="1" applyBorder="1"/>
    <xf numFmtId="3" fontId="51" fillId="28" borderId="15" xfId="43" applyNumberFormat="1" applyFont="1" applyFill="1" applyBorder="1"/>
    <xf numFmtId="0" fontId="13" fillId="28" borderId="14" xfId="43" applyFont="1" applyFill="1" applyBorder="1"/>
    <xf numFmtId="3" fontId="13" fillId="28" borderId="15" xfId="43" applyNumberFormat="1" applyFont="1" applyFill="1" applyBorder="1"/>
    <xf numFmtId="0" fontId="19" fillId="28" borderId="14" xfId="43" applyFont="1" applyFill="1" applyBorder="1"/>
    <xf numFmtId="3" fontId="19" fillId="28" borderId="15" xfId="43" applyNumberFormat="1" applyFont="1" applyFill="1" applyBorder="1"/>
    <xf numFmtId="3" fontId="7" fillId="28" borderId="26" xfId="43" applyNumberFormat="1" applyFont="1" applyFill="1" applyBorder="1"/>
    <xf numFmtId="0" fontId="7" fillId="28" borderId="0" xfId="43" applyFont="1" applyFill="1" applyBorder="1"/>
    <xf numFmtId="3" fontId="7" fillId="28" borderId="0" xfId="43" applyNumberFormat="1" applyFont="1" applyFill="1" applyBorder="1"/>
    <xf numFmtId="10" fontId="7" fillId="28" borderId="0" xfId="99" applyNumberFormat="1" applyFont="1" applyFill="1" applyBorder="1"/>
    <xf numFmtId="3" fontId="15" fillId="28" borderId="15" xfId="43" applyNumberFormat="1" applyFont="1" applyFill="1" applyBorder="1"/>
    <xf numFmtId="3" fontId="7" fillId="28" borderId="15" xfId="43" applyNumberFormat="1" applyFont="1" applyFill="1" applyBorder="1"/>
    <xf numFmtId="0" fontId="9" fillId="28" borderId="14" xfId="43" applyFont="1" applyFill="1" applyBorder="1"/>
    <xf numFmtId="3" fontId="9" fillId="28" borderId="15" xfId="43" applyNumberFormat="1" applyFont="1" applyFill="1" applyBorder="1"/>
    <xf numFmtId="0" fontId="11" fillId="28" borderId="14" xfId="43" applyFont="1" applyFill="1" applyBorder="1"/>
    <xf numFmtId="0" fontId="15" fillId="28" borderId="14" xfId="43" applyFont="1" applyFill="1" applyBorder="1"/>
    <xf numFmtId="0" fontId="5" fillId="28" borderId="0" xfId="43" applyFont="1" applyFill="1" applyBorder="1"/>
    <xf numFmtId="0" fontId="6" fillId="28" borderId="0" xfId="43" applyNumberFormat="1" applyFont="1" applyFill="1" applyBorder="1" applyAlignment="1" applyProtection="1"/>
    <xf numFmtId="0" fontId="7" fillId="28" borderId="0" xfId="43" applyNumberFormat="1" applyFont="1" applyFill="1" applyBorder="1" applyAlignment="1" applyProtection="1">
      <alignment horizontal="center"/>
    </xf>
    <xf numFmtId="0" fontId="6" fillId="28" borderId="0" xfId="43" applyFont="1" applyFill="1" applyAlignment="1">
      <alignment horizontal="left"/>
    </xf>
    <xf numFmtId="0" fontId="7" fillId="22" borderId="0" xfId="43" applyFont="1" applyFill="1"/>
    <xf numFmtId="0" fontId="7" fillId="28" borderId="0" xfId="43" applyFont="1" applyFill="1" applyAlignment="1">
      <alignment horizontal="center"/>
    </xf>
    <xf numFmtId="0" fontId="7" fillId="28" borderId="34" xfId="43" applyFont="1" applyFill="1" applyBorder="1"/>
    <xf numFmtId="3" fontId="7" fillId="28" borderId="20" xfId="43" applyNumberFormat="1" applyFont="1" applyFill="1" applyBorder="1"/>
    <xf numFmtId="0" fontId="22" fillId="28" borderId="15" xfId="43" applyFont="1" applyFill="1" applyBorder="1"/>
    <xf numFmtId="0" fontId="12" fillId="28" borderId="15" xfId="43" applyFont="1" applyFill="1" applyBorder="1"/>
    <xf numFmtId="0" fontId="7" fillId="22" borderId="26" xfId="43" applyFont="1" applyFill="1" applyBorder="1"/>
    <xf numFmtId="0" fontId="7" fillId="28" borderId="20" xfId="43" applyFont="1" applyFill="1" applyBorder="1"/>
    <xf numFmtId="3" fontId="7" fillId="28" borderId="16" xfId="43" applyNumberFormat="1" applyFont="1" applyFill="1" applyBorder="1"/>
    <xf numFmtId="0" fontId="7" fillId="28" borderId="36" xfId="43" applyFont="1" applyFill="1" applyBorder="1"/>
    <xf numFmtId="0" fontId="7" fillId="28" borderId="37" xfId="43" applyFont="1" applyFill="1" applyBorder="1"/>
    <xf numFmtId="0" fontId="62" fillId="28" borderId="0" xfId="43" applyFont="1" applyFill="1"/>
    <xf numFmtId="172" fontId="6" fillId="28" borderId="38" xfId="43" applyNumberFormat="1" applyFont="1" applyFill="1" applyBorder="1" applyAlignment="1" applyProtection="1"/>
    <xf numFmtId="172" fontId="33" fillId="28" borderId="15" xfId="43" applyNumberFormat="1" applyFont="1" applyFill="1" applyBorder="1" applyAlignment="1" applyProtection="1"/>
    <xf numFmtId="172" fontId="6" fillId="28" borderId="0" xfId="43" applyNumberFormat="1" applyFont="1" applyFill="1" applyBorder="1" applyAlignment="1" applyProtection="1"/>
    <xf numFmtId="39" fontId="6" fillId="28" borderId="0" xfId="43" applyNumberFormat="1" applyFont="1" applyFill="1" applyBorder="1" applyAlignment="1" applyProtection="1"/>
    <xf numFmtId="10" fontId="6" fillId="28" borderId="0" xfId="99" applyNumberFormat="1" applyFont="1" applyFill="1" applyBorder="1" applyAlignment="1" applyProtection="1"/>
    <xf numFmtId="3" fontId="7" fillId="28" borderId="35" xfId="43" applyNumberFormat="1" applyFont="1" applyFill="1" applyBorder="1"/>
    <xf numFmtId="3" fontId="7" fillId="28" borderId="36" xfId="43" applyNumberFormat="1" applyFont="1" applyFill="1" applyBorder="1"/>
    <xf numFmtId="0" fontId="7" fillId="28" borderId="0" xfId="43" applyFont="1" applyFill="1" applyAlignment="1">
      <alignment horizontal="right"/>
    </xf>
    <xf numFmtId="0" fontId="6" fillId="28" borderId="0" xfId="43" applyFont="1" applyFill="1" applyAlignment="1">
      <alignment horizontal="right"/>
    </xf>
    <xf numFmtId="15" fontId="7" fillId="28" borderId="19" xfId="43" applyNumberFormat="1" applyFont="1" applyFill="1" applyBorder="1" applyAlignment="1">
      <alignment horizontal="center"/>
    </xf>
    <xf numFmtId="0" fontId="30" fillId="28" borderId="20" xfId="43" applyFont="1" applyFill="1" applyBorder="1"/>
    <xf numFmtId="0" fontId="8" fillId="28" borderId="20" xfId="43" applyFont="1" applyFill="1" applyBorder="1"/>
    <xf numFmtId="0" fontId="7" fillId="28" borderId="20" xfId="43" applyFont="1" applyFill="1" applyBorder="1" applyAlignment="1">
      <alignment horizontal="center"/>
    </xf>
    <xf numFmtId="10" fontId="7" fillId="28" borderId="20" xfId="99" applyNumberFormat="1" applyFont="1" applyFill="1" applyBorder="1" applyAlignment="1">
      <alignment horizontal="center"/>
    </xf>
    <xf numFmtId="0" fontId="8" fillId="28" borderId="20" xfId="43" applyFont="1" applyFill="1" applyBorder="1" applyAlignment="1">
      <alignment horizontal="center"/>
    </xf>
    <xf numFmtId="15" fontId="7" fillId="28" borderId="0" xfId="43" applyNumberFormat="1" applyFont="1" applyFill="1" applyAlignment="1">
      <alignment horizontal="center"/>
    </xf>
    <xf numFmtId="15" fontId="7" fillId="28" borderId="0" xfId="43" applyNumberFormat="1" applyFont="1" applyFill="1" applyAlignment="1"/>
    <xf numFmtId="0" fontId="13" fillId="28" borderId="0" xfId="43" applyFont="1" applyFill="1"/>
    <xf numFmtId="1" fontId="7" fillId="28" borderId="0" xfId="43" applyNumberFormat="1" applyFont="1" applyFill="1"/>
    <xf numFmtId="0" fontId="31" fillId="28" borderId="19" xfId="43" applyFont="1" applyFill="1" applyBorder="1"/>
    <xf numFmtId="0" fontId="31" fillId="28" borderId="16" xfId="43" applyFont="1" applyFill="1" applyBorder="1"/>
    <xf numFmtId="0" fontId="7" fillId="28" borderId="19" xfId="43" applyFont="1" applyFill="1" applyBorder="1" applyAlignment="1">
      <alignment horizontal="left"/>
    </xf>
    <xf numFmtId="0" fontId="7" fillId="28" borderId="16" xfId="43" applyFont="1" applyFill="1" applyBorder="1" applyAlignment="1">
      <alignment horizontal="left"/>
    </xf>
    <xf numFmtId="0" fontId="7" fillId="28" borderId="14" xfId="43" applyFont="1" applyFill="1" applyBorder="1" applyAlignment="1">
      <alignment horizontal="left"/>
    </xf>
    <xf numFmtId="49" fontId="7" fillId="28" borderId="21" xfId="43" applyNumberFormat="1" applyFont="1" applyFill="1" applyBorder="1" applyAlignment="1">
      <alignment horizontal="center"/>
    </xf>
    <xf numFmtId="0" fontId="31" fillId="28" borderId="19" xfId="43" applyFont="1" applyFill="1" applyBorder="1" applyAlignment="1">
      <alignment horizontal="left"/>
    </xf>
    <xf numFmtId="0" fontId="5" fillId="28" borderId="32" xfId="43" applyFont="1" applyFill="1" applyBorder="1" applyAlignment="1">
      <alignment horizontal="left"/>
    </xf>
    <xf numFmtId="0" fontId="39" fillId="28" borderId="0" xfId="43" applyFont="1" applyFill="1"/>
    <xf numFmtId="0" fontId="11" fillId="28" borderId="0" xfId="43" applyFont="1" applyFill="1" applyAlignment="1" applyProtection="1">
      <alignment horizontal="left"/>
    </xf>
    <xf numFmtId="3" fontId="7" fillId="28" borderId="0" xfId="43" applyNumberFormat="1" applyFont="1" applyFill="1" applyBorder="1" applyAlignment="1">
      <alignment horizontal="center"/>
    </xf>
    <xf numFmtId="3" fontId="8" fillId="28" borderId="15" xfId="43" applyNumberFormat="1" applyFont="1" applyFill="1" applyBorder="1"/>
    <xf numFmtId="0" fontId="19" fillId="28" borderId="15" xfId="43" applyFont="1" applyFill="1" applyBorder="1"/>
    <xf numFmtId="0" fontId="15" fillId="28" borderId="26" xfId="43" applyFont="1" applyFill="1" applyBorder="1"/>
    <xf numFmtId="0" fontId="50" fillId="28" borderId="14" xfId="43" applyFont="1" applyFill="1" applyBorder="1"/>
    <xf numFmtId="0" fontId="13" fillId="28" borderId="0" xfId="43" applyFont="1" applyFill="1" applyAlignment="1"/>
    <xf numFmtId="3" fontId="11" fillId="28" borderId="20" xfId="43" applyNumberFormat="1" applyFont="1" applyFill="1" applyBorder="1"/>
    <xf numFmtId="3" fontId="11" fillId="28" borderId="36" xfId="43" applyNumberFormat="1" applyFont="1" applyFill="1" applyBorder="1"/>
    <xf numFmtId="3" fontId="11" fillId="28" borderId="33" xfId="43" applyNumberFormat="1" applyFont="1" applyFill="1" applyBorder="1"/>
    <xf numFmtId="0" fontId="6" fillId="28" borderId="29" xfId="43" applyFont="1" applyFill="1" applyBorder="1" applyAlignment="1">
      <alignment horizontal="center"/>
    </xf>
    <xf numFmtId="0" fontId="6" fillId="28" borderId="44" xfId="43" applyFont="1" applyFill="1" applyBorder="1" applyAlignment="1">
      <alignment horizontal="center"/>
    </xf>
    <xf numFmtId="0" fontId="7" fillId="28" borderId="32" xfId="43" applyFont="1" applyFill="1" applyBorder="1" applyAlignment="1">
      <alignment horizontal="left"/>
    </xf>
    <xf numFmtId="0" fontId="7" fillId="28" borderId="37" xfId="43" applyFont="1" applyFill="1" applyBorder="1" applyAlignment="1">
      <alignment horizontal="left"/>
    </xf>
    <xf numFmtId="0" fontId="7" fillId="28" borderId="0" xfId="43" applyFont="1" applyFill="1" applyBorder="1" applyAlignment="1">
      <alignment horizontal="left"/>
    </xf>
    <xf numFmtId="167" fontId="7" fillId="28" borderId="0" xfId="86" applyFont="1" applyFill="1" applyBorder="1" applyAlignment="1">
      <alignment horizontal="right"/>
    </xf>
    <xf numFmtId="3" fontId="7" fillId="28" borderId="14" xfId="43" applyNumberFormat="1" applyFont="1" applyFill="1" applyBorder="1"/>
    <xf numFmtId="3" fontId="7" fillId="28" borderId="28" xfId="43" applyNumberFormat="1" applyFont="1" applyFill="1" applyBorder="1"/>
    <xf numFmtId="3" fontId="57" fillId="27" borderId="14" xfId="43" applyNumberFormat="1" applyFont="1" applyFill="1" applyBorder="1"/>
    <xf numFmtId="3" fontId="7" fillId="28" borderId="31" xfId="43" applyNumberFormat="1" applyFont="1" applyFill="1" applyBorder="1"/>
    <xf numFmtId="3" fontId="11" fillId="28" borderId="14" xfId="43" applyNumberFormat="1" applyFont="1" applyFill="1" applyBorder="1"/>
    <xf numFmtId="3" fontId="11" fillId="28" borderId="31" xfId="43" applyNumberFormat="1" applyFont="1" applyFill="1" applyBorder="1"/>
    <xf numFmtId="0" fontId="42" fillId="0" borderId="0" xfId="79" applyFill="1" applyAlignment="1" applyProtection="1">
      <alignment horizontal="center"/>
    </xf>
    <xf numFmtId="3" fontId="7" fillId="28" borderId="0" xfId="43" applyNumberFormat="1" applyFont="1" applyFill="1" applyAlignment="1">
      <alignment horizontal="center"/>
    </xf>
    <xf numFmtId="0" fontId="48" fillId="28" borderId="0" xfId="43" applyFont="1" applyFill="1"/>
    <xf numFmtId="0" fontId="53" fillId="27" borderId="45" xfId="43" applyFont="1" applyFill="1" applyBorder="1" applyAlignment="1">
      <alignment horizontal="left" vertical="center"/>
    </xf>
    <xf numFmtId="3" fontId="53" fillId="27" borderId="46" xfId="43" applyNumberFormat="1" applyFont="1" applyFill="1" applyBorder="1" applyAlignment="1">
      <alignment horizontal="right" vertical="center"/>
    </xf>
    <xf numFmtId="0" fontId="34" fillId="28" borderId="0" xfId="43" applyFont="1" applyFill="1"/>
    <xf numFmtId="3" fontId="8" fillId="28" borderId="0" xfId="43" applyNumberFormat="1" applyFont="1" applyFill="1" applyAlignment="1">
      <alignment horizontal="right" vertical="center"/>
    </xf>
    <xf numFmtId="3" fontId="7" fillId="28" borderId="0" xfId="43" applyNumberFormat="1" applyFont="1" applyFill="1" applyAlignment="1">
      <alignment horizontal="right" vertical="center"/>
    </xf>
    <xf numFmtId="0" fontId="8" fillId="28" borderId="46" xfId="43" applyFont="1" applyFill="1" applyBorder="1" applyAlignment="1">
      <alignment horizontal="left" vertical="center"/>
    </xf>
    <xf numFmtId="3" fontId="8" fillId="28" borderId="46" xfId="43" applyNumberFormat="1" applyFont="1" applyFill="1" applyBorder="1" applyAlignment="1">
      <alignment horizontal="right" vertical="center"/>
    </xf>
    <xf numFmtId="3" fontId="7" fillId="28" borderId="47" xfId="43" applyNumberFormat="1" applyFont="1" applyFill="1" applyBorder="1" applyAlignment="1">
      <alignment horizontal="right" vertical="center"/>
    </xf>
    <xf numFmtId="3" fontId="7" fillId="28" borderId="48" xfId="43" applyNumberFormat="1" applyFont="1" applyFill="1" applyBorder="1" applyAlignment="1">
      <alignment horizontal="right" vertical="center"/>
    </xf>
    <xf numFmtId="0" fontId="7" fillId="28" borderId="49" xfId="43" applyFont="1" applyFill="1" applyBorder="1"/>
    <xf numFmtId="3" fontId="7" fillId="28" borderId="49" xfId="43" applyNumberFormat="1" applyFont="1" applyFill="1" applyBorder="1" applyAlignment="1">
      <alignment horizontal="right" vertical="center"/>
    </xf>
    <xf numFmtId="0" fontId="7" fillId="28" borderId="27" xfId="43" applyFont="1" applyFill="1" applyBorder="1"/>
    <xf numFmtId="3" fontId="7" fillId="28" borderId="27" xfId="43" applyNumberFormat="1" applyFont="1" applyFill="1" applyBorder="1" applyAlignment="1">
      <alignment horizontal="right" vertical="center"/>
    </xf>
    <xf numFmtId="3" fontId="7" fillId="28" borderId="0" xfId="43" applyNumberFormat="1" applyFont="1" applyFill="1" applyBorder="1" applyAlignment="1">
      <alignment horizontal="right" vertical="center"/>
    </xf>
    <xf numFmtId="0" fontId="7" fillId="28" borderId="0" xfId="43" applyFont="1" applyFill="1" applyAlignment="1">
      <alignment horizontal="left" indent="1"/>
    </xf>
    <xf numFmtId="0" fontId="11" fillId="28" borderId="0" xfId="43" applyFont="1" applyFill="1" applyAlignment="1">
      <alignment horizontal="left" indent="2"/>
    </xf>
    <xf numFmtId="3" fontId="11" fillId="28" borderId="0" xfId="43" applyNumberFormat="1" applyFont="1" applyFill="1" applyAlignment="1">
      <alignment horizontal="left" indent="2"/>
    </xf>
    <xf numFmtId="3" fontId="7" fillId="28" borderId="51" xfId="43" applyNumberFormat="1" applyFont="1" applyFill="1" applyBorder="1" applyAlignment="1">
      <alignment horizontal="right" vertical="center"/>
    </xf>
    <xf numFmtId="0" fontId="33" fillId="28" borderId="0" xfId="43" applyFont="1" applyFill="1"/>
    <xf numFmtId="0" fontId="8" fillId="28" borderId="27" xfId="43" applyFont="1" applyFill="1" applyBorder="1"/>
    <xf numFmtId="3" fontId="8" fillId="28" borderId="27" xfId="43" applyNumberFormat="1" applyFont="1" applyFill="1" applyBorder="1" applyAlignment="1">
      <alignment horizontal="right" vertical="center"/>
    </xf>
    <xf numFmtId="3" fontId="7" fillId="28" borderId="27" xfId="92" applyNumberFormat="1" applyFont="1" applyFill="1" applyBorder="1"/>
    <xf numFmtId="1" fontId="7" fillId="28" borderId="52" xfId="43" applyNumberFormat="1" applyFont="1" applyFill="1" applyBorder="1" applyAlignment="1">
      <alignment horizontal="center"/>
    </xf>
    <xf numFmtId="168" fontId="7" fillId="28" borderId="0" xfId="85" applyFont="1" applyFill="1" applyBorder="1" applyAlignment="1">
      <alignment horizontal="center"/>
    </xf>
    <xf numFmtId="0" fontId="83" fillId="28" borderId="26" xfId="43" applyNumberFormat="1" applyFont="1" applyFill="1" applyBorder="1" applyAlignment="1" applyProtection="1"/>
    <xf numFmtId="0" fontId="7" fillId="28" borderId="55" xfId="43" applyFont="1" applyFill="1" applyBorder="1" applyAlignment="1"/>
    <xf numFmtId="0" fontId="7" fillId="28" borderId="41" xfId="43" applyFont="1" applyFill="1" applyBorder="1"/>
    <xf numFmtId="167" fontId="7" fillId="28" borderId="0" xfId="86" applyFont="1" applyFill="1" applyBorder="1" applyAlignment="1" applyProtection="1">
      <alignment horizontal="center"/>
    </xf>
    <xf numFmtId="0" fontId="30" fillId="28" borderId="56" xfId="43" applyFont="1" applyFill="1" applyBorder="1" applyAlignment="1">
      <alignment horizontal="center"/>
    </xf>
    <xf numFmtId="0" fontId="85" fillId="27" borderId="19" xfId="43" applyFont="1" applyFill="1" applyBorder="1"/>
    <xf numFmtId="0" fontId="9" fillId="28" borderId="19" xfId="43" applyFont="1" applyFill="1" applyBorder="1"/>
    <xf numFmtId="0" fontId="7" fillId="28" borderId="19" xfId="85" applyNumberFormat="1" applyFont="1" applyFill="1" applyBorder="1" applyAlignment="1">
      <alignment horizontal="left" vertical="center"/>
    </xf>
    <xf numFmtId="0" fontId="86" fillId="28" borderId="0" xfId="43" applyFont="1" applyFill="1"/>
    <xf numFmtId="0" fontId="8" fillId="28" borderId="0" xfId="43" applyFont="1" applyFill="1" applyBorder="1"/>
    <xf numFmtId="0" fontId="8" fillId="0" borderId="15" xfId="93" applyFont="1" applyFill="1" applyBorder="1"/>
    <xf numFmtId="0" fontId="8" fillId="0" borderId="34" xfId="93" applyFont="1" applyFill="1" applyBorder="1"/>
    <xf numFmtId="0" fontId="5" fillId="0" borderId="0" xfId="43" applyFont="1" applyFill="1"/>
    <xf numFmtId="0" fontId="58" fillId="27" borderId="14" xfId="43" applyFont="1" applyFill="1" applyBorder="1"/>
    <xf numFmtId="171" fontId="50" fillId="27" borderId="15" xfId="85" applyNumberFormat="1" applyFont="1" applyFill="1" applyBorder="1"/>
    <xf numFmtId="3" fontId="8" fillId="28" borderId="14" xfId="43" applyNumberFormat="1" applyFont="1" applyFill="1" applyBorder="1"/>
    <xf numFmtId="0" fontId="8" fillId="28" borderId="14" xfId="43" applyFont="1" applyFill="1" applyBorder="1" applyAlignment="1">
      <alignment horizontal="left" vertical="center" wrapText="1"/>
    </xf>
    <xf numFmtId="3" fontId="63" fillId="28" borderId="15" xfId="43" applyNumberFormat="1" applyFont="1" applyFill="1" applyBorder="1"/>
    <xf numFmtId="3" fontId="20" fillId="28" borderId="15" xfId="43" applyNumberFormat="1" applyFont="1" applyFill="1" applyBorder="1"/>
    <xf numFmtId="171" fontId="8" fillId="28" borderId="15" xfId="85" applyNumberFormat="1" applyFont="1" applyFill="1" applyBorder="1"/>
    <xf numFmtId="171" fontId="20" fillId="28" borderId="15" xfId="85" applyNumberFormat="1" applyFont="1" applyFill="1" applyBorder="1"/>
    <xf numFmtId="3" fontId="7" fillId="0" borderId="16" xfId="43" applyNumberFormat="1" applyFont="1" applyFill="1" applyBorder="1"/>
    <xf numFmtId="0" fontId="7" fillId="0" borderId="27" xfId="43" applyFont="1" applyFill="1" applyBorder="1"/>
    <xf numFmtId="0" fontId="7" fillId="0" borderId="27" xfId="92" applyFont="1" applyFill="1" applyBorder="1"/>
    <xf numFmtId="182" fontId="15" fillId="28" borderId="26" xfId="43" applyNumberFormat="1" applyFont="1" applyFill="1" applyBorder="1"/>
    <xf numFmtId="0" fontId="7" fillId="28" borderId="19" xfId="43" applyNumberFormat="1" applyFont="1" applyFill="1" applyBorder="1" applyAlignment="1">
      <alignment horizontal="left"/>
    </xf>
    <xf numFmtId="3" fontId="0" fillId="28" borderId="0" xfId="43" applyNumberFormat="1" applyFont="1" applyFill="1"/>
    <xf numFmtId="167" fontId="8" fillId="28" borderId="0" xfId="86" applyFont="1" applyFill="1" applyBorder="1"/>
    <xf numFmtId="0" fontId="20" fillId="28" borderId="28" xfId="43" applyFont="1" applyFill="1" applyBorder="1"/>
    <xf numFmtId="0" fontId="20" fillId="28" borderId="35" xfId="43" applyFont="1" applyFill="1" applyBorder="1"/>
    <xf numFmtId="0" fontId="20" fillId="28" borderId="44" xfId="43" applyFont="1" applyFill="1" applyBorder="1"/>
    <xf numFmtId="0" fontId="55" fillId="27" borderId="14" xfId="43" applyFont="1" applyFill="1" applyBorder="1"/>
    <xf numFmtId="0" fontId="22" fillId="28" borderId="14" xfId="43" applyFont="1" applyFill="1" applyBorder="1"/>
    <xf numFmtId="3" fontId="15" fillId="28" borderId="14" xfId="43" applyNumberFormat="1" applyFont="1" applyFill="1" applyBorder="1" applyProtection="1">
      <protection locked="0"/>
    </xf>
    <xf numFmtId="0" fontId="33" fillId="28" borderId="14" xfId="43" applyFont="1" applyFill="1" applyBorder="1"/>
    <xf numFmtId="3" fontId="33" fillId="28" borderId="15" xfId="43" applyNumberFormat="1" applyFont="1" applyFill="1" applyBorder="1"/>
    <xf numFmtId="0" fontId="7" fillId="0" borderId="0" xfId="43" applyFont="1" applyFill="1" applyBorder="1"/>
    <xf numFmtId="3" fontId="7" fillId="0" borderId="0" xfId="43" applyNumberFormat="1" applyFont="1" applyFill="1"/>
    <xf numFmtId="0" fontId="7" fillId="0" borderId="0" xfId="89" applyFont="1" applyFill="1"/>
    <xf numFmtId="0" fontId="9" fillId="0" borderId="0" xfId="89" applyFont="1" applyFill="1" applyAlignment="1"/>
    <xf numFmtId="0" fontId="7" fillId="0" borderId="0" xfId="89" applyFont="1" applyFill="1" applyBorder="1"/>
    <xf numFmtId="167" fontId="5" fillId="0" borderId="0" xfId="86" applyFill="1"/>
    <xf numFmtId="0" fontId="7" fillId="0" borderId="0" xfId="93" applyFont="1" applyFill="1" applyBorder="1"/>
    <xf numFmtId="0" fontId="8" fillId="0" borderId="0" xfId="93" applyFont="1" applyFill="1" applyBorder="1" applyAlignment="1">
      <alignment horizontal="centerContinuous"/>
    </xf>
    <xf numFmtId="0" fontId="53" fillId="27" borderId="63" xfId="43" applyFont="1" applyFill="1" applyBorder="1" applyAlignment="1">
      <alignment horizontal="center" vertical="center" wrapText="1"/>
    </xf>
    <xf numFmtId="0" fontId="53" fillId="27" borderId="60" xfId="43" applyFont="1" applyFill="1" applyBorder="1" applyAlignment="1">
      <alignment horizontal="center" vertical="center" wrapText="1"/>
    </xf>
    <xf numFmtId="0" fontId="53" fillId="27" borderId="64" xfId="43" applyFont="1" applyFill="1" applyBorder="1" applyAlignment="1">
      <alignment horizontal="center" vertical="center" wrapText="1"/>
    </xf>
    <xf numFmtId="17" fontId="7" fillId="28" borderId="19" xfId="43" applyNumberFormat="1" applyFont="1" applyFill="1" applyBorder="1" applyAlignment="1">
      <alignment horizontal="center"/>
    </xf>
    <xf numFmtId="183" fontId="8" fillId="28" borderId="20" xfId="43" applyNumberFormat="1" applyFont="1" applyFill="1" applyBorder="1" applyAlignment="1">
      <alignment horizontal="right"/>
    </xf>
    <xf numFmtId="183" fontId="7" fillId="28" borderId="20" xfId="43" applyNumberFormat="1" applyFont="1" applyFill="1" applyBorder="1" applyAlignment="1">
      <alignment horizontal="right"/>
    </xf>
    <xf numFmtId="173" fontId="7" fillId="28" borderId="21" xfId="99" applyNumberFormat="1" applyFont="1" applyFill="1" applyBorder="1" applyAlignment="1">
      <alignment horizontal="right"/>
    </xf>
    <xf numFmtId="17" fontId="7" fillId="28" borderId="14" xfId="43" applyNumberFormat="1" applyFont="1" applyFill="1" applyBorder="1" applyAlignment="1">
      <alignment horizontal="center"/>
    </xf>
    <xf numFmtId="17" fontId="7" fillId="28" borderId="19" xfId="89" applyNumberFormat="1" applyFont="1" applyFill="1" applyBorder="1" applyAlignment="1">
      <alignment horizontal="center"/>
    </xf>
    <xf numFmtId="3" fontId="50" fillId="27" borderId="25" xfId="93" applyNumberFormat="1" applyFont="1" applyFill="1" applyBorder="1" applyAlignment="1" applyProtection="1">
      <alignment horizontal="left"/>
    </xf>
    <xf numFmtId="3" fontId="50" fillId="27" borderId="25" xfId="93" applyNumberFormat="1" applyFont="1" applyFill="1" applyBorder="1"/>
    <xf numFmtId="3" fontId="13" fillId="28" borderId="15" xfId="93" applyNumberFormat="1" applyFont="1" applyFill="1" applyBorder="1" applyAlignment="1" applyProtection="1">
      <alignment horizontal="left"/>
    </xf>
    <xf numFmtId="3" fontId="13" fillId="28" borderId="15" xfId="93" applyNumberFormat="1" applyFont="1" applyFill="1" applyBorder="1"/>
    <xf numFmtId="3" fontId="8" fillId="28" borderId="65" xfId="93" applyNumberFormat="1" applyFont="1" applyFill="1" applyBorder="1" applyAlignment="1" applyProtection="1">
      <alignment horizontal="left"/>
    </xf>
    <xf numFmtId="3" fontId="8" fillId="28" borderId="65" xfId="93" applyNumberFormat="1" applyFont="1" applyFill="1" applyBorder="1"/>
    <xf numFmtId="183" fontId="8" fillId="28" borderId="15" xfId="93" applyNumberFormat="1" applyFont="1" applyFill="1" applyBorder="1" applyAlignment="1" applyProtection="1">
      <alignment horizontal="left"/>
    </xf>
    <xf numFmtId="3" fontId="7" fillId="28" borderId="15" xfId="93" applyNumberFormat="1" applyFont="1" applyFill="1" applyBorder="1"/>
    <xf numFmtId="0" fontId="7" fillId="28" borderId="15" xfId="93" applyFont="1" applyFill="1" applyBorder="1"/>
    <xf numFmtId="3" fontId="8" fillId="28" borderId="15" xfId="93" applyNumberFormat="1" applyFont="1" applyFill="1" applyBorder="1" applyAlignment="1" applyProtection="1">
      <alignment horizontal="left"/>
    </xf>
    <xf numFmtId="3" fontId="8" fillId="28" borderId="26" xfId="93" applyNumberFormat="1" applyFont="1" applyFill="1" applyBorder="1" applyAlignment="1" applyProtection="1">
      <alignment horizontal="left"/>
    </xf>
    <xf numFmtId="3" fontId="8" fillId="28" borderId="26" xfId="93" applyNumberFormat="1" applyFont="1" applyFill="1" applyBorder="1"/>
    <xf numFmtId="0" fontId="6" fillId="0" borderId="0" xfId="43" applyFont="1" applyFill="1"/>
    <xf numFmtId="3" fontId="24" fillId="0" borderId="53" xfId="43" applyNumberFormat="1" applyFont="1" applyFill="1" applyBorder="1" applyAlignment="1" applyProtection="1">
      <alignment horizontal="right"/>
    </xf>
    <xf numFmtId="0" fontId="30" fillId="0" borderId="0" xfId="43" applyFont="1" applyFill="1"/>
    <xf numFmtId="10" fontId="53" fillId="27" borderId="15" xfId="99" applyNumberFormat="1" applyFont="1" applyFill="1" applyBorder="1" applyAlignment="1" applyProtection="1">
      <alignment horizontal="right"/>
    </xf>
    <xf numFmtId="0" fontId="11" fillId="0" borderId="0" xfId="43" applyFont="1" applyFill="1"/>
    <xf numFmtId="0" fontId="11" fillId="0" borderId="15" xfId="43" applyFont="1" applyFill="1" applyBorder="1" applyAlignment="1"/>
    <xf numFmtId="0" fontId="42" fillId="0" borderId="0" xfId="79" applyFont="1" applyFill="1" applyAlignment="1" applyProtection="1">
      <alignment horizontal="center"/>
    </xf>
    <xf numFmtId="0" fontId="44" fillId="0" borderId="0" xfId="43" applyFont="1" applyFill="1"/>
    <xf numFmtId="0" fontId="48" fillId="27" borderId="31" xfId="43" applyFont="1" applyFill="1" applyBorder="1" applyAlignment="1">
      <alignment horizontal="center"/>
    </xf>
    <xf numFmtId="3" fontId="7" fillId="0" borderId="15" xfId="43" applyNumberFormat="1" applyFont="1" applyFill="1" applyBorder="1"/>
    <xf numFmtId="183" fontId="7" fillId="0" borderId="0" xfId="89" applyNumberFormat="1" applyFont="1" applyFill="1"/>
    <xf numFmtId="0" fontId="0" fillId="0" borderId="0" xfId="43" applyFont="1" applyBorder="1"/>
    <xf numFmtId="0" fontId="0" fillId="0" borderId="0" xfId="43" applyFont="1" applyFill="1" applyAlignment="1"/>
    <xf numFmtId="0" fontId="6" fillId="28" borderId="39" xfId="43" applyFont="1" applyFill="1" applyBorder="1" applyAlignment="1">
      <alignment horizontal="center"/>
    </xf>
    <xf numFmtId="49" fontId="7" fillId="28" borderId="20" xfId="43" applyNumberFormat="1" applyFont="1" applyFill="1" applyBorder="1" applyAlignment="1">
      <alignment horizontal="center"/>
    </xf>
    <xf numFmtId="0" fontId="7" fillId="28" borderId="19" xfId="43" applyFont="1" applyFill="1" applyBorder="1" applyAlignment="1">
      <alignment horizontal="center"/>
    </xf>
    <xf numFmtId="15" fontId="7" fillId="28" borderId="19" xfId="43" applyNumberFormat="1" applyFont="1" applyFill="1" applyBorder="1" applyAlignment="1">
      <alignment horizontal="center" vertical="center" wrapText="1"/>
    </xf>
    <xf numFmtId="49" fontId="33" fillId="28" borderId="20" xfId="43" applyNumberFormat="1" applyFont="1" applyFill="1" applyBorder="1" applyAlignment="1">
      <alignment horizontal="center" vertical="center" wrapText="1"/>
    </xf>
    <xf numFmtId="0" fontId="11" fillId="28" borderId="0" xfId="43" applyFont="1" applyFill="1" applyBorder="1"/>
    <xf numFmtId="0" fontId="33" fillId="28" borderId="39" xfId="43" applyFont="1" applyFill="1" applyBorder="1"/>
    <xf numFmtId="10" fontId="7" fillId="28" borderId="20" xfId="43" applyNumberFormat="1" applyFont="1" applyFill="1" applyBorder="1" applyAlignment="1">
      <alignment horizontal="center"/>
    </xf>
    <xf numFmtId="0" fontId="33" fillId="28" borderId="20" xfId="43" applyFont="1" applyFill="1" applyBorder="1"/>
    <xf numFmtId="49" fontId="7" fillId="28" borderId="0" xfId="43" applyNumberFormat="1" applyFont="1" applyFill="1" applyAlignment="1">
      <alignment horizontal="center"/>
    </xf>
    <xf numFmtId="1" fontId="7" fillId="28" borderId="0" xfId="43" applyNumberFormat="1" applyFont="1" applyFill="1" applyAlignment="1">
      <alignment horizontal="center"/>
    </xf>
    <xf numFmtId="1" fontId="7" fillId="28" borderId="0" xfId="86" applyNumberFormat="1" applyFont="1" applyFill="1" applyAlignment="1">
      <alignment horizontal="center"/>
    </xf>
    <xf numFmtId="4" fontId="7" fillId="28" borderId="15" xfId="43" applyNumberFormat="1" applyFont="1" applyFill="1" applyBorder="1"/>
    <xf numFmtId="0" fontId="32" fillId="28" borderId="14" xfId="43" applyFont="1" applyFill="1" applyBorder="1"/>
    <xf numFmtId="0" fontId="33" fillId="28" borderId="31" xfId="43" applyFont="1" applyFill="1" applyBorder="1"/>
    <xf numFmtId="3" fontId="33" fillId="28" borderId="26" xfId="43" applyNumberFormat="1" applyFont="1" applyFill="1" applyBorder="1"/>
    <xf numFmtId="169" fontId="36" fillId="28" borderId="20" xfId="43" applyNumberFormat="1" applyFont="1" applyFill="1" applyBorder="1"/>
    <xf numFmtId="0" fontId="37" fillId="28" borderId="20" xfId="43" applyFont="1" applyFill="1" applyBorder="1" applyAlignment="1">
      <alignment horizontal="center"/>
    </xf>
    <xf numFmtId="0" fontId="7" fillId="28" borderId="14" xfId="43" applyFont="1" applyFill="1" applyBorder="1" applyAlignment="1">
      <alignment horizontal="center"/>
    </xf>
    <xf numFmtId="0" fontId="10" fillId="28" borderId="15" xfId="43" applyFont="1" applyFill="1" applyBorder="1"/>
    <xf numFmtId="14" fontId="7" fillId="28" borderId="15" xfId="43" applyNumberFormat="1" applyFont="1" applyFill="1" applyBorder="1" applyAlignment="1">
      <alignment horizontal="center"/>
    </xf>
    <xf numFmtId="174" fontId="7" fillId="28" borderId="19" xfId="86" applyNumberFormat="1" applyFont="1" applyFill="1" applyBorder="1" applyAlignment="1">
      <alignment horizontal="center"/>
    </xf>
    <xf numFmtId="0" fontId="86" fillId="28" borderId="0" xfId="43" applyFont="1" applyFill="1" applyBorder="1"/>
    <xf numFmtId="168" fontId="7" fillId="28" borderId="0" xfId="85" applyFont="1" applyFill="1" applyAlignment="1">
      <alignment horizontal="right" vertical="center"/>
    </xf>
    <xf numFmtId="187" fontId="7" fillId="28" borderId="0" xfId="43" applyNumberFormat="1" applyFont="1" applyFill="1"/>
    <xf numFmtId="188" fontId="7" fillId="28" borderId="0" xfId="43" applyNumberFormat="1" applyFont="1" applyFill="1"/>
    <xf numFmtId="3" fontId="7" fillId="0" borderId="14" xfId="43" applyNumberFormat="1" applyFont="1" applyFill="1" applyBorder="1" applyProtection="1">
      <protection locked="0"/>
    </xf>
    <xf numFmtId="3" fontId="13" fillId="28" borderId="14" xfId="43" applyNumberFormat="1" applyFont="1" applyFill="1" applyBorder="1"/>
    <xf numFmtId="3" fontId="15" fillId="28" borderId="15" xfId="43" applyNumberFormat="1" applyFont="1" applyFill="1" applyBorder="1" applyProtection="1">
      <protection locked="0"/>
    </xf>
    <xf numFmtId="3" fontId="7" fillId="22" borderId="31" xfId="43" applyNumberFormat="1" applyFont="1" applyFill="1" applyBorder="1"/>
    <xf numFmtId="3" fontId="7" fillId="22" borderId="26" xfId="43" applyNumberFormat="1" applyFont="1" applyFill="1" applyBorder="1"/>
    <xf numFmtId="3" fontId="50" fillId="27" borderId="14" xfId="52" applyNumberFormat="1" applyFont="1" applyFill="1" applyBorder="1"/>
    <xf numFmtId="0" fontId="7" fillId="28" borderId="35" xfId="43" applyFont="1" applyFill="1" applyBorder="1"/>
    <xf numFmtId="0" fontId="8" fillId="28" borderId="42" xfId="43" applyFont="1" applyFill="1" applyBorder="1"/>
    <xf numFmtId="0" fontId="7" fillId="28" borderId="57" xfId="43" applyFont="1" applyFill="1" applyBorder="1"/>
    <xf numFmtId="165" fontId="8" fillId="27" borderId="27" xfId="43" applyNumberFormat="1" applyFont="1" applyFill="1" applyBorder="1" applyAlignment="1">
      <alignment horizontal="center"/>
    </xf>
    <xf numFmtId="168" fontId="0" fillId="0" borderId="0" xfId="85" applyFont="1"/>
    <xf numFmtId="0" fontId="41" fillId="28" borderId="0" xfId="43" applyFont="1" applyFill="1"/>
    <xf numFmtId="170" fontId="19" fillId="28" borderId="0" xfId="86" applyNumberFormat="1" applyFont="1" applyFill="1"/>
    <xf numFmtId="0" fontId="13" fillId="28" borderId="73" xfId="43" applyFont="1" applyFill="1" applyBorder="1" applyAlignment="1">
      <alignment horizontal="center" vertical="center"/>
    </xf>
    <xf numFmtId="0" fontId="42" fillId="28" borderId="74" xfId="79" applyFill="1" applyBorder="1" applyAlignment="1" applyProtection="1">
      <alignment horizontal="center" vertical="center"/>
    </xf>
    <xf numFmtId="0" fontId="19" fillId="28" borderId="75" xfId="43" applyFont="1" applyFill="1" applyBorder="1" applyAlignment="1">
      <alignment vertical="center" wrapText="1"/>
    </xf>
    <xf numFmtId="0" fontId="42" fillId="28" borderId="74" xfId="79" applyFont="1" applyFill="1" applyBorder="1" applyAlignment="1" applyProtection="1">
      <alignment horizontal="center" vertical="center"/>
    </xf>
    <xf numFmtId="0" fontId="19" fillId="28" borderId="76" xfId="43" applyFont="1" applyFill="1" applyBorder="1" applyAlignment="1">
      <alignment horizontal="justify" vertical="top" wrapText="1"/>
    </xf>
    <xf numFmtId="0" fontId="42" fillId="28" borderId="77" xfId="79" applyFill="1" applyBorder="1" applyAlignment="1" applyProtection="1">
      <alignment horizontal="center" vertical="center"/>
    </xf>
    <xf numFmtId="0" fontId="19" fillId="28" borderId="76" xfId="43" applyFont="1" applyFill="1" applyBorder="1" applyAlignment="1">
      <alignment vertical="center" wrapText="1"/>
    </xf>
    <xf numFmtId="0" fontId="42" fillId="0" borderId="74" xfId="79" applyFill="1" applyBorder="1" applyAlignment="1" applyProtection="1">
      <alignment horizontal="center" vertical="center"/>
    </xf>
    <xf numFmtId="0" fontId="0" fillId="0" borderId="16" xfId="43" applyFont="1" applyFill="1" applyBorder="1"/>
    <xf numFmtId="0" fontId="7" fillId="27" borderId="78" xfId="43" applyFont="1" applyFill="1" applyBorder="1"/>
    <xf numFmtId="0" fontId="15" fillId="28" borderId="0" xfId="43" applyFont="1" applyFill="1" applyAlignment="1">
      <alignment vertical="center" wrapText="1"/>
    </xf>
    <xf numFmtId="168" fontId="19" fillId="28" borderId="0" xfId="85" applyFont="1" applyFill="1"/>
    <xf numFmtId="1" fontId="7" fillId="28" borderId="0" xfId="43" applyNumberFormat="1" applyFont="1" applyFill="1" applyBorder="1" applyAlignment="1">
      <alignment horizontal="center"/>
    </xf>
    <xf numFmtId="0" fontId="7" fillId="0" borderId="47" xfId="43" applyFont="1" applyFill="1" applyBorder="1"/>
    <xf numFmtId="0" fontId="7" fillId="0" borderId="48" xfId="43" applyFont="1" applyFill="1" applyBorder="1"/>
    <xf numFmtId="0" fontId="7" fillId="0" borderId="49" xfId="43" applyFont="1" applyFill="1" applyBorder="1"/>
    <xf numFmtId="0" fontId="7" fillId="0" borderId="50" xfId="43" applyFont="1" applyFill="1" applyBorder="1"/>
    <xf numFmtId="0" fontId="7" fillId="0" borderId="0" xfId="43" applyFont="1" applyFill="1" applyAlignment="1">
      <alignment horizontal="left" indent="1"/>
    </xf>
    <xf numFmtId="0" fontId="11" fillId="0" borderId="0" xfId="43" applyFont="1" applyFill="1" applyAlignment="1">
      <alignment horizontal="left" indent="2"/>
    </xf>
    <xf numFmtId="3" fontId="11" fillId="0" borderId="0" xfId="43" applyNumberFormat="1" applyFont="1" applyFill="1" applyAlignment="1">
      <alignment horizontal="left" indent="2"/>
    </xf>
    <xf numFmtId="0" fontId="33" fillId="0" borderId="0" xfId="43" applyFont="1" applyFill="1"/>
    <xf numFmtId="0" fontId="23" fillId="0" borderId="0" xfId="43" applyFont="1"/>
    <xf numFmtId="0" fontId="87" fillId="0" borderId="0" xfId="43" applyFont="1"/>
    <xf numFmtId="172" fontId="9" fillId="28" borderId="0" xfId="43" applyNumberFormat="1" applyFont="1" applyFill="1" applyBorder="1" applyAlignment="1" applyProtection="1">
      <alignment horizontal="center"/>
    </xf>
    <xf numFmtId="0" fontId="7" fillId="28" borderId="26" xfId="43" applyFont="1" applyFill="1" applyBorder="1" applyAlignment="1">
      <alignment horizontal="right"/>
    </xf>
    <xf numFmtId="182" fontId="15" fillId="28" borderId="15" xfId="85" applyNumberFormat="1" applyFont="1" applyFill="1" applyBorder="1"/>
    <xf numFmtId="0" fontId="48" fillId="27" borderId="25" xfId="43" applyFont="1" applyFill="1" applyBorder="1" applyAlignment="1">
      <alignment horizontal="center" vertical="center" wrapText="1"/>
    </xf>
    <xf numFmtId="4" fontId="48" fillId="27" borderId="37" xfId="43" applyNumberFormat="1" applyFont="1" applyFill="1" applyBorder="1" applyAlignment="1">
      <alignment horizontal="center" vertical="center" wrapText="1"/>
    </xf>
    <xf numFmtId="0" fontId="48" fillId="27" borderId="34" xfId="43" applyFont="1" applyFill="1" applyBorder="1"/>
    <xf numFmtId="0" fontId="48" fillId="27" borderId="29" xfId="43" applyFont="1" applyFill="1" applyBorder="1"/>
    <xf numFmtId="0" fontId="48" fillId="27" borderId="35" xfId="43" applyFont="1" applyFill="1" applyBorder="1"/>
    <xf numFmtId="0" fontId="48" fillId="27" borderId="30" xfId="43" applyFont="1" applyFill="1" applyBorder="1"/>
    <xf numFmtId="0" fontId="89" fillId="27" borderId="15" xfId="43" applyFont="1" applyFill="1" applyBorder="1" applyAlignment="1">
      <alignment horizontal="center"/>
    </xf>
    <xf numFmtId="0" fontId="89" fillId="27" borderId="19" xfId="43" applyFont="1" applyFill="1" applyBorder="1" applyAlignment="1">
      <alignment horizontal="center"/>
    </xf>
    <xf numFmtId="0" fontId="89" fillId="27" borderId="20" xfId="43" applyFont="1" applyFill="1" applyBorder="1" applyAlignment="1">
      <alignment horizontal="center"/>
    </xf>
    <xf numFmtId="0" fontId="89" fillId="27" borderId="21" xfId="43" applyFont="1" applyFill="1" applyBorder="1" applyAlignment="1">
      <alignment horizontal="center"/>
    </xf>
    <xf numFmtId="0" fontId="56" fillId="27" borderId="26" xfId="43" applyFont="1" applyFill="1" applyBorder="1"/>
    <xf numFmtId="0" fontId="56" fillId="27" borderId="32" xfId="43" applyFont="1" applyFill="1" applyBorder="1"/>
    <xf numFmtId="0" fontId="56" fillId="27" borderId="36" xfId="43" applyFont="1" applyFill="1" applyBorder="1"/>
    <xf numFmtId="0" fontId="56" fillId="27" borderId="33" xfId="43" applyFont="1" applyFill="1" applyBorder="1" applyAlignment="1">
      <alignment horizontal="center"/>
    </xf>
    <xf numFmtId="0" fontId="54" fillId="27" borderId="60" xfId="43" applyFont="1" applyFill="1" applyBorder="1" applyAlignment="1">
      <alignment horizontal="center" vertical="center"/>
    </xf>
    <xf numFmtId="0" fontId="54" fillId="27" borderId="82" xfId="43" applyFont="1" applyFill="1" applyBorder="1" applyAlignment="1">
      <alignment horizontal="center" vertical="center"/>
    </xf>
    <xf numFmtId="0" fontId="54" fillId="27" borderId="82" xfId="43" applyFont="1" applyFill="1" applyBorder="1" applyAlignment="1">
      <alignment horizontal="center" vertical="center" wrapText="1"/>
    </xf>
    <xf numFmtId="0" fontId="54" fillId="27" borderId="25" xfId="43" applyFont="1" applyFill="1" applyBorder="1" applyAlignment="1">
      <alignment horizontal="center" vertical="center"/>
    </xf>
    <xf numFmtId="0" fontId="54" fillId="27" borderId="25" xfId="93" quotePrefix="1" applyFont="1" applyFill="1" applyBorder="1" applyAlignment="1">
      <alignment horizontal="center" vertical="center" wrapText="1"/>
    </xf>
    <xf numFmtId="0" fontId="54" fillId="27" borderId="25" xfId="93" applyFont="1" applyFill="1" applyBorder="1" applyAlignment="1">
      <alignment horizontal="center" vertical="center" wrapText="1"/>
    </xf>
    <xf numFmtId="168" fontId="11" fillId="0" borderId="0" xfId="85" applyFont="1" applyFill="1"/>
    <xf numFmtId="187" fontId="11" fillId="0" borderId="0" xfId="43" applyNumberFormat="1" applyFont="1" applyFill="1"/>
    <xf numFmtId="3" fontId="52" fillId="27" borderId="15" xfId="43" applyNumberFormat="1" applyFont="1" applyFill="1" applyBorder="1" applyAlignment="1">
      <alignment vertical="center"/>
    </xf>
    <xf numFmtId="0" fontId="5" fillId="28" borderId="67" xfId="43" applyFont="1" applyFill="1" applyBorder="1"/>
    <xf numFmtId="3" fontId="5" fillId="28" borderId="26" xfId="43" applyNumberFormat="1" applyFont="1" applyFill="1" applyBorder="1"/>
    <xf numFmtId="0" fontId="13" fillId="28" borderId="83" xfId="43" applyFont="1" applyFill="1" applyBorder="1" applyAlignment="1">
      <alignment horizontal="center" vertical="center"/>
    </xf>
    <xf numFmtId="0" fontId="11" fillId="28" borderId="67" xfId="43" applyFont="1" applyFill="1" applyBorder="1"/>
    <xf numFmtId="3" fontId="0" fillId="0" borderId="0" xfId="0" applyNumberFormat="1"/>
    <xf numFmtId="0" fontId="16" fillId="0" borderId="0" xfId="89" applyFont="1" applyFill="1" applyBorder="1" applyAlignment="1">
      <alignment vertical="center" wrapText="1"/>
    </xf>
    <xf numFmtId="0" fontId="7" fillId="28" borderId="0" xfId="43" applyFont="1" applyFill="1" applyAlignment="1">
      <alignment vertical="justify" wrapText="1"/>
    </xf>
    <xf numFmtId="3" fontId="50" fillId="27" borderId="15" xfId="43" applyNumberFormat="1" applyFont="1" applyFill="1" applyBorder="1" applyAlignment="1">
      <alignment vertical="center" wrapText="1"/>
    </xf>
    <xf numFmtId="3" fontId="15" fillId="28" borderId="14" xfId="43" applyNumberFormat="1" applyFont="1" applyFill="1" applyBorder="1"/>
    <xf numFmtId="165" fontId="7" fillId="0" borderId="0" xfId="43" applyNumberFormat="1" applyFont="1" applyFill="1"/>
    <xf numFmtId="3" fontId="7" fillId="28" borderId="51" xfId="92" applyNumberFormat="1" applyFont="1" applyFill="1" applyBorder="1"/>
    <xf numFmtId="0" fontId="105" fillId="0" borderId="0" xfId="79" applyFont="1" applyFill="1" applyAlignment="1" applyProtection="1">
      <alignment horizontal="center"/>
    </xf>
    <xf numFmtId="168" fontId="30" fillId="0" borderId="0" xfId="85" applyFont="1" applyFill="1"/>
    <xf numFmtId="0" fontId="16" fillId="28" borderId="0" xfId="43" applyFont="1" applyFill="1" applyAlignment="1"/>
    <xf numFmtId="0" fontId="34" fillId="0" borderId="0" xfId="43" applyFont="1" applyFill="1" applyAlignment="1"/>
    <xf numFmtId="14" fontId="7" fillId="28" borderId="14" xfId="43" applyNumberFormat="1" applyFont="1" applyFill="1" applyBorder="1" applyAlignment="1">
      <alignment horizontal="center"/>
    </xf>
    <xf numFmtId="0" fontId="0" fillId="30" borderId="0" xfId="0" applyFill="1"/>
    <xf numFmtId="0" fontId="6" fillId="30" borderId="0" xfId="43" applyFont="1" applyFill="1"/>
    <xf numFmtId="0" fontId="7" fillId="30" borderId="0" xfId="43" applyFont="1" applyFill="1"/>
    <xf numFmtId="0" fontId="9" fillId="30" borderId="0" xfId="43" applyFont="1" applyFill="1" applyAlignment="1"/>
    <xf numFmtId="0" fontId="6" fillId="30" borderId="0" xfId="43" applyFont="1" applyFill="1" applyAlignment="1">
      <alignment horizontal="center"/>
    </xf>
    <xf numFmtId="0" fontId="19" fillId="30" borderId="0" xfId="43" applyFont="1" applyFill="1"/>
    <xf numFmtId="3" fontId="6" fillId="30" borderId="0" xfId="43" applyNumberFormat="1" applyFont="1" applyFill="1"/>
    <xf numFmtId="0" fontId="26" fillId="30" borderId="0" xfId="43" quotePrefix="1" applyNumberFormat="1" applyFont="1" applyFill="1" applyAlignment="1" applyProtection="1">
      <alignment horizontal="centerContinuous"/>
    </xf>
    <xf numFmtId="3" fontId="6" fillId="30" borderId="0" xfId="43" applyNumberFormat="1" applyFont="1" applyFill="1" applyAlignment="1">
      <alignment horizontal="centerContinuous"/>
    </xf>
    <xf numFmtId="0" fontId="6" fillId="30" borderId="0" xfId="43" applyFont="1" applyFill="1" applyAlignment="1">
      <alignment horizontal="centerContinuous"/>
    </xf>
    <xf numFmtId="0" fontId="6" fillId="30" borderId="0" xfId="43" quotePrefix="1" applyFont="1" applyFill="1" applyAlignment="1" applyProtection="1">
      <alignment horizontal="centerContinuous"/>
    </xf>
    <xf numFmtId="3" fontId="15" fillId="30" borderId="0" xfId="43" applyNumberFormat="1" applyFont="1" applyFill="1" applyBorder="1"/>
    <xf numFmtId="3" fontId="15" fillId="30" borderId="26" xfId="43" applyNumberFormat="1" applyFont="1" applyFill="1" applyBorder="1"/>
    <xf numFmtId="167" fontId="0" fillId="30" borderId="0" xfId="86" applyFont="1" applyFill="1"/>
    <xf numFmtId="0" fontId="15" fillId="30" borderId="0" xfId="43" applyNumberFormat="1" applyFont="1" applyFill="1" applyBorder="1" applyAlignment="1" applyProtection="1"/>
    <xf numFmtId="10" fontId="53" fillId="27" borderId="14" xfId="99" applyNumberFormat="1" applyFont="1" applyFill="1" applyBorder="1" applyAlignment="1" applyProtection="1">
      <alignment horizontal="right"/>
    </xf>
    <xf numFmtId="0" fontId="8" fillId="30" borderId="0" xfId="43" applyFont="1" applyFill="1" applyAlignment="1">
      <alignment horizontal="right"/>
    </xf>
    <xf numFmtId="0" fontId="11" fillId="30" borderId="0" xfId="43" applyFont="1" applyFill="1"/>
    <xf numFmtId="3" fontId="7" fillId="0" borderId="0" xfId="43" applyNumberFormat="1" applyFont="1" applyFill="1" applyBorder="1" applyAlignment="1">
      <alignment horizontal="right" vertical="center"/>
    </xf>
    <xf numFmtId="167" fontId="16" fillId="28" borderId="0" xfId="86" applyFont="1" applyFill="1" applyAlignment="1"/>
    <xf numFmtId="15" fontId="9" fillId="0" borderId="0" xfId="86" applyNumberFormat="1" applyFont="1" applyFill="1" applyAlignment="1"/>
    <xf numFmtId="4" fontId="6" fillId="0" borderId="0" xfId="43" applyNumberFormat="1" applyFont="1" applyFill="1"/>
    <xf numFmtId="0" fontId="7" fillId="30" borderId="49" xfId="43" applyFont="1" applyFill="1" applyBorder="1"/>
    <xf numFmtId="167" fontId="7" fillId="30" borderId="0" xfId="86" applyFont="1" applyFill="1" applyBorder="1" applyAlignment="1" applyProtection="1">
      <alignment horizontal="center"/>
    </xf>
    <xf numFmtId="3" fontId="8" fillId="30" borderId="65" xfId="93" applyNumberFormat="1" applyFont="1" applyFill="1" applyBorder="1"/>
    <xf numFmtId="0" fontId="86" fillId="30" borderId="0" xfId="0" applyFont="1" applyFill="1"/>
    <xf numFmtId="172" fontId="11" fillId="30" borderId="0" xfId="43" applyNumberFormat="1" applyFont="1" applyFill="1" applyAlignment="1" applyProtection="1">
      <alignment horizontal="right"/>
    </xf>
    <xf numFmtId="0" fontId="25" fillId="30" borderId="0" xfId="43" applyFont="1" applyFill="1"/>
    <xf numFmtId="0" fontId="9" fillId="30" borderId="0" xfId="43" applyFont="1" applyFill="1" applyAlignment="1">
      <alignment horizontal="right"/>
    </xf>
    <xf numFmtId="0" fontId="7" fillId="30" borderId="48" xfId="43" applyFont="1" applyFill="1" applyBorder="1"/>
    <xf numFmtId="0" fontId="7" fillId="30" borderId="0" xfId="43" applyFont="1" applyFill="1" applyBorder="1" applyAlignment="1"/>
    <xf numFmtId="0" fontId="30" fillId="30" borderId="0" xfId="43" applyFont="1" applyFill="1"/>
    <xf numFmtId="3" fontId="15" fillId="22" borderId="0" xfId="43" applyNumberFormat="1" applyFont="1" applyFill="1" applyBorder="1"/>
    <xf numFmtId="3" fontId="7" fillId="22" borderId="0" xfId="43" applyNumberFormat="1" applyFont="1" applyFill="1" applyBorder="1"/>
    <xf numFmtId="0" fontId="7" fillId="28" borderId="0" xfId="43" applyFont="1" applyFill="1" applyAlignment="1">
      <alignment horizontal="left" wrapText="1"/>
    </xf>
    <xf numFmtId="0" fontId="9" fillId="28" borderId="0" xfId="43" applyFont="1" applyFill="1" applyAlignment="1">
      <alignment horizontal="center"/>
    </xf>
    <xf numFmtId="0" fontId="11" fillId="28" borderId="0" xfId="43" applyFont="1" applyFill="1" applyAlignment="1">
      <alignment horizontal="center"/>
    </xf>
    <xf numFmtId="15" fontId="9" fillId="30" borderId="0" xfId="86" applyNumberFormat="1" applyFont="1" applyFill="1" applyAlignment="1">
      <alignment horizontal="center"/>
    </xf>
    <xf numFmtId="167" fontId="0" fillId="28" borderId="0" xfId="43" applyNumberFormat="1" applyFont="1" applyFill="1"/>
    <xf numFmtId="3" fontId="34" fillId="28" borderId="15" xfId="43" applyNumberFormat="1" applyFont="1" applyFill="1" applyBorder="1"/>
    <xf numFmtId="3" fontId="7" fillId="28" borderId="0" xfId="43" applyNumberFormat="1" applyFont="1" applyFill="1" applyAlignment="1">
      <alignment horizontal="centerContinuous"/>
    </xf>
    <xf numFmtId="10" fontId="51" fillId="27" borderId="15" xfId="99" applyNumberFormat="1" applyFont="1" applyFill="1" applyBorder="1" applyAlignment="1">
      <alignment horizontal="center"/>
    </xf>
    <xf numFmtId="10" fontId="51" fillId="28" borderId="15" xfId="99" applyNumberFormat="1" applyFont="1" applyFill="1" applyBorder="1" applyAlignment="1">
      <alignment horizontal="center"/>
    </xf>
    <xf numFmtId="10" fontId="16" fillId="28" borderId="15" xfId="99" applyNumberFormat="1" applyFont="1" applyFill="1" applyBorder="1" applyAlignment="1">
      <alignment horizontal="center"/>
    </xf>
    <xf numFmtId="10" fontId="7" fillId="28" borderId="26" xfId="99" applyNumberFormat="1" applyFont="1" applyFill="1" applyBorder="1"/>
    <xf numFmtId="10" fontId="50" fillId="27" borderId="15" xfId="99" applyNumberFormat="1" applyFont="1" applyFill="1" applyBorder="1" applyAlignment="1">
      <alignment horizontal="center"/>
    </xf>
    <xf numFmtId="3" fontId="13" fillId="0" borderId="15" xfId="43" applyNumberFormat="1" applyFont="1" applyFill="1" applyBorder="1"/>
    <xf numFmtId="10" fontId="18" fillId="28" borderId="15" xfId="99" applyNumberFormat="1" applyFont="1" applyFill="1" applyBorder="1" applyAlignment="1">
      <alignment horizontal="center"/>
    </xf>
    <xf numFmtId="0" fontId="8" fillId="28" borderId="0" xfId="43" applyFont="1" applyFill="1" applyAlignment="1"/>
    <xf numFmtId="0" fontId="107" fillId="0" borderId="0" xfId="43" applyFont="1" applyFill="1"/>
    <xf numFmtId="166" fontId="7" fillId="28" borderId="0" xfId="86" applyNumberFormat="1" applyFont="1" applyFill="1"/>
    <xf numFmtId="190" fontId="7" fillId="28" borderId="0" xfId="86" applyNumberFormat="1" applyFont="1" applyFill="1"/>
    <xf numFmtId="190" fontId="0" fillId="28" borderId="0" xfId="86" applyNumberFormat="1" applyFont="1" applyFill="1"/>
    <xf numFmtId="190" fontId="6" fillId="28" borderId="0" xfId="86" applyNumberFormat="1" applyFont="1" applyFill="1" applyAlignment="1">
      <alignment horizontal="centerContinuous"/>
    </xf>
    <xf numFmtId="190" fontId="6" fillId="28" borderId="0" xfId="86" applyNumberFormat="1" applyFont="1" applyFill="1"/>
    <xf numFmtId="190" fontId="7" fillId="28" borderId="0" xfId="86" applyNumberFormat="1" applyFont="1" applyFill="1" applyAlignment="1">
      <alignment horizontal="right"/>
    </xf>
    <xf numFmtId="0" fontId="22" fillId="28" borderId="14" xfId="43" applyFont="1" applyFill="1" applyBorder="1" applyAlignment="1">
      <alignment horizontal="center"/>
    </xf>
    <xf numFmtId="0" fontId="107" fillId="28" borderId="20" xfId="90" applyFont="1" applyFill="1" applyBorder="1" applyAlignment="1">
      <alignment horizontal="left" wrapText="1"/>
    </xf>
    <xf numFmtId="190" fontId="7" fillId="28" borderId="15" xfId="86" applyNumberFormat="1" applyFont="1" applyFill="1" applyBorder="1"/>
    <xf numFmtId="0" fontId="0" fillId="28" borderId="31" xfId="43" applyFont="1" applyFill="1" applyBorder="1"/>
    <xf numFmtId="190" fontId="5" fillId="28" borderId="0" xfId="86" applyNumberFormat="1" applyFont="1" applyFill="1"/>
    <xf numFmtId="169" fontId="0" fillId="28" borderId="0" xfId="85" applyNumberFormat="1" applyFont="1" applyFill="1"/>
    <xf numFmtId="191" fontId="30" fillId="28" borderId="0" xfId="86" applyNumberFormat="1" applyFont="1" applyFill="1" applyAlignment="1">
      <alignment horizontal="right"/>
    </xf>
    <xf numFmtId="191" fontId="7" fillId="28" borderId="0" xfId="86" applyNumberFormat="1" applyFont="1" applyFill="1"/>
    <xf numFmtId="0" fontId="38" fillId="28" borderId="0" xfId="43" applyFont="1" applyFill="1"/>
    <xf numFmtId="191" fontId="7" fillId="28" borderId="0" xfId="86" applyNumberFormat="1" applyFont="1" applyFill="1" applyAlignment="1">
      <alignment horizontal="right"/>
    </xf>
    <xf numFmtId="49" fontId="7" fillId="28" borderId="20" xfId="43" applyNumberFormat="1" applyFont="1" applyFill="1" applyBorder="1" applyAlignment="1">
      <alignment horizontal="center" vertical="center" wrapText="1"/>
    </xf>
    <xf numFmtId="15" fontId="7" fillId="28" borderId="32" xfId="43" applyNumberFormat="1" applyFont="1" applyFill="1" applyBorder="1" applyAlignment="1">
      <alignment horizontal="center" vertical="center" wrapText="1"/>
    </xf>
    <xf numFmtId="49" fontId="33" fillId="28" borderId="36" xfId="43" applyNumberFormat="1" applyFont="1" applyFill="1" applyBorder="1" applyAlignment="1">
      <alignment horizontal="center" vertical="center" wrapText="1"/>
    </xf>
    <xf numFmtId="166" fontId="7" fillId="28" borderId="0" xfId="43" applyNumberFormat="1" applyFont="1" applyFill="1"/>
    <xf numFmtId="166" fontId="7" fillId="28" borderId="0" xfId="86" applyNumberFormat="1" applyFont="1" applyFill="1" applyAlignment="1">
      <alignment horizontal="right"/>
    </xf>
    <xf numFmtId="166" fontId="13" fillId="28" borderId="20" xfId="86" applyNumberFormat="1" applyFont="1" applyFill="1" applyBorder="1" applyAlignment="1" applyProtection="1"/>
    <xf numFmtId="166" fontId="7" fillId="28" borderId="20" xfId="86" applyNumberFormat="1" applyFont="1" applyFill="1" applyBorder="1" applyAlignment="1">
      <alignment horizontal="center"/>
    </xf>
    <xf numFmtId="166" fontId="7" fillId="28" borderId="15" xfId="86" applyNumberFormat="1" applyFont="1" applyFill="1" applyBorder="1" applyAlignment="1">
      <alignment horizontal="center"/>
    </xf>
    <xf numFmtId="166" fontId="7" fillId="28" borderId="20" xfId="86" applyNumberFormat="1" applyFont="1" applyFill="1" applyBorder="1" applyAlignment="1">
      <alignment horizontal="right"/>
    </xf>
    <xf numFmtId="166" fontId="7" fillId="28" borderId="15" xfId="86" applyNumberFormat="1" applyFont="1" applyFill="1" applyBorder="1" applyAlignment="1">
      <alignment horizontal="right"/>
    </xf>
    <xf numFmtId="166" fontId="7" fillId="28" borderId="21" xfId="86" applyNumberFormat="1" applyFont="1" applyFill="1" applyBorder="1" applyAlignment="1">
      <alignment horizontal="right"/>
    </xf>
    <xf numFmtId="166" fontId="13" fillId="28" borderId="15" xfId="86" applyNumberFormat="1" applyFont="1" applyFill="1" applyBorder="1" applyAlignment="1" applyProtection="1">
      <alignment horizontal="right"/>
    </xf>
    <xf numFmtId="0" fontId="31" fillId="28" borderId="16" xfId="43" applyFont="1" applyFill="1" applyBorder="1" applyAlignment="1">
      <alignment horizontal="left"/>
    </xf>
    <xf numFmtId="0" fontId="5" fillId="28" borderId="37" xfId="43" applyFont="1" applyFill="1" applyBorder="1" applyAlignment="1">
      <alignment horizontal="left"/>
    </xf>
    <xf numFmtId="166" fontId="5" fillId="28" borderId="21" xfId="86" applyNumberFormat="1" applyFont="1" applyFill="1" applyBorder="1" applyAlignment="1">
      <alignment horizontal="right"/>
    </xf>
    <xf numFmtId="166" fontId="50" fillId="27" borderId="64" xfId="86" applyNumberFormat="1" applyFont="1" applyFill="1" applyBorder="1" applyAlignment="1">
      <alignment horizontal="right" vertical="center" wrapText="1"/>
    </xf>
    <xf numFmtId="166" fontId="50" fillId="27" borderId="25" xfId="86" applyNumberFormat="1" applyFont="1" applyFill="1" applyBorder="1" applyAlignment="1">
      <alignment horizontal="right" vertical="center" wrapText="1"/>
    </xf>
    <xf numFmtId="0" fontId="0" fillId="28" borderId="0" xfId="43" applyFont="1" applyFill="1" applyAlignment="1">
      <alignment horizontal="left"/>
    </xf>
    <xf numFmtId="166" fontId="0" fillId="28" borderId="0" xfId="86" applyNumberFormat="1" applyFont="1" applyFill="1" applyAlignment="1">
      <alignment horizontal="right"/>
    </xf>
    <xf numFmtId="171" fontId="8" fillId="0" borderId="15" xfId="85" applyNumberFormat="1" applyFont="1" applyFill="1" applyBorder="1"/>
    <xf numFmtId="0" fontId="9" fillId="28" borderId="0" xfId="43" applyFont="1" applyFill="1" applyAlignment="1">
      <alignment horizontal="centerContinuous"/>
    </xf>
    <xf numFmtId="49" fontId="7" fillId="28" borderId="25" xfId="91" applyNumberFormat="1" applyFont="1" applyFill="1" applyBorder="1" applyAlignment="1">
      <alignment horizontal="center"/>
    </xf>
    <xf numFmtId="0" fontId="50" fillId="27" borderId="34" xfId="43" applyFont="1" applyFill="1" applyBorder="1" applyAlignment="1">
      <alignment horizontal="left" vertical="center" wrapText="1"/>
    </xf>
    <xf numFmtId="183" fontId="50" fillId="27" borderId="34" xfId="51" applyNumberFormat="1" applyFont="1" applyFill="1" applyBorder="1" applyAlignment="1">
      <alignment horizontal="center" vertical="center" wrapText="1"/>
    </xf>
    <xf numFmtId="0" fontId="11" fillId="0" borderId="15" xfId="43" applyFont="1" applyBorder="1"/>
    <xf numFmtId="0" fontId="53" fillId="27" borderId="15" xfId="91" applyFont="1" applyFill="1" applyBorder="1" applyAlignment="1">
      <alignment vertical="center"/>
    </xf>
    <xf numFmtId="183" fontId="53" fillId="27" borderId="15" xfId="51" applyNumberFormat="1" applyFont="1" applyFill="1" applyBorder="1" applyAlignment="1">
      <alignment horizontal="center" vertical="center" wrapText="1"/>
    </xf>
    <xf numFmtId="0" fontId="53" fillId="28" borderId="15" xfId="91" applyFont="1" applyFill="1" applyBorder="1" applyAlignment="1">
      <alignment vertical="center"/>
    </xf>
    <xf numFmtId="183" fontId="53" fillId="28" borderId="15" xfId="51" applyNumberFormat="1" applyFont="1" applyFill="1" applyBorder="1" applyAlignment="1">
      <alignment horizontal="center" vertical="center" wrapText="1"/>
    </xf>
    <xf numFmtId="183" fontId="11" fillId="28" borderId="15" xfId="51" applyNumberFormat="1" applyFont="1" applyFill="1" applyBorder="1" applyAlignment="1">
      <alignment horizontal="center"/>
    </xf>
    <xf numFmtId="183" fontId="7" fillId="28" borderId="15" xfId="51" applyNumberFormat="1" applyFont="1" applyFill="1" applyBorder="1" applyAlignment="1">
      <alignment horizontal="center"/>
    </xf>
    <xf numFmtId="0" fontId="7" fillId="28" borderId="15" xfId="91" applyFont="1" applyFill="1" applyBorder="1"/>
    <xf numFmtId="183" fontId="7" fillId="28" borderId="15" xfId="51" applyNumberFormat="1" applyFont="1" applyFill="1" applyBorder="1" applyAlignment="1">
      <alignment horizontal="center" vertical="center" wrapText="1"/>
    </xf>
    <xf numFmtId="183" fontId="7" fillId="28" borderId="26" xfId="51" applyNumberFormat="1" applyFont="1" applyFill="1" applyBorder="1" applyAlignment="1">
      <alignment horizontal="center"/>
    </xf>
    <xf numFmtId="0" fontId="44" fillId="28" borderId="0" xfId="43" applyFont="1" applyFill="1" applyAlignment="1" applyProtection="1">
      <alignment horizontal="centerContinuous"/>
    </xf>
    <xf numFmtId="0" fontId="44" fillId="28" borderId="0" xfId="43" applyFont="1" applyFill="1" applyAlignment="1">
      <alignment horizontal="centerContinuous"/>
    </xf>
    <xf numFmtId="0" fontId="44" fillId="28" borderId="0" xfId="43" applyFont="1" applyFill="1" applyBorder="1" applyAlignment="1">
      <alignment horizontal="centerContinuous"/>
    </xf>
    <xf numFmtId="0" fontId="83" fillId="28" borderId="0" xfId="43" applyFont="1" applyFill="1" applyBorder="1" applyAlignment="1">
      <alignment horizontal="centerContinuous"/>
    </xf>
    <xf numFmtId="0" fontId="44" fillId="28" borderId="0" xfId="43" applyFont="1" applyFill="1" applyBorder="1"/>
    <xf numFmtId="0" fontId="44" fillId="28" borderId="0" xfId="43" applyFont="1" applyFill="1" applyBorder="1" applyAlignment="1">
      <alignment horizontal="center"/>
    </xf>
    <xf numFmtId="0" fontId="83" fillId="28" borderId="67" xfId="43" applyFont="1" applyFill="1" applyBorder="1" applyAlignment="1">
      <alignment horizontal="centerContinuous"/>
    </xf>
    <xf numFmtId="0" fontId="44" fillId="28" borderId="67" xfId="43" applyFont="1" applyFill="1" applyBorder="1"/>
    <xf numFmtId="3" fontId="7" fillId="30" borderId="27" xfId="92" applyNumberFormat="1" applyFont="1" applyFill="1" applyBorder="1"/>
    <xf numFmtId="3" fontId="7" fillId="0" borderId="27" xfId="43" applyNumberFormat="1" applyFont="1" applyFill="1" applyBorder="1" applyAlignment="1">
      <alignment horizontal="right" vertical="center"/>
    </xf>
    <xf numFmtId="3" fontId="7" fillId="28" borderId="66" xfId="43" applyNumberFormat="1" applyFont="1" applyFill="1" applyBorder="1" applyAlignment="1">
      <alignment horizontal="center" vertical="center" wrapText="1"/>
    </xf>
    <xf numFmtId="167" fontId="50" fillId="27" borderId="21" xfId="86" applyFont="1" applyFill="1" applyBorder="1" applyAlignment="1" applyProtection="1">
      <alignment horizontal="center"/>
    </xf>
    <xf numFmtId="167" fontId="9" fillId="28" borderId="21" xfId="86" applyFont="1" applyFill="1" applyBorder="1" applyProtection="1"/>
    <xf numFmtId="167" fontId="7" fillId="28" borderId="21" xfId="86" applyFont="1" applyFill="1" applyBorder="1" applyAlignment="1" applyProtection="1">
      <alignment horizontal="center"/>
    </xf>
    <xf numFmtId="167" fontId="7" fillId="28" borderId="33" xfId="86" applyFont="1" applyFill="1" applyBorder="1" applyAlignment="1" applyProtection="1">
      <alignment horizontal="right"/>
    </xf>
    <xf numFmtId="171" fontId="9" fillId="28" borderId="15" xfId="85" applyNumberFormat="1" applyFont="1" applyFill="1" applyBorder="1" applyAlignment="1"/>
    <xf numFmtId="171" fontId="11" fillId="28" borderId="15" xfId="85" applyNumberFormat="1" applyFont="1" applyFill="1" applyBorder="1" applyAlignment="1"/>
    <xf numFmtId="171" fontId="13" fillId="28" borderId="15" xfId="85" applyNumberFormat="1" applyFont="1" applyFill="1" applyBorder="1" applyAlignment="1"/>
    <xf numFmtId="0" fontId="7" fillId="28" borderId="0" xfId="89" applyFont="1" applyFill="1"/>
    <xf numFmtId="0" fontId="9" fillId="28" borderId="0" xfId="89" applyFont="1" applyFill="1" applyAlignment="1"/>
    <xf numFmtId="0" fontId="7" fillId="28" borderId="0" xfId="89" applyFont="1" applyFill="1" applyBorder="1"/>
    <xf numFmtId="183" fontId="7" fillId="28" borderId="21" xfId="43" applyNumberFormat="1" applyFont="1" applyFill="1" applyBorder="1" applyAlignment="1">
      <alignment horizontal="right"/>
    </xf>
    <xf numFmtId="183" fontId="7" fillId="28" borderId="39" xfId="43" applyNumberFormat="1" applyFont="1" applyFill="1" applyBorder="1" applyAlignment="1">
      <alignment horizontal="right"/>
    </xf>
    <xf numFmtId="183" fontId="7" fillId="28" borderId="0" xfId="43" applyNumberFormat="1" applyFont="1" applyFill="1" applyBorder="1" applyAlignment="1">
      <alignment horizontal="right"/>
    </xf>
    <xf numFmtId="183" fontId="8" fillId="28" borderId="0" xfId="43" applyNumberFormat="1" applyFont="1" applyFill="1" applyBorder="1" applyAlignment="1">
      <alignment horizontal="right"/>
    </xf>
    <xf numFmtId="183" fontId="8" fillId="28" borderId="39" xfId="43" applyNumberFormat="1" applyFont="1" applyFill="1" applyBorder="1" applyAlignment="1">
      <alignment horizontal="right"/>
    </xf>
    <xf numFmtId="168" fontId="7" fillId="28" borderId="0" xfId="85" applyFont="1" applyFill="1"/>
    <xf numFmtId="168" fontId="7" fillId="28" borderId="0" xfId="85" applyFont="1" applyFill="1" applyBorder="1"/>
    <xf numFmtId="168" fontId="8" fillId="28" borderId="15" xfId="85" applyFont="1" applyFill="1" applyBorder="1"/>
    <xf numFmtId="167" fontId="7" fillId="28" borderId="32" xfId="86" applyFont="1" applyFill="1" applyBorder="1" applyAlignment="1">
      <alignment horizontal="right"/>
    </xf>
    <xf numFmtId="167" fontId="7" fillId="28" borderId="33" xfId="86" applyFont="1" applyFill="1" applyBorder="1" applyAlignment="1">
      <alignment horizontal="right"/>
    </xf>
    <xf numFmtId="0" fontId="11" fillId="0" borderId="0" xfId="89" applyFont="1" applyFill="1" applyAlignment="1">
      <alignment wrapText="1"/>
    </xf>
    <xf numFmtId="0" fontId="8" fillId="28" borderId="28" xfId="43" applyFont="1" applyFill="1" applyBorder="1" applyAlignment="1">
      <alignment horizontal="center"/>
    </xf>
    <xf numFmtId="3" fontId="7" fillId="28" borderId="20" xfId="86" applyNumberFormat="1" applyFont="1" applyFill="1" applyBorder="1"/>
    <xf numFmtId="0" fontId="0" fillId="0" borderId="0" xfId="0" applyAlignment="1">
      <alignment wrapText="1"/>
    </xf>
    <xf numFmtId="0" fontId="7" fillId="28" borderId="34" xfId="43" applyFont="1" applyFill="1" applyBorder="1" applyAlignment="1">
      <alignment horizontal="center"/>
    </xf>
    <xf numFmtId="10" fontId="8" fillId="28" borderId="15" xfId="99" applyNumberFormat="1" applyFont="1" applyFill="1" applyBorder="1" applyAlignment="1">
      <alignment horizontal="center"/>
    </xf>
    <xf numFmtId="10" fontId="7" fillId="28" borderId="15" xfId="99" applyNumberFormat="1" applyFont="1" applyFill="1" applyBorder="1" applyAlignment="1">
      <alignment horizontal="center"/>
    </xf>
    <xf numFmtId="10" fontId="7" fillId="0" borderId="15" xfId="99" applyNumberFormat="1" applyFont="1" applyFill="1" applyBorder="1" applyAlignment="1">
      <alignment horizontal="center"/>
    </xf>
    <xf numFmtId="10" fontId="7" fillId="30" borderId="15" xfId="99" applyNumberFormat="1" applyFont="1" applyFill="1" applyBorder="1" applyAlignment="1">
      <alignment horizontal="center"/>
    </xf>
    <xf numFmtId="0" fontId="15" fillId="28" borderId="0" xfId="43" applyFont="1" applyFill="1" applyAlignment="1">
      <alignment horizontal="right"/>
    </xf>
    <xf numFmtId="0" fontId="50" fillId="27" borderId="15" xfId="43" applyFont="1" applyFill="1" applyBorder="1" applyAlignment="1">
      <alignment horizontal="left"/>
    </xf>
    <xf numFmtId="3" fontId="7" fillId="30" borderId="48" xfId="43" applyNumberFormat="1" applyFont="1" applyFill="1" applyBorder="1" applyAlignment="1">
      <alignment horizontal="right" vertical="center"/>
    </xf>
    <xf numFmtId="3" fontId="7" fillId="30" borderId="49" xfId="43" applyNumberFormat="1" applyFont="1" applyFill="1" applyBorder="1" applyAlignment="1">
      <alignment horizontal="right" vertical="center"/>
    </xf>
    <xf numFmtId="0" fontId="7" fillId="30" borderId="27" xfId="43" applyFont="1" applyFill="1" applyBorder="1"/>
    <xf numFmtId="3" fontId="7" fillId="28" borderId="41" xfId="43" applyNumberFormat="1" applyFont="1" applyFill="1" applyBorder="1" applyAlignment="1">
      <alignment horizontal="right" vertical="center"/>
    </xf>
    <xf numFmtId="3" fontId="7" fillId="0" borderId="48" xfId="43" applyNumberFormat="1" applyFont="1" applyFill="1" applyBorder="1" applyAlignment="1">
      <alignment horizontal="right" vertical="center"/>
    </xf>
    <xf numFmtId="166" fontId="19" fillId="0" borderId="0" xfId="43" applyNumberFormat="1" applyFont="1" applyFill="1"/>
    <xf numFmtId="3" fontId="44" fillId="28" borderId="0" xfId="43" applyNumberFormat="1" applyFont="1" applyFill="1" applyBorder="1" applyAlignment="1">
      <alignment horizontal="center"/>
    </xf>
    <xf numFmtId="167" fontId="0" fillId="0" borderId="0" xfId="0" applyNumberFormat="1"/>
    <xf numFmtId="41" fontId="7" fillId="28" borderId="0" xfId="85" applyNumberFormat="1" applyFont="1" applyFill="1"/>
    <xf numFmtId="41" fontId="7" fillId="28" borderId="0" xfId="85" applyNumberFormat="1" applyFont="1" applyFill="1" applyBorder="1"/>
    <xf numFmtId="168" fontId="8" fillId="28" borderId="16" xfId="85" applyFont="1" applyFill="1" applyBorder="1"/>
    <xf numFmtId="171" fontId="8" fillId="28" borderId="15" xfId="85" applyNumberFormat="1" applyFont="1" applyFill="1" applyBorder="1" applyAlignment="1"/>
    <xf numFmtId="171" fontId="11" fillId="28" borderId="15" xfId="85" applyNumberFormat="1" applyFont="1" applyFill="1" applyBorder="1" applyAlignment="1">
      <alignment horizontal="right"/>
    </xf>
    <xf numFmtId="174" fontId="7" fillId="28" borderId="0" xfId="86" applyNumberFormat="1" applyFont="1" applyFill="1" applyBorder="1" applyAlignment="1">
      <alignment horizontal="center"/>
    </xf>
    <xf numFmtId="174" fontId="7" fillId="28" borderId="26" xfId="86" applyNumberFormat="1" applyFont="1" applyFill="1" applyBorder="1" applyAlignment="1">
      <alignment horizontal="center"/>
    </xf>
    <xf numFmtId="3" fontId="19" fillId="30" borderId="15" xfId="43" applyNumberFormat="1" applyFont="1" applyFill="1" applyBorder="1"/>
    <xf numFmtId="3" fontId="7" fillId="0" borderId="49" xfId="43" applyNumberFormat="1" applyFont="1" applyFill="1" applyBorder="1" applyAlignment="1">
      <alignment horizontal="right" vertical="center"/>
    </xf>
    <xf numFmtId="3" fontId="7" fillId="0" borderId="50" xfId="43" applyNumberFormat="1" applyFont="1" applyFill="1" applyBorder="1" applyAlignment="1">
      <alignment horizontal="right" vertical="center"/>
    </xf>
    <xf numFmtId="0" fontId="7" fillId="28" borderId="0" xfId="92" applyFont="1" applyFill="1" applyAlignment="1">
      <alignment vertical="center"/>
    </xf>
    <xf numFmtId="0" fontId="44" fillId="28" borderId="0" xfId="43" applyFont="1" applyFill="1"/>
    <xf numFmtId="43" fontId="8" fillId="28" borderId="65" xfId="85" applyNumberFormat="1" applyFont="1" applyFill="1" applyBorder="1" applyAlignment="1">
      <alignment horizontal="right"/>
    </xf>
    <xf numFmtId="14" fontId="7" fillId="28" borderId="0" xfId="43" applyNumberFormat="1" applyFont="1" applyFill="1" applyBorder="1" applyAlignment="1">
      <alignment horizontal="center"/>
    </xf>
    <xf numFmtId="174" fontId="7" fillId="28" borderId="15" xfId="86" applyNumberFormat="1" applyFont="1" applyFill="1" applyBorder="1" applyAlignment="1">
      <alignment horizontal="center"/>
    </xf>
    <xf numFmtId="174" fontId="7" fillId="28" borderId="14" xfId="86" applyNumberFormat="1" applyFont="1" applyFill="1" applyBorder="1" applyAlignment="1">
      <alignment horizontal="center"/>
    </xf>
    <xf numFmtId="1" fontId="7" fillId="28" borderId="0" xfId="43" applyNumberFormat="1" applyFont="1" applyFill="1" applyBorder="1"/>
    <xf numFmtId="3" fontId="7" fillId="28" borderId="99" xfId="43" applyNumberFormat="1" applyFont="1" applyFill="1" applyBorder="1" applyAlignment="1">
      <alignment horizontal="right" vertical="center"/>
    </xf>
    <xf numFmtId="3" fontId="7" fillId="28" borderId="98" xfId="43" applyNumberFormat="1" applyFont="1" applyFill="1" applyBorder="1" applyAlignment="1">
      <alignment horizontal="right" vertical="center"/>
    </xf>
    <xf numFmtId="3" fontId="7" fillId="28" borderId="101" xfId="43" applyNumberFormat="1" applyFont="1" applyFill="1" applyBorder="1" applyAlignment="1">
      <alignment horizontal="right" vertical="center"/>
    </xf>
    <xf numFmtId="1" fontId="7" fillId="30" borderId="97" xfId="43" applyNumberFormat="1" applyFont="1" applyFill="1" applyBorder="1"/>
    <xf numFmtId="0" fontId="7" fillId="30" borderId="98" xfId="43" applyFont="1" applyFill="1" applyBorder="1"/>
    <xf numFmtId="0" fontId="7" fillId="30" borderId="0" xfId="43" applyFont="1" applyFill="1" applyBorder="1"/>
    <xf numFmtId="0" fontId="7" fillId="30" borderId="100" xfId="43" applyFont="1" applyFill="1" applyBorder="1"/>
    <xf numFmtId="0" fontId="7" fillId="30" borderId="101" xfId="43" applyFont="1" applyFill="1" applyBorder="1"/>
    <xf numFmtId="3" fontId="7" fillId="30" borderId="19" xfId="43" applyNumberFormat="1" applyFont="1" applyFill="1" applyBorder="1" applyAlignment="1">
      <alignment horizontal="right"/>
    </xf>
    <xf numFmtId="167" fontId="111" fillId="30" borderId="0" xfId="86" applyFont="1" applyFill="1"/>
    <xf numFmtId="192" fontId="7" fillId="30" borderId="70" xfId="43" applyNumberFormat="1" applyFont="1" applyFill="1" applyBorder="1" applyAlignment="1">
      <alignment horizontal="center"/>
    </xf>
    <xf numFmtId="168" fontId="7" fillId="0" borderId="0" xfId="85" applyFont="1"/>
    <xf numFmtId="183" fontId="11" fillId="0" borderId="0" xfId="43" applyNumberFormat="1" applyFont="1" applyFill="1"/>
    <xf numFmtId="171" fontId="7" fillId="28" borderId="15" xfId="85" applyNumberFormat="1" applyFont="1" applyFill="1" applyBorder="1" applyAlignment="1"/>
    <xf numFmtId="171" fontId="8" fillId="28" borderId="16" xfId="85" applyNumberFormat="1" applyFont="1" applyFill="1" applyBorder="1" applyAlignment="1"/>
    <xf numFmtId="167" fontId="0" fillId="0" borderId="16" xfId="371" applyFont="1" applyFill="1" applyBorder="1"/>
    <xf numFmtId="165" fontId="7" fillId="28" borderId="35" xfId="371" applyNumberFormat="1" applyFont="1" applyFill="1" applyBorder="1"/>
    <xf numFmtId="165" fontId="7" fillId="28" borderId="69" xfId="371" applyNumberFormat="1" applyFont="1" applyFill="1" applyBorder="1"/>
    <xf numFmtId="165" fontId="7" fillId="28" borderId="20" xfId="371" applyNumberFormat="1" applyFont="1" applyFill="1" applyBorder="1"/>
    <xf numFmtId="165" fontId="7" fillId="28" borderId="70" xfId="371" applyNumberFormat="1" applyFont="1" applyFill="1" applyBorder="1"/>
    <xf numFmtId="165" fontId="8" fillId="28" borderId="42" xfId="371" applyNumberFormat="1" applyFont="1" applyFill="1" applyBorder="1"/>
    <xf numFmtId="165" fontId="8" fillId="28" borderId="70" xfId="371" applyNumberFormat="1" applyFont="1" applyFill="1" applyBorder="1"/>
    <xf numFmtId="165" fontId="8" fillId="28" borderId="20" xfId="371" applyNumberFormat="1" applyFont="1" applyFill="1" applyBorder="1"/>
    <xf numFmtId="165" fontId="8" fillId="28" borderId="15" xfId="371" applyNumberFormat="1" applyFont="1" applyFill="1" applyBorder="1"/>
    <xf numFmtId="165" fontId="8" fillId="27" borderId="65" xfId="43" applyNumberFormat="1" applyFont="1" applyFill="1" applyBorder="1" applyAlignment="1">
      <alignment horizontal="center"/>
    </xf>
    <xf numFmtId="165" fontId="7" fillId="28" borderId="57" xfId="371" applyNumberFormat="1" applyFont="1" applyFill="1" applyBorder="1"/>
    <xf numFmtId="165" fontId="7" fillId="28" borderId="72" xfId="371" applyNumberFormat="1" applyFont="1" applyFill="1" applyBorder="1"/>
    <xf numFmtId="165" fontId="8" fillId="27" borderId="54" xfId="43" applyNumberFormat="1" applyFont="1" applyFill="1" applyBorder="1" applyAlignment="1">
      <alignment horizontal="center"/>
    </xf>
    <xf numFmtId="165" fontId="8" fillId="27" borderId="15" xfId="43" applyNumberFormat="1" applyFont="1" applyFill="1" applyBorder="1" applyAlignment="1">
      <alignment horizontal="center"/>
    </xf>
    <xf numFmtId="165" fontId="8" fillId="28" borderId="34" xfId="371" applyNumberFormat="1" applyFont="1" applyFill="1" applyBorder="1"/>
    <xf numFmtId="0" fontId="8" fillId="28" borderId="0" xfId="43" applyFont="1" applyFill="1" applyAlignment="1">
      <alignment vertical="center"/>
    </xf>
    <xf numFmtId="173" fontId="8" fillId="28" borderId="95" xfId="374" applyNumberFormat="1" applyFont="1" applyFill="1" applyBorder="1" applyAlignment="1">
      <alignment horizontal="center"/>
    </xf>
    <xf numFmtId="173" fontId="8" fillId="28" borderId="94" xfId="374" applyNumberFormat="1" applyFont="1" applyFill="1" applyBorder="1" applyAlignment="1">
      <alignment horizontal="center"/>
    </xf>
    <xf numFmtId="167" fontId="0" fillId="28" borderId="0" xfId="371" applyFont="1" applyFill="1"/>
    <xf numFmtId="173" fontId="8" fillId="28" borderId="96" xfId="374" applyNumberFormat="1" applyFont="1" applyFill="1" applyBorder="1" applyAlignment="1">
      <alignment horizontal="center"/>
    </xf>
    <xf numFmtId="173" fontId="8" fillId="28" borderId="0" xfId="374" applyNumberFormat="1" applyFont="1" applyFill="1" applyAlignment="1">
      <alignment horizontal="center"/>
    </xf>
    <xf numFmtId="179" fontId="8" fillId="28" borderId="0" xfId="372" applyNumberFormat="1" applyFont="1" applyFill="1" applyBorder="1" applyAlignment="1">
      <alignment horizontal="center"/>
    </xf>
    <xf numFmtId="181" fontId="8" fillId="28" borderId="0" xfId="372" applyNumberFormat="1" applyFont="1" applyFill="1" applyAlignment="1">
      <alignment horizontal="center"/>
    </xf>
    <xf numFmtId="3" fontId="19" fillId="0" borderId="15" xfId="43" applyNumberFormat="1" applyFont="1" applyFill="1" applyBorder="1"/>
    <xf numFmtId="0" fontId="8" fillId="0" borderId="27" xfId="43" applyFont="1" applyFill="1" applyBorder="1"/>
    <xf numFmtId="168" fontId="7" fillId="28" borderId="0" xfId="85" applyFont="1" applyFill="1" applyBorder="1" applyAlignment="1">
      <alignment horizontal="right" vertical="center"/>
    </xf>
    <xf numFmtId="168" fontId="6" fillId="0" borderId="0" xfId="85" applyFont="1" applyFill="1"/>
    <xf numFmtId="3" fontId="7" fillId="28" borderId="0" xfId="85" applyNumberFormat="1" applyFont="1" applyFill="1" applyAlignment="1">
      <alignment horizontal="right" vertical="center"/>
    </xf>
    <xf numFmtId="3" fontId="7" fillId="28" borderId="0" xfId="85" applyNumberFormat="1" applyFont="1" applyFill="1" applyBorder="1" applyAlignment="1">
      <alignment horizontal="center"/>
    </xf>
    <xf numFmtId="3" fontId="8" fillId="28" borderId="29" xfId="43" applyNumberFormat="1" applyFont="1" applyFill="1" applyBorder="1" applyAlignment="1">
      <alignment horizontal="center"/>
    </xf>
    <xf numFmtId="3" fontId="8" fillId="28" borderId="35" xfId="43" applyNumberFormat="1" applyFont="1" applyFill="1" applyBorder="1" applyAlignment="1">
      <alignment horizontal="center"/>
    </xf>
    <xf numFmtId="3" fontId="8" fillId="28" borderId="30" xfId="43" applyNumberFormat="1" applyFont="1" applyFill="1" applyBorder="1" applyAlignment="1">
      <alignment horizontal="center"/>
    </xf>
    <xf numFmtId="3" fontId="7" fillId="28" borderId="14" xfId="86" applyNumberFormat="1" applyFont="1" applyFill="1" applyBorder="1"/>
    <xf numFmtId="3" fontId="7" fillId="28" borderId="21" xfId="86" applyNumberFormat="1" applyFont="1" applyFill="1" applyBorder="1"/>
    <xf numFmtId="3" fontId="7" fillId="28" borderId="61" xfId="85" applyNumberFormat="1" applyFont="1" applyFill="1" applyBorder="1" applyAlignment="1">
      <alignment horizontal="center"/>
    </xf>
    <xf numFmtId="3" fontId="7" fillId="28" borderId="42" xfId="85" applyNumberFormat="1" applyFont="1" applyFill="1" applyBorder="1" applyAlignment="1">
      <alignment horizontal="center"/>
    </xf>
    <xf numFmtId="3" fontId="7" fillId="28" borderId="84" xfId="85" applyNumberFormat="1" applyFont="1" applyFill="1" applyBorder="1" applyAlignment="1">
      <alignment horizontal="center"/>
    </xf>
    <xf numFmtId="174" fontId="7" fillId="28" borderId="16" xfId="86" applyNumberFormat="1" applyFont="1" applyFill="1" applyBorder="1" applyAlignment="1">
      <alignment horizontal="center"/>
    </xf>
    <xf numFmtId="14" fontId="7" fillId="28" borderId="26" xfId="43" applyNumberFormat="1" applyFont="1" applyFill="1" applyBorder="1" applyAlignment="1">
      <alignment horizontal="center"/>
    </xf>
    <xf numFmtId="0" fontId="7" fillId="28" borderId="28" xfId="43" applyFont="1" applyFill="1" applyBorder="1" applyAlignment="1">
      <alignment horizontal="center" vertical="center" wrapText="1"/>
    </xf>
    <xf numFmtId="0" fontId="113" fillId="31" borderId="14" xfId="43" applyFont="1" applyFill="1" applyBorder="1"/>
    <xf numFmtId="3" fontId="113" fillId="31" borderId="15" xfId="43" applyNumberFormat="1" applyFont="1" applyFill="1" applyBorder="1"/>
    <xf numFmtId="0" fontId="53" fillId="0" borderId="14" xfId="43" applyFont="1" applyFill="1" applyBorder="1"/>
    <xf numFmtId="3" fontId="50" fillId="0" borderId="15" xfId="43" applyNumberFormat="1" applyFont="1" applyFill="1" applyBorder="1"/>
    <xf numFmtId="3" fontId="13" fillId="30" borderId="15" xfId="43" applyNumberFormat="1" applyFont="1" applyFill="1" applyBorder="1"/>
    <xf numFmtId="0" fontId="54" fillId="27" borderId="14" xfId="43" applyFont="1" applyFill="1" applyBorder="1"/>
    <xf numFmtId="10" fontId="54" fillId="27" borderId="25" xfId="43" applyNumberFormat="1" applyFont="1" applyFill="1" applyBorder="1" applyAlignment="1">
      <alignment horizontal="center"/>
    </xf>
    <xf numFmtId="0" fontId="7" fillId="30" borderId="14" xfId="43" applyFont="1" applyFill="1" applyBorder="1"/>
    <xf numFmtId="172" fontId="114" fillId="28" borderId="15" xfId="43" applyNumberFormat="1" applyFont="1" applyFill="1" applyBorder="1" applyAlignment="1" applyProtection="1"/>
    <xf numFmtId="180" fontId="5" fillId="28" borderId="14" xfId="43" applyNumberFormat="1" applyFont="1" applyFill="1" applyBorder="1" applyAlignment="1">
      <alignment horizontal="center"/>
    </xf>
    <xf numFmtId="0" fontId="5" fillId="28" borderId="20" xfId="90" applyFont="1" applyFill="1" applyBorder="1" applyAlignment="1">
      <alignment horizontal="left" wrapText="1"/>
    </xf>
    <xf numFmtId="191" fontId="116" fillId="28" borderId="15" xfId="86" applyNumberFormat="1" applyFont="1" applyFill="1" applyBorder="1" applyAlignment="1" applyProtection="1">
      <alignment horizontal="center" vertical="center" wrapText="1"/>
    </xf>
    <xf numFmtId="166" fontId="117" fillId="28" borderId="20" xfId="86" applyNumberFormat="1" applyFont="1" applyFill="1" applyBorder="1" applyAlignment="1" applyProtection="1"/>
    <xf numFmtId="166" fontId="117" fillId="28" borderId="15" xfId="86" applyNumberFormat="1" applyFont="1" applyFill="1" applyBorder="1" applyAlignment="1" applyProtection="1"/>
    <xf numFmtId="0" fontId="7" fillId="28" borderId="14" xfId="43" applyFont="1" applyFill="1" applyBorder="1" applyAlignment="1">
      <alignment horizontal="left" vertical="center" wrapText="1"/>
    </xf>
    <xf numFmtId="168" fontId="108" fillId="28" borderId="14" xfId="85" applyFont="1" applyFill="1" applyBorder="1"/>
    <xf numFmtId="171" fontId="108" fillId="28" borderId="15" xfId="85" applyNumberFormat="1" applyFont="1" applyFill="1" applyBorder="1"/>
    <xf numFmtId="171" fontId="8" fillId="28" borderId="0" xfId="85" applyNumberFormat="1" applyFont="1" applyFill="1" applyBorder="1" applyAlignment="1">
      <alignment horizontal="center"/>
    </xf>
    <xf numFmtId="41" fontId="8" fillId="28" borderId="0" xfId="85" applyNumberFormat="1" applyFont="1" applyFill="1" applyBorder="1" applyAlignment="1">
      <alignment horizontal="center"/>
    </xf>
    <xf numFmtId="171" fontId="8" fillId="28" borderId="24" xfId="85" applyNumberFormat="1" applyFont="1" applyFill="1" applyBorder="1" applyAlignment="1">
      <alignment horizontal="center"/>
    </xf>
    <xf numFmtId="171" fontId="8" fillId="28" borderId="28" xfId="85" applyNumberFormat="1" applyFont="1" applyFill="1" applyBorder="1" applyAlignment="1">
      <alignment horizontal="center"/>
    </xf>
    <xf numFmtId="41" fontId="8" fillId="28" borderId="34" xfId="85" applyNumberFormat="1" applyFont="1" applyFill="1" applyBorder="1" applyAlignment="1">
      <alignment horizontal="center" vertical="center"/>
    </xf>
    <xf numFmtId="41" fontId="8" fillId="28" borderId="16" xfId="85" applyNumberFormat="1" applyFont="1" applyFill="1" applyBorder="1" applyAlignment="1">
      <alignment horizontal="center" vertical="center"/>
    </xf>
    <xf numFmtId="168" fontId="7" fillId="28" borderId="15" xfId="85" applyFont="1" applyFill="1" applyBorder="1"/>
    <xf numFmtId="168" fontId="7" fillId="28" borderId="16" xfId="85" applyFont="1" applyFill="1" applyBorder="1"/>
    <xf numFmtId="171" fontId="7" fillId="28" borderId="15" xfId="85" applyNumberFormat="1" applyFont="1" applyFill="1" applyBorder="1" applyAlignment="1">
      <alignment horizontal="right"/>
    </xf>
    <xf numFmtId="171" fontId="7" fillId="28" borderId="16" xfId="85" applyNumberFormat="1" applyFont="1" applyFill="1" applyBorder="1" applyAlignment="1">
      <alignment horizontal="right"/>
    </xf>
    <xf numFmtId="171" fontId="8" fillId="30" borderId="15" xfId="85" applyNumberFormat="1" applyFont="1" applyFill="1" applyBorder="1" applyAlignment="1"/>
    <xf numFmtId="0" fontId="34" fillId="0" borderId="14" xfId="43" applyFont="1" applyFill="1" applyBorder="1"/>
    <xf numFmtId="0" fontId="8" fillId="28" borderId="14" xfId="43" applyFont="1" applyFill="1" applyBorder="1" applyAlignment="1">
      <alignment horizontal="center"/>
    </xf>
    <xf numFmtId="0" fontId="8" fillId="28" borderId="16" xfId="43" applyFont="1" applyFill="1" applyBorder="1" applyAlignment="1">
      <alignment horizontal="center"/>
    </xf>
    <xf numFmtId="0" fontId="8" fillId="28" borderId="17" xfId="43" applyFont="1" applyFill="1" applyBorder="1" applyAlignment="1">
      <alignment horizontal="center"/>
    </xf>
    <xf numFmtId="3" fontId="8" fillId="0" borderId="22" xfId="86" applyNumberFormat="1" applyFont="1" applyFill="1" applyBorder="1"/>
    <xf numFmtId="3" fontId="8" fillId="0" borderId="79" xfId="86" applyNumberFormat="1" applyFont="1" applyFill="1" applyBorder="1"/>
    <xf numFmtId="3" fontId="8" fillId="0" borderId="23" xfId="86" applyNumberFormat="1" applyFont="1" applyFill="1" applyBorder="1"/>
    <xf numFmtId="165" fontId="7" fillId="28" borderId="57" xfId="86" applyNumberFormat="1" applyFont="1" applyFill="1" applyBorder="1"/>
    <xf numFmtId="165" fontId="7" fillId="28" borderId="72" xfId="86" applyNumberFormat="1" applyFont="1" applyFill="1" applyBorder="1"/>
    <xf numFmtId="165" fontId="7" fillId="28" borderId="70" xfId="86" applyNumberFormat="1" applyFont="1" applyFill="1" applyBorder="1"/>
    <xf numFmtId="165" fontId="7" fillId="28" borderId="20" xfId="86" applyNumberFormat="1" applyFont="1" applyFill="1" applyBorder="1"/>
    <xf numFmtId="165" fontId="8" fillId="28" borderId="15" xfId="86" applyNumberFormat="1" applyFont="1" applyFill="1" applyBorder="1" applyAlignment="1">
      <alignment horizontal="right"/>
    </xf>
    <xf numFmtId="165" fontId="9" fillId="28" borderId="54" xfId="86" applyNumberFormat="1" applyFont="1" applyFill="1" applyBorder="1" applyAlignment="1">
      <alignment horizontal="center" vertical="center"/>
    </xf>
    <xf numFmtId="165" fontId="8" fillId="28" borderId="71" xfId="86" applyNumberFormat="1" applyFont="1" applyFill="1" applyBorder="1" applyAlignment="1">
      <alignment horizontal="center" vertical="center"/>
    </xf>
    <xf numFmtId="165" fontId="9" fillId="28" borderId="68" xfId="86" applyNumberFormat="1" applyFont="1" applyFill="1" applyBorder="1" applyAlignment="1">
      <alignment horizontal="center" vertical="center"/>
    </xf>
    <xf numFmtId="165" fontId="9" fillId="28" borderId="26" xfId="86" applyNumberFormat="1" applyFont="1" applyFill="1" applyBorder="1" applyAlignment="1">
      <alignment horizontal="center" vertical="center"/>
    </xf>
    <xf numFmtId="166" fontId="13" fillId="28" borderId="14" xfId="86" applyNumberFormat="1" applyFont="1" applyFill="1" applyBorder="1" applyAlignment="1" applyProtection="1">
      <alignment horizontal="right"/>
    </xf>
    <xf numFmtId="168" fontId="7" fillId="0" borderId="0" xfId="85" applyFont="1" applyFill="1" applyAlignment="1">
      <alignment horizontal="center"/>
    </xf>
    <xf numFmtId="168" fontId="5" fillId="0" borderId="0" xfId="85" applyFont="1" applyFill="1"/>
    <xf numFmtId="3" fontId="8" fillId="28" borderId="0" xfId="43" applyNumberFormat="1" applyFont="1" applyFill="1" applyBorder="1" applyAlignment="1">
      <alignment horizontal="right" vertical="center"/>
    </xf>
    <xf numFmtId="0" fontId="34" fillId="0" borderId="26" xfId="43" applyFont="1" applyFill="1" applyBorder="1"/>
    <xf numFmtId="171" fontId="34" fillId="0" borderId="26" xfId="85" applyNumberFormat="1" applyFont="1" applyFill="1" applyBorder="1"/>
    <xf numFmtId="0" fontId="48" fillId="27" borderId="24" xfId="43" applyFont="1" applyFill="1" applyBorder="1" applyAlignment="1">
      <alignment horizontal="center" vertical="center" wrapText="1"/>
    </xf>
    <xf numFmtId="0" fontId="48" fillId="27" borderId="81" xfId="43" applyFont="1" applyFill="1" applyBorder="1" applyAlignment="1">
      <alignment horizontal="center" vertical="center" wrapText="1"/>
    </xf>
    <xf numFmtId="0" fontId="8" fillId="28" borderId="70" xfId="43" applyFont="1" applyFill="1" applyBorder="1" applyAlignment="1">
      <alignment horizontal="center"/>
    </xf>
    <xf numFmtId="0" fontId="7" fillId="28" borderId="70" xfId="43" applyFont="1" applyFill="1" applyBorder="1" applyAlignment="1">
      <alignment horizontal="center"/>
    </xf>
    <xf numFmtId="3" fontId="6" fillId="28" borderId="15" xfId="43" applyNumberFormat="1" applyFont="1" applyFill="1" applyBorder="1"/>
    <xf numFmtId="0" fontId="22" fillId="28" borderId="0" xfId="43" applyFont="1" applyFill="1" applyBorder="1" applyAlignment="1">
      <alignment horizontal="center"/>
    </xf>
    <xf numFmtId="0" fontId="7" fillId="28" borderId="0" xfId="43" applyFont="1" applyFill="1" applyBorder="1" applyAlignment="1">
      <alignment horizontal="center"/>
    </xf>
    <xf numFmtId="190" fontId="29" fillId="28" borderId="15" xfId="86" applyNumberFormat="1" applyFont="1" applyFill="1" applyBorder="1"/>
    <xf numFmtId="190" fontId="64" fillId="27" borderId="15" xfId="86" applyNumberFormat="1" applyFont="1" applyFill="1" applyBorder="1" applyAlignment="1">
      <alignment horizontal="right"/>
    </xf>
    <xf numFmtId="190" fontId="5" fillId="28" borderId="26" xfId="86" applyNumberFormat="1" applyFont="1" applyFill="1" applyBorder="1"/>
    <xf numFmtId="190" fontId="6" fillId="28" borderId="15" xfId="86" applyNumberFormat="1" applyFont="1" applyFill="1" applyBorder="1"/>
    <xf numFmtId="190" fontId="6" fillId="28" borderId="38" xfId="86" applyNumberFormat="1" applyFont="1" applyFill="1" applyBorder="1"/>
    <xf numFmtId="1" fontId="7" fillId="28" borderId="70" xfId="43" applyNumberFormat="1" applyFont="1" applyFill="1" applyBorder="1" applyAlignment="1">
      <alignment horizontal="center"/>
    </xf>
    <xf numFmtId="1" fontId="7" fillId="28" borderId="70" xfId="43" applyNumberFormat="1" applyFont="1" applyFill="1" applyBorder="1" applyAlignment="1" applyProtection="1">
      <alignment horizontal="center" vertical="center" wrapText="1"/>
    </xf>
    <xf numFmtId="1" fontId="7" fillId="28" borderId="68" xfId="43" applyNumberFormat="1" applyFont="1" applyFill="1" applyBorder="1" applyAlignment="1" applyProtection="1">
      <alignment horizontal="center" vertical="center" wrapText="1"/>
    </xf>
    <xf numFmtId="166" fontId="13" fillId="28" borderId="15" xfId="86" applyNumberFormat="1" applyFont="1" applyFill="1" applyBorder="1" applyAlignment="1" applyProtection="1"/>
    <xf numFmtId="167" fontId="7" fillId="28" borderId="26" xfId="86" applyFont="1" applyFill="1" applyBorder="1" applyAlignment="1">
      <alignment horizontal="right"/>
    </xf>
    <xf numFmtId="10" fontId="53" fillId="27" borderId="0" xfId="99" applyNumberFormat="1" applyFont="1" applyFill="1" applyBorder="1" applyAlignment="1" applyProtection="1">
      <alignment horizontal="right"/>
    </xf>
    <xf numFmtId="10" fontId="53" fillId="27" borderId="16" xfId="99" applyNumberFormat="1" applyFont="1" applyFill="1" applyBorder="1" applyAlignment="1" applyProtection="1">
      <alignment horizontal="right"/>
    </xf>
    <xf numFmtId="0" fontId="53" fillId="27" borderId="34" xfId="43" applyNumberFormat="1" applyFont="1" applyFill="1" applyBorder="1" applyAlignment="1" applyProtection="1"/>
    <xf numFmtId="0" fontId="53" fillId="27" borderId="15" xfId="43" applyNumberFormat="1" applyFont="1" applyFill="1" applyBorder="1" applyAlignment="1" applyProtection="1"/>
    <xf numFmtId="0" fontId="28" fillId="28" borderId="54" xfId="43" applyNumberFormat="1" applyFont="1" applyFill="1" applyBorder="1" applyAlignment="1" applyProtection="1"/>
    <xf numFmtId="0" fontId="27" fillId="28" borderId="15" xfId="43" applyNumberFormat="1" applyFont="1" applyFill="1" applyBorder="1" applyAlignment="1" applyProtection="1"/>
    <xf numFmtId="0" fontId="28" fillId="28" borderId="38" xfId="43" applyNumberFormat="1" applyFont="1" applyFill="1" applyBorder="1" applyProtection="1"/>
    <xf numFmtId="3" fontId="15" fillId="30" borderId="31" xfId="43" applyNumberFormat="1" applyFont="1" applyFill="1" applyBorder="1"/>
    <xf numFmtId="0" fontId="48" fillId="27" borderId="69" xfId="43" applyFont="1" applyFill="1" applyBorder="1"/>
    <xf numFmtId="0" fontId="89" fillId="27" borderId="70" xfId="43" applyFont="1" applyFill="1" applyBorder="1" applyAlignment="1">
      <alignment horizontal="center"/>
    </xf>
    <xf numFmtId="0" fontId="56" fillId="27" borderId="68" xfId="43" applyFont="1" applyFill="1" applyBorder="1"/>
    <xf numFmtId="3" fontId="20" fillId="28" borderId="69" xfId="43" applyNumberFormat="1" applyFont="1" applyFill="1" applyBorder="1"/>
    <xf numFmtId="0" fontId="56" fillId="27" borderId="26" xfId="43" applyFont="1" applyFill="1" applyBorder="1" applyAlignment="1">
      <alignment horizontal="center"/>
    </xf>
    <xf numFmtId="3" fontId="20" fillId="28" borderId="34" xfId="43" applyNumberFormat="1" applyFont="1" applyFill="1" applyBorder="1"/>
    <xf numFmtId="0" fontId="54" fillId="27" borderId="60" xfId="43" applyFont="1" applyFill="1" applyBorder="1" applyAlignment="1">
      <alignment horizontal="center" vertical="center" wrapText="1"/>
    </xf>
    <xf numFmtId="165" fontId="8" fillId="28" borderId="20" xfId="86" applyNumberFormat="1" applyFont="1" applyFill="1" applyBorder="1"/>
    <xf numFmtId="165" fontId="7" fillId="27" borderId="78" xfId="43" applyNumberFormat="1" applyFont="1" applyFill="1" applyBorder="1"/>
    <xf numFmtId="165" fontId="7" fillId="27" borderId="27" xfId="43" applyNumberFormat="1" applyFont="1" applyFill="1" applyBorder="1"/>
    <xf numFmtId="0" fontId="7" fillId="27" borderId="27" xfId="43" applyFont="1" applyFill="1" applyBorder="1"/>
    <xf numFmtId="0" fontId="7" fillId="30" borderId="41" xfId="43" applyFont="1" applyFill="1" applyBorder="1"/>
    <xf numFmtId="0" fontId="7" fillId="0" borderId="102" xfId="43" applyFont="1" applyFill="1" applyBorder="1"/>
    <xf numFmtId="3" fontId="7" fillId="0" borderId="102" xfId="43" applyNumberFormat="1" applyFont="1" applyFill="1" applyBorder="1" applyAlignment="1">
      <alignment horizontal="right" vertical="center"/>
    </xf>
    <xf numFmtId="0" fontId="7" fillId="0" borderId="41" xfId="43" applyFont="1" applyFill="1" applyBorder="1"/>
    <xf numFmtId="3" fontId="7" fillId="0" borderId="41" xfId="43" applyNumberFormat="1" applyFont="1" applyFill="1" applyBorder="1" applyAlignment="1">
      <alignment horizontal="right" vertical="center"/>
    </xf>
    <xf numFmtId="3" fontId="7" fillId="28" borderId="97" xfId="43" applyNumberFormat="1" applyFont="1" applyFill="1" applyBorder="1" applyAlignment="1">
      <alignment horizontal="right" vertical="center"/>
    </xf>
    <xf numFmtId="3" fontId="7" fillId="0" borderId="101" xfId="43" applyNumberFormat="1" applyFont="1" applyFill="1" applyBorder="1" applyAlignment="1">
      <alignment horizontal="right" vertical="center"/>
    </xf>
    <xf numFmtId="0" fontId="8" fillId="30" borderId="46" xfId="43" applyFont="1" applyFill="1" applyBorder="1" applyAlignment="1">
      <alignment horizontal="left" vertical="center"/>
    </xf>
    <xf numFmtId="168" fontId="7" fillId="28" borderId="0" xfId="85" applyFont="1" applyFill="1" applyAlignment="1">
      <alignment horizontal="center"/>
    </xf>
    <xf numFmtId="3" fontId="51" fillId="30" borderId="15" xfId="43" applyNumberFormat="1" applyFont="1" applyFill="1" applyBorder="1"/>
    <xf numFmtId="10" fontId="15" fillId="28" borderId="15" xfId="99" applyNumberFormat="1" applyFont="1" applyFill="1" applyBorder="1"/>
    <xf numFmtId="0" fontId="122" fillId="28" borderId="20" xfId="43" applyFont="1" applyFill="1" applyBorder="1"/>
    <xf numFmtId="0" fontId="123" fillId="28" borderId="20" xfId="43" applyFont="1" applyFill="1" applyBorder="1"/>
    <xf numFmtId="0" fontId="124" fillId="28" borderId="70" xfId="43" applyFont="1" applyFill="1" applyBorder="1" applyAlignment="1">
      <alignment horizontal="center"/>
    </xf>
    <xf numFmtId="0" fontId="125" fillId="28" borderId="20" xfId="43" applyFont="1" applyFill="1" applyBorder="1"/>
    <xf numFmtId="0" fontId="126" fillId="28" borderId="70" xfId="43" applyFont="1" applyFill="1" applyBorder="1" applyAlignment="1">
      <alignment horizontal="center"/>
    </xf>
    <xf numFmtId="0" fontId="127" fillId="28" borderId="20" xfId="43" applyFont="1" applyFill="1" applyBorder="1"/>
    <xf numFmtId="0" fontId="128" fillId="28" borderId="70" xfId="43" applyFont="1" applyFill="1" applyBorder="1" applyAlignment="1">
      <alignment horizontal="center"/>
    </xf>
    <xf numFmtId="0" fontId="121" fillId="28" borderId="20" xfId="43" applyFont="1" applyFill="1" applyBorder="1"/>
    <xf numFmtId="0" fontId="121" fillId="28" borderId="20" xfId="43" applyFont="1" applyFill="1" applyBorder="1" applyAlignment="1">
      <alignment horizontal="center"/>
    </xf>
    <xf numFmtId="192" fontId="121" fillId="30" borderId="70" xfId="43" applyNumberFormat="1" applyFont="1" applyFill="1" applyBorder="1" applyAlignment="1">
      <alignment horizontal="center"/>
    </xf>
    <xf numFmtId="10" fontId="121" fillId="28" borderId="20" xfId="99" applyNumberFormat="1" applyFont="1" applyFill="1" applyBorder="1" applyAlignment="1">
      <alignment horizontal="center"/>
    </xf>
    <xf numFmtId="0" fontId="121" fillId="28" borderId="70" xfId="43" applyFont="1" applyFill="1" applyBorder="1" applyAlignment="1">
      <alignment horizontal="center"/>
    </xf>
    <xf numFmtId="0" fontId="129" fillId="28" borderId="20" xfId="43" applyFont="1" applyFill="1" applyBorder="1"/>
    <xf numFmtId="10" fontId="129" fillId="28" borderId="20" xfId="99" applyNumberFormat="1" applyFont="1" applyFill="1" applyBorder="1" applyAlignment="1">
      <alignment horizontal="center"/>
    </xf>
    <xf numFmtId="0" fontId="129" fillId="28" borderId="70" xfId="43" applyFont="1" applyFill="1" applyBorder="1" applyAlignment="1">
      <alignment horizontal="center"/>
    </xf>
    <xf numFmtId="192" fontId="129" fillId="30" borderId="70" xfId="43" applyNumberFormat="1" applyFont="1" applyFill="1" applyBorder="1" applyAlignment="1">
      <alignment horizontal="center"/>
    </xf>
    <xf numFmtId="0" fontId="130" fillId="28" borderId="20" xfId="43" applyFont="1" applyFill="1" applyBorder="1"/>
    <xf numFmtId="10" fontId="121" fillId="0" borderId="20" xfId="99" applyNumberFormat="1" applyFont="1" applyFill="1" applyBorder="1" applyAlignment="1">
      <alignment horizontal="center"/>
    </xf>
    <xf numFmtId="173" fontId="121" fillId="0" borderId="20" xfId="99" applyNumberFormat="1" applyFont="1" applyFill="1" applyBorder="1" applyAlignment="1">
      <alignment horizontal="center"/>
    </xf>
    <xf numFmtId="0" fontId="131" fillId="28" borderId="20" xfId="43" applyFont="1" applyFill="1" applyBorder="1"/>
    <xf numFmtId="173" fontId="129" fillId="0" borderId="20" xfId="99" applyNumberFormat="1" applyFont="1" applyFill="1" applyBorder="1" applyAlignment="1">
      <alignment horizontal="center"/>
    </xf>
    <xf numFmtId="0" fontId="129" fillId="28" borderId="20" xfId="43" applyFont="1" applyFill="1" applyBorder="1" applyAlignment="1">
      <alignment horizontal="center"/>
    </xf>
    <xf numFmtId="0" fontId="121" fillId="30" borderId="70" xfId="43" applyNumberFormat="1" applyFont="1" applyFill="1" applyBorder="1" applyAlignment="1">
      <alignment horizontal="center"/>
    </xf>
    <xf numFmtId="3" fontId="132" fillId="27" borderId="18" xfId="43" applyNumberFormat="1" applyFont="1" applyFill="1" applyBorder="1" applyAlignment="1">
      <alignment vertical="center"/>
    </xf>
    <xf numFmtId="15" fontId="121" fillId="28" borderId="19" xfId="43" applyNumberFormat="1" applyFont="1" applyFill="1" applyBorder="1" applyAlignment="1">
      <alignment horizontal="center"/>
    </xf>
    <xf numFmtId="15" fontId="121" fillId="0" borderId="19" xfId="43" applyNumberFormat="1" applyFont="1" applyFill="1" applyBorder="1" applyAlignment="1">
      <alignment horizontal="center"/>
    </xf>
    <xf numFmtId="3" fontId="132" fillId="27" borderId="17" xfId="43" applyNumberFormat="1" applyFont="1" applyFill="1" applyBorder="1" applyAlignment="1">
      <alignment vertical="center"/>
    </xf>
    <xf numFmtId="3" fontId="133" fillId="27" borderId="18" xfId="43" applyNumberFormat="1" applyFont="1" applyFill="1" applyBorder="1" applyAlignment="1">
      <alignment vertical="center"/>
    </xf>
    <xf numFmtId="15" fontId="129" fillId="28" borderId="19" xfId="43" applyNumberFormat="1" applyFont="1" applyFill="1" applyBorder="1" applyAlignment="1">
      <alignment horizontal="center"/>
    </xf>
    <xf numFmtId="0" fontId="8" fillId="0" borderId="0" xfId="43" applyFont="1"/>
    <xf numFmtId="173" fontId="8" fillId="28" borderId="105" xfId="374" applyNumberFormat="1" applyFont="1" applyFill="1" applyBorder="1" applyAlignment="1">
      <alignment horizontal="center"/>
    </xf>
    <xf numFmtId="173" fontId="8" fillId="28" borderId="106" xfId="374" applyNumberFormat="1" applyFont="1" applyFill="1" applyBorder="1" applyAlignment="1">
      <alignment horizontal="center"/>
    </xf>
    <xf numFmtId="173" fontId="8" fillId="28" borderId="107" xfId="374" applyNumberFormat="1" applyFont="1" applyFill="1" applyBorder="1" applyAlignment="1">
      <alignment horizontal="center"/>
    </xf>
    <xf numFmtId="165" fontId="7" fillId="28" borderId="53" xfId="371" applyNumberFormat="1" applyFont="1" applyFill="1" applyBorder="1"/>
    <xf numFmtId="165" fontId="7" fillId="28" borderId="0" xfId="371" applyNumberFormat="1" applyFont="1" applyFill="1" applyBorder="1"/>
    <xf numFmtId="165" fontId="8" fillId="28" borderId="0" xfId="371" applyNumberFormat="1" applyFont="1" applyFill="1" applyBorder="1"/>
    <xf numFmtId="0" fontId="0" fillId="0" borderId="0" xfId="43" applyFont="1" applyFill="1" applyBorder="1"/>
    <xf numFmtId="0" fontId="54" fillId="27" borderId="63" xfId="43" applyFont="1" applyFill="1" applyBorder="1" applyAlignment="1">
      <alignment horizontal="center" vertical="center"/>
    </xf>
    <xf numFmtId="171" fontId="11" fillId="28" borderId="16" xfId="85" applyNumberFormat="1" applyFont="1" applyFill="1" applyBorder="1" applyAlignment="1"/>
    <xf numFmtId="171" fontId="9" fillId="28" borderId="15" xfId="85" applyNumberFormat="1" applyFont="1" applyFill="1" applyBorder="1" applyAlignment="1">
      <alignment wrapText="1"/>
    </xf>
    <xf numFmtId="171" fontId="9" fillId="28" borderId="16" xfId="85" applyNumberFormat="1" applyFont="1" applyFill="1" applyBorder="1" applyAlignment="1"/>
    <xf numFmtId="0" fontId="134" fillId="27" borderId="14" xfId="43" applyFont="1" applyFill="1" applyBorder="1"/>
    <xf numFmtId="171" fontId="134" fillId="27" borderId="15" xfId="85" applyNumberFormat="1" applyFont="1" applyFill="1" applyBorder="1"/>
    <xf numFmtId="0" fontId="134" fillId="31" borderId="14" xfId="43" applyFont="1" applyFill="1" applyBorder="1"/>
    <xf numFmtId="171" fontId="134" fillId="31" borderId="15" xfId="85" applyNumberFormat="1" applyFont="1" applyFill="1" applyBorder="1" applyAlignment="1">
      <alignment horizontal="right"/>
    </xf>
    <xf numFmtId="0" fontId="54" fillId="27" borderId="109" xfId="43" applyFont="1" applyFill="1" applyBorder="1" applyAlignment="1">
      <alignment horizontal="center"/>
    </xf>
    <xf numFmtId="179" fontId="8" fillId="28" borderId="111" xfId="372" applyNumberFormat="1" applyFont="1" applyFill="1" applyBorder="1" applyAlignment="1">
      <alignment horizontal="center"/>
    </xf>
    <xf numFmtId="179" fontId="8" fillId="28" borderId="107" xfId="372" applyNumberFormat="1" applyFont="1" applyFill="1" applyBorder="1" applyAlignment="1">
      <alignment horizontal="center"/>
    </xf>
    <xf numFmtId="179" fontId="8" fillId="28" borderId="108" xfId="372" applyNumberFormat="1" applyFont="1" applyFill="1" applyBorder="1" applyAlignment="1">
      <alignment horizontal="center"/>
    </xf>
    <xf numFmtId="179" fontId="8" fillId="28" borderId="105" xfId="372" applyNumberFormat="1" applyFont="1" applyFill="1" applyBorder="1" applyAlignment="1">
      <alignment horizontal="center"/>
    </xf>
    <xf numFmtId="179" fontId="8" fillId="28" borderId="113" xfId="372" applyNumberFormat="1" applyFont="1" applyFill="1" applyBorder="1" applyAlignment="1">
      <alignment horizontal="center"/>
    </xf>
    <xf numFmtId="0" fontId="54" fillId="27" borderId="113" xfId="43" applyFont="1" applyFill="1" applyBorder="1" applyAlignment="1">
      <alignment horizontal="center" vertical="center"/>
    </xf>
    <xf numFmtId="0" fontId="54" fillId="27" borderId="112" xfId="43" applyFont="1" applyFill="1" applyBorder="1" applyAlignment="1">
      <alignment horizontal="center" vertical="center"/>
    </xf>
    <xf numFmtId="0" fontId="54" fillId="27" borderId="110" xfId="43" applyFont="1" applyFill="1" applyBorder="1" applyAlignment="1">
      <alignment horizontal="center" vertical="center"/>
    </xf>
    <xf numFmtId="0" fontId="54" fillId="27" borderId="114" xfId="43" applyFont="1" applyFill="1" applyBorder="1" applyAlignment="1">
      <alignment horizontal="center" vertical="center"/>
    </xf>
    <xf numFmtId="0" fontId="5" fillId="0" borderId="0" xfId="370"/>
    <xf numFmtId="3" fontId="7" fillId="0" borderId="0" xfId="92" applyNumberFormat="1" applyFont="1" applyFill="1" applyAlignment="1">
      <alignment horizontal="center"/>
    </xf>
    <xf numFmtId="0" fontId="11" fillId="28" borderId="0" xfId="43" applyFont="1" applyFill="1" applyAlignment="1" applyProtection="1">
      <alignment horizontal="right"/>
    </xf>
    <xf numFmtId="17" fontId="7" fillId="28" borderId="52" xfId="43" applyNumberFormat="1" applyFont="1" applyFill="1" applyBorder="1" applyAlignment="1">
      <alignment horizontal="center"/>
    </xf>
    <xf numFmtId="167" fontId="5" fillId="28" borderId="0" xfId="86" applyFill="1"/>
    <xf numFmtId="0" fontId="115" fillId="28" borderId="0" xfId="43" applyFont="1" applyFill="1"/>
    <xf numFmtId="3" fontId="7" fillId="28" borderId="0" xfId="92" applyNumberFormat="1" applyFont="1" applyFill="1" applyAlignment="1">
      <alignment horizontal="center" vertical="center"/>
    </xf>
    <xf numFmtId="3" fontId="8" fillId="0" borderId="46" xfId="43" applyNumberFormat="1" applyFont="1" applyFill="1" applyBorder="1" applyAlignment="1">
      <alignment horizontal="right" vertical="center"/>
    </xf>
    <xf numFmtId="3" fontId="7" fillId="0" borderId="47" xfId="43" applyNumberFormat="1" applyFont="1" applyFill="1" applyBorder="1" applyAlignment="1">
      <alignment horizontal="right" vertical="center"/>
    </xf>
    <xf numFmtId="3" fontId="7" fillId="28" borderId="0" xfId="92" applyNumberFormat="1" applyFont="1" applyFill="1" applyBorder="1" applyAlignment="1">
      <alignment horizontal="center"/>
    </xf>
    <xf numFmtId="1" fontId="7" fillId="0" borderId="49" xfId="43" applyNumberFormat="1" applyFont="1" applyFill="1" applyBorder="1"/>
    <xf numFmtId="3" fontId="7" fillId="0" borderId="117" xfId="43" applyNumberFormat="1" applyFont="1" applyFill="1" applyBorder="1" applyAlignment="1">
      <alignment horizontal="right" vertical="center"/>
    </xf>
    <xf numFmtId="0" fontId="7" fillId="0" borderId="117" xfId="43" applyFont="1" applyFill="1" applyBorder="1"/>
    <xf numFmtId="3" fontId="7" fillId="0" borderId="27" xfId="92" applyNumberFormat="1" applyFont="1" applyFill="1" applyBorder="1"/>
    <xf numFmtId="1" fontId="7" fillId="0" borderId="27" xfId="92" applyNumberFormat="1" applyFont="1" applyFill="1" applyBorder="1"/>
    <xf numFmtId="3" fontId="7" fillId="0" borderId="51" xfId="92" applyNumberFormat="1" applyFont="1" applyFill="1" applyBorder="1"/>
    <xf numFmtId="1" fontId="7" fillId="0" borderId="41" xfId="92" applyNumberFormat="1" applyFont="1" applyFill="1" applyBorder="1"/>
    <xf numFmtId="3" fontId="7" fillId="0" borderId="51" xfId="43" applyNumberFormat="1" applyFont="1" applyFill="1" applyBorder="1" applyAlignment="1">
      <alignment horizontal="right" vertical="center"/>
    </xf>
    <xf numFmtId="0" fontId="7" fillId="30" borderId="27" xfId="92" applyFont="1" applyFill="1" applyBorder="1"/>
    <xf numFmtId="0" fontId="7" fillId="0" borderId="0" xfId="92" applyFont="1" applyFill="1"/>
    <xf numFmtId="168" fontId="115" fillId="28" borderId="0" xfId="85" applyFont="1" applyFill="1"/>
    <xf numFmtId="0" fontId="7" fillId="28" borderId="47" xfId="43" applyFont="1" applyFill="1" applyBorder="1"/>
    <xf numFmtId="0" fontId="7" fillId="28" borderId="48" xfId="43" applyFont="1" applyFill="1" applyBorder="1"/>
    <xf numFmtId="0" fontId="7" fillId="28" borderId="50" xfId="43" applyFont="1" applyFill="1" applyBorder="1"/>
    <xf numFmtId="0" fontId="7" fillId="28" borderId="0" xfId="43" applyFont="1" applyFill="1" applyBorder="1" applyAlignment="1"/>
    <xf numFmtId="3" fontId="7" fillId="0" borderId="49" xfId="43" applyNumberFormat="1" applyFont="1" applyFill="1" applyBorder="1"/>
    <xf numFmtId="1" fontId="7" fillId="28" borderId="49" xfId="43" applyNumberFormat="1" applyFont="1" applyFill="1" applyBorder="1"/>
    <xf numFmtId="0" fontId="108" fillId="28" borderId="0" xfId="43" applyFont="1" applyFill="1" applyBorder="1"/>
    <xf numFmtId="1" fontId="7" fillId="28" borderId="27" xfId="92" applyNumberFormat="1" applyFont="1" applyFill="1" applyBorder="1"/>
    <xf numFmtId="1" fontId="7" fillId="28" borderId="41" xfId="92" applyNumberFormat="1" applyFont="1" applyFill="1" applyBorder="1"/>
    <xf numFmtId="194" fontId="7" fillId="28" borderId="0" xfId="85" applyNumberFormat="1" applyFont="1" applyFill="1" applyAlignment="1">
      <alignment horizontal="right" vertical="center"/>
    </xf>
    <xf numFmtId="3" fontId="8" fillId="0" borderId="27" xfId="43" applyNumberFormat="1" applyFont="1" applyFill="1" applyBorder="1" applyAlignment="1">
      <alignment horizontal="right" vertical="center"/>
    </xf>
    <xf numFmtId="3" fontId="121" fillId="28" borderId="0" xfId="43" applyNumberFormat="1" applyFont="1" applyFill="1" applyAlignment="1">
      <alignment horizontal="center"/>
    </xf>
    <xf numFmtId="168" fontId="108" fillId="28" borderId="0" xfId="85" applyFont="1" applyFill="1"/>
    <xf numFmtId="193" fontId="113" fillId="28" borderId="0" xfId="85" applyNumberFormat="1" applyFont="1" applyFill="1" applyAlignment="1">
      <alignment horizontal="center"/>
    </xf>
    <xf numFmtId="3" fontId="108" fillId="28" borderId="0" xfId="43" applyNumberFormat="1" applyFont="1" applyFill="1" applyAlignment="1">
      <alignment horizontal="center"/>
    </xf>
    <xf numFmtId="195" fontId="137" fillId="0" borderId="0" xfId="85" applyNumberFormat="1" applyFont="1" applyFill="1" applyAlignment="1">
      <alignment horizontal="center" vertical="center"/>
    </xf>
    <xf numFmtId="193" fontId="137" fillId="0" borderId="0" xfId="85" applyNumberFormat="1" applyFont="1" applyFill="1" applyAlignment="1">
      <alignment horizontal="center"/>
    </xf>
    <xf numFmtId="193" fontId="113" fillId="0" borderId="0" xfId="85" applyNumberFormat="1" applyFont="1" applyFill="1" applyAlignment="1">
      <alignment horizontal="center"/>
    </xf>
    <xf numFmtId="1" fontId="7" fillId="0" borderId="102" xfId="43" applyNumberFormat="1" applyFont="1" applyFill="1" applyBorder="1"/>
    <xf numFmtId="0" fontId="7" fillId="0" borderId="118" xfId="43" applyFont="1" applyFill="1" applyBorder="1"/>
    <xf numFmtId="0" fontId="7" fillId="28" borderId="102" xfId="43" applyFont="1" applyFill="1" applyBorder="1"/>
    <xf numFmtId="0" fontId="33" fillId="28" borderId="0" xfId="43" applyFont="1" applyFill="1" applyBorder="1"/>
    <xf numFmtId="168" fontId="9" fillId="28" borderId="0" xfId="85" applyFont="1" applyFill="1"/>
    <xf numFmtId="0" fontId="19" fillId="28" borderId="119" xfId="43" applyFont="1" applyFill="1" applyBorder="1"/>
    <xf numFmtId="0" fontId="19" fillId="28" borderId="119" xfId="43" applyFont="1" applyFill="1" applyBorder="1" applyAlignment="1">
      <alignment vertical="center" wrapText="1"/>
    </xf>
    <xf numFmtId="168" fontId="5" fillId="28" borderId="0" xfId="85" applyFont="1" applyFill="1"/>
    <xf numFmtId="10" fontId="5" fillId="0" borderId="0" xfId="370" applyNumberFormat="1"/>
    <xf numFmtId="0" fontId="7" fillId="0" borderId="0" xfId="43" applyFont="1" applyFill="1"/>
    <xf numFmtId="165" fontId="8" fillId="27" borderId="41" xfId="43" applyNumberFormat="1" applyFont="1" applyFill="1" applyBorder="1" applyAlignment="1">
      <alignment horizontal="center"/>
    </xf>
    <xf numFmtId="165" fontId="7" fillId="28" borderId="0" xfId="86" applyNumberFormat="1" applyFont="1" applyFill="1" applyBorder="1"/>
    <xf numFmtId="165" fontId="7" fillId="28" borderId="66" xfId="86" applyNumberFormat="1" applyFont="1" applyFill="1" applyBorder="1"/>
    <xf numFmtId="165" fontId="7" fillId="28" borderId="21" xfId="86" applyNumberFormat="1" applyFont="1" applyFill="1" applyBorder="1"/>
    <xf numFmtId="0" fontId="54" fillId="27" borderId="52" xfId="43" applyFont="1" applyFill="1" applyBorder="1" applyAlignment="1">
      <alignment horizontal="center" vertical="center" wrapText="1"/>
    </xf>
    <xf numFmtId="0" fontId="54" fillId="27" borderId="64" xfId="43" applyFont="1" applyFill="1" applyBorder="1" applyAlignment="1">
      <alignment horizontal="center" vertical="center" wrapText="1"/>
    </xf>
    <xf numFmtId="165" fontId="7" fillId="28" borderId="21" xfId="371" applyNumberFormat="1" applyFont="1" applyFill="1" applyBorder="1"/>
    <xf numFmtId="165" fontId="8" fillId="28" borderId="43" xfId="86" applyNumberFormat="1" applyFont="1" applyFill="1" applyBorder="1" applyAlignment="1">
      <alignment horizontal="center" vertical="center"/>
    </xf>
    <xf numFmtId="165" fontId="9" fillId="28" borderId="33" xfId="86" applyNumberFormat="1" applyFont="1" applyFill="1" applyBorder="1" applyAlignment="1">
      <alignment horizontal="center" vertical="center"/>
    </xf>
    <xf numFmtId="165" fontId="8" fillId="27" borderId="120" xfId="43" applyNumberFormat="1" applyFont="1" applyFill="1" applyBorder="1" applyAlignment="1">
      <alignment horizontal="center"/>
    </xf>
    <xf numFmtId="0" fontId="7" fillId="0" borderId="51" xfId="43" applyFont="1" applyFill="1" applyBorder="1"/>
    <xf numFmtId="0" fontId="7" fillId="0" borderId="0" xfId="43" applyFont="1" applyFill="1" applyAlignment="1"/>
    <xf numFmtId="3" fontId="7" fillId="30" borderId="0" xfId="43" applyNumberFormat="1" applyFont="1" applyFill="1" applyBorder="1" applyAlignment="1">
      <alignment horizontal="right" vertical="center"/>
    </xf>
    <xf numFmtId="0" fontId="7" fillId="0" borderId="15" xfId="43" applyFont="1" applyFill="1" applyBorder="1"/>
    <xf numFmtId="3" fontId="15" fillId="0" borderId="14" xfId="43" applyNumberFormat="1" applyFont="1" applyFill="1" applyBorder="1"/>
    <xf numFmtId="3" fontId="15" fillId="0" borderId="15" xfId="43" applyNumberFormat="1" applyFont="1" applyFill="1" applyBorder="1"/>
    <xf numFmtId="0" fontId="7" fillId="30" borderId="0" xfId="43" applyFont="1" applyFill="1" applyAlignment="1">
      <alignment horizontal="left" wrapText="1"/>
    </xf>
    <xf numFmtId="3" fontId="34" fillId="0" borderId="15" xfId="43" applyNumberFormat="1" applyFont="1" applyFill="1" applyBorder="1"/>
    <xf numFmtId="0" fontId="0" fillId="28" borderId="0" xfId="0" applyFill="1"/>
    <xf numFmtId="0" fontId="7" fillId="28" borderId="53" xfId="43" applyFont="1" applyFill="1" applyBorder="1" applyAlignment="1">
      <alignment vertical="center" wrapText="1"/>
    </xf>
    <xf numFmtId="0" fontId="50" fillId="27" borderId="15" xfId="43" applyFont="1" applyFill="1" applyBorder="1"/>
    <xf numFmtId="0" fontId="9" fillId="28" borderId="15" xfId="43" applyFont="1" applyFill="1" applyBorder="1"/>
    <xf numFmtId="0" fontId="15" fillId="28" borderId="15" xfId="43" applyFont="1" applyFill="1" applyBorder="1"/>
    <xf numFmtId="0" fontId="7" fillId="0" borderId="0" xfId="43" applyFont="1" applyFill="1" applyAlignment="1">
      <alignment horizontal="left" wrapText="1"/>
    </xf>
    <xf numFmtId="3" fontId="5" fillId="28" borderId="0" xfId="43" applyNumberFormat="1" applyFont="1" applyFill="1" applyBorder="1"/>
    <xf numFmtId="0" fontId="58" fillId="27" borderId="15" xfId="43" applyFont="1" applyFill="1" applyBorder="1"/>
    <xf numFmtId="0" fontId="7" fillId="28" borderId="67" xfId="43" applyFont="1" applyFill="1" applyBorder="1"/>
    <xf numFmtId="3" fontId="5" fillId="28" borderId="67" xfId="43" applyNumberFormat="1" applyFont="1" applyFill="1" applyBorder="1"/>
    <xf numFmtId="0" fontId="50" fillId="27" borderId="34" xfId="43" applyFont="1" applyFill="1" applyBorder="1"/>
    <xf numFmtId="3" fontId="51" fillId="27" borderId="34" xfId="43" applyNumberFormat="1" applyFont="1" applyFill="1" applyBorder="1"/>
    <xf numFmtId="10" fontId="51" fillId="27" borderId="34" xfId="99" applyNumberFormat="1" applyFont="1" applyFill="1" applyBorder="1" applyAlignment="1">
      <alignment horizontal="center"/>
    </xf>
    <xf numFmtId="196" fontId="15" fillId="28" borderId="15" xfId="85" applyNumberFormat="1" applyFont="1" applyFill="1" applyBorder="1"/>
    <xf numFmtId="10" fontId="50" fillId="27" borderId="15" xfId="43" applyNumberFormat="1" applyFont="1" applyFill="1" applyBorder="1" applyAlignment="1">
      <alignment horizontal="center"/>
    </xf>
    <xf numFmtId="0" fontId="9" fillId="28" borderId="0" xfId="43" applyFont="1" applyFill="1" applyAlignment="1">
      <alignment horizontal="center"/>
    </xf>
    <xf numFmtId="0" fontId="112" fillId="0" borderId="0" xfId="79" applyFont="1" applyFill="1" applyAlignment="1" applyProtection="1">
      <alignment horizontal="center" vertical="center"/>
    </xf>
    <xf numFmtId="0" fontId="105" fillId="0" borderId="0" xfId="79" applyFont="1" applyFill="1" applyAlignment="1" applyProtection="1">
      <alignment horizontal="center" vertical="center"/>
    </xf>
    <xf numFmtId="0" fontId="9" fillId="28" borderId="0" xfId="43" applyFont="1" applyFill="1" applyAlignment="1">
      <alignment vertical="center"/>
    </xf>
    <xf numFmtId="0" fontId="6" fillId="28" borderId="0" xfId="43" applyFont="1" applyFill="1" applyAlignment="1">
      <alignment vertical="center"/>
    </xf>
    <xf numFmtId="0" fontId="7" fillId="28" borderId="0" xfId="43" applyFont="1" applyFill="1" applyAlignment="1">
      <alignment vertical="center"/>
    </xf>
    <xf numFmtId="3" fontId="7" fillId="28" borderId="0" xfId="43" applyNumberFormat="1" applyFont="1" applyFill="1" applyAlignment="1">
      <alignment vertical="center"/>
    </xf>
    <xf numFmtId="0" fontId="6" fillId="28" borderId="0" xfId="43" applyFont="1" applyFill="1" applyAlignment="1">
      <alignment horizontal="center" vertical="center"/>
    </xf>
    <xf numFmtId="0" fontId="7" fillId="0" borderId="0" xfId="43" applyFont="1" applyFill="1" applyAlignment="1">
      <alignment vertical="center"/>
    </xf>
    <xf numFmtId="167" fontId="7" fillId="28" borderId="0" xfId="86" applyFont="1" applyFill="1" applyAlignment="1">
      <alignment vertical="center"/>
    </xf>
    <xf numFmtId="167" fontId="7" fillId="28" borderId="0" xfId="43" applyNumberFormat="1" applyFont="1" applyFill="1" applyAlignment="1">
      <alignment vertical="center"/>
    </xf>
    <xf numFmtId="0" fontId="15" fillId="28" borderId="0" xfId="43" applyFont="1" applyFill="1" applyAlignment="1">
      <alignment vertical="center"/>
    </xf>
    <xf numFmtId="0" fontId="7" fillId="28" borderId="28" xfId="43" applyFont="1" applyFill="1" applyBorder="1" applyAlignment="1">
      <alignment vertical="center"/>
    </xf>
    <xf numFmtId="3" fontId="7" fillId="28" borderId="34" xfId="43" applyNumberFormat="1" applyFont="1" applyFill="1" applyBorder="1" applyAlignment="1">
      <alignment vertical="center"/>
    </xf>
    <xf numFmtId="0" fontId="7" fillId="28" borderId="31" xfId="43" applyFont="1" applyFill="1" applyBorder="1" applyAlignment="1">
      <alignment vertical="center"/>
    </xf>
    <xf numFmtId="0" fontId="7" fillId="28" borderId="26" xfId="43" applyFont="1" applyFill="1" applyBorder="1" applyAlignment="1">
      <alignment vertical="center"/>
    </xf>
    <xf numFmtId="0" fontId="7" fillId="28" borderId="14" xfId="43" applyFont="1" applyFill="1" applyBorder="1" applyAlignment="1">
      <alignment vertical="center"/>
    </xf>
    <xf numFmtId="3" fontId="50" fillId="27" borderId="15" xfId="43" applyNumberFormat="1" applyFont="1" applyFill="1" applyBorder="1" applyAlignment="1">
      <alignment vertical="center"/>
    </xf>
    <xf numFmtId="0" fontId="7" fillId="28" borderId="15" xfId="43" applyFont="1" applyFill="1" applyBorder="1" applyAlignment="1">
      <alignment vertical="center"/>
    </xf>
    <xf numFmtId="3" fontId="53" fillId="27" borderId="15" xfId="43" applyNumberFormat="1" applyFont="1" applyFill="1" applyBorder="1" applyAlignment="1">
      <alignment vertical="center"/>
    </xf>
    <xf numFmtId="167" fontId="8" fillId="28" borderId="14" xfId="86" applyFont="1" applyFill="1" applyBorder="1" applyAlignment="1">
      <alignment vertical="center"/>
    </xf>
    <xf numFmtId="3" fontId="8" fillId="28" borderId="15" xfId="43" applyNumberFormat="1" applyFont="1" applyFill="1" applyBorder="1" applyAlignment="1">
      <alignment vertical="center"/>
    </xf>
    <xf numFmtId="0" fontId="10" fillId="28" borderId="14" xfId="43" applyFont="1" applyFill="1" applyBorder="1" applyAlignment="1">
      <alignment vertical="center"/>
    </xf>
    <xf numFmtId="3" fontId="9" fillId="0" borderId="15" xfId="43" applyNumberFormat="1" applyFont="1" applyFill="1" applyBorder="1" applyAlignment="1">
      <alignment vertical="center"/>
    </xf>
    <xf numFmtId="3" fontId="9" fillId="28" borderId="15" xfId="43" applyNumberFormat="1" applyFont="1" applyFill="1" applyBorder="1" applyAlignment="1">
      <alignment vertical="center"/>
    </xf>
    <xf numFmtId="0" fontId="8" fillId="28" borderId="14" xfId="43" applyFont="1" applyFill="1" applyBorder="1" applyAlignment="1">
      <alignment vertical="center"/>
    </xf>
    <xf numFmtId="3" fontId="7" fillId="28" borderId="15" xfId="43" applyNumberFormat="1" applyFont="1" applyFill="1" applyBorder="1" applyAlignment="1">
      <alignment vertical="center"/>
    </xf>
    <xf numFmtId="0" fontId="7" fillId="0" borderId="14" xfId="43" applyFont="1" applyFill="1" applyBorder="1" applyAlignment="1">
      <alignment vertical="center"/>
    </xf>
    <xf numFmtId="3" fontId="8" fillId="0" borderId="15" xfId="43" applyNumberFormat="1" applyFont="1" applyFill="1" applyBorder="1" applyAlignment="1">
      <alignment vertical="center"/>
    </xf>
    <xf numFmtId="0" fontId="33" fillId="28" borderId="14" xfId="43" applyFont="1" applyFill="1" applyBorder="1" applyAlignment="1">
      <alignment vertical="center"/>
    </xf>
    <xf numFmtId="3" fontId="34" fillId="28" borderId="15" xfId="43" applyNumberFormat="1" applyFont="1" applyFill="1" applyBorder="1" applyAlignment="1">
      <alignment vertical="center"/>
    </xf>
    <xf numFmtId="3" fontId="33" fillId="28" borderId="15" xfId="43" applyNumberFormat="1" applyFont="1" applyFill="1" applyBorder="1" applyAlignment="1">
      <alignment vertical="center"/>
    </xf>
    <xf numFmtId="0" fontId="59" fillId="0" borderId="14" xfId="43" applyFont="1" applyFill="1" applyBorder="1" applyAlignment="1">
      <alignment vertical="center"/>
    </xf>
    <xf numFmtId="3" fontId="53" fillId="0" borderId="15" xfId="43" applyNumberFormat="1" applyFont="1" applyFill="1" applyBorder="1" applyAlignment="1">
      <alignment vertical="center"/>
    </xf>
    <xf numFmtId="3" fontId="113" fillId="31" borderId="14" xfId="43" applyNumberFormat="1" applyFont="1" applyFill="1" applyBorder="1" applyAlignment="1">
      <alignment vertical="center"/>
    </xf>
    <xf numFmtId="3" fontId="8" fillId="28" borderId="14" xfId="43" applyNumberFormat="1" applyFont="1" applyFill="1" applyBorder="1" applyAlignment="1">
      <alignment vertical="center"/>
    </xf>
    <xf numFmtId="3" fontId="50" fillId="30" borderId="15" xfId="43" applyNumberFormat="1" applyFont="1" applyFill="1" applyBorder="1" applyAlignment="1">
      <alignment vertical="center"/>
    </xf>
    <xf numFmtId="3" fontId="8" fillId="28" borderId="26" xfId="43" applyNumberFormat="1" applyFont="1" applyFill="1" applyBorder="1" applyAlignment="1">
      <alignment vertical="center"/>
    </xf>
    <xf numFmtId="0" fontId="53" fillId="27" borderId="14" xfId="43" applyFont="1" applyFill="1" applyBorder="1" applyAlignment="1">
      <alignment vertical="center"/>
    </xf>
    <xf numFmtId="3" fontId="52" fillId="0" borderId="15" xfId="43" applyNumberFormat="1" applyFont="1" applyFill="1" applyBorder="1" applyAlignment="1">
      <alignment vertical="center"/>
    </xf>
    <xf numFmtId="0" fontId="15" fillId="30" borderId="0" xfId="43" applyFont="1" applyFill="1" applyAlignment="1">
      <alignment vertical="center"/>
    </xf>
    <xf numFmtId="3" fontId="15" fillId="30" borderId="0" xfId="43" applyNumberFormat="1" applyFont="1" applyFill="1" applyAlignment="1">
      <alignment vertical="center"/>
    </xf>
    <xf numFmtId="189" fontId="15" fillId="30" borderId="0" xfId="43" applyNumberFormat="1" applyFont="1" applyFill="1" applyAlignment="1">
      <alignment vertical="center"/>
    </xf>
    <xf numFmtId="168" fontId="7" fillId="30" borderId="0" xfId="85" applyFont="1" applyFill="1" applyAlignment="1">
      <alignment horizontal="left" vertical="center" wrapText="1"/>
    </xf>
    <xf numFmtId="0" fontId="13" fillId="0" borderId="14" xfId="43" applyFont="1" applyFill="1" applyBorder="1" applyAlignment="1">
      <alignment vertical="center"/>
    </xf>
    <xf numFmtId="0" fontId="119" fillId="31" borderId="14" xfId="43" applyFont="1" applyFill="1" applyBorder="1" applyAlignment="1">
      <alignment vertical="center"/>
    </xf>
    <xf numFmtId="10" fontId="7" fillId="28" borderId="15" xfId="99" applyNumberFormat="1" applyFont="1" applyFill="1" applyBorder="1"/>
    <xf numFmtId="0" fontId="135" fillId="30" borderId="31" xfId="43" applyFont="1" applyFill="1" applyBorder="1" applyAlignment="1">
      <alignment vertical="center"/>
    </xf>
    <xf numFmtId="3" fontId="133" fillId="30" borderId="26" xfId="43" applyNumberFormat="1" applyFont="1" applyFill="1" applyBorder="1" applyAlignment="1">
      <alignment vertical="center"/>
    </xf>
    <xf numFmtId="0" fontId="133" fillId="30" borderId="14" xfId="43" applyFont="1" applyFill="1" applyBorder="1" applyAlignment="1">
      <alignment vertical="center"/>
    </xf>
    <xf numFmtId="3" fontId="52" fillId="30" borderId="15" xfId="43" applyNumberFormat="1" applyFont="1" applyFill="1" applyBorder="1" applyAlignment="1">
      <alignment vertical="center"/>
    </xf>
    <xf numFmtId="3" fontId="113" fillId="31" borderId="16" xfId="43" applyNumberFormat="1" applyFont="1" applyFill="1" applyBorder="1"/>
    <xf numFmtId="0" fontId="59" fillId="31" borderId="14" xfId="43" applyFont="1" applyFill="1" applyBorder="1" applyAlignment="1">
      <alignment vertical="center"/>
    </xf>
    <xf numFmtId="0" fontId="133" fillId="31" borderId="14" xfId="43" applyFont="1" applyFill="1" applyBorder="1" applyAlignment="1">
      <alignment vertical="center"/>
    </xf>
    <xf numFmtId="0" fontId="135" fillId="31" borderId="14" xfId="43" applyFont="1" applyFill="1" applyBorder="1" applyAlignment="1">
      <alignment vertical="center"/>
    </xf>
    <xf numFmtId="0" fontId="135" fillId="31" borderId="14" xfId="43" applyFont="1" applyFill="1" applyBorder="1" applyAlignment="1">
      <alignment horizontal="left" vertical="center" indent="1"/>
    </xf>
    <xf numFmtId="0" fontId="50" fillId="31" borderId="14" xfId="43" applyFont="1" applyFill="1" applyBorder="1"/>
    <xf numFmtId="0" fontId="5" fillId="30" borderId="0" xfId="370" applyFill="1"/>
    <xf numFmtId="10" fontId="18" fillId="30" borderId="15" xfId="99" applyNumberFormat="1" applyFont="1" applyFill="1" applyBorder="1" applyAlignment="1">
      <alignment horizontal="center"/>
    </xf>
    <xf numFmtId="0" fontId="135" fillId="30" borderId="14" xfId="43" applyFont="1" applyFill="1" applyBorder="1" applyAlignment="1">
      <alignment horizontal="left" vertical="center" indent="1"/>
    </xf>
    <xf numFmtId="0" fontId="8" fillId="30" borderId="14" xfId="43" applyFont="1" applyFill="1" applyBorder="1"/>
    <xf numFmtId="3" fontId="8" fillId="30" borderId="19" xfId="43" applyNumberFormat="1" applyFont="1" applyFill="1" applyBorder="1"/>
    <xf numFmtId="3" fontId="8" fillId="30" borderId="15" xfId="43" applyNumberFormat="1" applyFont="1" applyFill="1" applyBorder="1"/>
    <xf numFmtId="0" fontId="9" fillId="30" borderId="14" xfId="43" applyFont="1" applyFill="1" applyBorder="1"/>
    <xf numFmtId="3" fontId="7" fillId="30" borderId="19" xfId="43" applyNumberFormat="1" applyFont="1" applyFill="1" applyBorder="1"/>
    <xf numFmtId="3" fontId="7" fillId="30" borderId="15" xfId="43" applyNumberFormat="1" applyFont="1" applyFill="1" applyBorder="1"/>
    <xf numFmtId="0" fontId="10" fillId="30" borderId="14" xfId="43" applyFont="1" applyFill="1" applyBorder="1"/>
    <xf numFmtId="0" fontId="5" fillId="0" borderId="0" xfId="370" applyFont="1"/>
    <xf numFmtId="171" fontId="5" fillId="0" borderId="0" xfId="370" applyNumberFormat="1" applyFont="1"/>
    <xf numFmtId="3" fontId="53" fillId="27" borderId="15" xfId="43" applyNumberFormat="1" applyFont="1" applyFill="1" applyBorder="1"/>
    <xf numFmtId="10" fontId="135" fillId="31" borderId="21" xfId="374" applyNumberFormat="1" applyFont="1" applyFill="1" applyBorder="1" applyAlignment="1" applyProtection="1">
      <alignment horizontal="center"/>
    </xf>
    <xf numFmtId="172" fontId="17" fillId="28" borderId="15" xfId="43" applyNumberFormat="1" applyFont="1" applyFill="1" applyBorder="1" applyAlignment="1" applyProtection="1"/>
    <xf numFmtId="10" fontId="15" fillId="28" borderId="21" xfId="374" applyNumberFormat="1" applyFont="1" applyFill="1" applyBorder="1" applyAlignment="1" applyProtection="1">
      <alignment horizontal="center"/>
    </xf>
    <xf numFmtId="172" fontId="9" fillId="28" borderId="15" xfId="43" applyNumberFormat="1" applyFont="1" applyFill="1" applyBorder="1" applyAlignment="1" applyProtection="1"/>
    <xf numFmtId="3" fontId="9" fillId="30" borderId="19" xfId="43" applyNumberFormat="1" applyFont="1" applyFill="1" applyBorder="1" applyAlignment="1" applyProtection="1">
      <alignment horizontal="right"/>
    </xf>
    <xf numFmtId="10" fontId="9" fillId="28" borderId="21" xfId="374" applyNumberFormat="1" applyFont="1" applyFill="1" applyBorder="1" applyAlignment="1" applyProtection="1">
      <alignment horizontal="center"/>
    </xf>
    <xf numFmtId="10" fontId="33" fillId="28" borderId="21" xfId="374" applyNumberFormat="1" applyFont="1" applyFill="1" applyBorder="1" applyAlignment="1" applyProtection="1">
      <alignment horizontal="center"/>
    </xf>
    <xf numFmtId="3" fontId="135" fillId="31" borderId="19" xfId="377" applyNumberFormat="1" applyFont="1" applyFill="1" applyBorder="1" applyAlignment="1" applyProtection="1">
      <alignment horizontal="center" vertical="center"/>
    </xf>
    <xf numFmtId="166" fontId="117" fillId="28" borderId="35" xfId="86" applyNumberFormat="1" applyFont="1" applyFill="1" applyBorder="1" applyAlignment="1" applyProtection="1"/>
    <xf numFmtId="166" fontId="117" fillId="28" borderId="16" xfId="86" applyNumberFormat="1" applyFont="1" applyFill="1" applyBorder="1" applyAlignment="1" applyProtection="1"/>
    <xf numFmtId="166" fontId="13" fillId="28" borderId="0" xfId="86" applyNumberFormat="1" applyFont="1" applyFill="1" applyBorder="1" applyAlignment="1" applyProtection="1"/>
    <xf numFmtId="166" fontId="7" fillId="28" borderId="16" xfId="86" applyNumberFormat="1" applyFont="1" applyFill="1" applyBorder="1" applyAlignment="1">
      <alignment horizontal="center"/>
    </xf>
    <xf numFmtId="1" fontId="107" fillId="33" borderId="121" xfId="378" applyNumberFormat="1" applyFont="1" applyFill="1" applyBorder="1" applyAlignment="1">
      <alignment horizontal="right" wrapText="1"/>
    </xf>
    <xf numFmtId="166" fontId="7" fillId="28" borderId="16" xfId="86" applyNumberFormat="1" applyFont="1" applyFill="1" applyBorder="1" applyAlignment="1">
      <alignment horizontal="right"/>
    </xf>
    <xf numFmtId="0" fontId="107" fillId="33" borderId="121" xfId="378" applyFont="1" applyFill="1" applyBorder="1" applyAlignment="1">
      <alignment horizontal="right" wrapText="1"/>
    </xf>
    <xf numFmtId="0" fontId="0" fillId="28" borderId="0" xfId="43" applyFont="1" applyFill="1" applyBorder="1"/>
    <xf numFmtId="166" fontId="13" fillId="28" borderId="20" xfId="86" applyNumberFormat="1" applyFont="1" applyFill="1" applyBorder="1" applyAlignment="1" applyProtection="1">
      <alignment horizontal="right"/>
    </xf>
    <xf numFmtId="166" fontId="13" fillId="28" borderId="16" xfId="86" applyNumberFormat="1" applyFont="1" applyFill="1" applyBorder="1" applyAlignment="1" applyProtection="1">
      <alignment horizontal="right"/>
    </xf>
    <xf numFmtId="167" fontId="7" fillId="28" borderId="68" xfId="86" applyFont="1" applyFill="1" applyBorder="1" applyAlignment="1">
      <alignment horizontal="right"/>
    </xf>
    <xf numFmtId="166" fontId="7" fillId="28" borderId="35" xfId="86" applyNumberFormat="1" applyFont="1" applyFill="1" applyBorder="1" applyAlignment="1">
      <alignment horizontal="right"/>
    </xf>
    <xf numFmtId="166" fontId="5" fillId="28" borderId="70" xfId="86" applyNumberFormat="1" applyFont="1" applyFill="1" applyBorder="1" applyAlignment="1">
      <alignment horizontal="right"/>
    </xf>
    <xf numFmtId="166" fontId="5" fillId="28" borderId="33" xfId="86" applyNumberFormat="1" applyFont="1" applyFill="1" applyBorder="1" applyAlignment="1">
      <alignment horizontal="right"/>
    </xf>
    <xf numFmtId="166" fontId="50" fillId="27" borderId="63" xfId="86" applyNumberFormat="1" applyFont="1" applyFill="1" applyBorder="1" applyAlignment="1">
      <alignment horizontal="right" vertical="center" wrapText="1"/>
    </xf>
    <xf numFmtId="166" fontId="50" fillId="27" borderId="82" xfId="86" applyNumberFormat="1" applyFont="1" applyFill="1" applyBorder="1" applyAlignment="1">
      <alignment horizontal="right" vertical="center" wrapText="1"/>
    </xf>
    <xf numFmtId="172" fontId="135" fillId="31" borderId="34" xfId="43" applyNumberFormat="1" applyFont="1" applyFill="1" applyBorder="1" applyAlignment="1" applyProtection="1">
      <alignment horizontal="center" vertical="center"/>
    </xf>
    <xf numFmtId="172" fontId="135" fillId="31" borderId="15" xfId="43" applyNumberFormat="1" applyFont="1" applyFill="1" applyBorder="1" applyAlignment="1" applyProtection="1">
      <alignment horizontal="center" vertical="center"/>
    </xf>
    <xf numFmtId="3" fontId="53" fillId="27" borderId="15" xfId="43" applyNumberFormat="1" applyFont="1" applyFill="1" applyBorder="1" applyAlignment="1">
      <alignment horizontal="center"/>
    </xf>
    <xf numFmtId="172" fontId="135" fillId="31" borderId="122" xfId="43" applyNumberFormat="1" applyFont="1" applyFill="1" applyBorder="1" applyAlignment="1" applyProtection="1">
      <alignment horizontal="center" vertical="center"/>
    </xf>
    <xf numFmtId="10" fontId="135" fillId="31" borderId="85" xfId="374" applyNumberFormat="1" applyFont="1" applyFill="1" applyBorder="1" applyAlignment="1" applyProtection="1">
      <alignment horizontal="center"/>
    </xf>
    <xf numFmtId="172" fontId="135" fillId="31" borderId="80" xfId="43" applyNumberFormat="1" applyFont="1" applyFill="1" applyBorder="1" applyAlignment="1" applyProtection="1">
      <alignment horizontal="center" vertical="center"/>
    </xf>
    <xf numFmtId="172" fontId="17" fillId="28" borderId="26" xfId="43" applyNumberFormat="1" applyFont="1" applyFill="1" applyBorder="1" applyAlignment="1" applyProtection="1"/>
    <xf numFmtId="3" fontId="7" fillId="30" borderId="32" xfId="43" applyNumberFormat="1" applyFont="1" applyFill="1" applyBorder="1" applyAlignment="1">
      <alignment horizontal="right"/>
    </xf>
    <xf numFmtId="10" fontId="15" fillId="28" borderId="33" xfId="374" applyNumberFormat="1" applyFont="1" applyFill="1" applyBorder="1" applyAlignment="1" applyProtection="1">
      <alignment horizontal="center"/>
    </xf>
    <xf numFmtId="10" fontId="6" fillId="28" borderId="0" xfId="374" applyNumberFormat="1" applyFont="1" applyFill="1" applyBorder="1" applyAlignment="1" applyProtection="1"/>
    <xf numFmtId="0" fontId="5" fillId="0" borderId="0" xfId="43" applyFont="1" applyBorder="1"/>
    <xf numFmtId="198" fontId="5" fillId="28" borderId="0" xfId="371" applyNumberFormat="1" applyFont="1" applyFill="1"/>
    <xf numFmtId="3" fontId="140" fillId="28" borderId="0" xfId="43" applyNumberFormat="1" applyFont="1" applyFill="1"/>
    <xf numFmtId="4" fontId="19" fillId="0" borderId="37" xfId="43" applyNumberFormat="1" applyFont="1" applyFill="1" applyBorder="1" applyAlignment="1">
      <alignment horizontal="center" vertical="center" wrapText="1"/>
    </xf>
    <xf numFmtId="15" fontId="19" fillId="0" borderId="26" xfId="43" applyNumberFormat="1" applyFont="1" applyFill="1" applyBorder="1" applyAlignment="1">
      <alignment horizontal="center" vertical="center" wrapText="1"/>
    </xf>
    <xf numFmtId="15" fontId="19" fillId="28" borderId="26" xfId="43" applyNumberFormat="1" applyFont="1" applyFill="1" applyBorder="1" applyAlignment="1">
      <alignment horizontal="center" vertical="center" wrapText="1"/>
    </xf>
    <xf numFmtId="0" fontId="7" fillId="0" borderId="28" xfId="43" applyFont="1" applyBorder="1"/>
    <xf numFmtId="3" fontId="19" fillId="0" borderId="34" xfId="43" applyNumberFormat="1" applyFont="1" applyFill="1" applyBorder="1"/>
    <xf numFmtId="199" fontId="19" fillId="0" borderId="34" xfId="372" applyNumberFormat="1" applyFont="1" applyFill="1" applyBorder="1"/>
    <xf numFmtId="0" fontId="51" fillId="27" borderId="14" xfId="43" applyFont="1" applyFill="1" applyBorder="1"/>
    <xf numFmtId="3" fontId="141" fillId="27" borderId="15" xfId="43" applyNumberFormat="1" applyFont="1" applyFill="1" applyBorder="1"/>
    <xf numFmtId="0" fontId="7" fillId="0" borderId="31" xfId="43" applyFont="1" applyBorder="1"/>
    <xf numFmtId="0" fontId="120" fillId="0" borderId="26" xfId="43" applyFont="1" applyFill="1" applyBorder="1"/>
    <xf numFmtId="0" fontId="7" fillId="0" borderId="14" xfId="43" applyFont="1" applyBorder="1"/>
    <xf numFmtId="0" fontId="120" fillId="0" borderId="15" xfId="43" applyFont="1" applyFill="1" applyBorder="1"/>
    <xf numFmtId="171" fontId="142" fillId="27" borderId="15" xfId="372" applyNumberFormat="1" applyFont="1" applyFill="1" applyBorder="1"/>
    <xf numFmtId="0" fontId="120" fillId="28" borderId="15" xfId="43" applyFont="1" applyFill="1" applyBorder="1"/>
    <xf numFmtId="0" fontId="12" fillId="28" borderId="14" xfId="43" applyFont="1" applyFill="1" applyBorder="1"/>
    <xf numFmtId="3" fontId="61" fillId="28" borderId="15" xfId="43" applyNumberFormat="1" applyFont="1" applyFill="1" applyBorder="1"/>
    <xf numFmtId="3" fontId="120" fillId="28" borderId="15" xfId="43" applyNumberFormat="1" applyFont="1" applyFill="1" applyBorder="1"/>
    <xf numFmtId="200" fontId="61" fillId="28" borderId="15" xfId="372" applyNumberFormat="1" applyFont="1" applyFill="1" applyBorder="1"/>
    <xf numFmtId="200" fontId="8" fillId="28" borderId="14" xfId="372" applyNumberFormat="1" applyFont="1" applyFill="1" applyBorder="1"/>
    <xf numFmtId="3" fontId="142" fillId="27" borderId="15" xfId="43" applyNumberFormat="1" applyFont="1" applyFill="1" applyBorder="1"/>
    <xf numFmtId="200" fontId="142" fillId="27" borderId="15" xfId="372" applyNumberFormat="1" applyFont="1" applyFill="1" applyBorder="1"/>
    <xf numFmtId="0" fontId="15" fillId="28" borderId="31" xfId="43" applyFont="1" applyFill="1" applyBorder="1"/>
    <xf numFmtId="3" fontId="120" fillId="28" borderId="26" xfId="43" applyNumberFormat="1" applyFont="1" applyFill="1" applyBorder="1"/>
    <xf numFmtId="0" fontId="35" fillId="28" borderId="14" xfId="43" applyFont="1" applyFill="1" applyBorder="1"/>
    <xf numFmtId="171" fontId="61" fillId="28" borderId="15" xfId="372" applyNumberFormat="1" applyFont="1" applyFill="1" applyBorder="1"/>
    <xf numFmtId="171" fontId="61" fillId="28" borderId="15" xfId="43" applyNumberFormat="1" applyFont="1" applyFill="1" applyBorder="1"/>
    <xf numFmtId="3" fontId="5" fillId="30" borderId="0" xfId="370" applyNumberFormat="1" applyFill="1"/>
    <xf numFmtId="3" fontId="7" fillId="28" borderId="16" xfId="43" applyNumberFormat="1" applyFont="1" applyFill="1" applyBorder="1" applyAlignment="1">
      <alignment horizontal="right"/>
    </xf>
    <xf numFmtId="0" fontId="50" fillId="31" borderId="15" xfId="43" applyFont="1" applyFill="1" applyBorder="1" applyAlignment="1">
      <alignment vertical="center" wrapText="1"/>
    </xf>
    <xf numFmtId="10" fontId="7" fillId="31" borderId="15" xfId="99" applyNumberFormat="1" applyFont="1" applyFill="1" applyBorder="1"/>
    <xf numFmtId="3" fontId="120" fillId="28" borderId="34" xfId="43" applyNumberFormat="1" applyFont="1" applyFill="1" applyBorder="1"/>
    <xf numFmtId="0" fontId="7" fillId="28" borderId="0" xfId="43" applyFont="1" applyFill="1" applyBorder="1" applyAlignment="1">
      <alignment horizontal="left"/>
    </xf>
    <xf numFmtId="0" fontId="8" fillId="28" borderId="0" xfId="43" applyFont="1" applyFill="1" applyAlignment="1">
      <alignment horizontal="center"/>
    </xf>
    <xf numFmtId="0" fontId="7" fillId="0" borderId="0" xfId="370" applyFont="1"/>
    <xf numFmtId="0" fontId="7" fillId="0" borderId="0" xfId="370" applyFont="1" applyAlignment="1">
      <alignment wrapText="1"/>
    </xf>
    <xf numFmtId="0" fontId="8" fillId="28" borderId="123" xfId="43" applyFont="1" applyFill="1" applyBorder="1"/>
    <xf numFmtId="0" fontId="54" fillId="27" borderId="112" xfId="43" applyFont="1" applyFill="1" applyBorder="1" applyAlignment="1">
      <alignment horizontal="center" vertical="center" wrapText="1"/>
    </xf>
    <xf numFmtId="0" fontId="54" fillId="27" borderId="111" xfId="43" applyFont="1" applyFill="1" applyBorder="1" applyAlignment="1">
      <alignment horizontal="center" vertical="center" wrapText="1"/>
    </xf>
    <xf numFmtId="0" fontId="51" fillId="27" borderId="14" xfId="43" applyFont="1" applyFill="1" applyBorder="1" applyAlignment="1">
      <alignment vertical="center" wrapText="1"/>
    </xf>
    <xf numFmtId="3" fontId="141" fillId="27" borderId="15" xfId="43" applyNumberFormat="1" applyFont="1" applyFill="1" applyBorder="1" applyAlignment="1">
      <alignment vertical="center"/>
    </xf>
    <xf numFmtId="0" fontId="5" fillId="30" borderId="0" xfId="370" applyFill="1" applyAlignment="1">
      <alignment vertical="center"/>
    </xf>
    <xf numFmtId="0" fontId="9" fillId="30" borderId="0" xfId="43" applyFont="1" applyFill="1" applyAlignment="1">
      <alignment horizontal="center"/>
    </xf>
    <xf numFmtId="3" fontId="7" fillId="0" borderId="19" xfId="43" applyNumberFormat="1" applyFont="1" applyFill="1" applyBorder="1" applyAlignment="1">
      <alignment horizontal="right"/>
    </xf>
    <xf numFmtId="10" fontId="15" fillId="0" borderId="21" xfId="374" applyNumberFormat="1" applyFont="1" applyFill="1" applyBorder="1" applyAlignment="1" applyProtection="1">
      <alignment horizontal="center"/>
    </xf>
    <xf numFmtId="3" fontId="9" fillId="0" borderId="19" xfId="43" applyNumberFormat="1" applyFont="1" applyFill="1" applyBorder="1" applyAlignment="1" applyProtection="1">
      <alignment horizontal="right"/>
    </xf>
    <xf numFmtId="10" fontId="9" fillId="0" borderId="21" xfId="374" applyNumberFormat="1" applyFont="1" applyFill="1" applyBorder="1" applyAlignment="1" applyProtection="1">
      <alignment horizontal="center"/>
    </xf>
    <xf numFmtId="10" fontId="33" fillId="0" borderId="21" xfId="374" applyNumberFormat="1" applyFont="1" applyFill="1" applyBorder="1" applyAlignment="1" applyProtection="1">
      <alignment horizontal="center"/>
    </xf>
    <xf numFmtId="166" fontId="7" fillId="0" borderId="0" xfId="86" applyNumberFormat="1" applyFont="1" applyFill="1" applyBorder="1" applyAlignment="1">
      <alignment horizontal="right"/>
    </xf>
    <xf numFmtId="186" fontId="5" fillId="0" borderId="0" xfId="370" applyNumberFormat="1"/>
    <xf numFmtId="0" fontId="86" fillId="0" borderId="0" xfId="370" applyFont="1"/>
    <xf numFmtId="0" fontId="5" fillId="0" borderId="0" xfId="370" applyBorder="1"/>
    <xf numFmtId="0" fontId="44" fillId="30" borderId="0" xfId="43" applyNumberFormat="1" applyFont="1" applyFill="1" applyBorder="1" applyAlignment="1" applyProtection="1"/>
    <xf numFmtId="0" fontId="44" fillId="30" borderId="0" xfId="43" applyNumberFormat="1" applyFont="1" applyFill="1" applyBorder="1"/>
    <xf numFmtId="0" fontId="44" fillId="28" borderId="0" xfId="43" applyNumberFormat="1" applyFont="1" applyFill="1" applyBorder="1"/>
    <xf numFmtId="1" fontId="7" fillId="28" borderId="27" xfId="43" applyNumberFormat="1" applyFont="1" applyFill="1" applyBorder="1"/>
    <xf numFmtId="0" fontId="11" fillId="28" borderId="0" xfId="43" applyFont="1" applyFill="1" applyAlignment="1">
      <alignment wrapText="1"/>
    </xf>
    <xf numFmtId="0" fontId="8" fillId="0" borderId="14" xfId="43" applyFont="1" applyFill="1" applyBorder="1" applyAlignment="1">
      <alignment vertical="center"/>
    </xf>
    <xf numFmtId="3" fontId="8" fillId="0" borderId="14" xfId="43" applyNumberFormat="1" applyFont="1" applyFill="1" applyBorder="1" applyAlignment="1">
      <alignment vertical="center"/>
    </xf>
    <xf numFmtId="3" fontId="7" fillId="0" borderId="19" xfId="43" applyNumberFormat="1" applyFont="1" applyFill="1" applyBorder="1"/>
    <xf numFmtId="0" fontId="5" fillId="28" borderId="0" xfId="43" applyFont="1" applyFill="1" applyAlignment="1">
      <alignment vertical="center" wrapText="1"/>
    </xf>
    <xf numFmtId="0" fontId="7" fillId="30" borderId="0" xfId="43" applyFont="1" applyFill="1" applyAlignment="1">
      <alignment horizontal="left" vertical="center" wrapText="1"/>
    </xf>
    <xf numFmtId="0" fontId="115" fillId="0" borderId="0" xfId="370" applyFont="1" applyAlignment="1">
      <alignment vertical="center"/>
    </xf>
    <xf numFmtId="0" fontId="7" fillId="0" borderId="0" xfId="370" applyFont="1" applyAlignment="1">
      <alignment vertical="center"/>
    </xf>
    <xf numFmtId="0" fontId="7" fillId="30" borderId="0" xfId="370" applyFont="1" applyFill="1" applyAlignment="1">
      <alignment vertical="center"/>
    </xf>
    <xf numFmtId="0" fontId="108" fillId="30" borderId="0" xfId="370" applyFont="1" applyFill="1" applyAlignment="1">
      <alignment vertical="center"/>
    </xf>
    <xf numFmtId="0" fontId="22" fillId="0" borderId="14" xfId="43" applyFont="1" applyFill="1" applyBorder="1"/>
    <xf numFmtId="3" fontId="15" fillId="0" borderId="14" xfId="43" applyNumberFormat="1" applyFont="1" applyFill="1" applyBorder="1" applyProtection="1">
      <protection locked="0"/>
    </xf>
    <xf numFmtId="3" fontId="15" fillId="0" borderId="16" xfId="43" applyNumberFormat="1" applyFont="1" applyFill="1" applyBorder="1"/>
    <xf numFmtId="0" fontId="8" fillId="30" borderId="95" xfId="43" applyFont="1" applyFill="1" applyBorder="1" applyAlignment="1">
      <alignment horizontal="left"/>
    </xf>
    <xf numFmtId="0" fontId="8" fillId="30" borderId="96" xfId="43" applyFont="1" applyFill="1" applyBorder="1" applyAlignment="1">
      <alignment horizontal="left"/>
    </xf>
    <xf numFmtId="0" fontId="8" fillId="30" borderId="0" xfId="43" applyFont="1" applyFill="1" applyBorder="1" applyAlignment="1">
      <alignment horizontal="left"/>
    </xf>
    <xf numFmtId="0" fontId="8" fillId="30" borderId="0" xfId="43" applyFont="1" applyFill="1" applyAlignment="1">
      <alignment horizontal="left"/>
    </xf>
    <xf numFmtId="0" fontId="8" fillId="0" borderId="123" xfId="43" applyFont="1" applyFill="1" applyBorder="1"/>
    <xf numFmtId="0" fontId="8" fillId="0" borderId="95" xfId="43" applyFont="1" applyFill="1" applyBorder="1"/>
    <xf numFmtId="0" fontId="8" fillId="0" borderId="94" xfId="43" applyFont="1" applyFill="1" applyBorder="1"/>
    <xf numFmtId="0" fontId="8" fillId="0" borderId="96" xfId="43" applyFont="1" applyFill="1" applyBorder="1"/>
    <xf numFmtId="0" fontId="8" fillId="0" borderId="95" xfId="43" applyFont="1" applyFill="1" applyBorder="1" applyAlignment="1">
      <alignment horizontal="left"/>
    </xf>
    <xf numFmtId="0" fontId="8" fillId="0" borderId="96" xfId="43" applyFont="1" applyFill="1" applyBorder="1" applyAlignment="1">
      <alignment horizontal="left"/>
    </xf>
    <xf numFmtId="0" fontId="8" fillId="0" borderId="0" xfId="43" applyFont="1" applyFill="1" applyBorder="1" applyAlignment="1">
      <alignment horizontal="left"/>
    </xf>
    <xf numFmtId="0" fontId="8" fillId="0" borderId="0" xfId="43" applyFont="1" applyFill="1" applyAlignment="1">
      <alignment horizontal="left"/>
    </xf>
    <xf numFmtId="168" fontId="7" fillId="0" borderId="0" xfId="85" applyFont="1" applyAlignment="1">
      <alignment vertical="center"/>
    </xf>
    <xf numFmtId="3" fontId="5" fillId="30" borderId="0" xfId="370" applyNumberFormat="1" applyFill="1" applyAlignment="1">
      <alignment vertical="center"/>
    </xf>
    <xf numFmtId="182" fontId="0" fillId="0" borderId="0" xfId="0" applyNumberFormat="1"/>
    <xf numFmtId="171" fontId="13" fillId="30" borderId="15" xfId="379" applyNumberFormat="1" applyFont="1" applyFill="1" applyBorder="1" applyAlignment="1"/>
    <xf numFmtId="199" fontId="5" fillId="0" borderId="0" xfId="370" applyNumberFormat="1" applyFont="1"/>
    <xf numFmtId="0" fontId="0" fillId="0" borderId="0" xfId="0" applyFill="1"/>
    <xf numFmtId="171" fontId="0" fillId="28" borderId="0" xfId="85" applyNumberFormat="1" applyFont="1" applyFill="1"/>
    <xf numFmtId="165" fontId="7" fillId="28" borderId="0" xfId="85" applyNumberFormat="1" applyFont="1" applyFill="1"/>
    <xf numFmtId="171" fontId="7" fillId="28" borderId="0" xfId="85" applyNumberFormat="1" applyFont="1" applyFill="1"/>
    <xf numFmtId="202" fontId="7" fillId="28" borderId="0" xfId="85" applyNumberFormat="1" applyFont="1" applyFill="1"/>
    <xf numFmtId="202" fontId="7" fillId="28" borderId="0" xfId="85" applyNumberFormat="1" applyFont="1" applyFill="1" applyBorder="1"/>
    <xf numFmtId="171" fontId="7" fillId="28" borderId="0" xfId="85" applyNumberFormat="1" applyFont="1" applyFill="1" applyBorder="1"/>
    <xf numFmtId="171" fontId="13" fillId="28" borderId="0" xfId="85" applyNumberFormat="1" applyFont="1" applyFill="1" applyBorder="1" applyAlignment="1">
      <alignment horizontal="center"/>
    </xf>
    <xf numFmtId="165" fontId="13" fillId="28" borderId="0" xfId="85" applyNumberFormat="1" applyFont="1" applyFill="1" applyBorder="1" applyAlignment="1">
      <alignment horizontal="center"/>
    </xf>
    <xf numFmtId="171" fontId="13" fillId="28" borderId="28" xfId="85" applyNumberFormat="1" applyFont="1" applyFill="1" applyBorder="1" applyAlignment="1">
      <alignment horizontal="center"/>
    </xf>
    <xf numFmtId="41" fontId="13" fillId="28" borderId="34" xfId="85" applyNumberFormat="1" applyFont="1" applyFill="1" applyBorder="1" applyAlignment="1">
      <alignment horizontal="center" vertical="center"/>
    </xf>
    <xf numFmtId="41" fontId="13" fillId="28" borderId="16" xfId="85" applyNumberFormat="1" applyFont="1" applyFill="1" applyBorder="1" applyAlignment="1">
      <alignment horizontal="center" vertical="center"/>
    </xf>
    <xf numFmtId="0" fontId="143" fillId="28" borderId="14" xfId="43" applyFont="1" applyFill="1" applyBorder="1"/>
    <xf numFmtId="171" fontId="143" fillId="28" borderId="15" xfId="85" applyNumberFormat="1" applyFont="1" applyFill="1" applyBorder="1" applyAlignment="1"/>
    <xf numFmtId="0" fontId="11" fillId="0" borderId="14" xfId="43" applyFont="1" applyFill="1" applyBorder="1"/>
    <xf numFmtId="0" fontId="5" fillId="0" borderId="31" xfId="43" applyFont="1" applyBorder="1"/>
    <xf numFmtId="41" fontId="5" fillId="28" borderId="0" xfId="43" applyNumberFormat="1" applyFont="1" applyFill="1"/>
    <xf numFmtId="200" fontId="7" fillId="28" borderId="0" xfId="85" applyNumberFormat="1" applyFont="1" applyFill="1"/>
    <xf numFmtId="200" fontId="7" fillId="28" borderId="0" xfId="85" applyNumberFormat="1" applyFont="1" applyFill="1" applyBorder="1"/>
    <xf numFmtId="200" fontId="11" fillId="28" borderId="15" xfId="85" applyNumberFormat="1" applyFont="1" applyFill="1" applyBorder="1"/>
    <xf numFmtId="200" fontId="11" fillId="28" borderId="16" xfId="85" applyNumberFormat="1" applyFont="1" applyFill="1" applyBorder="1"/>
    <xf numFmtId="200" fontId="8" fillId="28" borderId="15" xfId="85" applyNumberFormat="1" applyFont="1" applyFill="1" applyBorder="1"/>
    <xf numFmtId="200" fontId="8" fillId="28" borderId="16" xfId="85" applyNumberFormat="1" applyFont="1" applyFill="1" applyBorder="1"/>
    <xf numFmtId="165" fontId="0" fillId="28" borderId="0" xfId="43" applyNumberFormat="1" applyFont="1" applyFill="1"/>
    <xf numFmtId="200" fontId="13" fillId="28" borderId="15" xfId="85" applyNumberFormat="1" applyFont="1" applyFill="1" applyBorder="1"/>
    <xf numFmtId="200" fontId="5" fillId="0" borderId="26" xfId="85" applyNumberFormat="1" applyFont="1" applyBorder="1"/>
    <xf numFmtId="200" fontId="7" fillId="0" borderId="0" xfId="85" applyNumberFormat="1" applyFont="1" applyFill="1" applyAlignment="1">
      <alignment horizontal="left" wrapText="1"/>
    </xf>
    <xf numFmtId="0" fontId="8" fillId="28" borderId="0" xfId="43" applyFont="1" applyFill="1" applyBorder="1" applyAlignment="1">
      <alignment horizontal="center"/>
    </xf>
    <xf numFmtId="0" fontId="9" fillId="28" borderId="0" xfId="43" applyFont="1" applyFill="1" applyAlignment="1">
      <alignment horizontal="center"/>
    </xf>
    <xf numFmtId="190" fontId="9" fillId="28" borderId="0" xfId="86" applyNumberFormat="1" applyFont="1" applyFill="1" applyAlignment="1">
      <alignment horizontal="center"/>
    </xf>
    <xf numFmtId="0" fontId="7" fillId="0" borderId="0" xfId="43" applyFont="1" applyFill="1" applyAlignment="1">
      <alignment horizontal="left"/>
    </xf>
    <xf numFmtId="49" fontId="60" fillId="28" borderId="0" xfId="85" applyNumberFormat="1" applyFont="1" applyFill="1" applyAlignment="1">
      <alignment horizontal="center"/>
    </xf>
    <xf numFmtId="168" fontId="0" fillId="28" borderId="0" xfId="85" applyFont="1" applyFill="1"/>
    <xf numFmtId="168" fontId="0" fillId="28" borderId="0" xfId="43" applyNumberFormat="1" applyFont="1" applyFill="1"/>
    <xf numFmtId="171" fontId="0" fillId="28" borderId="0" xfId="43" applyNumberFormat="1" applyFont="1" applyFill="1"/>
    <xf numFmtId="0" fontId="34" fillId="0" borderId="0" xfId="43" applyFont="1" applyFill="1" applyBorder="1"/>
    <xf numFmtId="171" fontId="34" fillId="0" borderId="0" xfId="85" applyNumberFormat="1" applyFont="1" applyFill="1" applyBorder="1"/>
    <xf numFmtId="3" fontId="8" fillId="0" borderId="0" xfId="86" applyNumberFormat="1" applyFont="1" applyFill="1" applyBorder="1"/>
    <xf numFmtId="0" fontId="52" fillId="27" borderId="14" xfId="43" applyFont="1" applyFill="1" applyBorder="1"/>
    <xf numFmtId="200" fontId="18" fillId="28" borderId="14" xfId="85" applyNumberFormat="1" applyFont="1" applyFill="1" applyBorder="1"/>
    <xf numFmtId="171" fontId="144" fillId="28" borderId="15" xfId="85" applyNumberFormat="1" applyFont="1" applyFill="1" applyBorder="1"/>
    <xf numFmtId="43" fontId="0" fillId="28" borderId="0" xfId="43" applyNumberFormat="1" applyFont="1" applyFill="1"/>
    <xf numFmtId="171" fontId="143" fillId="28" borderId="15" xfId="85" applyNumberFormat="1" applyFont="1" applyFill="1" applyBorder="1"/>
    <xf numFmtId="171" fontId="143" fillId="28" borderId="16" xfId="85" applyNumberFormat="1" applyFont="1" applyFill="1" applyBorder="1"/>
    <xf numFmtId="0" fontId="7" fillId="0" borderId="0" xfId="370" applyFont="1" applyFill="1" applyAlignment="1">
      <alignment horizontal="left"/>
    </xf>
    <xf numFmtId="10" fontId="7" fillId="28" borderId="0" xfId="99" applyNumberFormat="1" applyFont="1" applyFill="1"/>
    <xf numFmtId="0" fontId="7" fillId="30" borderId="0" xfId="370" applyFont="1" applyFill="1"/>
    <xf numFmtId="0" fontId="44" fillId="28" borderId="34" xfId="43" applyNumberFormat="1" applyFont="1" applyFill="1" applyBorder="1" applyAlignment="1" applyProtection="1">
      <alignment vertical="center"/>
    </xf>
    <xf numFmtId="0" fontId="44" fillId="28" borderId="15" xfId="43" applyNumberFormat="1" applyFont="1" applyFill="1" applyBorder="1" applyAlignment="1" applyProtection="1">
      <alignment vertical="center"/>
    </xf>
    <xf numFmtId="0" fontId="84" fillId="28" borderId="15" xfId="43" applyNumberFormat="1" applyFont="1" applyFill="1" applyBorder="1" applyAlignment="1" applyProtection="1">
      <alignment vertical="center"/>
    </xf>
    <xf numFmtId="0" fontId="44" fillId="28" borderId="54" xfId="43" applyNumberFormat="1" applyFont="1" applyFill="1" applyBorder="1" applyAlignment="1" applyProtection="1">
      <alignment vertical="center"/>
    </xf>
    <xf numFmtId="0" fontId="44" fillId="28" borderId="38" xfId="43" applyNumberFormat="1" applyFont="1" applyFill="1" applyBorder="1" applyAlignment="1" applyProtection="1">
      <alignment vertical="center"/>
    </xf>
    <xf numFmtId="0" fontId="84" fillId="28" borderId="54" xfId="43" applyNumberFormat="1" applyFont="1" applyFill="1" applyBorder="1" applyAlignment="1" applyProtection="1">
      <alignment vertical="center"/>
    </xf>
    <xf numFmtId="0" fontId="84" fillId="28" borderId="15" xfId="43" applyNumberFormat="1" applyFont="1" applyFill="1" applyBorder="1" applyAlignment="1" applyProtection="1">
      <alignment horizontal="left" vertical="center"/>
    </xf>
    <xf numFmtId="0" fontId="83" fillId="28" borderId="26" xfId="43" applyNumberFormat="1" applyFont="1" applyFill="1" applyBorder="1" applyAlignment="1" applyProtection="1">
      <alignment vertical="center"/>
    </xf>
    <xf numFmtId="0" fontId="83" fillId="28" borderId="34" xfId="43" applyNumberFormat="1" applyFont="1" applyFill="1" applyBorder="1" applyAlignment="1" applyProtection="1">
      <alignment vertical="center"/>
    </xf>
    <xf numFmtId="0" fontId="64" fillId="31" borderId="15" xfId="43" applyNumberFormat="1" applyFont="1" applyFill="1" applyBorder="1" applyAlignment="1" applyProtection="1">
      <alignment vertical="center"/>
    </xf>
    <xf numFmtId="0" fontId="83" fillId="28" borderId="15" xfId="43" applyNumberFormat="1" applyFont="1" applyFill="1" applyBorder="1" applyAlignment="1" applyProtection="1">
      <alignment vertical="center"/>
    </xf>
    <xf numFmtId="166" fontId="44" fillId="28" borderId="0" xfId="43" applyNumberFormat="1" applyFont="1" applyFill="1" applyBorder="1" applyAlignment="1">
      <alignment horizontal="right" vertical="center" indent="2"/>
    </xf>
    <xf numFmtId="166" fontId="83" fillId="28" borderId="15" xfId="43" applyNumberFormat="1" applyFont="1" applyFill="1" applyBorder="1" applyAlignment="1">
      <alignment horizontal="right" vertical="center" indent="2"/>
    </xf>
    <xf numFmtId="166" fontId="44" fillId="28" borderId="15" xfId="43" applyNumberFormat="1" applyFont="1" applyFill="1" applyBorder="1" applyAlignment="1">
      <alignment horizontal="right" vertical="center" indent="2"/>
    </xf>
    <xf numFmtId="203" fontId="83" fillId="28" borderId="26" xfId="43" applyNumberFormat="1" applyFont="1" applyFill="1" applyBorder="1" applyAlignment="1">
      <alignment horizontal="right" vertical="center" indent="2"/>
    </xf>
    <xf numFmtId="203" fontId="83" fillId="28" borderId="15" xfId="43" applyNumberFormat="1" applyFont="1" applyFill="1" applyBorder="1" applyAlignment="1">
      <alignment horizontal="right" vertical="center" indent="2"/>
    </xf>
    <xf numFmtId="203" fontId="64" fillId="27" borderId="15" xfId="43" applyNumberFormat="1" applyFont="1" applyFill="1" applyBorder="1" applyAlignment="1">
      <alignment horizontal="right" vertical="center" indent="2"/>
    </xf>
    <xf numFmtId="166" fontId="83" fillId="28" borderId="26" xfId="43" applyNumberFormat="1" applyFont="1" applyFill="1" applyBorder="1" applyAlignment="1">
      <alignment horizontal="right" vertical="center" indent="2"/>
    </xf>
    <xf numFmtId="3" fontId="8" fillId="30" borderId="0" xfId="43" applyNumberFormat="1" applyFont="1" applyFill="1" applyBorder="1"/>
    <xf numFmtId="0" fontId="33" fillId="28" borderId="53" xfId="43" applyFont="1" applyFill="1" applyBorder="1"/>
    <xf numFmtId="3" fontId="33" fillId="28" borderId="53" xfId="43" applyNumberFormat="1" applyFont="1" applyFill="1" applyBorder="1"/>
    <xf numFmtId="3" fontId="7" fillId="28" borderId="53" xfId="43" applyNumberFormat="1" applyFont="1" applyFill="1" applyBorder="1"/>
    <xf numFmtId="0" fontId="7" fillId="0" borderId="0" xfId="370" applyFont="1" applyBorder="1"/>
    <xf numFmtId="0" fontId="7" fillId="0" borderId="44" xfId="370" applyFont="1" applyBorder="1"/>
    <xf numFmtId="171" fontId="9" fillId="28" borderId="24" xfId="85" applyNumberFormat="1" applyFont="1" applyFill="1" applyBorder="1" applyAlignment="1">
      <alignment horizontal="center"/>
    </xf>
    <xf numFmtId="41" fontId="9" fillId="28" borderId="25" xfId="85" applyNumberFormat="1" applyFont="1" applyFill="1" applyBorder="1" applyAlignment="1">
      <alignment horizontal="center" vertical="center"/>
    </xf>
    <xf numFmtId="165" fontId="16" fillId="28" borderId="0" xfId="85" applyNumberFormat="1" applyFont="1" applyFill="1" applyAlignment="1">
      <alignment horizontal="center"/>
    </xf>
    <xf numFmtId="171" fontId="15" fillId="28" borderId="15" xfId="85" applyNumberFormat="1" applyFont="1" applyFill="1" applyBorder="1" applyAlignment="1"/>
    <xf numFmtId="0" fontId="8" fillId="28" borderId="0" xfId="43" applyFont="1" applyFill="1" applyBorder="1" applyAlignment="1">
      <alignment horizontal="center"/>
    </xf>
    <xf numFmtId="181" fontId="8" fillId="0" borderId="0" xfId="372" applyNumberFormat="1" applyFont="1" applyFill="1" applyBorder="1" applyAlignment="1">
      <alignment horizontal="center"/>
    </xf>
    <xf numFmtId="0" fontId="86" fillId="0" borderId="0" xfId="43" applyFont="1" applyFill="1" applyBorder="1"/>
    <xf numFmtId="173" fontId="8" fillId="0" borderId="0" xfId="99" applyNumberFormat="1" applyFont="1" applyFill="1" applyBorder="1" applyAlignment="1">
      <alignment horizontal="center"/>
    </xf>
    <xf numFmtId="49" fontId="8" fillId="28" borderId="94" xfId="374" applyNumberFormat="1" applyFont="1" applyFill="1" applyBorder="1" applyAlignment="1">
      <alignment horizontal="center"/>
    </xf>
    <xf numFmtId="49" fontId="8" fillId="28" borderId="96" xfId="374" applyNumberFormat="1" applyFont="1" applyFill="1" applyBorder="1" applyAlignment="1">
      <alignment horizontal="center"/>
    </xf>
    <xf numFmtId="171" fontId="11" fillId="28" borderId="16" xfId="85" applyNumberFormat="1" applyFont="1" applyFill="1" applyBorder="1" applyAlignment="1">
      <alignment horizontal="right"/>
    </xf>
    <xf numFmtId="171" fontId="11" fillId="28" borderId="14" xfId="43" applyNumberFormat="1" applyFont="1" applyFill="1" applyBorder="1"/>
    <xf numFmtId="168" fontId="5" fillId="0" borderId="0" xfId="85" applyFont="1"/>
    <xf numFmtId="166" fontId="109" fillId="31" borderId="34" xfId="43" applyNumberFormat="1" applyFont="1" applyFill="1" applyBorder="1" applyAlignment="1">
      <alignment horizontal="center"/>
    </xf>
    <xf numFmtId="0" fontId="109" fillId="31" borderId="26" xfId="43" applyNumberFormat="1" applyFont="1" applyFill="1" applyBorder="1" applyAlignment="1">
      <alignment horizontal="center"/>
    </xf>
    <xf numFmtId="0" fontId="109" fillId="31" borderId="37" xfId="43" applyFont="1" applyFill="1" applyBorder="1" applyAlignment="1">
      <alignment horizontal="center"/>
    </xf>
    <xf numFmtId="0" fontId="7" fillId="0" borderId="98" xfId="43" applyFont="1" applyFill="1" applyBorder="1"/>
    <xf numFmtId="0" fontId="7" fillId="0" borderId="100" xfId="43" applyFont="1" applyFill="1" applyBorder="1"/>
    <xf numFmtId="168" fontId="5" fillId="30" borderId="0" xfId="85" applyFill="1" applyAlignment="1">
      <alignment vertical="center"/>
    </xf>
    <xf numFmtId="0" fontId="5" fillId="30" borderId="14" xfId="370" applyFill="1" applyBorder="1"/>
    <xf numFmtId="199" fontId="11" fillId="28" borderId="14" xfId="43" applyNumberFormat="1" applyFont="1" applyFill="1" applyBorder="1"/>
    <xf numFmtId="0" fontId="9" fillId="0" borderId="14" xfId="43" applyFont="1" applyFill="1" applyBorder="1"/>
    <xf numFmtId="171" fontId="9" fillId="0" borderId="15" xfId="85" applyNumberFormat="1" applyFont="1" applyFill="1" applyBorder="1" applyAlignment="1"/>
    <xf numFmtId="171" fontId="11" fillId="0" borderId="15" xfId="85" applyNumberFormat="1" applyFont="1" applyFill="1" applyBorder="1" applyAlignment="1"/>
    <xf numFmtId="165" fontId="60" fillId="28" borderId="0" xfId="85" applyNumberFormat="1" applyFont="1" applyFill="1" applyAlignment="1">
      <alignment horizontal="center"/>
    </xf>
    <xf numFmtId="0" fontId="145" fillId="32" borderId="0" xfId="92" applyFont="1" applyFill="1"/>
    <xf numFmtId="204" fontId="5" fillId="0" borderId="0" xfId="370" applyNumberFormat="1" applyFont="1"/>
    <xf numFmtId="205" fontId="44" fillId="28" borderId="15" xfId="85" applyNumberFormat="1" applyFont="1" applyFill="1" applyBorder="1" applyAlignment="1">
      <alignment horizontal="right" vertical="center" indent="2"/>
    </xf>
    <xf numFmtId="205" fontId="44" fillId="28" borderId="54" xfId="85" applyNumberFormat="1" applyFont="1" applyFill="1" applyBorder="1" applyAlignment="1">
      <alignment horizontal="right" vertical="center" indent="2"/>
    </xf>
    <xf numFmtId="205" fontId="44" fillId="28" borderId="38" xfId="85" applyNumberFormat="1" applyFont="1" applyFill="1" applyBorder="1" applyAlignment="1">
      <alignment horizontal="right" vertical="center" indent="2"/>
    </xf>
    <xf numFmtId="41" fontId="53" fillId="27" borderId="44" xfId="43" applyNumberFormat="1" applyFont="1" applyFill="1" applyBorder="1" applyAlignment="1" applyProtection="1">
      <alignment horizontal="right"/>
    </xf>
    <xf numFmtId="41" fontId="53" fillId="27" borderId="34" xfId="43" applyNumberFormat="1" applyFont="1" applyFill="1" applyBorder="1" applyAlignment="1" applyProtection="1">
      <alignment horizontal="right"/>
    </xf>
    <xf numFmtId="41" fontId="53" fillId="27" borderId="28" xfId="43" applyNumberFormat="1" applyFont="1" applyFill="1" applyBorder="1" applyAlignment="1" applyProtection="1">
      <alignment horizontal="right"/>
    </xf>
    <xf numFmtId="41" fontId="24" fillId="28" borderId="84" xfId="43" applyNumberFormat="1" applyFont="1" applyFill="1" applyBorder="1"/>
    <xf numFmtId="41" fontId="24" fillId="28" borderId="54" xfId="43" applyNumberFormat="1" applyFont="1" applyFill="1" applyBorder="1"/>
    <xf numFmtId="41" fontId="24" fillId="28" borderId="61" xfId="43" applyNumberFormat="1" applyFont="1" applyFill="1" applyBorder="1"/>
    <xf numFmtId="41" fontId="9" fillId="28" borderId="16" xfId="43" applyNumberFormat="1" applyFont="1" applyFill="1" applyBorder="1" applyAlignment="1" applyProtection="1">
      <alignment horizontal="right"/>
    </xf>
    <xf numFmtId="41" fontId="9" fillId="28" borderId="15" xfId="43" applyNumberFormat="1" applyFont="1" applyFill="1" applyBorder="1" applyAlignment="1" applyProtection="1">
      <alignment horizontal="right"/>
    </xf>
    <xf numFmtId="41" fontId="9" fillId="28" borderId="14" xfId="43" applyNumberFormat="1" applyFont="1" applyFill="1" applyBorder="1" applyAlignment="1" applyProtection="1">
      <alignment horizontal="right"/>
    </xf>
    <xf numFmtId="41" fontId="24" fillId="28" borderId="103" xfId="43" applyNumberFormat="1" applyFont="1" applyFill="1" applyBorder="1" applyAlignment="1" applyProtection="1">
      <alignment horizontal="right"/>
    </xf>
    <xf numFmtId="41" fontId="24" fillId="28" borderId="38" xfId="43" applyNumberFormat="1" applyFont="1" applyFill="1" applyBorder="1" applyAlignment="1" applyProtection="1">
      <alignment horizontal="right"/>
    </xf>
    <xf numFmtId="41" fontId="24" fillId="28" borderId="62" xfId="43" applyNumberFormat="1" applyFont="1" applyFill="1" applyBorder="1" applyAlignment="1" applyProtection="1">
      <alignment horizontal="right"/>
    </xf>
    <xf numFmtId="41" fontId="53" fillId="27" borderId="16" xfId="43" applyNumberFormat="1" applyFont="1" applyFill="1" applyBorder="1" applyAlignment="1" applyProtection="1">
      <alignment horizontal="right"/>
    </xf>
    <xf numFmtId="41" fontId="53" fillId="27" borderId="15" xfId="43" applyNumberFormat="1" applyFont="1" applyFill="1" applyBorder="1" applyAlignment="1" applyProtection="1">
      <alignment horizontal="right"/>
    </xf>
    <xf numFmtId="41" fontId="53" fillId="27" borderId="14" xfId="43" applyNumberFormat="1" applyFont="1" applyFill="1" applyBorder="1" applyAlignment="1" applyProtection="1">
      <alignment horizontal="right"/>
    </xf>
    <xf numFmtId="41" fontId="15" fillId="28" borderId="38" xfId="43" applyNumberFormat="1" applyFont="1" applyFill="1" applyBorder="1"/>
    <xf numFmtId="41" fontId="15" fillId="28" borderId="62" xfId="43" applyNumberFormat="1" applyFont="1" applyFill="1" applyBorder="1"/>
    <xf numFmtId="41" fontId="15" fillId="28" borderId="15" xfId="43" applyNumberFormat="1" applyFont="1" applyFill="1" applyBorder="1"/>
    <xf numFmtId="41" fontId="15" fillId="28" borderId="14" xfId="43" applyNumberFormat="1" applyFont="1" applyFill="1" applyBorder="1"/>
    <xf numFmtId="41" fontId="15" fillId="28" borderId="34" xfId="43" applyNumberFormat="1" applyFont="1" applyFill="1" applyBorder="1"/>
    <xf numFmtId="41" fontId="15" fillId="28" borderId="28" xfId="43" applyNumberFormat="1" applyFont="1" applyFill="1" applyBorder="1"/>
    <xf numFmtId="0" fontId="28" fillId="28" borderId="15" xfId="43" applyNumberFormat="1" applyFont="1" applyFill="1" applyBorder="1" applyAlignment="1" applyProtection="1"/>
    <xf numFmtId="41" fontId="15" fillId="28" borderId="16" xfId="43" applyNumberFormat="1" applyFont="1" applyFill="1" applyBorder="1" applyAlignment="1" applyProtection="1">
      <alignment horizontal="right"/>
    </xf>
    <xf numFmtId="41" fontId="15" fillId="28" borderId="15" xfId="43" applyNumberFormat="1" applyFont="1" applyFill="1" applyBorder="1" applyAlignment="1" applyProtection="1">
      <alignment horizontal="right"/>
    </xf>
    <xf numFmtId="41" fontId="15" fillId="28" borderId="14" xfId="43" applyNumberFormat="1" applyFont="1" applyFill="1" applyBorder="1" applyAlignment="1" applyProtection="1">
      <alignment horizontal="right"/>
    </xf>
    <xf numFmtId="41" fontId="24" fillId="28" borderId="15" xfId="43" applyNumberFormat="1" applyFont="1" applyFill="1" applyBorder="1"/>
    <xf numFmtId="41" fontId="24" fillId="28" borderId="14" xfId="43" applyNumberFormat="1" applyFont="1" applyFill="1" applyBorder="1"/>
    <xf numFmtId="41" fontId="15" fillId="30" borderId="15" xfId="43" applyNumberFormat="1" applyFont="1" applyFill="1" applyBorder="1" applyAlignment="1" applyProtection="1">
      <alignment horizontal="right"/>
    </xf>
    <xf numFmtId="41" fontId="15" fillId="30" borderId="14" xfId="43" applyNumberFormat="1" applyFont="1" applyFill="1" applyBorder="1" applyAlignment="1" applyProtection="1">
      <alignment horizontal="right"/>
    </xf>
    <xf numFmtId="41" fontId="15" fillId="0" borderId="15" xfId="43" applyNumberFormat="1" applyFont="1" applyFill="1" applyBorder="1" applyAlignment="1" applyProtection="1">
      <alignment horizontal="right"/>
    </xf>
    <xf numFmtId="41" fontId="15" fillId="0" borderId="14" xfId="43" applyNumberFormat="1" applyFont="1" applyFill="1" applyBorder="1" applyAlignment="1" applyProtection="1">
      <alignment horizontal="right"/>
    </xf>
    <xf numFmtId="41" fontId="24" fillId="28" borderId="15" xfId="43" applyNumberFormat="1" applyFont="1" applyFill="1" applyBorder="1" applyAlignment="1" applyProtection="1">
      <alignment horizontal="right"/>
    </xf>
    <xf numFmtId="41" fontId="24" fillId="28" borderId="14" xfId="43" applyNumberFormat="1" applyFont="1" applyFill="1" applyBorder="1" applyAlignment="1" applyProtection="1">
      <alignment horizontal="right"/>
    </xf>
    <xf numFmtId="0" fontId="28" fillId="30" borderId="15" xfId="43" applyNumberFormat="1" applyFont="1" applyFill="1" applyBorder="1" applyAlignment="1" applyProtection="1"/>
    <xf numFmtId="41" fontId="15" fillId="30" borderId="16" xfId="43" applyNumberFormat="1" applyFont="1" applyFill="1" applyBorder="1" applyAlignment="1" applyProtection="1">
      <alignment horizontal="right"/>
    </xf>
    <xf numFmtId="0" fontId="28" fillId="28" borderId="15" xfId="43" applyNumberFormat="1" applyFont="1" applyFill="1" applyBorder="1" applyProtection="1"/>
    <xf numFmtId="41" fontId="24" fillId="28" borderId="16" xfId="43" applyNumberFormat="1" applyFont="1" applyFill="1" applyBorder="1" applyAlignment="1" applyProtection="1">
      <alignment horizontal="right"/>
    </xf>
    <xf numFmtId="41" fontId="6" fillId="0" borderId="0" xfId="43" applyNumberFormat="1" applyFont="1" applyFill="1"/>
    <xf numFmtId="0" fontId="7" fillId="0" borderId="0" xfId="92" applyFont="1" applyFill="1" applyAlignment="1">
      <alignment vertical="center"/>
    </xf>
    <xf numFmtId="3" fontId="8" fillId="0" borderId="0" xfId="43" applyNumberFormat="1" applyFont="1" applyFill="1" applyAlignment="1">
      <alignment horizontal="right" vertical="center"/>
    </xf>
    <xf numFmtId="41" fontId="50" fillId="27" borderId="14" xfId="85" applyNumberFormat="1" applyFont="1" applyFill="1" applyBorder="1"/>
    <xf numFmtId="41" fontId="7" fillId="28" borderId="14" xfId="85" applyNumberFormat="1" applyFont="1" applyFill="1" applyBorder="1"/>
    <xf numFmtId="41" fontId="15" fillId="22" borderId="14" xfId="85" applyNumberFormat="1" applyFont="1" applyFill="1" applyBorder="1"/>
    <xf numFmtId="41" fontId="7" fillId="22" borderId="14" xfId="85" applyNumberFormat="1" applyFont="1" applyFill="1" applyBorder="1"/>
    <xf numFmtId="41" fontId="15" fillId="28" borderId="14" xfId="85" applyNumberFormat="1" applyFont="1" applyFill="1" applyBorder="1"/>
    <xf numFmtId="41" fontId="15" fillId="0" borderId="14" xfId="85" applyNumberFormat="1" applyFont="1" applyFill="1" applyBorder="1"/>
    <xf numFmtId="41" fontId="22" fillId="28" borderId="14" xfId="85" applyNumberFormat="1" applyFont="1" applyFill="1" applyBorder="1"/>
    <xf numFmtId="41" fontId="50" fillId="27" borderId="14" xfId="85" applyNumberFormat="1" applyFont="1" applyFill="1" applyBorder="1" applyAlignment="1">
      <alignment vertical="center" wrapText="1"/>
    </xf>
    <xf numFmtId="41" fontId="13" fillId="28" borderId="14" xfId="85" applyNumberFormat="1" applyFont="1" applyFill="1" applyBorder="1"/>
    <xf numFmtId="41" fontId="133" fillId="27" borderId="14" xfId="85" applyNumberFormat="1" applyFont="1" applyFill="1" applyBorder="1"/>
    <xf numFmtId="41" fontId="15" fillId="28" borderId="14" xfId="85" applyNumberFormat="1" applyFont="1" applyFill="1" applyBorder="1" applyProtection="1">
      <protection locked="0"/>
    </xf>
    <xf numFmtId="41" fontId="7" fillId="22" borderId="31" xfId="85" applyNumberFormat="1" applyFont="1" applyFill="1" applyBorder="1"/>
    <xf numFmtId="41" fontId="50" fillId="27" borderId="20" xfId="52" applyNumberFormat="1" applyFont="1" applyFill="1" applyBorder="1"/>
    <xf numFmtId="41" fontId="7" fillId="28" borderId="20" xfId="43" applyNumberFormat="1" applyFont="1" applyFill="1" applyBorder="1"/>
    <xf numFmtId="41" fontId="23" fillId="0" borderId="20" xfId="43" applyNumberFormat="1" applyFont="1" applyFill="1" applyBorder="1"/>
    <xf numFmtId="41" fontId="15" fillId="0" borderId="20" xfId="43" applyNumberFormat="1" applyFont="1" applyFill="1" applyBorder="1" applyProtection="1">
      <protection locked="0"/>
    </xf>
    <xf numFmtId="41" fontId="8" fillId="28" borderId="15" xfId="43" applyNumberFormat="1" applyFont="1" applyFill="1" applyBorder="1" applyAlignment="1">
      <alignment vertical="center"/>
    </xf>
    <xf numFmtId="0" fontId="8" fillId="28" borderId="0" xfId="43" applyFont="1" applyFill="1" applyBorder="1" applyAlignment="1">
      <alignment horizontal="center"/>
    </xf>
    <xf numFmtId="0" fontId="7" fillId="28" borderId="0" xfId="43" applyFont="1" applyFill="1" applyBorder="1" applyAlignment="1">
      <alignment horizontal="left"/>
    </xf>
    <xf numFmtId="3" fontId="7" fillId="0" borderId="0" xfId="43" applyNumberFormat="1" applyFont="1"/>
    <xf numFmtId="188" fontId="7" fillId="0" borderId="0" xfId="43" applyNumberFormat="1" applyFont="1"/>
    <xf numFmtId="180" fontId="86" fillId="28" borderId="14" xfId="43" applyNumberFormat="1" applyFont="1" applyFill="1" applyBorder="1" applyAlignment="1">
      <alignment horizontal="center"/>
    </xf>
    <xf numFmtId="10" fontId="8" fillId="28" borderId="20" xfId="43" applyNumberFormat="1" applyFont="1" applyFill="1" applyBorder="1" applyAlignment="1">
      <alignment horizontal="center"/>
    </xf>
    <xf numFmtId="0" fontId="8" fillId="0" borderId="0" xfId="43" applyFont="1" applyFill="1"/>
    <xf numFmtId="10" fontId="8" fillId="28" borderId="20" xfId="99" applyNumberFormat="1" applyFont="1" applyFill="1" applyBorder="1" applyAlignment="1">
      <alignment horizontal="center"/>
    </xf>
    <xf numFmtId="0" fontId="86" fillId="28" borderId="20" xfId="90" applyFont="1" applyFill="1" applyBorder="1" applyAlignment="1">
      <alignment horizontal="left" wrapText="1"/>
    </xf>
    <xf numFmtId="0" fontId="86" fillId="0" borderId="0" xfId="43" applyFont="1" applyFill="1" applyAlignment="1"/>
    <xf numFmtId="15" fontId="8" fillId="28" borderId="19" xfId="43" applyNumberFormat="1" applyFont="1" applyFill="1" applyBorder="1" applyAlignment="1">
      <alignment horizontal="center" vertical="center" wrapText="1"/>
    </xf>
    <xf numFmtId="1" fontId="8" fillId="28" borderId="70" xfId="43" applyNumberFormat="1" applyFont="1" applyFill="1" applyBorder="1" applyAlignment="1" applyProtection="1">
      <alignment horizontal="center" vertical="center" wrapText="1"/>
    </xf>
    <xf numFmtId="3" fontId="86" fillId="0" borderId="0" xfId="43" applyNumberFormat="1" applyFont="1" applyFill="1" applyAlignment="1"/>
    <xf numFmtId="49" fontId="8" fillId="28" borderId="20" xfId="43" applyNumberFormat="1" applyFont="1" applyFill="1" applyBorder="1" applyAlignment="1">
      <alignment horizontal="center" vertical="center" wrapText="1"/>
    </xf>
    <xf numFmtId="0" fontId="10" fillId="28" borderId="39" xfId="43" applyFont="1" applyFill="1" applyBorder="1" applyAlignment="1">
      <alignment vertical="center" wrapText="1"/>
    </xf>
    <xf numFmtId="0" fontId="10" fillId="28" borderId="20" xfId="43" applyFont="1" applyFill="1" applyBorder="1" applyAlignment="1">
      <alignment vertical="center" wrapText="1"/>
    </xf>
    <xf numFmtId="0" fontId="10" fillId="28" borderId="20" xfId="43" applyFont="1" applyFill="1" applyBorder="1"/>
    <xf numFmtId="169" fontId="33" fillId="28" borderId="20" xfId="85" applyNumberFormat="1" applyFont="1" applyFill="1" applyBorder="1"/>
    <xf numFmtId="0" fontId="33" fillId="28" borderId="20" xfId="43" applyFont="1" applyFill="1" applyBorder="1" applyAlignment="1">
      <alignment horizontal="center"/>
    </xf>
    <xf numFmtId="169" fontId="37" fillId="28" borderId="20" xfId="43" applyNumberFormat="1" applyFont="1" applyFill="1" applyBorder="1"/>
    <xf numFmtId="0" fontId="10" fillId="28" borderId="20" xfId="43" applyFont="1" applyFill="1" applyBorder="1" applyAlignment="1">
      <alignment horizontal="left" wrapText="1"/>
    </xf>
    <xf numFmtId="190" fontId="146" fillId="28" borderId="15" xfId="86" applyNumberFormat="1" applyFont="1" applyFill="1" applyBorder="1" applyAlignment="1">
      <alignment horizontal="right" wrapText="1"/>
    </xf>
    <xf numFmtId="3" fontId="8" fillId="28" borderId="15" xfId="86" applyNumberFormat="1" applyFont="1" applyFill="1" applyBorder="1" applyAlignment="1">
      <alignment horizontal="right" indent="1"/>
    </xf>
    <xf numFmtId="3" fontId="7" fillId="28" borderId="15" xfId="86" applyNumberFormat="1" applyFont="1" applyFill="1" applyBorder="1" applyAlignment="1">
      <alignment horizontal="right" indent="1"/>
    </xf>
    <xf numFmtId="3" fontId="7" fillId="28" borderId="15" xfId="43" quotePrefix="1" applyNumberFormat="1" applyFont="1" applyFill="1" applyBorder="1" applyAlignment="1">
      <alignment horizontal="right" indent="1"/>
    </xf>
    <xf numFmtId="3" fontId="20" fillId="28" borderId="15" xfId="86" applyNumberFormat="1" applyFont="1" applyFill="1" applyBorder="1" applyAlignment="1">
      <alignment horizontal="right" indent="1"/>
    </xf>
    <xf numFmtId="3" fontId="7" fillId="28" borderId="15" xfId="86" applyNumberFormat="1" applyFont="1" applyFill="1" applyBorder="1" applyAlignment="1">
      <alignment horizontal="right" wrapText="1" indent="1"/>
    </xf>
    <xf numFmtId="0" fontId="5" fillId="0" borderId="0" xfId="43" applyFont="1" applyFill="1" applyAlignment="1"/>
    <xf numFmtId="0" fontId="32" fillId="28" borderId="39" xfId="43" applyFont="1" applyFill="1" applyBorder="1" applyAlignment="1">
      <alignment vertical="center" wrapText="1"/>
    </xf>
    <xf numFmtId="3" fontId="5" fillId="0" borderId="0" xfId="43" applyNumberFormat="1" applyFont="1" applyFill="1" applyAlignment="1"/>
    <xf numFmtId="0" fontId="32" fillId="28" borderId="20" xfId="43" applyFont="1" applyFill="1" applyBorder="1" applyAlignment="1">
      <alignment vertical="center" wrapText="1"/>
    </xf>
    <xf numFmtId="0" fontId="7" fillId="28" borderId="20" xfId="43" applyFont="1" applyFill="1" applyBorder="1" applyAlignment="1">
      <alignment vertical="center" wrapText="1"/>
    </xf>
    <xf numFmtId="0" fontId="32" fillId="28" borderId="36" xfId="43" applyFont="1" applyFill="1" applyBorder="1" applyAlignment="1">
      <alignment vertical="center" wrapText="1"/>
    </xf>
    <xf numFmtId="3" fontId="8" fillId="28" borderId="15" xfId="86" applyNumberFormat="1" applyFont="1" applyFill="1" applyBorder="1" applyAlignment="1" applyProtection="1">
      <alignment horizontal="right" vertical="center" wrapText="1" indent="1"/>
    </xf>
    <xf numFmtId="3" fontId="7" fillId="28" borderId="15" xfId="86" applyNumberFormat="1" applyFont="1" applyFill="1" applyBorder="1" applyAlignment="1" applyProtection="1">
      <alignment horizontal="right" vertical="center" wrapText="1" indent="1"/>
    </xf>
    <xf numFmtId="3" fontId="7" fillId="28" borderId="15" xfId="43" applyNumberFormat="1" applyFont="1" applyFill="1" applyBorder="1" applyAlignment="1">
      <alignment horizontal="right" indent="1"/>
    </xf>
    <xf numFmtId="3" fontId="33" fillId="28" borderId="15" xfId="86" applyNumberFormat="1" applyFont="1" applyFill="1" applyBorder="1" applyAlignment="1" applyProtection="1">
      <alignment horizontal="right" vertical="center" wrapText="1" indent="1"/>
    </xf>
    <xf numFmtId="3" fontId="7" fillId="28" borderId="26" xfId="86" applyNumberFormat="1" applyFont="1" applyFill="1" applyBorder="1" applyAlignment="1" applyProtection="1">
      <alignment horizontal="right" vertical="center" wrapText="1" indent="1"/>
    </xf>
    <xf numFmtId="3" fontId="50" fillId="27" borderId="26" xfId="43" applyNumberFormat="1" applyFont="1" applyFill="1" applyBorder="1" applyAlignment="1">
      <alignment horizontal="right" vertical="center" wrapText="1" indent="1"/>
    </xf>
    <xf numFmtId="3" fontId="13" fillId="28" borderId="15" xfId="43" applyNumberFormat="1" applyFont="1" applyFill="1" applyBorder="1" applyAlignment="1">
      <alignment horizontal="right" indent="1"/>
    </xf>
    <xf numFmtId="3" fontId="19" fillId="28" borderId="15" xfId="43" applyNumberFormat="1" applyFont="1" applyFill="1" applyBorder="1" applyAlignment="1">
      <alignment horizontal="right" indent="1"/>
    </xf>
    <xf numFmtId="3" fontId="8" fillId="28" borderId="15" xfId="43" quotePrefix="1" applyNumberFormat="1" applyFont="1" applyFill="1" applyBorder="1" applyAlignment="1">
      <alignment horizontal="right" indent="1"/>
    </xf>
    <xf numFmtId="3" fontId="8" fillId="28" borderId="15" xfId="43" applyNumberFormat="1" applyFont="1" applyFill="1" applyBorder="1" applyAlignment="1">
      <alignment horizontal="right" indent="1"/>
    </xf>
    <xf numFmtId="3" fontId="17" fillId="28" borderId="15" xfId="43" applyNumberFormat="1" applyFont="1" applyFill="1" applyBorder="1" applyAlignment="1">
      <alignment horizontal="right" indent="1"/>
    </xf>
    <xf numFmtId="3" fontId="15" fillId="28" borderId="15" xfId="43" applyNumberFormat="1" applyFont="1" applyFill="1" applyBorder="1" applyAlignment="1">
      <alignment horizontal="right" indent="1"/>
    </xf>
    <xf numFmtId="3" fontId="15" fillId="28" borderId="15" xfId="43" quotePrefix="1" applyNumberFormat="1" applyFont="1" applyFill="1" applyBorder="1" applyAlignment="1">
      <alignment horizontal="right" indent="1"/>
    </xf>
    <xf numFmtId="3" fontId="50" fillId="27" borderId="92" xfId="43" applyNumberFormat="1" applyFont="1" applyFill="1" applyBorder="1" applyAlignment="1">
      <alignment horizontal="right" vertical="center" indent="1"/>
    </xf>
    <xf numFmtId="0" fontId="128" fillId="28" borderId="20" xfId="43" applyFont="1" applyFill="1" applyBorder="1"/>
    <xf numFmtId="3" fontId="9" fillId="28" borderId="15" xfId="43" applyNumberFormat="1" applyFont="1" applyFill="1" applyBorder="1" applyAlignment="1">
      <alignment horizontal="right" indent="1"/>
    </xf>
    <xf numFmtId="0" fontId="88" fillId="27" borderId="25" xfId="43" applyFont="1" applyFill="1" applyBorder="1" applyAlignment="1">
      <alignment horizontal="center" vertical="center" wrapText="1"/>
    </xf>
    <xf numFmtId="0" fontId="34" fillId="30" borderId="0" xfId="43" applyFont="1" applyFill="1"/>
    <xf numFmtId="3" fontId="8" fillId="30" borderId="0" xfId="43" applyNumberFormat="1" applyFont="1" applyFill="1" applyAlignment="1">
      <alignment horizontal="right" vertical="center"/>
    </xf>
    <xf numFmtId="168" fontId="7" fillId="0" borderId="0" xfId="85" applyFont="1" applyFill="1"/>
    <xf numFmtId="193" fontId="136" fillId="0" borderId="0" xfId="85" applyNumberFormat="1" applyFont="1" applyFill="1" applyAlignment="1">
      <alignment horizontal="center"/>
    </xf>
    <xf numFmtId="3" fontId="7" fillId="0" borderId="41" xfId="43" applyNumberFormat="1" applyFont="1" applyFill="1" applyBorder="1"/>
    <xf numFmtId="3" fontId="7" fillId="0" borderId="0" xfId="43" applyNumberFormat="1" applyFont="1" applyFill="1" applyAlignment="1">
      <alignment horizontal="right" vertical="center"/>
    </xf>
    <xf numFmtId="3" fontId="7" fillId="0" borderId="27" xfId="43" applyNumberFormat="1" applyFont="1" applyFill="1" applyBorder="1"/>
    <xf numFmtId="0" fontId="7" fillId="28" borderId="99" xfId="43" applyFont="1" applyFill="1" applyBorder="1"/>
    <xf numFmtId="3" fontId="7" fillId="0" borderId="97" xfId="92" applyNumberFormat="1" applyFont="1" applyFill="1" applyBorder="1"/>
    <xf numFmtId="3" fontId="7" fillId="0" borderId="97" xfId="43" applyNumberFormat="1" applyFont="1" applyFill="1" applyBorder="1" applyAlignment="1">
      <alignment horizontal="right" vertical="center"/>
    </xf>
    <xf numFmtId="0" fontId="7" fillId="0" borderId="97" xfId="43" applyFont="1" applyFill="1" applyBorder="1"/>
    <xf numFmtId="0" fontId="7" fillId="0" borderId="99" xfId="43" applyFont="1" applyFill="1" applyBorder="1"/>
    <xf numFmtId="3" fontId="7" fillId="0" borderId="100" xfId="92" applyNumberFormat="1" applyFont="1" applyFill="1" applyBorder="1"/>
    <xf numFmtId="3" fontId="7" fillId="0" borderId="100" xfId="43" applyNumberFormat="1" applyFont="1" applyFill="1" applyBorder="1" applyAlignment="1">
      <alignment horizontal="right" vertical="center"/>
    </xf>
    <xf numFmtId="3" fontId="7" fillId="0" borderId="97" xfId="43" applyNumberFormat="1" applyFont="1" applyFill="1" applyBorder="1"/>
    <xf numFmtId="3" fontId="7" fillId="0" borderId="98" xfId="43" applyNumberFormat="1" applyFont="1" applyFill="1" applyBorder="1"/>
    <xf numFmtId="3" fontId="7" fillId="0" borderId="98" xfId="43" applyNumberFormat="1" applyFont="1" applyFill="1" applyBorder="1" applyAlignment="1">
      <alignment horizontal="right" vertical="center"/>
    </xf>
    <xf numFmtId="3" fontId="7" fillId="0" borderId="101" xfId="43" applyNumberFormat="1" applyFont="1" applyFill="1" applyBorder="1"/>
    <xf numFmtId="0" fontId="7" fillId="28" borderId="97" xfId="43" applyFont="1" applyFill="1" applyBorder="1"/>
    <xf numFmtId="0" fontId="7" fillId="28" borderId="100" xfId="43" applyFont="1" applyFill="1" applyBorder="1"/>
    <xf numFmtId="0" fontId="7" fillId="28" borderId="98" xfId="43" applyFont="1" applyFill="1" applyBorder="1"/>
    <xf numFmtId="3" fontId="7" fillId="0" borderId="99" xfId="43" applyNumberFormat="1" applyFont="1" applyFill="1" applyBorder="1"/>
    <xf numFmtId="3" fontId="7" fillId="0" borderId="99" xfId="43" applyNumberFormat="1" applyFont="1" applyFill="1" applyBorder="1" applyAlignment="1">
      <alignment horizontal="right" vertical="center"/>
    </xf>
    <xf numFmtId="0" fontId="7" fillId="28" borderId="98" xfId="43" applyFont="1" applyFill="1" applyBorder="1" applyAlignment="1"/>
    <xf numFmtId="1" fontId="7" fillId="28" borderId="99" xfId="43" applyNumberFormat="1" applyFont="1" applyFill="1" applyBorder="1"/>
    <xf numFmtId="0" fontId="7" fillId="0" borderId="127" xfId="43" applyFont="1" applyFill="1" applyBorder="1"/>
    <xf numFmtId="3" fontId="7" fillId="0" borderId="127" xfId="43" applyNumberFormat="1" applyFont="1" applyFill="1" applyBorder="1"/>
    <xf numFmtId="3" fontId="7" fillId="0" borderId="127" xfId="43" applyNumberFormat="1" applyFont="1" applyFill="1" applyBorder="1" applyAlignment="1">
      <alignment horizontal="right" vertical="center"/>
    </xf>
    <xf numFmtId="3" fontId="7" fillId="0" borderId="98" xfId="92" applyNumberFormat="1" applyFont="1" applyFill="1" applyBorder="1"/>
    <xf numFmtId="3" fontId="7" fillId="0" borderId="99" xfId="92" applyNumberFormat="1" applyFont="1" applyFill="1" applyBorder="1"/>
    <xf numFmtId="0" fontId="8" fillId="28" borderId="45" xfId="43" applyFont="1" applyFill="1" applyBorder="1" applyAlignment="1">
      <alignment horizontal="left" vertical="center"/>
    </xf>
    <xf numFmtId="3" fontId="8" fillId="0" borderId="73" xfId="43" applyNumberFormat="1" applyFont="1" applyFill="1" applyBorder="1" applyAlignment="1">
      <alignment horizontal="right" vertical="center"/>
    </xf>
    <xf numFmtId="3" fontId="7" fillId="0" borderId="0" xfId="92" applyNumberFormat="1" applyFont="1" applyFill="1" applyBorder="1"/>
    <xf numFmtId="0" fontId="33" fillId="0" borderId="0" xfId="43" applyFont="1" applyFill="1" applyBorder="1"/>
    <xf numFmtId="189" fontId="7" fillId="28" borderId="34" xfId="43" applyNumberFormat="1" applyFont="1" applyFill="1" applyBorder="1"/>
    <xf numFmtId="41" fontId="24" fillId="28" borderId="16" xfId="43" applyNumberFormat="1" applyFont="1" applyFill="1" applyBorder="1"/>
    <xf numFmtId="41" fontId="15" fillId="28" borderId="16" xfId="43" applyNumberFormat="1" applyFont="1" applyFill="1" applyBorder="1"/>
    <xf numFmtId="41" fontId="15" fillId="0" borderId="16" xfId="43" applyNumberFormat="1" applyFont="1" applyFill="1" applyBorder="1" applyAlignment="1" applyProtection="1">
      <alignment horizontal="right"/>
    </xf>
    <xf numFmtId="41" fontId="15" fillId="28" borderId="103" xfId="43" applyNumberFormat="1" applyFont="1" applyFill="1" applyBorder="1"/>
    <xf numFmtId="41" fontId="15" fillId="28" borderId="44" xfId="43" applyNumberFormat="1" applyFont="1" applyFill="1" applyBorder="1"/>
    <xf numFmtId="3" fontId="15" fillId="30" borderId="37" xfId="43" applyNumberFormat="1" applyFont="1" applyFill="1" applyBorder="1"/>
    <xf numFmtId="0" fontId="15" fillId="28" borderId="15" xfId="43" applyNumberFormat="1" applyFont="1" applyFill="1" applyBorder="1" applyAlignment="1" applyProtection="1"/>
    <xf numFmtId="0" fontId="28" fillId="0" borderId="15" xfId="43" applyNumberFormat="1" applyFont="1" applyFill="1" applyBorder="1" applyAlignment="1" applyProtection="1"/>
    <xf numFmtId="0" fontId="28" fillId="28" borderId="15" xfId="43" applyNumberFormat="1" applyFont="1" applyFill="1" applyBorder="1" applyAlignment="1" applyProtection="1">
      <alignment horizontal="left"/>
    </xf>
    <xf numFmtId="0" fontId="15" fillId="28" borderId="38" xfId="43" applyNumberFormat="1" applyFont="1" applyFill="1" applyBorder="1" applyProtection="1"/>
    <xf numFmtId="0" fontId="15" fillId="28" borderId="15" xfId="43" applyNumberFormat="1" applyFont="1" applyFill="1" applyBorder="1" applyProtection="1"/>
    <xf numFmtId="0" fontId="27" fillId="28" borderId="54" xfId="43" applyNumberFormat="1" applyFont="1" applyFill="1" applyBorder="1" applyAlignment="1" applyProtection="1"/>
    <xf numFmtId="0" fontId="15" fillId="28" borderId="34" xfId="43" applyNumberFormat="1" applyFont="1" applyFill="1" applyBorder="1" applyProtection="1"/>
    <xf numFmtId="0" fontId="9" fillId="28" borderId="15" xfId="43" applyNumberFormat="1" applyFont="1" applyFill="1" applyBorder="1" applyAlignment="1" applyProtection="1"/>
    <xf numFmtId="0" fontId="15" fillId="30" borderId="26" xfId="43" applyNumberFormat="1" applyFont="1" applyFill="1" applyBorder="1" applyAlignment="1" applyProtection="1"/>
    <xf numFmtId="3" fontId="24" fillId="0" borderId="52" xfId="43" applyNumberFormat="1" applyFont="1" applyFill="1" applyBorder="1" applyAlignment="1" applyProtection="1">
      <alignment horizontal="right"/>
    </xf>
    <xf numFmtId="0" fontId="28" fillId="0" borderId="52" xfId="43" applyNumberFormat="1" applyFont="1" applyFill="1" applyBorder="1" applyProtection="1"/>
    <xf numFmtId="168" fontId="30" fillId="0" borderId="0" xfId="85" applyFont="1" applyFill="1" applyBorder="1"/>
    <xf numFmtId="0" fontId="83" fillId="28" borderId="0" xfId="43" applyNumberFormat="1" applyFont="1" applyFill="1" applyAlignment="1" applyProtection="1">
      <alignment horizontal="center"/>
    </xf>
    <xf numFmtId="3" fontId="7" fillId="0" borderId="0" xfId="370" applyNumberFormat="1" applyFont="1"/>
    <xf numFmtId="3" fontId="7" fillId="30" borderId="0" xfId="370" applyNumberFormat="1" applyFont="1" applyFill="1"/>
    <xf numFmtId="206" fontId="7" fillId="0" borderId="0" xfId="43" applyNumberFormat="1" applyFont="1"/>
    <xf numFmtId="207" fontId="5" fillId="0" borderId="0" xfId="43" applyNumberFormat="1" applyFont="1" applyFill="1" applyAlignment="1"/>
    <xf numFmtId="208" fontId="0" fillId="28" borderId="0" xfId="43" applyNumberFormat="1" applyFont="1" applyFill="1"/>
    <xf numFmtId="166" fontId="109" fillId="31" borderId="0" xfId="43" applyNumberFormat="1" applyFont="1" applyFill="1" applyBorder="1" applyAlignment="1">
      <alignment horizontal="center"/>
    </xf>
    <xf numFmtId="0" fontId="109" fillId="31" borderId="0" xfId="43" applyNumberFormat="1" applyFont="1" applyFill="1" applyBorder="1" applyAlignment="1">
      <alignment horizontal="center"/>
    </xf>
    <xf numFmtId="205" fontId="44" fillId="28" borderId="0" xfId="85" applyNumberFormat="1" applyFont="1" applyFill="1" applyBorder="1" applyAlignment="1">
      <alignment horizontal="right" vertical="center" indent="2"/>
    </xf>
    <xf numFmtId="166" fontId="83" fillId="28" borderId="0" xfId="43" applyNumberFormat="1" applyFont="1" applyFill="1" applyBorder="1" applyAlignment="1">
      <alignment horizontal="right" vertical="center" indent="2"/>
    </xf>
    <xf numFmtId="0" fontId="27" fillId="30" borderId="15" xfId="43" applyNumberFormat="1" applyFont="1" applyFill="1" applyBorder="1" applyAlignment="1" applyProtection="1"/>
    <xf numFmtId="41" fontId="9" fillId="30" borderId="16" xfId="43" applyNumberFormat="1" applyFont="1" applyFill="1" applyBorder="1" applyAlignment="1" applyProtection="1">
      <alignment horizontal="right"/>
    </xf>
    <xf numFmtId="41" fontId="9" fillId="30" borderId="15" xfId="43" applyNumberFormat="1" applyFont="1" applyFill="1" applyBorder="1" applyAlignment="1" applyProtection="1">
      <alignment horizontal="right"/>
    </xf>
    <xf numFmtId="41" fontId="9" fillId="30" borderId="14" xfId="43" applyNumberFormat="1" applyFont="1" applyFill="1" applyBorder="1" applyAlignment="1" applyProtection="1">
      <alignment horizontal="right"/>
    </xf>
    <xf numFmtId="168" fontId="8" fillId="28" borderId="0" xfId="85" applyFont="1" applyFill="1" applyAlignment="1">
      <alignment horizontal="center"/>
    </xf>
    <xf numFmtId="0" fontId="50" fillId="29" borderId="58" xfId="43" applyFont="1" applyFill="1" applyBorder="1" applyAlignment="1">
      <alignment horizontal="left" vertical="center"/>
    </xf>
    <xf numFmtId="0" fontId="50" fillId="29" borderId="59" xfId="43" applyFont="1" applyFill="1" applyBorder="1" applyAlignment="1">
      <alignment horizontal="left" vertical="center"/>
    </xf>
    <xf numFmtId="0" fontId="50" fillId="29" borderId="86" xfId="43" applyFont="1" applyFill="1" applyBorder="1" applyAlignment="1">
      <alignment horizontal="left" vertical="center"/>
    </xf>
    <xf numFmtId="0" fontId="50" fillId="29" borderId="87" xfId="43" applyFont="1" applyFill="1" applyBorder="1" applyAlignment="1">
      <alignment horizontal="left" vertical="center"/>
    </xf>
    <xf numFmtId="0" fontId="90" fillId="27" borderId="45" xfId="43" applyFont="1" applyFill="1" applyBorder="1" applyAlignment="1">
      <alignment horizontal="center" vertical="center" wrapText="1"/>
    </xf>
    <xf numFmtId="0" fontId="90" fillId="27" borderId="73" xfId="43" applyFont="1" applyFill="1" applyBorder="1" applyAlignment="1">
      <alignment horizontal="center" vertical="center" wrapText="1"/>
    </xf>
    <xf numFmtId="0" fontId="13" fillId="28" borderId="45" xfId="43" applyFont="1" applyFill="1" applyBorder="1" applyAlignment="1">
      <alignment horizontal="center" vertical="center" wrapText="1"/>
    </xf>
    <xf numFmtId="0" fontId="13" fillId="28" borderId="73" xfId="43" applyFont="1" applyFill="1" applyBorder="1" applyAlignment="1">
      <alignment horizontal="center" vertical="center" wrapText="1"/>
    </xf>
    <xf numFmtId="0" fontId="7" fillId="30" borderId="0" xfId="43" applyFont="1" applyFill="1" applyAlignment="1">
      <alignment horizontal="left" vertical="center" wrapText="1"/>
    </xf>
    <xf numFmtId="0" fontId="16" fillId="28" borderId="0" xfId="43" applyFont="1" applyFill="1" applyAlignment="1">
      <alignment horizontal="center" vertical="center"/>
    </xf>
    <xf numFmtId="0" fontId="13" fillId="28" borderId="0" xfId="43" applyFont="1" applyFill="1" applyAlignment="1">
      <alignment horizontal="center" vertical="center"/>
    </xf>
    <xf numFmtId="0" fontId="16" fillId="28" borderId="0" xfId="43" applyFont="1" applyFill="1" applyAlignment="1">
      <alignment horizontal="center"/>
    </xf>
    <xf numFmtId="0" fontId="13" fillId="28" borderId="0" xfId="43" applyFont="1" applyFill="1" applyAlignment="1">
      <alignment horizontal="center"/>
    </xf>
    <xf numFmtId="0" fontId="7" fillId="0" borderId="0" xfId="370" applyFont="1" applyFill="1" applyAlignment="1">
      <alignment horizontal="left" vertical="center" wrapText="1"/>
    </xf>
    <xf numFmtId="0" fontId="7" fillId="28" borderId="0" xfId="43" applyFont="1" applyFill="1" applyAlignment="1">
      <alignment horizontal="left" wrapText="1"/>
    </xf>
    <xf numFmtId="10" fontId="19" fillId="28" borderId="34" xfId="99" applyNumberFormat="1" applyFont="1" applyFill="1" applyBorder="1" applyAlignment="1">
      <alignment horizontal="center" vertical="center" wrapText="1"/>
    </xf>
    <xf numFmtId="10" fontId="19" fillId="28" borderId="26" xfId="99" applyNumberFormat="1" applyFont="1" applyFill="1" applyBorder="1" applyAlignment="1">
      <alignment horizontal="center" vertical="center" wrapText="1"/>
    </xf>
    <xf numFmtId="0" fontId="15" fillId="28" borderId="0" xfId="43" applyFont="1" applyFill="1" applyBorder="1" applyAlignment="1">
      <alignment horizontal="left" wrapText="1"/>
    </xf>
    <xf numFmtId="0" fontId="15" fillId="0" borderId="53" xfId="43" applyFont="1" applyFill="1" applyBorder="1" applyAlignment="1">
      <alignment horizontal="left" wrapText="1"/>
    </xf>
    <xf numFmtId="0" fontId="15" fillId="0" borderId="0" xfId="43" applyFont="1" applyFill="1" applyBorder="1" applyAlignment="1">
      <alignment horizontal="left" wrapText="1"/>
    </xf>
    <xf numFmtId="0" fontId="13" fillId="30" borderId="0" xfId="43" applyFont="1" applyFill="1" applyAlignment="1">
      <alignment horizontal="center"/>
    </xf>
    <xf numFmtId="0" fontId="11" fillId="28" borderId="0" xfId="43" applyFont="1" applyFill="1" applyAlignment="1">
      <alignment horizontal="center"/>
    </xf>
    <xf numFmtId="0" fontId="7" fillId="28" borderId="34" xfId="43" applyFont="1" applyFill="1" applyBorder="1" applyAlignment="1">
      <alignment horizontal="center" vertical="center" wrapText="1"/>
    </xf>
    <xf numFmtId="0" fontId="7" fillId="28" borderId="26" xfId="43" applyFont="1" applyFill="1" applyBorder="1" applyAlignment="1">
      <alignment horizontal="center" vertical="center" wrapText="1"/>
    </xf>
    <xf numFmtId="0" fontId="7" fillId="28" borderId="29" xfId="43" applyFont="1" applyFill="1" applyBorder="1" applyAlignment="1">
      <alignment horizontal="center" vertical="center" wrapText="1"/>
    </xf>
    <xf numFmtId="0" fontId="7" fillId="28" borderId="32" xfId="43" applyFont="1" applyFill="1" applyBorder="1" applyAlignment="1">
      <alignment horizontal="center" vertical="center" wrapText="1"/>
    </xf>
    <xf numFmtId="0" fontId="7" fillId="28" borderId="35" xfId="43" applyFont="1" applyFill="1" applyBorder="1" applyAlignment="1">
      <alignment horizontal="center" vertical="center" wrapText="1"/>
    </xf>
    <xf numFmtId="0" fontId="7" fillId="28" borderId="36" xfId="43" applyFont="1" applyFill="1" applyBorder="1" applyAlignment="1">
      <alignment horizontal="center" vertical="center" wrapText="1"/>
    </xf>
    <xf numFmtId="0" fontId="7" fillId="28" borderId="30" xfId="43" applyFont="1" applyFill="1" applyBorder="1" applyAlignment="1">
      <alignment horizontal="center" vertical="center" wrapText="1"/>
    </xf>
    <xf numFmtId="0" fontId="7" fillId="28" borderId="33" xfId="43" applyFont="1" applyFill="1" applyBorder="1" applyAlignment="1">
      <alignment horizontal="center" vertical="center" wrapText="1"/>
    </xf>
    <xf numFmtId="168" fontId="11" fillId="28" borderId="0" xfId="377" applyNumberFormat="1" applyFont="1" applyFill="1" applyAlignment="1">
      <alignment horizontal="left" wrapText="1"/>
    </xf>
    <xf numFmtId="0" fontId="135" fillId="31" borderId="24" xfId="43" applyFont="1" applyFill="1" applyBorder="1" applyAlignment="1">
      <alignment horizontal="center"/>
    </xf>
    <xf numFmtId="0" fontId="135" fillId="31" borderId="52" xfId="43" applyFont="1" applyFill="1" applyBorder="1" applyAlignment="1">
      <alignment horizontal="center"/>
    </xf>
    <xf numFmtId="0" fontId="135" fillId="31" borderId="81" xfId="43" applyFont="1" applyFill="1" applyBorder="1" applyAlignment="1">
      <alignment horizontal="center"/>
    </xf>
    <xf numFmtId="172" fontId="135" fillId="31" borderId="28" xfId="43" applyNumberFormat="1" applyFont="1" applyFill="1" applyBorder="1" applyAlignment="1" applyProtection="1">
      <alignment horizontal="center" vertical="center" wrapText="1"/>
    </xf>
    <xf numFmtId="172" fontId="135" fillId="31" borderId="44" xfId="43" applyNumberFormat="1" applyFont="1" applyFill="1" applyBorder="1" applyAlignment="1" applyProtection="1">
      <alignment horizontal="center" vertical="center" wrapText="1"/>
    </xf>
    <xf numFmtId="172" fontId="135" fillId="31" borderId="61" xfId="43" applyNumberFormat="1" applyFont="1" applyFill="1" applyBorder="1" applyAlignment="1" applyProtection="1">
      <alignment horizontal="center" vertical="center" wrapText="1"/>
    </xf>
    <xf numFmtId="172" fontId="135" fillId="31" borderId="84" xfId="43" applyNumberFormat="1" applyFont="1" applyFill="1" applyBorder="1" applyAlignment="1" applyProtection="1">
      <alignment horizontal="center" vertical="center" wrapText="1"/>
    </xf>
    <xf numFmtId="172" fontId="13" fillId="30" borderId="0" xfId="43" applyNumberFormat="1" applyFont="1" applyFill="1" applyBorder="1" applyAlignment="1" applyProtection="1">
      <alignment horizontal="center"/>
    </xf>
    <xf numFmtId="172" fontId="9" fillId="30" borderId="0" xfId="43" applyNumberFormat="1" applyFont="1" applyFill="1" applyBorder="1" applyAlignment="1" applyProtection="1">
      <alignment horizontal="center"/>
    </xf>
    <xf numFmtId="172" fontId="135" fillId="31" borderId="53" xfId="43" applyNumberFormat="1" applyFont="1" applyFill="1" applyBorder="1" applyAlignment="1" applyProtection="1">
      <alignment horizontal="center" vertical="center"/>
    </xf>
    <xf numFmtId="172" fontId="135" fillId="31" borderId="44" xfId="43" applyNumberFormat="1" applyFont="1" applyFill="1" applyBorder="1" applyAlignment="1" applyProtection="1">
      <alignment horizontal="center" vertical="center"/>
    </xf>
    <xf numFmtId="172" fontId="135" fillId="31" borderId="41" xfId="43" applyNumberFormat="1" applyFont="1" applyFill="1" applyBorder="1" applyAlignment="1" applyProtection="1">
      <alignment horizontal="center" vertical="center"/>
    </xf>
    <xf numFmtId="172" fontId="135" fillId="31" borderId="84" xfId="43" applyNumberFormat="1" applyFont="1" applyFill="1" applyBorder="1" applyAlignment="1" applyProtection="1">
      <alignment horizontal="center" vertical="center"/>
    </xf>
    <xf numFmtId="0" fontId="16" fillId="0" borderId="0" xfId="43" applyFont="1" applyFill="1" applyAlignment="1">
      <alignment horizontal="center"/>
    </xf>
    <xf numFmtId="0" fontId="9" fillId="28" borderId="0" xfId="43" applyFont="1" applyFill="1" applyAlignment="1">
      <alignment horizontal="center"/>
    </xf>
    <xf numFmtId="0" fontId="22" fillId="0" borderId="0" xfId="43" applyFont="1" applyFill="1" applyAlignment="1">
      <alignment horizontal="left" vertical="justify" wrapText="1"/>
    </xf>
    <xf numFmtId="0" fontId="7" fillId="0" borderId="0" xfId="43" applyFont="1" applyFill="1" applyAlignment="1">
      <alignment horizontal="left" wrapText="1"/>
    </xf>
    <xf numFmtId="14" fontId="9" fillId="28" borderId="0" xfId="43" applyNumberFormat="1" applyFont="1" applyFill="1" applyAlignment="1">
      <alignment horizontal="center"/>
    </xf>
    <xf numFmtId="0" fontId="108" fillId="31" borderId="29" xfId="43" applyFont="1" applyFill="1" applyBorder="1" applyAlignment="1">
      <alignment horizontal="center" vertical="center" wrapText="1"/>
    </xf>
    <xf numFmtId="0" fontId="108" fillId="31" borderId="19" xfId="43" applyFont="1" applyFill="1" applyBorder="1" applyAlignment="1">
      <alignment horizontal="center" vertical="center" wrapText="1"/>
    </xf>
    <xf numFmtId="0" fontId="108" fillId="31" borderId="40" xfId="43" applyFont="1" applyFill="1" applyBorder="1" applyAlignment="1">
      <alignment horizontal="center" vertical="center" wrapText="1"/>
    </xf>
    <xf numFmtId="0" fontId="108" fillId="31" borderId="35" xfId="43" applyFont="1" applyFill="1" applyBorder="1" applyAlignment="1">
      <alignment horizontal="center" vertical="center"/>
    </xf>
    <xf numFmtId="0" fontId="108" fillId="31" borderId="20" xfId="43" applyFont="1" applyFill="1" applyBorder="1" applyAlignment="1">
      <alignment horizontal="center" vertical="center"/>
    </xf>
    <xf numFmtId="0" fontId="108" fillId="31" borderId="42" xfId="43" applyFont="1" applyFill="1" applyBorder="1" applyAlignment="1">
      <alignment horizontal="center" vertical="center"/>
    </xf>
    <xf numFmtId="0" fontId="108" fillId="31" borderId="69" xfId="43" applyFont="1" applyFill="1" applyBorder="1" applyAlignment="1">
      <alignment horizontal="center" vertical="center"/>
    </xf>
    <xf numFmtId="0" fontId="108" fillId="31" borderId="70" xfId="43" applyFont="1" applyFill="1" applyBorder="1" applyAlignment="1">
      <alignment horizontal="center" vertical="center"/>
    </xf>
    <xf numFmtId="0" fontId="108" fillId="31" borderId="71" xfId="43" applyFont="1" applyFill="1" applyBorder="1" applyAlignment="1">
      <alignment horizontal="center" vertical="center"/>
    </xf>
    <xf numFmtId="3" fontId="108" fillId="31" borderId="34" xfId="43" applyNumberFormat="1" applyFont="1" applyFill="1" applyBorder="1" applyAlignment="1">
      <alignment horizontal="center" vertical="center" wrapText="1"/>
    </xf>
    <xf numFmtId="3" fontId="108" fillId="31" borderId="15" xfId="43" applyNumberFormat="1" applyFont="1" applyFill="1" applyBorder="1" applyAlignment="1">
      <alignment horizontal="center" vertical="center" wrapText="1"/>
    </xf>
    <xf numFmtId="3" fontId="108" fillId="31" borderId="54" xfId="43" applyNumberFormat="1" applyFont="1" applyFill="1" applyBorder="1" applyAlignment="1">
      <alignment horizontal="center" vertical="center" wrapText="1"/>
    </xf>
    <xf numFmtId="0" fontId="53" fillId="27" borderId="14" xfId="43" applyFont="1" applyFill="1" applyBorder="1" applyAlignment="1">
      <alignment horizontal="center"/>
    </xf>
    <xf numFmtId="0" fontId="53" fillId="27" borderId="0" xfId="43" applyFont="1" applyFill="1" applyBorder="1" applyAlignment="1">
      <alignment horizontal="center"/>
    </xf>
    <xf numFmtId="190" fontId="16" fillId="28" borderId="0" xfId="86" applyNumberFormat="1" applyFont="1" applyFill="1" applyAlignment="1">
      <alignment horizontal="center"/>
    </xf>
    <xf numFmtId="190" fontId="9" fillId="28" borderId="0" xfId="86" applyNumberFormat="1" applyFont="1" applyFill="1" applyAlignment="1">
      <alignment horizontal="center"/>
    </xf>
    <xf numFmtId="0" fontId="108" fillId="31" borderId="28" xfId="43" applyFont="1" applyFill="1" applyBorder="1" applyAlignment="1">
      <alignment horizontal="center" vertical="center" wrapText="1"/>
    </xf>
    <xf numFmtId="0" fontId="108" fillId="31" borderId="14" xfId="43" applyFont="1" applyFill="1" applyBorder="1" applyAlignment="1">
      <alignment horizontal="center" vertical="center" wrapText="1"/>
    </xf>
    <xf numFmtId="0" fontId="108" fillId="31" borderId="61" xfId="43" applyFont="1" applyFill="1" applyBorder="1" applyAlignment="1">
      <alignment horizontal="center" vertical="center" wrapText="1"/>
    </xf>
    <xf numFmtId="0" fontId="108" fillId="31" borderId="35" xfId="43" applyFont="1" applyFill="1" applyBorder="1" applyAlignment="1">
      <alignment horizontal="center" vertical="center" wrapText="1"/>
    </xf>
    <xf numFmtId="0" fontId="108" fillId="31" borderId="20" xfId="43" applyFont="1" applyFill="1" applyBorder="1" applyAlignment="1">
      <alignment horizontal="center" vertical="center" wrapText="1"/>
    </xf>
    <xf numFmtId="0" fontId="108" fillId="31" borderId="42" xfId="43" applyFont="1" applyFill="1" applyBorder="1" applyAlignment="1">
      <alignment horizontal="center" vertical="center" wrapText="1"/>
    </xf>
    <xf numFmtId="0" fontId="54" fillId="27" borderId="67" xfId="43" applyFont="1" applyFill="1" applyBorder="1" applyAlignment="1">
      <alignment horizontal="center" vertical="center" wrapText="1"/>
    </xf>
    <xf numFmtId="167" fontId="16" fillId="28" borderId="0" xfId="86" applyFont="1" applyFill="1" applyAlignment="1">
      <alignment horizontal="center"/>
    </xf>
    <xf numFmtId="15" fontId="9" fillId="28" borderId="0" xfId="86" applyNumberFormat="1" applyFont="1" applyFill="1" applyAlignment="1">
      <alignment horizontal="center"/>
    </xf>
    <xf numFmtId="0" fontId="7" fillId="28" borderId="0" xfId="43" applyFont="1" applyFill="1" applyAlignment="1">
      <alignment horizontal="left" vertical="center"/>
    </xf>
    <xf numFmtId="0" fontId="50" fillId="27" borderId="24" xfId="43" applyFont="1" applyFill="1" applyBorder="1" applyAlignment="1">
      <alignment horizontal="center"/>
    </xf>
    <xf numFmtId="0" fontId="50" fillId="27" borderId="52" xfId="43" applyFont="1" applyFill="1" applyBorder="1" applyAlignment="1">
      <alignment horizontal="center"/>
    </xf>
    <xf numFmtId="166" fontId="16" fillId="28" borderId="0" xfId="86" applyNumberFormat="1" applyFont="1" applyFill="1" applyBorder="1" applyAlignment="1">
      <alignment horizontal="center"/>
    </xf>
    <xf numFmtId="0" fontId="118" fillId="27" borderId="29" xfId="43" applyFont="1" applyFill="1" applyBorder="1" applyAlignment="1">
      <alignment horizontal="center" vertical="center"/>
    </xf>
    <xf numFmtId="0" fontId="118" fillId="27" borderId="19" xfId="43" applyFont="1" applyFill="1" applyBorder="1" applyAlignment="1">
      <alignment horizontal="center" vertical="center"/>
    </xf>
    <xf numFmtId="0" fontId="118" fillId="27" borderId="32" xfId="43" applyFont="1" applyFill="1" applyBorder="1" applyAlignment="1">
      <alignment horizontal="center" vertical="center"/>
    </xf>
    <xf numFmtId="0" fontId="118" fillId="27" borderId="30" xfId="43" applyFont="1" applyFill="1" applyBorder="1" applyAlignment="1">
      <alignment horizontal="center" vertical="center" wrapText="1"/>
    </xf>
    <xf numFmtId="0" fontId="118" fillId="27" borderId="21" xfId="43" applyFont="1" applyFill="1" applyBorder="1" applyAlignment="1">
      <alignment horizontal="center" vertical="center" wrapText="1"/>
    </xf>
    <xf numFmtId="0" fontId="118" fillId="27" borderId="33" xfId="43" applyFont="1" applyFill="1" applyBorder="1" applyAlignment="1">
      <alignment horizontal="center" vertical="center" wrapText="1"/>
    </xf>
    <xf numFmtId="3" fontId="118" fillId="27" borderId="35" xfId="43" applyNumberFormat="1" applyFont="1" applyFill="1" applyBorder="1" applyAlignment="1">
      <alignment horizontal="center" vertical="center" wrapText="1"/>
    </xf>
    <xf numFmtId="3" fontId="118" fillId="27" borderId="20" xfId="43" applyNumberFormat="1" applyFont="1" applyFill="1" applyBorder="1" applyAlignment="1">
      <alignment horizontal="center" vertical="center" wrapText="1"/>
    </xf>
    <xf numFmtId="3" fontId="118" fillId="27" borderId="36" xfId="43" applyNumberFormat="1" applyFont="1" applyFill="1" applyBorder="1" applyAlignment="1">
      <alignment horizontal="center" vertical="center" wrapText="1"/>
    </xf>
    <xf numFmtId="3" fontId="56" fillId="27" borderId="44" xfId="43" applyNumberFormat="1" applyFont="1" applyFill="1" applyBorder="1" applyAlignment="1">
      <alignment horizontal="center" vertical="center" wrapText="1"/>
    </xf>
    <xf numFmtId="3" fontId="56" fillId="27" borderId="16" xfId="43" applyNumberFormat="1" applyFont="1" applyFill="1" applyBorder="1" applyAlignment="1">
      <alignment horizontal="center" vertical="center" wrapText="1"/>
    </xf>
    <xf numFmtId="3" fontId="56" fillId="27" borderId="37" xfId="43" applyNumberFormat="1" applyFont="1" applyFill="1" applyBorder="1" applyAlignment="1">
      <alignment horizontal="center" vertical="center" wrapText="1"/>
    </xf>
    <xf numFmtId="3" fontId="118" fillId="27" borderId="34" xfId="43" applyNumberFormat="1" applyFont="1" applyFill="1" applyBorder="1" applyAlignment="1">
      <alignment horizontal="center" vertical="center" wrapText="1"/>
    </xf>
    <xf numFmtId="3" fontId="118" fillId="27" borderId="15" xfId="43" applyNumberFormat="1" applyFont="1" applyFill="1" applyBorder="1" applyAlignment="1">
      <alignment horizontal="center" vertical="center" wrapText="1"/>
    </xf>
    <xf numFmtId="3" fontId="118" fillId="27" borderId="26" xfId="43" applyNumberFormat="1" applyFont="1" applyFill="1" applyBorder="1" applyAlignment="1">
      <alignment horizontal="center" vertical="center" wrapText="1"/>
    </xf>
    <xf numFmtId="166" fontId="16" fillId="28" borderId="0" xfId="86" applyNumberFormat="1" applyFont="1" applyFill="1" applyAlignment="1">
      <alignment horizontal="center"/>
    </xf>
    <xf numFmtId="0" fontId="56" fillId="27" borderId="29" xfId="43" applyFont="1" applyFill="1" applyBorder="1" applyAlignment="1">
      <alignment horizontal="center" vertical="center"/>
    </xf>
    <xf numFmtId="0" fontId="56" fillId="27" borderId="19" xfId="43" applyFont="1" applyFill="1" applyBorder="1" applyAlignment="1">
      <alignment horizontal="center" vertical="center"/>
    </xf>
    <xf numFmtId="0" fontId="56" fillId="27" borderId="32" xfId="43" applyFont="1" applyFill="1" applyBorder="1" applyAlignment="1">
      <alignment horizontal="center" vertical="center"/>
    </xf>
    <xf numFmtId="0" fontId="56" fillId="27" borderId="30" xfId="43" applyFont="1" applyFill="1" applyBorder="1" applyAlignment="1">
      <alignment horizontal="center" vertical="center" wrapText="1"/>
    </xf>
    <xf numFmtId="0" fontId="56" fillId="27" borderId="21" xfId="43" applyFont="1" applyFill="1" applyBorder="1" applyAlignment="1">
      <alignment horizontal="center" vertical="center" wrapText="1"/>
    </xf>
    <xf numFmtId="0" fontId="56" fillId="27" borderId="33" xfId="43" applyFont="1" applyFill="1" applyBorder="1" applyAlignment="1">
      <alignment horizontal="center" vertical="center" wrapText="1"/>
    </xf>
    <xf numFmtId="3" fontId="56" fillId="27" borderId="35" xfId="43" applyNumberFormat="1" applyFont="1" applyFill="1" applyBorder="1" applyAlignment="1">
      <alignment horizontal="center" vertical="center" wrapText="1"/>
    </xf>
    <xf numFmtId="3" fontId="56" fillId="27" borderId="20" xfId="43" applyNumberFormat="1" applyFont="1" applyFill="1" applyBorder="1" applyAlignment="1">
      <alignment horizontal="center" vertical="center" wrapText="1"/>
    </xf>
    <xf numFmtId="3" fontId="56" fillId="27" borderId="36" xfId="43" applyNumberFormat="1" applyFont="1" applyFill="1" applyBorder="1" applyAlignment="1">
      <alignment horizontal="center" vertical="center" wrapText="1"/>
    </xf>
    <xf numFmtId="3" fontId="56" fillId="27" borderId="69" xfId="43" applyNumberFormat="1" applyFont="1" applyFill="1" applyBorder="1" applyAlignment="1">
      <alignment horizontal="center" vertical="center" wrapText="1"/>
    </xf>
    <xf numFmtId="3" fontId="56" fillId="27" borderId="70" xfId="43" applyNumberFormat="1" applyFont="1" applyFill="1" applyBorder="1" applyAlignment="1">
      <alignment horizontal="center" vertical="center" wrapText="1"/>
    </xf>
    <xf numFmtId="3" fontId="56" fillId="27" borderId="68" xfId="43" applyNumberFormat="1" applyFont="1" applyFill="1" applyBorder="1" applyAlignment="1">
      <alignment horizontal="center" vertical="center" wrapText="1"/>
    </xf>
    <xf numFmtId="3" fontId="56" fillId="27" borderId="30" xfId="43" applyNumberFormat="1" applyFont="1" applyFill="1" applyBorder="1" applyAlignment="1">
      <alignment horizontal="center" vertical="center" wrapText="1"/>
    </xf>
    <xf numFmtId="3" fontId="56" fillId="27" borderId="21" xfId="43" applyNumberFormat="1" applyFont="1" applyFill="1" applyBorder="1" applyAlignment="1">
      <alignment horizontal="center" vertical="center" wrapText="1"/>
    </xf>
    <xf numFmtId="3" fontId="56" fillId="27" borderId="33" xfId="43" applyNumberFormat="1" applyFont="1" applyFill="1" applyBorder="1" applyAlignment="1">
      <alignment horizontal="center" vertical="center" wrapText="1"/>
    </xf>
    <xf numFmtId="3" fontId="56" fillId="27" borderId="34" xfId="43" applyNumberFormat="1" applyFont="1" applyFill="1" applyBorder="1" applyAlignment="1">
      <alignment horizontal="center" vertical="center" wrapText="1"/>
    </xf>
    <xf numFmtId="3" fontId="56" fillId="27" borderId="15" xfId="43" applyNumberFormat="1" applyFont="1" applyFill="1" applyBorder="1" applyAlignment="1">
      <alignment horizontal="center" vertical="center" wrapText="1"/>
    </xf>
    <xf numFmtId="3" fontId="56" fillId="27" borderId="26" xfId="43" applyNumberFormat="1" applyFont="1" applyFill="1" applyBorder="1" applyAlignment="1">
      <alignment horizontal="center" vertical="center" wrapText="1"/>
    </xf>
    <xf numFmtId="0" fontId="7" fillId="0" borderId="0" xfId="43" applyFont="1" applyFill="1" applyAlignment="1">
      <alignment horizontal="left" vertical="center" wrapText="1"/>
    </xf>
    <xf numFmtId="0" fontId="54" fillId="27" borderId="34" xfId="43" applyFont="1" applyFill="1" applyBorder="1" applyAlignment="1">
      <alignment horizontal="center" vertical="center" wrapText="1"/>
    </xf>
    <xf numFmtId="0" fontId="54" fillId="27" borderId="26" xfId="43" applyFont="1" applyFill="1" applyBorder="1" applyAlignment="1">
      <alignment horizontal="center" vertical="center" wrapText="1"/>
    </xf>
    <xf numFmtId="0" fontId="7" fillId="0" borderId="0" xfId="43" applyFont="1" applyFill="1" applyAlignment="1">
      <alignment horizontal="left"/>
    </xf>
    <xf numFmtId="0" fontId="88" fillId="27" borderId="24" xfId="43" applyFont="1" applyFill="1" applyBorder="1" applyAlignment="1">
      <alignment horizontal="center" vertical="center" wrapText="1"/>
    </xf>
    <xf numFmtId="0" fontId="88" fillId="27" borderId="52" xfId="43" applyFont="1" applyFill="1" applyBorder="1" applyAlignment="1">
      <alignment horizontal="center" vertical="center" wrapText="1"/>
    </xf>
    <xf numFmtId="0" fontId="88" fillId="27" borderId="81" xfId="43" applyFont="1" applyFill="1" applyBorder="1" applyAlignment="1">
      <alignment horizontal="center" vertical="center" wrapText="1"/>
    </xf>
    <xf numFmtId="41" fontId="16" fillId="28" borderId="0" xfId="85" applyNumberFormat="1" applyFont="1" applyFill="1" applyBorder="1" applyAlignment="1">
      <alignment horizontal="center"/>
    </xf>
    <xf numFmtId="49" fontId="60" fillId="28" borderId="0" xfId="85" applyNumberFormat="1" applyFont="1" applyFill="1" applyAlignment="1">
      <alignment horizontal="center"/>
    </xf>
    <xf numFmtId="0" fontId="8" fillId="0" borderId="0" xfId="43" applyFont="1" applyFill="1" applyAlignment="1">
      <alignment horizontal="center"/>
    </xf>
    <xf numFmtId="0" fontId="8" fillId="30" borderId="34" xfId="43" applyFont="1" applyFill="1" applyBorder="1" applyAlignment="1">
      <alignment horizontal="center" vertical="center"/>
    </xf>
    <xf numFmtId="0" fontId="8" fillId="30" borderId="26" xfId="43" applyFont="1" applyFill="1" applyBorder="1" applyAlignment="1">
      <alignment horizontal="center" vertical="center"/>
    </xf>
    <xf numFmtId="0" fontId="8" fillId="28" borderId="88" xfId="43" applyFont="1" applyFill="1" applyBorder="1" applyAlignment="1">
      <alignment horizontal="center"/>
    </xf>
    <xf numFmtId="0" fontId="8" fillId="28" borderId="90" xfId="43" applyFont="1" applyFill="1" applyBorder="1" applyAlignment="1">
      <alignment horizontal="center"/>
    </xf>
    <xf numFmtId="0" fontId="8" fillId="28" borderId="89" xfId="43" applyFont="1" applyFill="1" applyBorder="1" applyAlignment="1">
      <alignment horizontal="center"/>
    </xf>
    <xf numFmtId="165" fontId="16" fillId="28" borderId="0" xfId="85" applyNumberFormat="1" applyFont="1" applyFill="1" applyBorder="1" applyAlignment="1">
      <alignment horizontal="center"/>
    </xf>
    <xf numFmtId="165" fontId="60" fillId="28" borderId="0" xfId="85" applyNumberFormat="1" applyFont="1" applyFill="1" applyAlignment="1">
      <alignment horizontal="center"/>
    </xf>
    <xf numFmtId="0" fontId="7" fillId="28" borderId="0" xfId="43" applyFont="1" applyFill="1" applyBorder="1" applyAlignment="1">
      <alignment wrapText="1"/>
    </xf>
    <xf numFmtId="0" fontId="8" fillId="0" borderId="34" xfId="43" applyFont="1" applyBorder="1" applyAlignment="1">
      <alignment horizontal="center" vertical="center" wrapText="1"/>
    </xf>
    <xf numFmtId="0" fontId="8" fillId="0" borderId="26" xfId="43" applyFont="1" applyBorder="1" applyAlignment="1">
      <alignment horizontal="center" vertical="center" wrapText="1"/>
    </xf>
    <xf numFmtId="0" fontId="139" fillId="28" borderId="0" xfId="43" applyFont="1" applyFill="1" applyAlignment="1">
      <alignment horizontal="center"/>
    </xf>
    <xf numFmtId="0" fontId="7" fillId="28" borderId="0" xfId="43" applyFont="1" applyFill="1" applyAlignment="1">
      <alignment horizontal="center"/>
    </xf>
    <xf numFmtId="3" fontId="5" fillId="0" borderId="24" xfId="43" applyNumberFormat="1" applyFont="1" applyBorder="1" applyAlignment="1">
      <alignment horizontal="center"/>
    </xf>
    <xf numFmtId="3" fontId="5" fillId="0" borderId="52" xfId="43" applyNumberFormat="1" applyFont="1" applyBorder="1" applyAlignment="1">
      <alignment horizontal="center"/>
    </xf>
    <xf numFmtId="0" fontId="83" fillId="28" borderId="0" xfId="43" applyNumberFormat="1" applyFont="1" applyFill="1" applyAlignment="1" applyProtection="1">
      <alignment horizontal="center"/>
    </xf>
    <xf numFmtId="0" fontId="110" fillId="31" borderId="34" xfId="43" quotePrefix="1" applyNumberFormat="1" applyFont="1" applyFill="1" applyBorder="1" applyAlignment="1" applyProtection="1">
      <alignment horizontal="center" vertical="center"/>
    </xf>
    <xf numFmtId="0" fontId="110" fillId="31" borderId="26" xfId="43" quotePrefix="1" applyNumberFormat="1" applyFont="1" applyFill="1" applyBorder="1" applyAlignment="1" applyProtection="1">
      <alignment horizontal="center" vertical="center"/>
    </xf>
    <xf numFmtId="0" fontId="109" fillId="31" borderId="24" xfId="43" applyFont="1" applyFill="1" applyBorder="1" applyAlignment="1">
      <alignment horizontal="center"/>
    </xf>
    <xf numFmtId="0" fontId="109" fillId="31" borderId="52" xfId="43" applyFont="1" applyFill="1" applyBorder="1" applyAlignment="1">
      <alignment horizontal="center"/>
    </xf>
    <xf numFmtId="0" fontId="9" fillId="28" borderId="45" xfId="43" applyFont="1" applyFill="1" applyBorder="1" applyAlignment="1">
      <alignment horizontal="center" vertical="center"/>
    </xf>
    <xf numFmtId="0" fontId="9" fillId="28" borderId="46" xfId="43" applyFont="1" applyFill="1" applyBorder="1" applyAlignment="1">
      <alignment horizontal="center" vertical="center"/>
    </xf>
    <xf numFmtId="3" fontId="8" fillId="28" borderId="45" xfId="43" applyNumberFormat="1" applyFont="1" applyFill="1" applyBorder="1" applyAlignment="1">
      <alignment horizontal="center" vertical="center"/>
    </xf>
    <xf numFmtId="3" fontId="8" fillId="28" borderId="46" xfId="43" applyNumberFormat="1" applyFont="1" applyFill="1" applyBorder="1" applyAlignment="1">
      <alignment horizontal="center" vertical="center"/>
    </xf>
    <xf numFmtId="3" fontId="8" fillId="28" borderId="73" xfId="43" applyNumberFormat="1" applyFont="1" applyFill="1" applyBorder="1" applyAlignment="1">
      <alignment horizontal="center" vertical="center"/>
    </xf>
    <xf numFmtId="0" fontId="8" fillId="28" borderId="46" xfId="43" applyFont="1" applyFill="1" applyBorder="1" applyAlignment="1">
      <alignment horizontal="center" vertical="center"/>
    </xf>
    <xf numFmtId="0" fontId="7" fillId="28" borderId="46" xfId="43" applyFont="1" applyFill="1" applyBorder="1" applyAlignment="1">
      <alignment horizontal="center" vertical="center"/>
    </xf>
    <xf numFmtId="0" fontId="7" fillId="28" borderId="73" xfId="43" applyFont="1" applyFill="1" applyBorder="1" applyAlignment="1">
      <alignment horizontal="center" vertical="center"/>
    </xf>
    <xf numFmtId="0" fontId="40" fillId="30" borderId="0" xfId="43" applyNumberFormat="1" applyFont="1" applyFill="1" applyAlignment="1" applyProtection="1">
      <alignment horizontal="center"/>
    </xf>
    <xf numFmtId="0" fontId="56" fillId="27" borderId="91" xfId="43" quotePrefix="1" applyNumberFormat="1" applyFont="1" applyFill="1" applyBorder="1" applyAlignment="1" applyProtection="1">
      <alignment horizontal="center" vertical="center"/>
    </xf>
    <xf numFmtId="0" fontId="56" fillId="27" borderId="92" xfId="43" quotePrefix="1" applyNumberFormat="1" applyFont="1" applyFill="1" applyBorder="1" applyAlignment="1" applyProtection="1">
      <alignment horizontal="center" vertical="center"/>
    </xf>
    <xf numFmtId="0" fontId="56" fillId="27" borderId="34" xfId="43" quotePrefix="1" applyNumberFormat="1" applyFont="1" applyFill="1" applyBorder="1" applyAlignment="1" applyProtection="1">
      <alignment horizontal="center" vertical="center"/>
    </xf>
    <xf numFmtId="0" fontId="56" fillId="27" borderId="26" xfId="43" quotePrefix="1" applyNumberFormat="1" applyFont="1" applyFill="1" applyBorder="1" applyAlignment="1" applyProtection="1">
      <alignment horizontal="center" vertical="center"/>
    </xf>
    <xf numFmtId="0" fontId="7" fillId="28" borderId="0" xfId="92" applyFont="1" applyFill="1" applyAlignment="1">
      <alignment horizontal="left" vertical="center" wrapText="1"/>
    </xf>
    <xf numFmtId="0" fontId="7" fillId="28" borderId="0" xfId="43" applyFont="1" applyFill="1" applyBorder="1" applyAlignment="1">
      <alignment horizontal="left"/>
    </xf>
    <xf numFmtId="0" fontId="7" fillId="28" borderId="0" xfId="43" applyFont="1" applyFill="1" applyBorder="1" applyAlignment="1">
      <alignment horizontal="left" vertical="center" wrapText="1"/>
    </xf>
    <xf numFmtId="0" fontId="50" fillId="27" borderId="24" xfId="43" applyFont="1" applyFill="1" applyBorder="1" applyAlignment="1">
      <alignment horizontal="center" vertical="center" wrapText="1"/>
    </xf>
    <xf numFmtId="0" fontId="50" fillId="27" borderId="81" xfId="43" applyFont="1" applyFill="1" applyBorder="1" applyAlignment="1">
      <alignment horizontal="center" vertical="center" wrapText="1"/>
    </xf>
    <xf numFmtId="0" fontId="50" fillId="27" borderId="34" xfId="43" applyFont="1" applyFill="1" applyBorder="1" applyAlignment="1">
      <alignment horizontal="center" vertical="center" wrapText="1"/>
    </xf>
    <xf numFmtId="0" fontId="50" fillId="27" borderId="26" xfId="43" applyFont="1" applyFill="1" applyBorder="1" applyAlignment="1">
      <alignment horizontal="center" vertical="center" wrapText="1"/>
    </xf>
    <xf numFmtId="0" fontId="50" fillId="27" borderId="44" xfId="43" applyFont="1" applyFill="1" applyBorder="1" applyAlignment="1">
      <alignment horizontal="center" vertical="center" wrapText="1"/>
    </xf>
    <xf numFmtId="0" fontId="50" fillId="27" borderId="37" xfId="43" applyFont="1" applyFill="1" applyBorder="1" applyAlignment="1">
      <alignment horizontal="center" vertical="center" wrapText="1"/>
    </xf>
    <xf numFmtId="0" fontId="9" fillId="28" borderId="0" xfId="43" applyFont="1" applyFill="1" applyAlignment="1" applyProtection="1">
      <alignment horizontal="center"/>
      <protection locked="0"/>
    </xf>
    <xf numFmtId="0" fontId="15" fillId="28" borderId="0" xfId="43" applyFont="1" applyFill="1" applyAlignment="1">
      <alignment horizontal="left" vertical="center" wrapText="1"/>
    </xf>
    <xf numFmtId="0" fontId="54" fillId="27" borderId="29" xfId="43" applyFont="1" applyFill="1" applyBorder="1" applyAlignment="1">
      <alignment horizontal="center" vertical="center" wrapText="1"/>
    </xf>
    <xf numFmtId="0" fontId="54" fillId="27" borderId="19" xfId="43" applyFont="1" applyFill="1" applyBorder="1" applyAlignment="1">
      <alignment horizontal="center" vertical="center" wrapText="1"/>
    </xf>
    <xf numFmtId="0" fontId="54" fillId="27" borderId="40" xfId="43" applyFont="1" applyFill="1" applyBorder="1" applyAlignment="1">
      <alignment horizontal="center" vertical="center" wrapText="1"/>
    </xf>
    <xf numFmtId="3" fontId="54" fillId="27" borderId="30" xfId="43" applyNumberFormat="1" applyFont="1" applyFill="1" applyBorder="1" applyAlignment="1">
      <alignment horizontal="center" vertical="center" wrapText="1"/>
    </xf>
    <xf numFmtId="3" fontId="54" fillId="27" borderId="21" xfId="43" applyNumberFormat="1" applyFont="1" applyFill="1" applyBorder="1" applyAlignment="1">
      <alignment horizontal="center" vertical="center" wrapText="1"/>
    </xf>
    <xf numFmtId="3" fontId="54" fillId="27" borderId="43" xfId="43" applyNumberFormat="1" applyFont="1" applyFill="1" applyBorder="1" applyAlignment="1">
      <alignment horizontal="center" vertical="center" wrapText="1"/>
    </xf>
    <xf numFmtId="15" fontId="9" fillId="0" borderId="0" xfId="86" applyNumberFormat="1" applyFont="1" applyFill="1" applyAlignment="1">
      <alignment horizontal="center"/>
    </xf>
    <xf numFmtId="0" fontId="11" fillId="28" borderId="0" xfId="43" applyFont="1" applyFill="1" applyAlignment="1">
      <alignment horizontal="left" wrapText="1"/>
    </xf>
    <xf numFmtId="0" fontId="9" fillId="28" borderId="17" xfId="43" applyFont="1" applyFill="1" applyBorder="1" applyAlignment="1">
      <alignment horizontal="center" vertical="center"/>
    </xf>
    <xf numFmtId="0" fontId="9" fillId="28" borderId="93" xfId="43" applyFont="1" applyFill="1" applyBorder="1" applyAlignment="1">
      <alignment horizontal="center" vertical="center"/>
    </xf>
    <xf numFmtId="0" fontId="16" fillId="30" borderId="0" xfId="43" applyFont="1" applyFill="1" applyAlignment="1">
      <alignment horizontal="center"/>
    </xf>
    <xf numFmtId="0" fontId="34" fillId="30" borderId="0" xfId="43" applyFont="1" applyFill="1" applyAlignment="1">
      <alignment horizontal="center"/>
    </xf>
    <xf numFmtId="0" fontId="53" fillId="27" borderId="24" xfId="43" applyFont="1" applyFill="1" applyBorder="1" applyAlignment="1">
      <alignment horizontal="center" vertical="center"/>
    </xf>
    <xf numFmtId="0" fontId="53" fillId="27" borderId="81" xfId="43" applyFont="1" applyFill="1" applyBorder="1" applyAlignment="1">
      <alignment horizontal="center" vertical="center"/>
    </xf>
    <xf numFmtId="0" fontId="8" fillId="28" borderId="19" xfId="43" applyFont="1" applyFill="1" applyBorder="1" applyAlignment="1">
      <alignment horizontal="center" vertical="center"/>
    </xf>
    <xf numFmtId="0" fontId="8" fillId="0" borderId="56" xfId="43" applyFont="1" applyFill="1" applyBorder="1" applyAlignment="1">
      <alignment horizontal="center" vertical="center"/>
    </xf>
    <xf numFmtId="0" fontId="8" fillId="0" borderId="19" xfId="43" applyFont="1" applyFill="1" applyBorder="1" applyAlignment="1">
      <alignment horizontal="center" vertical="center"/>
    </xf>
    <xf numFmtId="0" fontId="8" fillId="0" borderId="40" xfId="43" applyFont="1" applyFill="1" applyBorder="1" applyAlignment="1">
      <alignment horizontal="center" vertical="center"/>
    </xf>
    <xf numFmtId="0" fontId="8" fillId="28" borderId="61" xfId="43" applyFont="1" applyFill="1" applyBorder="1" applyAlignment="1">
      <alignment horizontal="center" vertical="center"/>
    </xf>
    <xf numFmtId="0" fontId="8" fillId="28" borderId="104" xfId="43" applyFont="1" applyFill="1" applyBorder="1" applyAlignment="1">
      <alignment horizontal="center" vertical="center"/>
    </xf>
    <xf numFmtId="0" fontId="8" fillId="28" borderId="78" xfId="43" applyFont="1" applyFill="1" applyBorder="1" applyAlignment="1">
      <alignment horizontal="center" vertical="center"/>
    </xf>
    <xf numFmtId="0" fontId="8" fillId="28" borderId="80" xfId="43" applyFont="1" applyFill="1" applyBorder="1" applyAlignment="1">
      <alignment horizontal="center" vertical="center"/>
    </xf>
    <xf numFmtId="0" fontId="9" fillId="28" borderId="0" xfId="89" applyFont="1" applyFill="1" applyBorder="1" applyAlignment="1">
      <alignment horizontal="center"/>
    </xf>
    <xf numFmtId="0" fontId="16" fillId="28" borderId="0" xfId="89" applyFont="1" applyFill="1" applyBorder="1" applyAlignment="1">
      <alignment horizontal="center" vertical="center" wrapText="1"/>
    </xf>
    <xf numFmtId="0" fontId="7" fillId="28" borderId="53" xfId="89" applyFont="1" applyFill="1" applyBorder="1" applyAlignment="1">
      <alignment horizontal="justify" vertical="center" wrapText="1"/>
    </xf>
    <xf numFmtId="0" fontId="7" fillId="28" borderId="0" xfId="89" applyFont="1" applyFill="1" applyBorder="1" applyAlignment="1">
      <alignment horizontal="justify" vertical="center" wrapText="1"/>
    </xf>
    <xf numFmtId="0" fontId="16" fillId="0" borderId="0" xfId="89" applyFont="1" applyFill="1" applyBorder="1" applyAlignment="1">
      <alignment horizontal="center" vertical="center" wrapText="1"/>
    </xf>
    <xf numFmtId="0" fontId="7" fillId="0" borderId="0" xfId="89" applyFont="1" applyFill="1" applyAlignment="1">
      <alignment horizontal="left" wrapText="1"/>
    </xf>
    <xf numFmtId="0" fontId="8" fillId="28" borderId="115" xfId="43" applyFont="1" applyFill="1" applyBorder="1" applyAlignment="1">
      <alignment horizontal="center" vertical="center" wrapText="1" shrinkToFit="1"/>
    </xf>
    <xf numFmtId="0" fontId="8" fillId="28" borderId="116" xfId="43" applyFont="1" applyFill="1" applyBorder="1" applyAlignment="1">
      <alignment horizontal="center" vertical="center" wrapText="1" shrinkToFit="1"/>
    </xf>
    <xf numFmtId="0" fontId="8" fillId="28" borderId="124" xfId="43" applyFont="1" applyFill="1" applyBorder="1" applyAlignment="1">
      <alignment horizontal="center" vertical="center" wrapText="1"/>
    </xf>
    <xf numFmtId="0" fontId="8" fillId="28" borderId="125" xfId="43" applyFont="1" applyFill="1" applyBorder="1" applyAlignment="1">
      <alignment horizontal="center" vertical="center" wrapText="1"/>
    </xf>
    <xf numFmtId="0" fontId="8" fillId="28" borderId="126" xfId="43" applyFont="1" applyFill="1" applyBorder="1" applyAlignment="1">
      <alignment horizontal="center" vertical="center" wrapText="1"/>
    </xf>
    <xf numFmtId="0" fontId="8" fillId="28" borderId="94" xfId="43" applyFont="1" applyFill="1" applyBorder="1" applyAlignment="1">
      <alignment horizontal="center" vertical="center" wrapText="1"/>
    </xf>
    <xf numFmtId="0" fontId="8" fillId="28" borderId="96" xfId="43" applyFont="1" applyFill="1" applyBorder="1" applyAlignment="1">
      <alignment horizontal="center" vertical="center" wrapText="1"/>
    </xf>
    <xf numFmtId="0" fontId="8" fillId="28" borderId="95" xfId="43" applyFont="1" applyFill="1" applyBorder="1" applyAlignment="1">
      <alignment horizontal="center" vertical="center" wrapText="1" shrinkToFit="1"/>
    </xf>
    <xf numFmtId="0" fontId="8" fillId="28" borderId="96" xfId="43" applyFont="1" applyFill="1" applyBorder="1" applyAlignment="1">
      <alignment horizontal="center" vertical="center" wrapText="1" shrinkToFit="1"/>
    </xf>
  </cellXfs>
  <cellStyles count="380">
    <cellStyle name="20% - Accent1" xfId="1"/>
    <cellStyle name="20% - Accent2" xfId="2"/>
    <cellStyle name="20% - Accent3" xfId="3"/>
    <cellStyle name="20% - Accent4" xfId="4"/>
    <cellStyle name="20% - Accent5" xfId="5"/>
    <cellStyle name="20% - Accent6" xfId="6"/>
    <cellStyle name="20% - Énfasis1" xfId="7" builtinId="30" customBuiltin="1"/>
    <cellStyle name="20% - Énfasis1 2" xfId="113"/>
    <cellStyle name="20% - Énfasis1 2 2" xfId="186"/>
    <cellStyle name="20% - Énfasis1 3" xfId="185"/>
    <cellStyle name="20% - Énfasis1 3 2" xfId="187"/>
    <cellStyle name="20% - Énfasis2" xfId="8" builtinId="34" customBuiltin="1"/>
    <cellStyle name="20% - Énfasis2 2" xfId="114"/>
    <cellStyle name="20% - Énfasis2 2 2" xfId="189"/>
    <cellStyle name="20% - Énfasis2 3" xfId="188"/>
    <cellStyle name="20% - Énfasis2 3 2" xfId="190"/>
    <cellStyle name="20% - Énfasis3" xfId="9" builtinId="38" customBuiltin="1"/>
    <cellStyle name="20% - Énfasis3 2" xfId="115"/>
    <cellStyle name="20% - Énfasis3 2 2" xfId="192"/>
    <cellStyle name="20% - Énfasis3 3" xfId="191"/>
    <cellStyle name="20% - Énfasis3 3 2" xfId="193"/>
    <cellStyle name="20% - Énfasis4" xfId="10" builtinId="42" customBuiltin="1"/>
    <cellStyle name="20% - Énfasis4 2" xfId="116"/>
    <cellStyle name="20% - Énfasis4 2 2" xfId="195"/>
    <cellStyle name="20% - Énfasis4 3" xfId="194"/>
    <cellStyle name="20% - Énfasis4 3 2" xfId="196"/>
    <cellStyle name="20% - Énfasis5" xfId="11" builtinId="46" customBuiltin="1"/>
    <cellStyle name="20% - Énfasis5 2" xfId="117"/>
    <cellStyle name="20% - Énfasis5 2 2" xfId="198"/>
    <cellStyle name="20% - Énfasis5 3" xfId="197"/>
    <cellStyle name="20% - Énfasis5 3 2" xfId="199"/>
    <cellStyle name="20% - Énfasis6" xfId="12" builtinId="50" customBuiltin="1"/>
    <cellStyle name="20% - Énfasis6 2" xfId="118"/>
    <cellStyle name="20% - Énfasis6 2 2" xfId="201"/>
    <cellStyle name="20% - Énfasis6 3" xfId="200"/>
    <cellStyle name="20% - Énfasis6 3 2" xfId="202"/>
    <cellStyle name="40% - Accent1" xfId="13"/>
    <cellStyle name="40% - Accent2" xfId="14"/>
    <cellStyle name="40% - Accent3" xfId="15"/>
    <cellStyle name="40% - Accent4" xfId="16"/>
    <cellStyle name="40% - Accent5" xfId="17"/>
    <cellStyle name="40% - Accent6" xfId="18"/>
    <cellStyle name="40% - Énfasis1" xfId="19" builtinId="31" customBuiltin="1"/>
    <cellStyle name="40% - Énfasis1 2" xfId="123"/>
    <cellStyle name="40% - Énfasis1 2 2" xfId="204"/>
    <cellStyle name="40% - Énfasis1 3" xfId="203"/>
    <cellStyle name="40% - Énfasis1 3 2" xfId="205"/>
    <cellStyle name="40% - Énfasis2" xfId="20" builtinId="35" customBuiltin="1"/>
    <cellStyle name="40% - Énfasis2 2" xfId="124"/>
    <cellStyle name="40% - Énfasis2 2 2" xfId="207"/>
    <cellStyle name="40% - Énfasis2 3" xfId="206"/>
    <cellStyle name="40% - Énfasis2 3 2" xfId="208"/>
    <cellStyle name="40% - Énfasis3" xfId="21" builtinId="39" customBuiltin="1"/>
    <cellStyle name="40% - Énfasis3 2" xfId="125"/>
    <cellStyle name="40% - Énfasis3 2 2" xfId="210"/>
    <cellStyle name="40% - Énfasis3 3" xfId="209"/>
    <cellStyle name="40% - Énfasis3 3 2" xfId="211"/>
    <cellStyle name="40% - Énfasis4" xfId="22" builtinId="43" customBuiltin="1"/>
    <cellStyle name="40% - Énfasis4 2" xfId="126"/>
    <cellStyle name="40% - Énfasis4 2 2" xfId="213"/>
    <cellStyle name="40% - Énfasis4 3" xfId="212"/>
    <cellStyle name="40% - Énfasis4 3 2" xfId="214"/>
    <cellStyle name="40% - Énfasis5" xfId="23" builtinId="47" customBuiltin="1"/>
    <cellStyle name="40% - Énfasis5 2" xfId="127"/>
    <cellStyle name="40% - Énfasis5 2 2" xfId="216"/>
    <cellStyle name="40% - Énfasis5 3" xfId="215"/>
    <cellStyle name="40% - Énfasis5 3 2" xfId="217"/>
    <cellStyle name="40% - Énfasis6" xfId="24" builtinId="51" customBuiltin="1"/>
    <cellStyle name="40% - Énfasis6 2" xfId="128"/>
    <cellStyle name="40% - Énfasis6 2 2" xfId="219"/>
    <cellStyle name="40% - Énfasis6 3" xfId="218"/>
    <cellStyle name="40% - Énfasis6 3 2" xfId="220"/>
    <cellStyle name="60% - Accent1" xfId="25"/>
    <cellStyle name="60% - Accent1 2" xfId="129"/>
    <cellStyle name="60% - Accent1 3" xfId="150"/>
    <cellStyle name="60% - Accent1 4" xfId="340"/>
    <cellStyle name="60% - Accent1 5" xfId="349"/>
    <cellStyle name="60% - Accent2" xfId="26"/>
    <cellStyle name="60% - Accent2 2" xfId="130"/>
    <cellStyle name="60% - Accent2 3" xfId="147"/>
    <cellStyle name="60% - Accent2 4" xfId="365"/>
    <cellStyle name="60% - Accent2 5" xfId="369"/>
    <cellStyle name="60% - Accent3" xfId="27"/>
    <cellStyle name="60% - Accent3 2" xfId="131"/>
    <cellStyle name="60% - Accent3 3" xfId="122"/>
    <cellStyle name="60% - Accent3 4" xfId="363"/>
    <cellStyle name="60% - Accent3 5" xfId="367"/>
    <cellStyle name="60% - Accent4" xfId="28"/>
    <cellStyle name="60% - Accent4 2" xfId="132"/>
    <cellStyle name="60% - Accent4 3" xfId="121"/>
    <cellStyle name="60% - Accent4 4" xfId="364"/>
    <cellStyle name="60% - Accent4 5" xfId="368"/>
    <cellStyle name="60% - Accent5" xfId="29"/>
    <cellStyle name="60% - Accent5 2" xfId="133"/>
    <cellStyle name="60% - Accent5 3" xfId="120"/>
    <cellStyle name="60% - Accent5 4" xfId="339"/>
    <cellStyle name="60% - Accent5 5" xfId="350"/>
    <cellStyle name="60% - Accent6" xfId="30"/>
    <cellStyle name="60% - Accent6 2" xfId="134"/>
    <cellStyle name="60% - Accent6 3" xfId="119"/>
    <cellStyle name="60% - Accent6 4" xfId="362"/>
    <cellStyle name="60% - Accent6 5" xfId="366"/>
    <cellStyle name="60% - Énfasis1" xfId="31" builtinId="32" customBuiltin="1"/>
    <cellStyle name="60% - Énfasis1 2" xfId="135"/>
    <cellStyle name="60% - Énfasis1 2 2" xfId="222"/>
    <cellStyle name="60% - Énfasis1 3" xfId="221"/>
    <cellStyle name="60% - Énfasis1 3 2" xfId="223"/>
    <cellStyle name="60% - Énfasis2" xfId="32" builtinId="36" customBuiltin="1"/>
    <cellStyle name="60% - Énfasis2 2" xfId="136"/>
    <cellStyle name="60% - Énfasis2 2 2" xfId="225"/>
    <cellStyle name="60% - Énfasis2 3" xfId="224"/>
    <cellStyle name="60% - Énfasis2 3 2" xfId="226"/>
    <cellStyle name="60% - Énfasis3" xfId="33" builtinId="40" customBuiltin="1"/>
    <cellStyle name="60% - Énfasis3 2" xfId="137"/>
    <cellStyle name="60% - Énfasis3 2 2" xfId="228"/>
    <cellStyle name="60% - Énfasis3 3" xfId="227"/>
    <cellStyle name="60% - Énfasis3 3 2" xfId="229"/>
    <cellStyle name="60% - Énfasis4" xfId="34" builtinId="44" customBuiltin="1"/>
    <cellStyle name="60% - Énfasis4 2" xfId="138"/>
    <cellStyle name="60% - Énfasis4 2 2" xfId="231"/>
    <cellStyle name="60% - Énfasis4 3" xfId="230"/>
    <cellStyle name="60% - Énfasis4 3 2" xfId="232"/>
    <cellStyle name="60% - Énfasis5" xfId="35" builtinId="48" customBuiltin="1"/>
    <cellStyle name="60% - Énfasis5 2" xfId="139"/>
    <cellStyle name="60% - Énfasis5 2 2" xfId="234"/>
    <cellStyle name="60% - Énfasis5 3" xfId="233"/>
    <cellStyle name="60% - Énfasis5 3 2" xfId="235"/>
    <cellStyle name="60% - Énfasis6" xfId="36" builtinId="52" customBuiltin="1"/>
    <cellStyle name="60% - Énfasis6 2" xfId="140"/>
    <cellStyle name="60% - Énfasis6 2 2" xfId="237"/>
    <cellStyle name="60% - Énfasis6 3" xfId="236"/>
    <cellStyle name="60% - Énfasis6 3 2" xfId="238"/>
    <cellStyle name="Accent1" xfId="37"/>
    <cellStyle name="Accent1 2" xfId="141"/>
    <cellStyle name="Accent1 3" xfId="112"/>
    <cellStyle name="Accent1 4" xfId="361"/>
    <cellStyle name="Accent1 5" xfId="173"/>
    <cellStyle name="Accent2" xfId="38"/>
    <cellStyle name="Accent2 2" xfId="142"/>
    <cellStyle name="Accent2 3" xfId="111"/>
    <cellStyle name="Accent2 4" xfId="360"/>
    <cellStyle name="Accent2 5" xfId="169"/>
    <cellStyle name="Accent3" xfId="39"/>
    <cellStyle name="Accent3 2" xfId="143"/>
    <cellStyle name="Accent3 3" xfId="319"/>
    <cellStyle name="Accent3 4" xfId="337"/>
    <cellStyle name="Accent3 5" xfId="352"/>
    <cellStyle name="Accent4" xfId="40"/>
    <cellStyle name="Accent4 2" xfId="144"/>
    <cellStyle name="Accent4 3" xfId="320"/>
    <cellStyle name="Accent4 4" xfId="336"/>
    <cellStyle name="Accent4 5" xfId="325"/>
    <cellStyle name="Accent5" xfId="41"/>
    <cellStyle name="Accent5 2" xfId="145"/>
    <cellStyle name="Accent5 3" xfId="321"/>
    <cellStyle name="Accent5 4" xfId="359"/>
    <cellStyle name="Accent5 5" xfId="166"/>
    <cellStyle name="Accent6" xfId="42"/>
    <cellStyle name="Accent6 2" xfId="146"/>
    <cellStyle name="Accent6 3" xfId="322"/>
    <cellStyle name="Accent6 4" xfId="358"/>
    <cellStyle name="Accent6 5" xfId="342"/>
    <cellStyle name="ANCLAS,REZONES Y SUS PARTES,DE FUNDICION,DE HIERRO O DE ACERO" xfId="43"/>
    <cellStyle name="ANCLAS,REZONES Y SUS PARTES,DE FUNDICION,DE HIERRO O DE ACERO 2" xfId="376"/>
    <cellStyle name="Bad" xfId="44"/>
    <cellStyle name="Bad 2" xfId="148"/>
    <cellStyle name="Bad 3" xfId="323"/>
    <cellStyle name="Bad 4" xfId="335"/>
    <cellStyle name="Bad 5" xfId="353"/>
    <cellStyle name="Buena" xfId="45" builtinId="26" customBuiltin="1"/>
    <cellStyle name="Buena 2" xfId="149"/>
    <cellStyle name="Buena 2 2" xfId="240"/>
    <cellStyle name="Buena 3" xfId="239"/>
    <cellStyle name="Buena 3 2" xfId="241"/>
    <cellStyle name="Calculation" xfId="46"/>
    <cellStyle name="Cálculo" xfId="47" builtinId="22" customBuiltin="1"/>
    <cellStyle name="Cálculo 2" xfId="151"/>
    <cellStyle name="Cálculo 2 2" xfId="243"/>
    <cellStyle name="Cálculo 3" xfId="242"/>
    <cellStyle name="Cálculo 3 2" xfId="244"/>
    <cellStyle name="Celda de comprobación" xfId="48" builtinId="23" customBuiltin="1"/>
    <cellStyle name="Celda de comprobación 2" xfId="152"/>
    <cellStyle name="Celda de comprobación 2 2" xfId="246"/>
    <cellStyle name="Celda de comprobación 3" xfId="245"/>
    <cellStyle name="Celda de comprobación 3 2" xfId="247"/>
    <cellStyle name="Celda vinculada" xfId="49" builtinId="24" customBuiltin="1"/>
    <cellStyle name="Celda vinculada 2" xfId="153"/>
    <cellStyle name="Celda vinculada 2 2" xfId="249"/>
    <cellStyle name="Celda vinculada 3" xfId="248"/>
    <cellStyle name="Celda vinculada 3 2" xfId="250"/>
    <cellStyle name="Check Cell" xfId="50"/>
    <cellStyle name="Check Cell 2" xfId="154"/>
    <cellStyle name="Check Cell 3" xfId="324"/>
    <cellStyle name="Check Cell 4" xfId="357"/>
    <cellStyle name="Check Cell 5" xfId="343"/>
    <cellStyle name="Comma [0]_hojas adicionales" xfId="251"/>
    <cellStyle name="Comma [0]_insumos_DEUDA PUBLICA 30-09-2005" xfId="51"/>
    <cellStyle name="Comma_aaa Stock Deuda Provincias I 2006" xfId="252"/>
    <cellStyle name="Comma0" xfId="52"/>
    <cellStyle name="Currency [0]_aaa Stock Deuda Provincias I 2006" xfId="253"/>
    <cellStyle name="Currency_aaa Stock Deuda Provincias I 2006" xfId="254"/>
    <cellStyle name="Currency0" xfId="53"/>
    <cellStyle name="En miles" xfId="54"/>
    <cellStyle name="En millones" xfId="55"/>
    <cellStyle name="Encabezado 1" xfId="105" builtinId="16" customBuiltin="1"/>
    <cellStyle name="Encabezado 4" xfId="56" builtinId="19" customBuiltin="1"/>
    <cellStyle name="Encabezado 4 2" xfId="155"/>
    <cellStyle name="Encabezado 4 2 2" xfId="256"/>
    <cellStyle name="Encabezado 4 3" xfId="255"/>
    <cellStyle name="Encabezado 4 3 2" xfId="257"/>
    <cellStyle name="Énfasis1" xfId="57" builtinId="29" customBuiltin="1"/>
    <cellStyle name="Énfasis1 2" xfId="156"/>
    <cellStyle name="Énfasis1 2 2" xfId="259"/>
    <cellStyle name="Énfasis1 3" xfId="258"/>
    <cellStyle name="Énfasis1 3 2" xfId="260"/>
    <cellStyle name="Énfasis2" xfId="58" builtinId="33" customBuiltin="1"/>
    <cellStyle name="Énfasis2 2" xfId="157"/>
    <cellStyle name="Énfasis2 2 2" xfId="262"/>
    <cellStyle name="Énfasis2 3" xfId="261"/>
    <cellStyle name="Énfasis2 3 2" xfId="263"/>
    <cellStyle name="Énfasis3" xfId="59" builtinId="37" customBuiltin="1"/>
    <cellStyle name="Énfasis3 2" xfId="158"/>
    <cellStyle name="Énfasis3 2 2" xfId="265"/>
    <cellStyle name="Énfasis3 3" xfId="264"/>
    <cellStyle name="Énfasis3 3 2" xfId="266"/>
    <cellStyle name="Énfasis4" xfId="60" builtinId="41" customBuiltin="1"/>
    <cellStyle name="Énfasis4 2" xfId="159"/>
    <cellStyle name="Énfasis4 2 2" xfId="268"/>
    <cellStyle name="Énfasis4 3" xfId="267"/>
    <cellStyle name="Énfasis4 3 2" xfId="269"/>
    <cellStyle name="Énfasis5" xfId="61" builtinId="45" customBuiltin="1"/>
    <cellStyle name="Énfasis5 2" xfId="160"/>
    <cellStyle name="Énfasis5 2 2" xfId="271"/>
    <cellStyle name="Énfasis5 3" xfId="270"/>
    <cellStyle name="Énfasis5 3 2" xfId="272"/>
    <cellStyle name="Énfasis6" xfId="62" builtinId="49" customBuiltin="1"/>
    <cellStyle name="Énfasis6 2" xfId="161"/>
    <cellStyle name="Énfasis6 2 2" xfId="274"/>
    <cellStyle name="Énfasis6 3" xfId="273"/>
    <cellStyle name="Énfasis6 3 2" xfId="275"/>
    <cellStyle name="Entrada" xfId="63" builtinId="20" customBuiltin="1"/>
    <cellStyle name="Entrada 2" xfId="162"/>
    <cellStyle name="Entrada 2 2" xfId="277"/>
    <cellStyle name="Entrada 3" xfId="276"/>
    <cellStyle name="Entrada 3 2" xfId="278"/>
    <cellStyle name="Euro" xfId="64"/>
    <cellStyle name="Explanatory Text" xfId="65"/>
    <cellStyle name="Explanatory Text 2" xfId="163"/>
    <cellStyle name="Explanatory Text 3" xfId="328"/>
    <cellStyle name="Explanatory Text 4" xfId="329"/>
    <cellStyle name="Explanatory Text 5" xfId="327"/>
    <cellStyle name="F2" xfId="66"/>
    <cellStyle name="F3" xfId="67"/>
    <cellStyle name="F4" xfId="68"/>
    <cellStyle name="F5" xfId="69"/>
    <cellStyle name="F6" xfId="70"/>
    <cellStyle name="F7" xfId="71"/>
    <cellStyle name="F8" xfId="72"/>
    <cellStyle name="facha" xfId="73"/>
    <cellStyle name="Followed Hyperlink_aaa Stock Deuda Provincias I 2006" xfId="279"/>
    <cellStyle name="Good" xfId="74"/>
    <cellStyle name="Good 2" xfId="165"/>
    <cellStyle name="Good 3" xfId="330"/>
    <cellStyle name="Good 4" xfId="356"/>
    <cellStyle name="Good 5" xfId="344"/>
    <cellStyle name="Heading 1" xfId="75"/>
    <cellStyle name="Heading 2" xfId="76"/>
    <cellStyle name="Heading 3" xfId="77"/>
    <cellStyle name="Heading 4" xfId="78"/>
    <cellStyle name="Hipervínculo" xfId="79" builtinId="8"/>
    <cellStyle name="Hyperlink_aaa Stock Deuda Provincias I 2006" xfId="80"/>
    <cellStyle name="Incorrecto" xfId="81" builtinId="27" customBuiltin="1"/>
    <cellStyle name="Incorrecto 2" xfId="167"/>
    <cellStyle name="Incorrecto 2 2" xfId="281"/>
    <cellStyle name="Incorrecto 3" xfId="280"/>
    <cellStyle name="Incorrecto 3 2" xfId="282"/>
    <cellStyle name="Input" xfId="82"/>
    <cellStyle name="Input 2" xfId="168"/>
    <cellStyle name="Input 3" xfId="332"/>
    <cellStyle name="Input 4" xfId="355"/>
    <cellStyle name="Input 5" xfId="345"/>
    <cellStyle name="jo[" xfId="83"/>
    <cellStyle name="Linked Cell" xfId="84"/>
    <cellStyle name="Linked Cell 2" xfId="170"/>
    <cellStyle name="Linked Cell 3" xfId="333"/>
    <cellStyle name="Linked Cell 4" xfId="354"/>
    <cellStyle name="Linked Cell 5" xfId="346"/>
    <cellStyle name="Millares" xfId="85" builtinId="3"/>
    <cellStyle name="Millares [0]" xfId="86" builtinId="6"/>
    <cellStyle name="Millares [0] 2" xfId="371"/>
    <cellStyle name="Millares [2]" xfId="87"/>
    <cellStyle name="Millares [2] 2" xfId="171"/>
    <cellStyle name="Millares [2] 3" xfId="334"/>
    <cellStyle name="Millares [2] 4" xfId="326"/>
    <cellStyle name="Millares [2] 5" xfId="331"/>
    <cellStyle name="Millares 15" xfId="379"/>
    <cellStyle name="Millares 2" xfId="372"/>
    <cellStyle name="Millares 3" xfId="375"/>
    <cellStyle name="Millares 4" xfId="377"/>
    <cellStyle name="Neutral" xfId="88" builtinId="28" customBuiltin="1"/>
    <cellStyle name="Neutral 2" xfId="172"/>
    <cellStyle name="Neutral 2 2" xfId="284"/>
    <cellStyle name="Neutral 3" xfId="283"/>
    <cellStyle name="Neutral 3 2" xfId="285"/>
    <cellStyle name="Normal" xfId="0" builtinId="0"/>
    <cellStyle name="Normal 2" xfId="370"/>
    <cellStyle name="Normal 3" xfId="373"/>
    <cellStyle name="Normal 5" xfId="286"/>
    <cellStyle name="Normal 7" xfId="287"/>
    <cellStyle name="Normal_deuda_publica_31-03-2010 re-tuneado" xfId="89"/>
    <cellStyle name="Normal_Hoja1" xfId="90"/>
    <cellStyle name="Normal_Proyecciones" xfId="91"/>
    <cellStyle name="Normal_Proyecciones capital e intereses II Trim 10 base definitiva" xfId="92"/>
    <cellStyle name="Normal_S H con link a base gm" xfId="93"/>
    <cellStyle name="Normal_Total" xfId="378"/>
    <cellStyle name="Notas" xfId="94" builtinId="10" customBuiltin="1"/>
    <cellStyle name="Notas 2" xfId="174"/>
    <cellStyle name="Notas 2 2" xfId="289"/>
    <cellStyle name="Notas 3" xfId="288"/>
    <cellStyle name="Notas 3 2" xfId="290"/>
    <cellStyle name="Note" xfId="95"/>
    <cellStyle name="Nulos" xfId="96"/>
    <cellStyle name="Nulos 2" xfId="291"/>
    <cellStyle name="Nulos 2 2" xfId="292"/>
    <cellStyle name="Nulos 3" xfId="293"/>
    <cellStyle name="Nulos 4" xfId="294"/>
    <cellStyle name="Oficio" xfId="97"/>
    <cellStyle name="Output" xfId="98"/>
    <cellStyle name="Output 2" xfId="175"/>
    <cellStyle name="Output 3" xfId="338"/>
    <cellStyle name="Output 4" xfId="351"/>
    <cellStyle name="Output 5" xfId="164"/>
    <cellStyle name="Porcentaje" xfId="99" builtinId="5"/>
    <cellStyle name="Porcentaje 2" xfId="374"/>
    <cellStyle name="Salida" xfId="100" builtinId="21" customBuiltin="1"/>
    <cellStyle name="Salida 2" xfId="176"/>
    <cellStyle name="Salida 2 2" xfId="296"/>
    <cellStyle name="Salida 3" xfId="295"/>
    <cellStyle name="Salida 3 2" xfId="297"/>
    <cellStyle name="Texto de advertencia" xfId="101" builtinId="11" customBuiltin="1"/>
    <cellStyle name="Texto de advertencia 2" xfId="177"/>
    <cellStyle name="Texto de advertencia 2 2" xfId="299"/>
    <cellStyle name="Texto de advertencia 3" xfId="298"/>
    <cellStyle name="Texto de advertencia 3 2" xfId="300"/>
    <cellStyle name="Texto explicativo" xfId="102" builtinId="53" customBuiltin="1"/>
    <cellStyle name="Texto explicativo 2" xfId="178"/>
    <cellStyle name="Texto explicativo 2 2" xfId="302"/>
    <cellStyle name="Texto explicativo 3" xfId="301"/>
    <cellStyle name="Texto explicativo 3 2" xfId="303"/>
    <cellStyle name="Title" xfId="103"/>
    <cellStyle name="Título" xfId="104" builtinId="15" customBuiltin="1"/>
    <cellStyle name="Título 1 2" xfId="180"/>
    <cellStyle name="Título 1 2 2" xfId="306"/>
    <cellStyle name="Título 1 3" xfId="305"/>
    <cellStyle name="Título 1 3 2" xfId="307"/>
    <cellStyle name="Título 2" xfId="106" builtinId="17" customBuiltin="1"/>
    <cellStyle name="Título 2 2" xfId="181"/>
    <cellStyle name="Título 2 2 2" xfId="309"/>
    <cellStyle name="Título 2 3" xfId="308"/>
    <cellStyle name="Título 2 3 2" xfId="310"/>
    <cellStyle name="Título 3" xfId="107" builtinId="18" customBuiltin="1"/>
    <cellStyle name="Título 3 2" xfId="182"/>
    <cellStyle name="Título 3 2 2" xfId="312"/>
    <cellStyle name="Título 3 3" xfId="311"/>
    <cellStyle name="Título 3 3 2" xfId="313"/>
    <cellStyle name="Título 4" xfId="179"/>
    <cellStyle name="Título 4 2" xfId="314"/>
    <cellStyle name="Título 5" xfId="304"/>
    <cellStyle name="Título 5 2" xfId="315"/>
    <cellStyle name="Total" xfId="108" builtinId="25" customBuiltin="1"/>
    <cellStyle name="Total 2" xfId="183"/>
    <cellStyle name="Total 2 2" xfId="317"/>
    <cellStyle name="Total 3" xfId="316"/>
    <cellStyle name="Total 3 2" xfId="318"/>
    <cellStyle name="vaca" xfId="109"/>
    <cellStyle name="Warning Text" xfId="110"/>
    <cellStyle name="Warning Text 2" xfId="184"/>
    <cellStyle name="Warning Text 3" xfId="341"/>
    <cellStyle name="Warning Text 4" xfId="348"/>
    <cellStyle name="Warning Text 5" xfId="34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23AAA"/>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ncp-sa\oncp\0scar\SPublico\0scarCierre\TitulosGN-Stock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ncp\0scar\SPublico\0scarCierre\Proyec%20y%20Observados\Observado%202005\Observado%2005-IV\Perfiles\INTERMEDIO%20PERFIL%20IV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ncp-sa\oncp\0scar\SPublico\0scarCierre\Proyec%20y%20Observados\Observado%202006\I%202006\PERFILES\INTERMEDIO%201%20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ncp\0scar\SPublico\0scarCierre\Proyec%20y%20Observados\Observado%202006\I%202006\PERFILES\INTERMEDIO%201%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SPublico\0scarCierre\Proyec%20y%20Observados\Observado%202006\IV%202006\INTERMEDIO%20III%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cp\0scar\SPublico\0scarCierre\TitulosGN-Stock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ncp-sa\oncp\0scar\SPublico\0scarCierre\Proyec%20y%20Observados\Observado%202005\Observado%2005-III\Perfil%20III%202005\INTERMEDIO%20PERFIL%20II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ncp\0scar\SPublico\0scarCierre\Proyec%20y%20Observados\Observado%202005\Observado%2005-III\Perfil%20III%202005\INTERMEDIO%20PERFIL%20II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ncp-sa\oncp\0scar\SPublico\0scarCierre\Proyec%20y%20Observados\Observado%202005\Observado%2005-IV\Perfiles\INTERMEDIO%20PERFIL%20IV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sheetData sheetId="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sheetData sheetId="1"/>
      <sheetData sheetId="2"/>
      <sheetData sheetId="3"/>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sheetData sheetId="1"/>
      <sheetData sheetId="2"/>
      <sheetData sheetId="3"/>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t="str">
            <v/>
          </cell>
          <cell r="E8" t="str">
            <v/>
          </cell>
          <cell r="F8" t="str">
            <v/>
          </cell>
          <cell r="G8" t="str">
            <v/>
          </cell>
          <cell r="H8" t="str">
            <v/>
          </cell>
          <cell r="I8" t="str">
            <v/>
          </cell>
          <cell r="J8" t="str">
            <v/>
          </cell>
          <cell r="K8" t="str">
            <v/>
          </cell>
          <cell r="L8" t="str">
            <v/>
          </cell>
          <cell r="M8" t="str">
            <v/>
          </cell>
          <cell r="N8" t="str">
            <v/>
          </cell>
          <cell r="O8" t="str">
            <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Octubre</v>
          </cell>
          <cell r="AS5" t="str">
            <v>ERROR</v>
          </cell>
          <cell r="AT5" t="str">
            <v>ERROR</v>
          </cell>
          <cell r="AU5" t="str">
            <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row r="4">
          <cell r="A4" t="str">
            <v>DNCI</v>
          </cell>
          <cell r="B4" t="str">
            <v>COD SPUB</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P6">
            <v>907.08</v>
          </cell>
          <cell r="Q6">
            <v>367.54200000000009</v>
          </cell>
          <cell r="R6">
            <v>280.00600000000009</v>
          </cell>
          <cell r="S6">
            <v>479.17400000000009</v>
          </cell>
          <cell r="T6">
            <v>159.3900000000001</v>
          </cell>
          <cell r="U6">
            <v>310.96800000000002</v>
          </cell>
          <cell r="V6">
            <v>896.31999999999994</v>
          </cell>
          <cell r="W6">
            <v>28.646710799999997</v>
          </cell>
          <cell r="X6">
            <v>635.18308880000006</v>
          </cell>
          <cell r="Y6">
            <v>869.92535320000013</v>
          </cell>
          <cell r="Z6">
            <v>2017.8847000000001</v>
          </cell>
          <cell r="AA6">
            <v>2180.2895599999997</v>
          </cell>
          <cell r="AB6">
            <v>1771.2895599999997</v>
          </cell>
          <cell r="AC6">
            <v>1382.8862999999999</v>
          </cell>
          <cell r="AD6">
            <v>2015.9843000000001</v>
          </cell>
          <cell r="AE6">
            <v>1299.2433599999999</v>
          </cell>
          <cell r="AF6">
            <v>1165.14536</v>
          </cell>
          <cell r="AG6">
            <v>1593.7741199999998</v>
          </cell>
          <cell r="AH6">
            <v>1899.1471200000001</v>
          </cell>
          <cell r="AI6">
            <v>1772.0404200000003</v>
          </cell>
          <cell r="AJ6">
            <v>1602.8911643199999</v>
          </cell>
          <cell r="AK6">
            <v>1586.0070000000001</v>
          </cell>
          <cell r="AL6">
            <v>1809.5631199999998</v>
          </cell>
          <cell r="AM6">
            <v>1300.3909999999998</v>
          </cell>
          <cell r="AN6">
            <v>1287.6909999999998</v>
          </cell>
          <cell r="AO6">
            <v>1403.3909999999998</v>
          </cell>
          <cell r="AP6">
            <v>2100.2588408500005</v>
          </cell>
          <cell r="AQ6">
            <v>1723.0006400000009</v>
          </cell>
          <cell r="AR6">
            <v>2009.5450492125003</v>
          </cell>
          <cell r="AS6">
            <v>470.86992105249999</v>
          </cell>
          <cell r="AT6">
            <v>1935.1167909999988</v>
          </cell>
          <cell r="AU6">
            <v>1442.3635012799996</v>
          </cell>
          <cell r="AV6">
            <v>1338.8832502800001</v>
          </cell>
          <cell r="AW6">
            <v>1169.10333528</v>
          </cell>
          <cell r="AX6">
            <v>1143.9665181883811</v>
          </cell>
          <cell r="AY6">
            <v>1095.744795188381</v>
          </cell>
          <cell r="AZ6">
            <v>934.23875122999982</v>
          </cell>
        </row>
        <row r="7">
          <cell r="A7" t="str">
            <v>X</v>
          </cell>
        </row>
        <row r="8">
          <cell r="A8" t="str">
            <v>TITULOS GOBIERNO NACIONAL</v>
          </cell>
          <cell r="P8">
            <v>597.11</v>
          </cell>
          <cell r="Q8">
            <v>229.64200000000008</v>
          </cell>
          <cell r="R8">
            <v>207.16700000000006</v>
          </cell>
          <cell r="S8">
            <v>341.3950000000001</v>
          </cell>
          <cell r="T8">
            <v>159.3900000000001</v>
          </cell>
          <cell r="U8">
            <v>252.56900000000005</v>
          </cell>
          <cell r="V8">
            <v>891.11099999999999</v>
          </cell>
          <cell r="W8">
            <v>24.984355399999998</v>
          </cell>
          <cell r="X8">
            <v>590.93104440000002</v>
          </cell>
          <cell r="Y8">
            <v>833.74317660000008</v>
          </cell>
          <cell r="Z8">
            <v>1465.9943499999999</v>
          </cell>
          <cell r="AA8">
            <v>1604.4862799999996</v>
          </cell>
          <cell r="AB8">
            <v>1287.5862799999995</v>
          </cell>
          <cell r="AC8">
            <v>868.38464999999997</v>
          </cell>
          <cell r="AD8">
            <v>1409.38265</v>
          </cell>
          <cell r="AE8">
            <v>813.96317999999997</v>
          </cell>
          <cell r="AF8">
            <v>650.42117999999994</v>
          </cell>
          <cell r="AG8">
            <v>899.72655999999984</v>
          </cell>
          <cell r="AH8">
            <v>1007.12356</v>
          </cell>
          <cell r="AI8">
            <v>1402.3117100000004</v>
          </cell>
          <cell r="AJ8">
            <v>1339.23708216</v>
          </cell>
          <cell r="AK8">
            <v>1330.816</v>
          </cell>
          <cell r="AL8">
            <v>1275.68156</v>
          </cell>
          <cell r="AM8">
            <v>1300.3909999999998</v>
          </cell>
          <cell r="AN8">
            <v>1287.6909999999998</v>
          </cell>
          <cell r="AO8">
            <v>1403.3909999999998</v>
          </cell>
          <cell r="AP8">
            <v>2100.2588408500005</v>
          </cell>
          <cell r="AQ8">
            <v>1723.0006400000009</v>
          </cell>
          <cell r="AR8">
            <v>2009.5450492125003</v>
          </cell>
          <cell r="AS8">
            <v>470.86992105249999</v>
          </cell>
          <cell r="AT8">
            <v>1935.1167909999988</v>
          </cell>
          <cell r="AU8">
            <v>1442.3635012799996</v>
          </cell>
          <cell r="AV8">
            <v>1338.8832502800001</v>
          </cell>
          <cell r="AW8">
            <v>1169.10333528</v>
          </cell>
          <cell r="AX8">
            <v>1143.9665181883811</v>
          </cell>
          <cell r="AY8">
            <v>1095.744795188381</v>
          </cell>
          <cell r="AZ8">
            <v>934.23875122999982</v>
          </cell>
        </row>
        <row r="9">
          <cell r="A9" t="str">
            <v>x</v>
          </cell>
        </row>
        <row r="10">
          <cell r="A10" t="str">
            <v>BRADY</v>
          </cell>
          <cell r="C10" t="str">
            <v>BONOS BRADY</v>
          </cell>
          <cell r="P10">
            <v>0</v>
          </cell>
          <cell r="Q10">
            <v>0</v>
          </cell>
          <cell r="R10">
            <v>0</v>
          </cell>
          <cell r="S10">
            <v>221.53</v>
          </cell>
          <cell r="T10">
            <v>75.75</v>
          </cell>
          <cell r="U10">
            <v>77.679000000000002</v>
          </cell>
          <cell r="V10">
            <v>768.66899999999998</v>
          </cell>
          <cell r="W10">
            <v>0.76235540000000002</v>
          </cell>
          <cell r="X10">
            <v>566.70904440000004</v>
          </cell>
          <cell r="Y10">
            <v>802.54217660000006</v>
          </cell>
          <cell r="Z10">
            <v>942.99434999999994</v>
          </cell>
          <cell r="AA10">
            <v>939.8832799999999</v>
          </cell>
          <cell r="AB10">
            <v>939.8832799999999</v>
          </cell>
          <cell r="AC10">
            <v>520.68164999999999</v>
          </cell>
          <cell r="AD10">
            <v>838.5796499999999</v>
          </cell>
          <cell r="AE10">
            <v>146.88417999999999</v>
          </cell>
          <cell r="AF10">
            <v>144.37417999999994</v>
          </cell>
          <cell r="AG10">
            <v>354.13656000000003</v>
          </cell>
          <cell r="AH10">
            <v>354.13656000000003</v>
          </cell>
          <cell r="AI10">
            <v>1234.0837099999999</v>
          </cell>
          <cell r="AJ10">
            <v>1220.11408216</v>
          </cell>
          <cell r="AK10">
            <v>1213.319</v>
          </cell>
          <cell r="AL10">
            <v>1158.2265600000001</v>
          </cell>
          <cell r="AM10">
            <v>1182.9359999999999</v>
          </cell>
          <cell r="AN10">
            <v>1170.2359999999999</v>
          </cell>
          <cell r="AO10">
            <v>1285.9359999999999</v>
          </cell>
          <cell r="AP10">
            <v>941.01366065000002</v>
          </cell>
          <cell r="AQ10">
            <v>628.16763999999989</v>
          </cell>
          <cell r="AR10">
            <v>306.34500000000003</v>
          </cell>
          <cell r="AS10">
            <v>141.52255984000001</v>
          </cell>
          <cell r="AT10">
            <v>679.83400000000006</v>
          </cell>
          <cell r="AU10">
            <v>404.25696028000004</v>
          </cell>
          <cell r="AV10">
            <v>311.14636027999995</v>
          </cell>
          <cell r="AW10">
            <v>263.49888027999998</v>
          </cell>
          <cell r="AX10">
            <v>242.59518418838078</v>
          </cell>
          <cell r="AY10">
            <v>199.13638418838082</v>
          </cell>
          <cell r="AZ10">
            <v>93.720800229999981</v>
          </cell>
          <cell r="BA10">
            <v>60.120800279999997</v>
          </cell>
        </row>
        <row r="11">
          <cell r="A11" t="str">
            <v>PAR</v>
          </cell>
          <cell r="B11" t="str">
            <v>PARD</v>
          </cell>
          <cell r="P11">
            <v>0</v>
          </cell>
          <cell r="Q11">
            <v>0</v>
          </cell>
          <cell r="R11">
            <v>0</v>
          </cell>
          <cell r="S11">
            <v>98.69</v>
          </cell>
          <cell r="T11">
            <v>75.75</v>
          </cell>
          <cell r="U11">
            <v>77.180000000000007</v>
          </cell>
          <cell r="V11">
            <v>766.36</v>
          </cell>
          <cell r="W11">
            <v>0</v>
          </cell>
          <cell r="X11">
            <v>525.35699999999997</v>
          </cell>
          <cell r="Y11">
            <v>766.36</v>
          </cell>
          <cell r="Z11">
            <v>778.70399999999995</v>
          </cell>
          <cell r="AA11">
            <v>778.70399999999995</v>
          </cell>
          <cell r="AB11">
            <v>778.70399999999995</v>
          </cell>
          <cell r="AC11">
            <v>328.70400000000001</v>
          </cell>
          <cell r="AD11">
            <v>646.60199999999998</v>
          </cell>
          <cell r="AE11">
            <v>78.703999999999994</v>
          </cell>
          <cell r="AF11">
            <v>0.70399999999995089</v>
          </cell>
          <cell r="AG11">
            <v>78.7</v>
          </cell>
          <cell r="AH11">
            <v>78.7</v>
          </cell>
          <cell r="AI11">
            <v>958.60400000000004</v>
          </cell>
          <cell r="AJ11">
            <v>958.60400000000004</v>
          </cell>
          <cell r="AK11">
            <v>958.60400000000004</v>
          </cell>
          <cell r="AL11">
            <v>624.82100000000003</v>
          </cell>
          <cell r="AM11">
            <v>644.82100000000003</v>
          </cell>
          <cell r="AN11">
            <v>760.82100000000003</v>
          </cell>
          <cell r="AO11">
            <v>760.82100000000003</v>
          </cell>
          <cell r="AP11">
            <v>764.49830150000003</v>
          </cell>
          <cell r="AQ11">
            <v>374.83299999999997</v>
          </cell>
          <cell r="AR11">
            <v>127.71600000000001</v>
          </cell>
          <cell r="AS11">
            <v>47.84</v>
          </cell>
          <cell r="AT11">
            <v>159.39699999999999</v>
          </cell>
          <cell r="AU11">
            <v>93.01</v>
          </cell>
          <cell r="AV11">
            <v>23.991</v>
          </cell>
          <cell r="AW11">
            <v>12.76</v>
          </cell>
          <cell r="AX11">
            <v>10.31</v>
          </cell>
          <cell r="AY11">
            <v>0.02</v>
          </cell>
          <cell r="AZ11">
            <v>0</v>
          </cell>
        </row>
        <row r="12">
          <cell r="A12" t="str">
            <v>DISD</v>
          </cell>
          <cell r="B12" t="str">
            <v>DISD</v>
          </cell>
          <cell r="P12">
            <v>0</v>
          </cell>
          <cell r="Q12">
            <v>0</v>
          </cell>
          <cell r="R12">
            <v>0</v>
          </cell>
          <cell r="S12">
            <v>52.84</v>
          </cell>
          <cell r="T12">
            <v>0</v>
          </cell>
          <cell r="U12">
            <v>0.499</v>
          </cell>
          <cell r="V12">
            <v>0.499</v>
          </cell>
          <cell r="W12">
            <v>0.499</v>
          </cell>
          <cell r="X12">
            <v>0.499</v>
          </cell>
          <cell r="Y12">
            <v>0.499</v>
          </cell>
          <cell r="Z12">
            <v>12.625999999999999</v>
          </cell>
          <cell r="AA12">
            <v>12.625999999999999</v>
          </cell>
          <cell r="AB12">
            <v>12.625999999999999</v>
          </cell>
          <cell r="AC12">
            <v>40.217999999999996</v>
          </cell>
          <cell r="AD12">
            <v>40.217999999999996</v>
          </cell>
          <cell r="AE12">
            <v>40.217999999999996</v>
          </cell>
          <cell r="AF12">
            <v>17.007999999999999</v>
          </cell>
          <cell r="AG12">
            <v>126.88200000000001</v>
          </cell>
          <cell r="AH12">
            <v>126.88200000000001</v>
          </cell>
          <cell r="AI12">
            <v>126.91500000000001</v>
          </cell>
          <cell r="AJ12">
            <v>126.91500000000001</v>
          </cell>
          <cell r="AK12">
            <v>126.91500000000001</v>
          </cell>
          <cell r="AL12">
            <v>126.91500000000001</v>
          </cell>
          <cell r="AM12">
            <v>126.91500000000001</v>
          </cell>
          <cell r="AN12">
            <v>126.91500000000001</v>
          </cell>
          <cell r="AO12">
            <v>126.91500000000001</v>
          </cell>
          <cell r="AP12">
            <v>127.66147275</v>
          </cell>
          <cell r="AQ12">
            <v>80.304000000000002</v>
          </cell>
          <cell r="AR12">
            <v>79.769000000000005</v>
          </cell>
          <cell r="AS12">
            <v>53.923999999999999</v>
          </cell>
          <cell r="AT12">
            <v>45.134999999999998</v>
          </cell>
          <cell r="AU12">
            <v>22.789000000000001</v>
          </cell>
          <cell r="AV12">
            <v>21.360999999999997</v>
          </cell>
          <cell r="AW12">
            <v>0</v>
          </cell>
          <cell r="AX12">
            <v>0</v>
          </cell>
          <cell r="AY12">
            <v>0</v>
          </cell>
          <cell r="AZ12">
            <v>0</v>
          </cell>
        </row>
        <row r="13">
          <cell r="A13" t="str">
            <v>FRB</v>
          </cell>
          <cell r="B13" t="str">
            <v>FRB</v>
          </cell>
          <cell r="P13">
            <v>0</v>
          </cell>
          <cell r="Q13">
            <v>0</v>
          </cell>
          <cell r="R13">
            <v>0</v>
          </cell>
          <cell r="S13">
            <v>70</v>
          </cell>
          <cell r="T13">
            <v>0</v>
          </cell>
          <cell r="U13">
            <v>0</v>
          </cell>
          <cell r="V13">
            <v>1.81</v>
          </cell>
          <cell r="W13">
            <v>0.26335540000000002</v>
          </cell>
          <cell r="X13">
            <v>40.853044399999995</v>
          </cell>
          <cell r="Y13">
            <v>35.683176599999996</v>
          </cell>
          <cell r="Z13">
            <v>151.66434999999998</v>
          </cell>
          <cell r="AA13">
            <v>148.55328</v>
          </cell>
          <cell r="AB13">
            <v>148.55328</v>
          </cell>
          <cell r="AC13">
            <v>151.75964999999999</v>
          </cell>
          <cell r="AD13">
            <v>151.75964999999999</v>
          </cell>
          <cell r="AE13">
            <v>27.96218</v>
          </cell>
          <cell r="AF13">
            <v>126.66217999999998</v>
          </cell>
          <cell r="AG13">
            <v>148.55456000000001</v>
          </cell>
          <cell r="AH13">
            <v>148.55456000000001</v>
          </cell>
          <cell r="AI13">
            <v>148.56470999999999</v>
          </cell>
          <cell r="AJ13">
            <v>134.59508216</v>
          </cell>
          <cell r="AK13">
            <v>127.8</v>
          </cell>
          <cell r="AL13">
            <v>406.49056000000002</v>
          </cell>
          <cell r="AM13">
            <v>411.2</v>
          </cell>
          <cell r="AN13">
            <v>282.5</v>
          </cell>
          <cell r="AO13">
            <v>398.2</v>
          </cell>
          <cell r="AP13">
            <v>48.853886399999993</v>
          </cell>
          <cell r="AQ13">
            <v>173.03064000000001</v>
          </cell>
          <cell r="AR13">
            <v>98.859999999999985</v>
          </cell>
          <cell r="AS13">
            <v>39.758559840000004</v>
          </cell>
          <cell r="AT13">
            <v>475.30200000000002</v>
          </cell>
          <cell r="AU13">
            <v>288.45796028000001</v>
          </cell>
          <cell r="AV13">
            <v>265.79436027999998</v>
          </cell>
          <cell r="AW13">
            <v>250.73888027999999</v>
          </cell>
          <cell r="AX13">
            <v>232.28518418838078</v>
          </cell>
          <cell r="AY13">
            <v>199.11638418838081</v>
          </cell>
          <cell r="AZ13">
            <v>93.720800229999981</v>
          </cell>
        </row>
        <row r="14">
          <cell r="A14" t="str">
            <v>GLOB</v>
          </cell>
          <cell r="C14" t="str">
            <v>BONOS GLOBALES</v>
          </cell>
          <cell r="P14">
            <v>474.8</v>
          </cell>
          <cell r="Q14">
            <v>167.30200000000002</v>
          </cell>
          <cell r="R14">
            <v>144.827</v>
          </cell>
          <cell r="S14">
            <v>57.524999999999999</v>
          </cell>
          <cell r="T14">
            <v>21.3</v>
          </cell>
          <cell r="U14">
            <v>112.55</v>
          </cell>
          <cell r="V14">
            <v>24.221999999999998</v>
          </cell>
          <cell r="W14">
            <v>24.221999999999998</v>
          </cell>
          <cell r="X14">
            <v>24.221999999999998</v>
          </cell>
          <cell r="Y14">
            <v>31.201000000000001</v>
          </cell>
          <cell r="Z14">
            <v>523</v>
          </cell>
          <cell r="AA14">
            <v>664.60300000000007</v>
          </cell>
          <cell r="AB14">
            <v>347.70299999999997</v>
          </cell>
          <cell r="AC14">
            <v>347.70299999999997</v>
          </cell>
          <cell r="AD14">
            <v>570.803</v>
          </cell>
          <cell r="AE14">
            <v>667.07899999999995</v>
          </cell>
          <cell r="AF14">
            <v>506.04700000000003</v>
          </cell>
          <cell r="AG14">
            <v>545.59</v>
          </cell>
          <cell r="AH14">
            <v>652.98699999999997</v>
          </cell>
          <cell r="AI14">
            <v>168.22800000000001</v>
          </cell>
          <cell r="AJ14">
            <v>119.12299999999999</v>
          </cell>
          <cell r="AK14">
            <v>117.497</v>
          </cell>
          <cell r="AL14">
            <v>117.455</v>
          </cell>
          <cell r="AM14">
            <v>117.455</v>
          </cell>
          <cell r="AN14">
            <v>117.455</v>
          </cell>
          <cell r="AO14">
            <v>117.455</v>
          </cell>
          <cell r="AP14">
            <v>1159.2451801999998</v>
          </cell>
          <cell r="AQ14">
            <v>1094.8330000000001</v>
          </cell>
          <cell r="AR14">
            <v>1703.2000492124998</v>
          </cell>
          <cell r="AS14">
            <v>329.34736121250006</v>
          </cell>
          <cell r="AT14">
            <v>1255.2827910000001</v>
          </cell>
          <cell r="AU14">
            <v>1038.1065410000001</v>
          </cell>
          <cell r="AV14">
            <v>1027.7368900000001</v>
          </cell>
          <cell r="AW14">
            <v>905.60445499999992</v>
          </cell>
          <cell r="AX14">
            <v>901.37133399999993</v>
          </cell>
          <cell r="AY14">
            <v>896.60841100000005</v>
          </cell>
          <cell r="AZ14">
            <v>840.51795100000004</v>
          </cell>
          <cell r="BA14">
            <v>715.52795100000003</v>
          </cell>
        </row>
        <row r="15">
          <cell r="A15" t="str">
            <v>BG01/03</v>
          </cell>
          <cell r="B15" t="str">
            <v>BG01/03</v>
          </cell>
          <cell r="P15">
            <v>224.8</v>
          </cell>
          <cell r="Q15">
            <v>29.402000000000001</v>
          </cell>
          <cell r="R15">
            <v>71.988</v>
          </cell>
          <cell r="S15">
            <v>42.585999999999999</v>
          </cell>
          <cell r="T15">
            <v>21.3</v>
          </cell>
          <cell r="U15">
            <v>54.65</v>
          </cell>
          <cell r="V15">
            <v>21.321999999999999</v>
          </cell>
          <cell r="W15">
            <v>21.321999999999999</v>
          </cell>
          <cell r="X15">
            <v>21.321999999999999</v>
          </cell>
          <cell r="Y15">
            <v>31.201000000000001</v>
          </cell>
          <cell r="Z15">
            <v>135.4</v>
          </cell>
          <cell r="AA15">
            <v>249.97900000000001</v>
          </cell>
          <cell r="AB15">
            <v>25.178999999999998</v>
          </cell>
          <cell r="AC15">
            <v>25.178999999999998</v>
          </cell>
          <cell r="AD15">
            <v>156.179</v>
          </cell>
          <cell r="AE15">
            <v>249.97900000000001</v>
          </cell>
          <cell r="AF15">
            <v>134.99299999999999</v>
          </cell>
          <cell r="AG15">
            <v>126.979</v>
          </cell>
          <cell r="AH15">
            <v>36.4</v>
          </cell>
          <cell r="AI15">
            <v>73.978999999999999</v>
          </cell>
          <cell r="AJ15">
            <v>116.979</v>
          </cell>
          <cell r="AK15">
            <v>117.021</v>
          </cell>
          <cell r="AL15">
            <v>116.979</v>
          </cell>
          <cell r="AM15">
            <v>116.979</v>
          </cell>
          <cell r="AN15">
            <v>116.979</v>
          </cell>
          <cell r="AO15">
            <v>116.979</v>
          </cell>
          <cell r="AP15">
            <v>11.2</v>
          </cell>
          <cell r="AQ15">
            <v>14.067</v>
          </cell>
          <cell r="AR15">
            <v>33.210999999999999</v>
          </cell>
          <cell r="AS15">
            <v>25.170999999999999</v>
          </cell>
          <cell r="AT15">
            <v>25.051000000000002</v>
          </cell>
          <cell r="AU15">
            <v>13.331</v>
          </cell>
          <cell r="AV15">
            <v>11.691000000000001</v>
          </cell>
          <cell r="AW15">
            <v>4.84</v>
          </cell>
          <cell r="AX15">
            <v>5.69</v>
          </cell>
          <cell r="AY15">
            <v>6.45</v>
          </cell>
          <cell r="AZ15">
            <v>0</v>
          </cell>
        </row>
        <row r="16">
          <cell r="A16" t="str">
            <v>BG02/99</v>
          </cell>
          <cell r="B16" t="str">
            <v>BG02/99</v>
          </cell>
          <cell r="P16">
            <v>250</v>
          </cell>
          <cell r="Q16">
            <v>137.9</v>
          </cell>
          <cell r="R16">
            <v>72.838999999999999</v>
          </cell>
          <cell r="S16">
            <v>14.939</v>
          </cell>
          <cell r="T16">
            <v>0</v>
          </cell>
          <cell r="U16">
            <v>57.9</v>
          </cell>
          <cell r="V16">
            <v>2.9</v>
          </cell>
          <cell r="W16">
            <v>2.9</v>
          </cell>
          <cell r="X16">
            <v>2.9</v>
          </cell>
          <cell r="Y16">
            <v>0</v>
          </cell>
          <cell r="Z16">
            <v>65.099999999999994</v>
          </cell>
          <cell r="AA16">
            <v>92.1</v>
          </cell>
          <cell r="AB16">
            <v>0</v>
          </cell>
          <cell r="AC16">
            <v>0</v>
          </cell>
          <cell r="AD16">
            <v>92.1</v>
          </cell>
          <cell r="AE16">
            <v>92.1</v>
          </cell>
          <cell r="AF16">
            <v>92.1</v>
          </cell>
          <cell r="AG16">
            <v>62.067</v>
          </cell>
          <cell r="AH16">
            <v>92.066999999999993</v>
          </cell>
          <cell r="AI16">
            <v>92.066999999999993</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BG04/06</v>
          </cell>
          <cell r="B17" t="str">
            <v>BG04/06</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1.24</v>
          </cell>
          <cell r="AG17">
            <v>1.33</v>
          </cell>
          <cell r="AH17">
            <v>1.33</v>
          </cell>
          <cell r="AI17">
            <v>1.33</v>
          </cell>
          <cell r="AJ17">
            <v>1.33</v>
          </cell>
          <cell r="AK17">
            <v>0</v>
          </cell>
          <cell r="AL17">
            <v>0</v>
          </cell>
          <cell r="AM17">
            <v>0</v>
          </cell>
          <cell r="AN17">
            <v>0</v>
          </cell>
          <cell r="AO17">
            <v>0</v>
          </cell>
          <cell r="AP17">
            <v>0</v>
          </cell>
          <cell r="AQ17">
            <v>20.102</v>
          </cell>
          <cell r="AR17">
            <v>23.72</v>
          </cell>
          <cell r="AS17">
            <v>35.26</v>
          </cell>
          <cell r="AT17">
            <v>35.020000000000003</v>
          </cell>
          <cell r="AU17">
            <v>0</v>
          </cell>
          <cell r="AV17">
            <v>0</v>
          </cell>
          <cell r="AW17">
            <v>10.79</v>
          </cell>
          <cell r="AX17">
            <v>10.29</v>
          </cell>
          <cell r="AY17">
            <v>10.29</v>
          </cell>
          <cell r="AZ17">
            <v>0</v>
          </cell>
        </row>
        <row r="18">
          <cell r="A18" t="str">
            <v>BG05/17</v>
          </cell>
          <cell r="B18" t="str">
            <v>BG05/17</v>
          </cell>
          <cell r="P18">
            <v>0</v>
          </cell>
          <cell r="Q18">
            <v>0</v>
          </cell>
          <cell r="R18">
            <v>0</v>
          </cell>
          <cell r="S18">
            <v>0</v>
          </cell>
          <cell r="T18">
            <v>0</v>
          </cell>
          <cell r="U18">
            <v>0</v>
          </cell>
          <cell r="V18">
            <v>0</v>
          </cell>
          <cell r="W18">
            <v>0</v>
          </cell>
          <cell r="X18">
            <v>0</v>
          </cell>
          <cell r="Y18">
            <v>0</v>
          </cell>
          <cell r="Z18">
            <v>322.5</v>
          </cell>
          <cell r="AA18">
            <v>322.524</v>
          </cell>
          <cell r="AB18">
            <v>322.524</v>
          </cell>
          <cell r="AC18">
            <v>322.524</v>
          </cell>
          <cell r="AD18">
            <v>322.524</v>
          </cell>
          <cell r="AE18">
            <v>325</v>
          </cell>
          <cell r="AF18">
            <v>277.33800000000002</v>
          </cell>
          <cell r="AG18">
            <v>354.83800000000002</v>
          </cell>
          <cell r="AH18">
            <v>272.81400000000002</v>
          </cell>
          <cell r="AI18">
            <v>0.47599999999999998</v>
          </cell>
          <cell r="AJ18">
            <v>0.47599999999999998</v>
          </cell>
          <cell r="AK18">
            <v>0.47599999999999998</v>
          </cell>
          <cell r="AL18">
            <v>0.47599999999999998</v>
          </cell>
          <cell r="AM18">
            <v>0.47599999999999998</v>
          </cell>
          <cell r="AN18">
            <v>0.47599999999999998</v>
          </cell>
          <cell r="AO18">
            <v>0.47599999999999998</v>
          </cell>
          <cell r="AP18">
            <v>0.4</v>
          </cell>
          <cell r="AQ18">
            <v>112.735</v>
          </cell>
          <cell r="AR18">
            <v>134.321</v>
          </cell>
          <cell r="AS18">
            <v>86.240999999999985</v>
          </cell>
          <cell r="AT18">
            <v>137.35599999999999</v>
          </cell>
          <cell r="AU18">
            <v>48.152999999999999</v>
          </cell>
          <cell r="AV18">
            <v>55.350999999999999</v>
          </cell>
          <cell r="AW18">
            <v>37.905000000000001</v>
          </cell>
          <cell r="AX18">
            <v>31.995999999999999</v>
          </cell>
          <cell r="AY18">
            <v>17.635999999999999</v>
          </cell>
          <cell r="AZ18">
            <v>0</v>
          </cell>
        </row>
        <row r="19">
          <cell r="A19" t="str">
            <v>BG06/27</v>
          </cell>
          <cell r="B19" t="str">
            <v>BG06/27</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0.376</v>
          </cell>
          <cell r="AG19">
            <v>0.376</v>
          </cell>
          <cell r="AH19">
            <v>0.376</v>
          </cell>
          <cell r="AI19">
            <v>0.376</v>
          </cell>
          <cell r="AJ19">
            <v>0.33800000000000002</v>
          </cell>
          <cell r="AK19">
            <v>0</v>
          </cell>
          <cell r="AL19">
            <v>0</v>
          </cell>
          <cell r="AM19">
            <v>0</v>
          </cell>
          <cell r="AN19">
            <v>0</v>
          </cell>
          <cell r="AO19">
            <v>0</v>
          </cell>
          <cell r="AP19">
            <v>0</v>
          </cell>
          <cell r="AQ19">
            <v>39.917999999999992</v>
          </cell>
          <cell r="AR19">
            <v>49.055999999999997</v>
          </cell>
          <cell r="AS19">
            <v>6.0609999999999999</v>
          </cell>
          <cell r="AT19">
            <v>64.75</v>
          </cell>
          <cell r="AU19">
            <v>64.75</v>
          </cell>
          <cell r="AV19">
            <v>64.69</v>
          </cell>
          <cell r="AW19">
            <v>38.659999999999997</v>
          </cell>
          <cell r="AX19">
            <v>42.010000000000005</v>
          </cell>
          <cell r="AY19">
            <v>35.79</v>
          </cell>
          <cell r="AZ19">
            <v>25</v>
          </cell>
        </row>
        <row r="20">
          <cell r="A20" t="str">
            <v>BG07/05</v>
          </cell>
          <cell r="B20" t="str">
            <v>BG07/05</v>
          </cell>
          <cell r="AQ20">
            <v>9.609</v>
          </cell>
          <cell r="AR20">
            <v>0.01</v>
          </cell>
          <cell r="AS20">
            <v>17.05</v>
          </cell>
          <cell r="AT20">
            <v>16.059999999999999</v>
          </cell>
          <cell r="AU20">
            <v>10.569000000000001</v>
          </cell>
          <cell r="AV20">
            <v>11.4</v>
          </cell>
          <cell r="AW20">
            <v>7.2</v>
          </cell>
          <cell r="AX20">
            <v>6</v>
          </cell>
          <cell r="AY20">
            <v>6.84</v>
          </cell>
          <cell r="AZ20">
            <v>0.19600000000000001</v>
          </cell>
        </row>
        <row r="21">
          <cell r="A21" t="str">
            <v>BG09/09</v>
          </cell>
          <cell r="B21" t="str">
            <v>BG09/09</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250</v>
          </cell>
          <cell r="AI21">
            <v>0</v>
          </cell>
          <cell r="AJ21">
            <v>0</v>
          </cell>
          <cell r="AK21">
            <v>0</v>
          </cell>
          <cell r="AL21">
            <v>0</v>
          </cell>
          <cell r="AM21">
            <v>0</v>
          </cell>
          <cell r="AN21">
            <v>0</v>
          </cell>
          <cell r="AO21">
            <v>0</v>
          </cell>
          <cell r="AP21">
            <v>0</v>
          </cell>
          <cell r="AQ21">
            <v>28.001000000000001</v>
          </cell>
          <cell r="AR21">
            <v>27.878000000000004</v>
          </cell>
          <cell r="AS21">
            <v>20.643999999999998</v>
          </cell>
          <cell r="AT21">
            <v>29</v>
          </cell>
          <cell r="AU21">
            <v>29</v>
          </cell>
          <cell r="AV21">
            <v>29</v>
          </cell>
          <cell r="AW21">
            <v>3.6309999999999998</v>
          </cell>
          <cell r="AX21">
            <v>3.6309999999999998</v>
          </cell>
          <cell r="AY21">
            <v>3.6309999999999998</v>
          </cell>
          <cell r="AZ21">
            <v>0</v>
          </cell>
        </row>
        <row r="22">
          <cell r="A22" t="str">
            <v>BG10/20</v>
          </cell>
          <cell r="B22" t="str">
            <v>BG10/20</v>
          </cell>
          <cell r="AQ22">
            <v>3.6360000000000001</v>
          </cell>
          <cell r="AR22">
            <v>3.64</v>
          </cell>
          <cell r="AS22">
            <v>38.630000000000003</v>
          </cell>
          <cell r="AT22">
            <v>36.816000000000003</v>
          </cell>
          <cell r="AU22">
            <v>33.18</v>
          </cell>
          <cell r="AV22">
            <v>33.18</v>
          </cell>
          <cell r="AW22">
            <v>0</v>
          </cell>
          <cell r="AX22">
            <v>0</v>
          </cell>
          <cell r="AY22">
            <v>0</v>
          </cell>
          <cell r="AZ22">
            <v>0</v>
          </cell>
        </row>
        <row r="23">
          <cell r="A23" t="str">
            <v>BG11/10</v>
          </cell>
          <cell r="B23" t="str">
            <v>BG11/10</v>
          </cell>
          <cell r="AQ23">
            <v>30.012</v>
          </cell>
          <cell r="AR23">
            <v>30.65</v>
          </cell>
          <cell r="AS23">
            <v>30.01</v>
          </cell>
          <cell r="AT23">
            <v>28.131</v>
          </cell>
          <cell r="AU23">
            <v>0.18</v>
          </cell>
          <cell r="AV23">
            <v>0</v>
          </cell>
          <cell r="AW23">
            <v>10.364000000000001</v>
          </cell>
          <cell r="AX23">
            <v>10.284000000000001</v>
          </cell>
          <cell r="AY23">
            <v>11.084</v>
          </cell>
          <cell r="AZ23">
            <v>0</v>
          </cell>
        </row>
        <row r="24">
          <cell r="A24" t="str">
            <v>BG12/15</v>
          </cell>
          <cell r="B24" t="str">
            <v>BG12/15</v>
          </cell>
          <cell r="AQ24">
            <v>38.665999999999997</v>
          </cell>
          <cell r="AR24">
            <v>35.765999999999998</v>
          </cell>
          <cell r="AS24">
            <v>19.890000000000008</v>
          </cell>
          <cell r="AT24">
            <v>37.883000000000003</v>
          </cell>
          <cell r="AU24">
            <v>44.134</v>
          </cell>
          <cell r="AV24">
            <v>46.014000000000003</v>
          </cell>
          <cell r="AW24">
            <v>33.409999999999997</v>
          </cell>
          <cell r="AX24">
            <v>32.479999999999997</v>
          </cell>
          <cell r="AY24">
            <v>32.880000000000003</v>
          </cell>
          <cell r="AZ24">
            <v>0</v>
          </cell>
        </row>
        <row r="25">
          <cell r="A25" t="str">
            <v>BG15/12</v>
          </cell>
          <cell r="B25" t="str">
            <v>BG15/12</v>
          </cell>
          <cell r="AQ25">
            <v>27.395</v>
          </cell>
          <cell r="AR25">
            <v>62.53</v>
          </cell>
          <cell r="AS25">
            <v>49.86</v>
          </cell>
          <cell r="AT25">
            <v>50.116</v>
          </cell>
          <cell r="AU25">
            <v>41.886000000000003</v>
          </cell>
          <cell r="AV25">
            <v>42.396000000000001</v>
          </cell>
          <cell r="AW25">
            <v>5.88</v>
          </cell>
          <cell r="AX25">
            <v>5.87</v>
          </cell>
          <cell r="AY25">
            <v>5.87</v>
          </cell>
          <cell r="AZ25">
            <v>0</v>
          </cell>
        </row>
        <row r="26">
          <cell r="A26" t="str">
            <v>BG17/08</v>
          </cell>
          <cell r="B26" t="str">
            <v>BG17/08</v>
          </cell>
          <cell r="AP26">
            <v>1147.6095902</v>
          </cell>
          <cell r="AQ26">
            <v>604.21100000000001</v>
          </cell>
          <cell r="AR26">
            <v>1110.5576879999999</v>
          </cell>
          <cell r="AS26">
            <v>4.2000000000001592E-2</v>
          </cell>
          <cell r="AT26">
            <v>752.56479100000001</v>
          </cell>
          <cell r="AU26">
            <v>752.56479100000001</v>
          </cell>
          <cell r="AV26">
            <v>734.01489000000004</v>
          </cell>
          <cell r="AW26">
            <v>752.55878999999993</v>
          </cell>
          <cell r="AX26">
            <v>752.56487399999992</v>
          </cell>
          <cell r="AY26">
            <v>752.56487400000003</v>
          </cell>
          <cell r="AZ26">
            <v>777.30487400000004</v>
          </cell>
        </row>
        <row r="27">
          <cell r="A27" t="str">
            <v>BG18/18</v>
          </cell>
          <cell r="B27" t="str">
            <v>BG18/18</v>
          </cell>
          <cell r="AP27">
            <v>3.5589999999999997E-2</v>
          </cell>
          <cell r="AQ27">
            <v>166.48100000000002</v>
          </cell>
          <cell r="AR27">
            <v>191.86036121250004</v>
          </cell>
          <cell r="AS27">
            <v>0.48836121250000164</v>
          </cell>
          <cell r="AT27">
            <v>42.534999999999997</v>
          </cell>
          <cell r="AU27">
            <v>0</v>
          </cell>
          <cell r="AV27">
            <v>0</v>
          </cell>
          <cell r="AW27">
            <v>0.36566500000000002</v>
          </cell>
          <cell r="AX27">
            <v>0.55545999999999995</v>
          </cell>
          <cell r="AY27">
            <v>13.572537000000001</v>
          </cell>
          <cell r="AZ27">
            <v>38.017077</v>
          </cell>
        </row>
        <row r="28">
          <cell r="A28" t="str">
            <v>BG19/31</v>
          </cell>
          <cell r="B28" t="str">
            <v>BG19/31</v>
          </cell>
          <cell r="AJ28">
            <v>0</v>
          </cell>
          <cell r="AK28">
            <v>0</v>
          </cell>
          <cell r="AL28">
            <v>0</v>
          </cell>
          <cell r="AU28">
            <v>0.35875000000000001</v>
          </cell>
          <cell r="AV28">
            <v>0</v>
          </cell>
          <cell r="AW28">
            <v>0</v>
          </cell>
          <cell r="AX28">
            <v>0</v>
          </cell>
          <cell r="AY28">
            <v>0</v>
          </cell>
          <cell r="AZ28">
            <v>0</v>
          </cell>
        </row>
        <row r="29">
          <cell r="A29" t="str">
            <v>EURONOTAS</v>
          </cell>
          <cell r="C29" t="str">
            <v>EURONOTAS EN DOLARES</v>
          </cell>
          <cell r="P29">
            <v>122.31</v>
          </cell>
          <cell r="Q29">
            <v>62.34</v>
          </cell>
          <cell r="R29">
            <v>62.34</v>
          </cell>
          <cell r="S29">
            <v>62.34</v>
          </cell>
          <cell r="T29">
            <v>62.34</v>
          </cell>
          <cell r="U29">
            <v>62.34</v>
          </cell>
          <cell r="V29">
            <v>98.22</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A30" t="str">
            <v>EL/USD-06</v>
          </cell>
          <cell r="B30" t="str">
            <v>EL/USD-06</v>
          </cell>
          <cell r="P30">
            <v>62.34</v>
          </cell>
          <cell r="Q30">
            <v>62.34</v>
          </cell>
          <cell r="R30">
            <v>62.34</v>
          </cell>
          <cell r="S30">
            <v>62.34</v>
          </cell>
          <cell r="T30">
            <v>62.34</v>
          </cell>
          <cell r="U30">
            <v>62.34</v>
          </cell>
          <cell r="V30">
            <v>98.22</v>
          </cell>
          <cell r="AT30">
            <v>0</v>
          </cell>
          <cell r="AU30">
            <v>0</v>
          </cell>
          <cell r="AV30">
            <v>0</v>
          </cell>
          <cell r="AW30">
            <v>0</v>
          </cell>
          <cell r="AX30">
            <v>0</v>
          </cell>
          <cell r="AY30">
            <v>0</v>
          </cell>
          <cell r="AZ30">
            <v>0</v>
          </cell>
        </row>
        <row r="31">
          <cell r="A31" t="str">
            <v>EL/USD-09</v>
          </cell>
          <cell r="B31" t="str">
            <v>EL/USD-09</v>
          </cell>
          <cell r="P31">
            <v>59.97</v>
          </cell>
          <cell r="AT31">
            <v>0</v>
          </cell>
          <cell r="AU31">
            <v>0</v>
          </cell>
          <cell r="AV31">
            <v>0</v>
          </cell>
          <cell r="AW31">
            <v>0</v>
          </cell>
          <cell r="AX31">
            <v>0</v>
          </cell>
          <cell r="AY31">
            <v>0</v>
          </cell>
          <cell r="AZ31">
            <v>0</v>
          </cell>
        </row>
        <row r="34">
          <cell r="A34" t="str">
            <v>Para ingresar un nuevo bono insertar una fila sobre la línea</v>
          </cell>
        </row>
      </sheetData>
      <sheetData sheetId="4" refreshError="1">
        <row r="4">
          <cell r="A4" t="str">
            <v>DNCI</v>
          </cell>
          <cell r="B4" t="str">
            <v>COD BCOS</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T6">
            <v>0</v>
          </cell>
          <cell r="U6">
            <v>0</v>
          </cell>
          <cell r="V6">
            <v>0</v>
          </cell>
          <cell r="W6">
            <v>0</v>
          </cell>
          <cell r="X6">
            <v>1479.9115869139005</v>
          </cell>
          <cell r="Y6">
            <v>992.52056099751201</v>
          </cell>
          <cell r="Z6">
            <v>1020.8292264814274</v>
          </cell>
          <cell r="AA6">
            <v>1143.8740360188001</v>
          </cell>
          <cell r="AB6">
            <v>1182.8314646754322</v>
          </cell>
          <cell r="AC6">
            <v>1070.5483712052251</v>
          </cell>
          <cell r="AD6">
            <v>1383.088081675809</v>
          </cell>
          <cell r="AE6">
            <v>907.29434920287486</v>
          </cell>
          <cell r="AF6">
            <v>932.73578380247136</v>
          </cell>
          <cell r="AG6">
            <v>1082.4123432719189</v>
          </cell>
          <cell r="AH6">
            <v>1535.7655503493961</v>
          </cell>
          <cell r="AI6">
            <v>1802.6591372636417</v>
          </cell>
          <cell r="AJ6">
            <v>2083.6649471124547</v>
          </cell>
          <cell r="AK6">
            <v>2755.685529218511</v>
          </cell>
          <cell r="AL6">
            <v>3150.7118340671695</v>
          </cell>
          <cell r="AM6">
            <v>3600.8755655932205</v>
          </cell>
          <cell r="AN6">
            <v>2605.8878389399752</v>
          </cell>
          <cell r="AO6">
            <v>2919.4772274893348</v>
          </cell>
          <cell r="AP6">
            <v>6277.4881199999991</v>
          </cell>
          <cell r="AQ6">
            <v>5776.1417600000004</v>
          </cell>
          <cell r="AR6">
            <v>6093.1069021052645</v>
          </cell>
          <cell r="AS6">
            <v>7448.3244019176955</v>
          </cell>
          <cell r="AT6">
            <v>4472.0618831592983</v>
          </cell>
          <cell r="AU6">
            <v>4430.4836680121425</v>
          </cell>
          <cell r="AV6">
            <v>4701.4427685518913</v>
          </cell>
          <cell r="AW6">
            <v>5369.3097269816772</v>
          </cell>
          <cell r="AX6">
            <v>6193.1479049652562</v>
          </cell>
          <cell r="AY6">
            <v>6429.1739160852394</v>
          </cell>
          <cell r="AZ6">
            <v>6273.4800143196371</v>
          </cell>
        </row>
        <row r="7">
          <cell r="A7" t="str">
            <v>TENENCIAS TOTALES C/ PRESTAMOS GARANTIZADOS</v>
          </cell>
        </row>
        <row r="8">
          <cell r="A8" t="str">
            <v>X</v>
          </cell>
        </row>
        <row r="9">
          <cell r="A9" t="str">
            <v>TITULOS GOBIERNO NACIONAL C/PMOS GDOS</v>
          </cell>
          <cell r="T9">
            <v>0</v>
          </cell>
          <cell r="U9">
            <v>0</v>
          </cell>
          <cell r="V9">
            <v>0</v>
          </cell>
          <cell r="W9">
            <v>0</v>
          </cell>
          <cell r="X9">
            <v>1479.9115869139005</v>
          </cell>
          <cell r="Y9">
            <v>992.52056099751201</v>
          </cell>
          <cell r="Z9">
            <v>1020.8292264814274</v>
          </cell>
          <cell r="AA9">
            <v>1143.8740360188001</v>
          </cell>
          <cell r="AB9">
            <v>1182.8314646754322</v>
          </cell>
          <cell r="AC9">
            <v>1070.5483712052251</v>
          </cell>
          <cell r="AD9">
            <v>1383.088081675809</v>
          </cell>
          <cell r="AE9">
            <v>907.29434920287486</v>
          </cell>
          <cell r="AF9">
            <v>932.73578380247136</v>
          </cell>
          <cell r="AG9">
            <v>1082.4123432719189</v>
          </cell>
          <cell r="AH9">
            <v>1535.7655503493961</v>
          </cell>
          <cell r="AI9">
            <v>1802.6591372636417</v>
          </cell>
          <cell r="AJ9">
            <v>2083.6649471124547</v>
          </cell>
          <cell r="AK9">
            <v>2755.685529218511</v>
          </cell>
          <cell r="AL9">
            <v>3150.7118340671695</v>
          </cell>
          <cell r="AM9">
            <v>3600.8755655932205</v>
          </cell>
          <cell r="AN9">
            <v>2605.8878389399752</v>
          </cell>
          <cell r="AO9">
            <v>2919.4772274893348</v>
          </cell>
          <cell r="AP9">
            <v>6277.4881199999991</v>
          </cell>
          <cell r="AQ9">
            <v>5776.1417600000004</v>
          </cell>
          <cell r="AR9">
            <v>6093.1069021052645</v>
          </cell>
          <cell r="AS9">
            <v>374.85968421052644</v>
          </cell>
          <cell r="AT9">
            <v>582.50215317604363</v>
          </cell>
          <cell r="AU9">
            <v>999.44657770083109</v>
          </cell>
          <cell r="AV9">
            <v>908.42359851754384</v>
          </cell>
          <cell r="AW9">
            <v>1083.0453173002459</v>
          </cell>
          <cell r="AX9">
            <v>1029.2722384058045</v>
          </cell>
          <cell r="AY9">
            <v>1094.4259036127003</v>
          </cell>
          <cell r="AZ9">
            <v>1187.1435531611851</v>
          </cell>
        </row>
        <row r="10">
          <cell r="A10" t="str">
            <v>PRESTAMOS GOB NACIONAL</v>
          </cell>
          <cell r="AS10">
            <v>7073.4647177071729</v>
          </cell>
          <cell r="AT10">
            <v>3889.5597299832521</v>
          </cell>
          <cell r="AU10">
            <v>3431.0370903113139</v>
          </cell>
          <cell r="AV10">
            <v>3793.0191700343489</v>
          </cell>
          <cell r="AW10">
            <v>4286.2644096814311</v>
          </cell>
          <cell r="AX10">
            <v>5163.875666559451</v>
          </cell>
          <cell r="AY10">
            <v>5334.7480124725389</v>
          </cell>
          <cell r="AZ10">
            <v>5086.3364611584484</v>
          </cell>
        </row>
        <row r="11">
          <cell r="A11" t="str">
            <v>x</v>
          </cell>
        </row>
        <row r="12">
          <cell r="A12" t="str">
            <v>BRADY</v>
          </cell>
          <cell r="C12" t="str">
            <v>Bonos Brady</v>
          </cell>
          <cell r="T12">
            <v>0</v>
          </cell>
          <cell r="U12">
            <v>0</v>
          </cell>
          <cell r="V12">
            <v>0</v>
          </cell>
          <cell r="W12">
            <v>0</v>
          </cell>
          <cell r="X12">
            <v>1360.3264475670558</v>
          </cell>
          <cell r="Y12">
            <v>838.3200200299143</v>
          </cell>
          <cell r="Z12">
            <v>793.8419970742018</v>
          </cell>
          <cell r="AA12">
            <v>715.91220092479534</v>
          </cell>
          <cell r="AB12">
            <v>518.18619744822877</v>
          </cell>
          <cell r="AC12">
            <v>501.05741792421264</v>
          </cell>
          <cell r="AD12">
            <v>849.47489744130439</v>
          </cell>
          <cell r="AE12">
            <v>539.79820820335112</v>
          </cell>
          <cell r="AF12">
            <v>510.12867528285335</v>
          </cell>
          <cell r="AG12">
            <v>487.45558688929526</v>
          </cell>
          <cell r="AH12">
            <v>797.55761404451437</v>
          </cell>
          <cell r="AI12">
            <v>1104.0459718634227</v>
          </cell>
          <cell r="AJ12">
            <v>1318.7833873498148</v>
          </cell>
          <cell r="AK12">
            <v>1455.2724121796596</v>
          </cell>
          <cell r="AL12">
            <v>1568.16193290663</v>
          </cell>
          <cell r="AM12">
            <v>1538.8551656697875</v>
          </cell>
          <cell r="AN12">
            <v>1087.3486465170599</v>
          </cell>
          <cell r="AO12">
            <v>1290.1874229787536</v>
          </cell>
          <cell r="AP12">
            <v>407.38612000000001</v>
          </cell>
          <cell r="AQ12">
            <v>402.08976000000007</v>
          </cell>
          <cell r="AR12">
            <v>552.30521052631582</v>
          </cell>
          <cell r="AS12">
            <v>279.14100000000008</v>
          </cell>
          <cell r="AT12">
            <v>353.64100000000002</v>
          </cell>
          <cell r="AU12">
            <v>607.70800000000008</v>
          </cell>
          <cell r="AV12">
            <v>520.57159999999999</v>
          </cell>
          <cell r="AW12">
            <v>562.32892000000004</v>
          </cell>
          <cell r="AX12">
            <v>503.8780855156034</v>
          </cell>
          <cell r="AY12">
            <v>547.33688551560351</v>
          </cell>
          <cell r="AZ12">
            <v>548.79048551560345</v>
          </cell>
          <cell r="BA12">
            <v>435.45048551560348</v>
          </cell>
        </row>
        <row r="13">
          <cell r="A13" t="str">
            <v>PAR</v>
          </cell>
          <cell r="B13" t="str">
            <v>PAR</v>
          </cell>
          <cell r="X13">
            <v>802.35535659154095</v>
          </cell>
          <cell r="Y13">
            <v>440.63625077591558</v>
          </cell>
          <cell r="Z13">
            <v>419.57611341830165</v>
          </cell>
          <cell r="AA13">
            <v>345.60928433268856</v>
          </cell>
          <cell r="AB13">
            <v>249.58614542213164</v>
          </cell>
          <cell r="AC13">
            <v>287.99057684961156</v>
          </cell>
          <cell r="AD13">
            <v>286.24583388881484</v>
          </cell>
          <cell r="AE13">
            <v>169.83218588640273</v>
          </cell>
          <cell r="AF13">
            <v>175.53044915954808</v>
          </cell>
          <cell r="AG13">
            <v>138.04181184668991</v>
          </cell>
          <cell r="AH13">
            <v>252.43658001879112</v>
          </cell>
          <cell r="AI13">
            <v>224.66163597947482</v>
          </cell>
          <cell r="AJ13">
            <v>770.8536957849725</v>
          </cell>
          <cell r="AK13">
            <v>726.7058660763696</v>
          </cell>
          <cell r="AL13">
            <v>761.93529148650669</v>
          </cell>
          <cell r="AM13">
            <v>648.84277620396597</v>
          </cell>
          <cell r="AN13">
            <v>654.7217391304348</v>
          </cell>
          <cell r="AO13">
            <v>548.3739130434783</v>
          </cell>
          <cell r="AP13">
            <v>50.22</v>
          </cell>
          <cell r="AQ13">
            <v>42.1</v>
          </cell>
          <cell r="AR13">
            <v>37.374736842105264</v>
          </cell>
          <cell r="AS13">
            <v>45.574736842105267</v>
          </cell>
          <cell r="AT13">
            <v>50.574736842105267</v>
          </cell>
          <cell r="AU13">
            <v>96.970736842105254</v>
          </cell>
          <cell r="AV13">
            <v>291.98973684210523</v>
          </cell>
          <cell r="AW13">
            <v>303.22073684210523</v>
          </cell>
          <cell r="AX13">
            <v>305.67073684210521</v>
          </cell>
          <cell r="AY13">
            <v>315.96073684210523</v>
          </cell>
          <cell r="AZ13">
            <v>315.98073684210522</v>
          </cell>
        </row>
        <row r="14">
          <cell r="A14" t="str">
            <v>DISD</v>
          </cell>
          <cell r="B14" t="str">
            <v>DISD</v>
          </cell>
          <cell r="X14">
            <v>10.084280423956072</v>
          </cell>
          <cell r="Y14">
            <v>3.1390296886314268</v>
          </cell>
          <cell r="Z14">
            <v>20.612877309767018</v>
          </cell>
          <cell r="AA14">
            <v>3.9064176861987554</v>
          </cell>
          <cell r="AB14">
            <v>15.726802965625703</v>
          </cell>
          <cell r="AC14">
            <v>10.289822511795103</v>
          </cell>
          <cell r="AD14">
            <v>4.19417712267024</v>
          </cell>
          <cell r="AE14">
            <v>3.2355016226894318</v>
          </cell>
          <cell r="AF14">
            <v>15.365952284674485</v>
          </cell>
          <cell r="AG14">
            <v>2.6769593091717918</v>
          </cell>
          <cell r="AH14">
            <v>29.912317918257674</v>
          </cell>
          <cell r="AI14">
            <v>4.2315042315042319</v>
          </cell>
          <cell r="AJ14">
            <v>3.7836139733601413</v>
          </cell>
          <cell r="AK14">
            <v>12.529182879377432</v>
          </cell>
          <cell r="AL14">
            <v>12.460629921259843</v>
          </cell>
          <cell r="AM14">
            <v>12.421966674489557</v>
          </cell>
          <cell r="AN14">
            <v>11.985150449394293</v>
          </cell>
          <cell r="AO14">
            <v>14.091603053435113</v>
          </cell>
          <cell r="AP14">
            <v>7.0490000000000004</v>
          </cell>
          <cell r="AQ14">
            <v>11.07</v>
          </cell>
          <cell r="AR14">
            <v>4.9342105263157903</v>
          </cell>
          <cell r="AS14">
            <v>1.22</v>
          </cell>
          <cell r="AT14">
            <v>35.519999999999996</v>
          </cell>
          <cell r="AU14">
            <v>57.866</v>
          </cell>
          <cell r="AV14">
            <v>59.293999999999997</v>
          </cell>
          <cell r="AW14">
            <v>76.272999999999996</v>
          </cell>
          <cell r="AX14">
            <v>76.272999999999996</v>
          </cell>
          <cell r="AY14">
            <v>76.272999999999996</v>
          </cell>
          <cell r="AZ14">
            <v>76.272999999999996</v>
          </cell>
        </row>
        <row r="15">
          <cell r="A15" t="str">
            <v>FRB</v>
          </cell>
          <cell r="B15" t="str">
            <v>FRB</v>
          </cell>
          <cell r="X15">
            <v>547.88681055155871</v>
          </cell>
          <cell r="Y15">
            <v>394.54473956536737</v>
          </cell>
          <cell r="Z15">
            <v>353.65300634613311</v>
          </cell>
          <cell r="AA15">
            <v>366.39649890590806</v>
          </cell>
          <cell r="AB15">
            <v>252.87324906047144</v>
          </cell>
          <cell r="AC15">
            <v>202.77701856280601</v>
          </cell>
          <cell r="AD15">
            <v>559.03488642981938</v>
          </cell>
          <cell r="AE15">
            <v>366.73052069425898</v>
          </cell>
          <cell r="AF15">
            <v>319.23227383863082</v>
          </cell>
          <cell r="AG15">
            <v>346.73681573343356</v>
          </cell>
          <cell r="AH15">
            <v>515.20871610746565</v>
          </cell>
          <cell r="AI15">
            <v>875.15283165244364</v>
          </cell>
          <cell r="AJ15">
            <v>544.14607759148214</v>
          </cell>
          <cell r="AK15">
            <v>716.03736322391262</v>
          </cell>
          <cell r="AL15">
            <v>793.76601149886346</v>
          </cell>
          <cell r="AM15">
            <v>877.590422791332</v>
          </cell>
          <cell r="AN15">
            <v>420.64175693723098</v>
          </cell>
          <cell r="AO15">
            <v>727.72190688184003</v>
          </cell>
          <cell r="AP15">
            <v>350.11712</v>
          </cell>
          <cell r="AQ15">
            <v>348.91976000000005</v>
          </cell>
          <cell r="AR15">
            <v>509.99626315789476</v>
          </cell>
          <cell r="AS15">
            <v>232.34626315789478</v>
          </cell>
          <cell r="AT15">
            <v>267.54626315789477</v>
          </cell>
          <cell r="AU15">
            <v>452.87126315789476</v>
          </cell>
          <cell r="AV15">
            <v>169.28786315789475</v>
          </cell>
          <cell r="AW15">
            <v>182.83518315789476</v>
          </cell>
          <cell r="AX15">
            <v>121.93434867349825</v>
          </cell>
          <cell r="AY15">
            <v>155.10314867349825</v>
          </cell>
          <cell r="AZ15">
            <v>156.53674867349827</v>
          </cell>
        </row>
        <row r="16">
          <cell r="A16" t="str">
            <v>GLOB</v>
          </cell>
          <cell r="C16" t="str">
            <v>Bonos Globales</v>
          </cell>
          <cell r="T16">
            <v>0</v>
          </cell>
          <cell r="U16">
            <v>0</v>
          </cell>
          <cell r="V16">
            <v>0</v>
          </cell>
          <cell r="W16">
            <v>0</v>
          </cell>
          <cell r="X16">
            <v>115.4641393468445</v>
          </cell>
          <cell r="Y16">
            <v>123.48768536098891</v>
          </cell>
          <cell r="Z16">
            <v>180.40097775463866</v>
          </cell>
          <cell r="AA16">
            <v>411.75740460385998</v>
          </cell>
          <cell r="AB16">
            <v>581.78908669503835</v>
          </cell>
          <cell r="AC16">
            <v>482.27952253653882</v>
          </cell>
          <cell r="AD16">
            <v>420.58878741719917</v>
          </cell>
          <cell r="AE16">
            <v>236.71754854568337</v>
          </cell>
          <cell r="AF16">
            <v>327.05704839061406</v>
          </cell>
          <cell r="AG16">
            <v>508.59516839979102</v>
          </cell>
          <cell r="AH16">
            <v>592.99265291575557</v>
          </cell>
          <cell r="AI16">
            <v>629.56438491241386</v>
          </cell>
          <cell r="AJ16">
            <v>599.33013518952134</v>
          </cell>
          <cell r="AK16">
            <v>1124.8070366734444</v>
          </cell>
          <cell r="AL16">
            <v>1416.603359482943</v>
          </cell>
          <cell r="AM16">
            <v>1606.6941338882116</v>
          </cell>
          <cell r="AN16">
            <v>1177.3089211851436</v>
          </cell>
          <cell r="AO16">
            <v>1325.368895524942</v>
          </cell>
          <cell r="AP16">
            <v>5776.5520000000006</v>
          </cell>
          <cell r="AQ16">
            <v>5281.4620000000004</v>
          </cell>
          <cell r="AR16">
            <v>5453.5695863157907</v>
          </cell>
          <cell r="AS16">
            <v>81.526578947368463</v>
          </cell>
          <cell r="AT16">
            <v>222.65697894736849</v>
          </cell>
          <cell r="AU16">
            <v>386.5301289473685</v>
          </cell>
          <cell r="AV16">
            <v>383.64877044736846</v>
          </cell>
          <cell r="AW16">
            <v>516.28636634049349</v>
          </cell>
          <cell r="AX16">
            <v>520.52536634049341</v>
          </cell>
          <cell r="AY16">
            <v>542.13826621739736</v>
          </cell>
          <cell r="AZ16">
            <v>633.51872621739733</v>
          </cell>
          <cell r="BA16">
            <v>610.59112780833777</v>
          </cell>
        </row>
        <row r="17">
          <cell r="A17" t="str">
            <v>BG01/03</v>
          </cell>
          <cell r="B17" t="str">
            <v>BG01/03</v>
          </cell>
          <cell r="C17" t="str">
            <v xml:space="preserve">    Bono Global I (8.375%)</v>
          </cell>
          <cell r="X17">
            <v>52.251139346844496</v>
          </cell>
          <cell r="Y17">
            <v>20.327519772865546</v>
          </cell>
          <cell r="Z17">
            <v>19.630826478652565</v>
          </cell>
          <cell r="AA17">
            <v>20.454368932038836</v>
          </cell>
          <cell r="AB17">
            <v>35.76158940397351</v>
          </cell>
          <cell r="AC17">
            <v>70.800582241630266</v>
          </cell>
          <cell r="AD17">
            <v>27.501246882793019</v>
          </cell>
          <cell r="AE17">
            <v>31.606557377049182</v>
          </cell>
          <cell r="AF17">
            <v>51.718564809826525</v>
          </cell>
          <cell r="AG17">
            <v>44.397905759162306</v>
          </cell>
          <cell r="AH17">
            <v>55.778263244128887</v>
          </cell>
          <cell r="AI17">
            <v>24.290512174643158</v>
          </cell>
          <cell r="AJ17">
            <v>13.701298701298702</v>
          </cell>
          <cell r="AK17">
            <v>13.877677100494234</v>
          </cell>
          <cell r="AL17">
            <v>31.011162891514033</v>
          </cell>
          <cell r="AM17">
            <v>16.552335279399497</v>
          </cell>
          <cell r="AN17">
            <v>12.9760348583878</v>
          </cell>
          <cell r="AO17">
            <v>52.546410199060617</v>
          </cell>
          <cell r="AP17">
            <v>15.025</v>
          </cell>
          <cell r="AQ17">
            <v>19.864999999999998</v>
          </cell>
          <cell r="AR17">
            <v>11.57657894736842</v>
          </cell>
          <cell r="AS17">
            <v>2.776578947368419</v>
          </cell>
          <cell r="AT17">
            <v>2.8965789473684191</v>
          </cell>
          <cell r="AU17">
            <v>14.616578947368421</v>
          </cell>
          <cell r="AV17">
            <v>16.256578947368421</v>
          </cell>
          <cell r="AW17">
            <v>11.88657894736842</v>
          </cell>
          <cell r="AX17">
            <v>11.036578947368419</v>
          </cell>
          <cell r="AY17">
            <v>10.276578947368419</v>
          </cell>
          <cell r="AZ17">
            <v>16.72657894736842</v>
          </cell>
        </row>
        <row r="18">
          <cell r="A18" t="str">
            <v>BG02/99</v>
          </cell>
          <cell r="B18" t="str">
            <v>BG02/99</v>
          </cell>
          <cell r="C18" t="str">
            <v xml:space="preserve">    Bono Global II (10.95%)</v>
          </cell>
          <cell r="X18">
            <v>3</v>
          </cell>
          <cell r="Y18">
            <v>3</v>
          </cell>
          <cell r="Z18">
            <v>2.8153061224489795</v>
          </cell>
          <cell r="AA18">
            <v>3.6806122448979592</v>
          </cell>
          <cell r="AB18">
            <v>27.312348668280872</v>
          </cell>
          <cell r="AC18">
            <v>3.0680000000000001</v>
          </cell>
          <cell r="AD18">
            <v>2.738</v>
          </cell>
          <cell r="AE18">
            <v>5.6790000000000003</v>
          </cell>
          <cell r="AF18">
            <v>2.6585269791256398</v>
          </cell>
          <cell r="AG18">
            <v>18.764192661646945</v>
          </cell>
          <cell r="AH18">
            <v>13.065331614949937</v>
          </cell>
          <cell r="AI18">
            <v>19.314638590807856</v>
          </cell>
          <cell r="AJ18">
            <v>0</v>
          </cell>
          <cell r="AK18">
            <v>0</v>
          </cell>
          <cell r="AL18">
            <v>0</v>
          </cell>
          <cell r="AM18">
            <v>0</v>
          </cell>
          <cell r="AN18">
            <v>0</v>
          </cell>
          <cell r="AO18">
            <v>0</v>
          </cell>
          <cell r="AQ18">
            <v>0</v>
          </cell>
          <cell r="AR18">
            <v>0</v>
          </cell>
          <cell r="AS18">
            <v>0</v>
          </cell>
          <cell r="AT18">
            <v>0</v>
          </cell>
          <cell r="AU18">
            <v>0</v>
          </cell>
          <cell r="AV18">
            <v>0</v>
          </cell>
          <cell r="AW18">
            <v>0</v>
          </cell>
          <cell r="AX18">
            <v>0</v>
          </cell>
          <cell r="AY18">
            <v>0</v>
          </cell>
          <cell r="AZ18">
            <v>0</v>
          </cell>
        </row>
        <row r="19">
          <cell r="A19" t="str">
            <v>BG03/01</v>
          </cell>
          <cell r="B19" t="str">
            <v>BG03/01</v>
          </cell>
          <cell r="C19" t="str">
            <v xml:space="preserve">    Bono Global III</v>
          </cell>
          <cell r="X19">
            <v>6.5000000000000002E-2</v>
          </cell>
          <cell r="Y19">
            <v>6.5000000000000002E-2</v>
          </cell>
          <cell r="Z19">
            <v>6.6326530612244902E-2</v>
          </cell>
          <cell r="AA19">
            <v>6.4285714285714293E-2</v>
          </cell>
          <cell r="AB19">
            <v>0.1</v>
          </cell>
          <cell r="AC19">
            <v>0.16400000000000001</v>
          </cell>
          <cell r="AD19">
            <v>0.25900000000000001</v>
          </cell>
          <cell r="AE19">
            <v>1.825</v>
          </cell>
          <cell r="AF19">
            <v>1.8988606835898461</v>
          </cell>
          <cell r="AG19">
            <v>6.486486486486486</v>
          </cell>
          <cell r="AH19">
            <v>6.5460660415817369</v>
          </cell>
          <cell r="AI19">
            <v>5.5083291267036856</v>
          </cell>
          <cell r="AJ19">
            <v>6.5283582089552246</v>
          </cell>
          <cell r="AK19">
            <v>6.5720207253886009</v>
          </cell>
          <cell r="AL19">
            <v>21.056660039761432</v>
          </cell>
          <cell r="AM19">
            <v>36.198420533070092</v>
          </cell>
          <cell r="AN19">
            <v>41.198265668111944</v>
          </cell>
          <cell r="AO19">
            <v>0</v>
          </cell>
          <cell r="AQ19">
            <v>0</v>
          </cell>
          <cell r="AR19">
            <v>0</v>
          </cell>
          <cell r="AS19">
            <v>0</v>
          </cell>
          <cell r="AT19">
            <v>0</v>
          </cell>
          <cell r="AU19">
            <v>0</v>
          </cell>
          <cell r="AV19">
            <v>0</v>
          </cell>
          <cell r="AW19">
            <v>0</v>
          </cell>
          <cell r="AX19">
            <v>0</v>
          </cell>
          <cell r="AY19">
            <v>0</v>
          </cell>
          <cell r="AZ19">
            <v>10.29</v>
          </cell>
        </row>
        <row r="20">
          <cell r="A20" t="str">
            <v>BG04/06</v>
          </cell>
          <cell r="B20" t="str">
            <v>BG04/06</v>
          </cell>
          <cell r="C20" t="str">
            <v xml:space="preserve">    Bono Global IV</v>
          </cell>
          <cell r="X20">
            <v>60.14800000000001</v>
          </cell>
          <cell r="Y20">
            <v>15</v>
          </cell>
          <cell r="Z20">
            <v>8.7178372739916536</v>
          </cell>
          <cell r="AA20">
            <v>5.4554596497108854</v>
          </cell>
          <cell r="AB20">
            <v>29.508196721311471</v>
          </cell>
          <cell r="AC20">
            <v>21.580339619421451</v>
          </cell>
          <cell r="AD20">
            <v>41.454984669701759</v>
          </cell>
          <cell r="AE20">
            <v>29.46837213950235</v>
          </cell>
          <cell r="AF20">
            <v>46.164356822174504</v>
          </cell>
          <cell r="AG20">
            <v>14.509803921568627</v>
          </cell>
          <cell r="AH20">
            <v>13.918877394243573</v>
          </cell>
          <cell r="AI20">
            <v>47.937131630648324</v>
          </cell>
          <cell r="AJ20">
            <v>14.616441043751225</v>
          </cell>
          <cell r="AK20">
            <v>38.367820537613611</v>
          </cell>
          <cell r="AL20">
            <v>30.648804024227495</v>
          </cell>
          <cell r="AM20">
            <v>36.791559850128181</v>
          </cell>
          <cell r="AN20">
            <v>19.823958333333334</v>
          </cell>
          <cell r="AO20">
            <v>16.057294429708222</v>
          </cell>
          <cell r="AP20">
            <v>7.35</v>
          </cell>
          <cell r="AQ20">
            <v>6.5179999999999998</v>
          </cell>
          <cell r="AR20">
            <v>4.5306315789473679</v>
          </cell>
          <cell r="AS20">
            <v>0</v>
          </cell>
          <cell r="AT20">
            <v>0.24</v>
          </cell>
          <cell r="AU20">
            <v>35.260000000000005</v>
          </cell>
          <cell r="AV20">
            <v>35.260000000000005</v>
          </cell>
          <cell r="AW20">
            <v>24.470000000000006</v>
          </cell>
          <cell r="AX20">
            <v>24.970000000000006</v>
          </cell>
          <cell r="AY20">
            <v>24.970000000000006</v>
          </cell>
          <cell r="AZ20">
            <v>35.260000000000005</v>
          </cell>
        </row>
        <row r="21">
          <cell r="A21" t="str">
            <v>BG05/17</v>
          </cell>
          <cell r="B21" t="str">
            <v>BG05/17</v>
          </cell>
          <cell r="C21" t="str">
            <v xml:space="preserve">    Bono GlobalI V Megabono</v>
          </cell>
          <cell r="Y21">
            <v>85.095165588123351</v>
          </cell>
          <cell r="Z21">
            <v>149.17068134893321</v>
          </cell>
          <cell r="AA21">
            <v>249.45731191885037</v>
          </cell>
          <cell r="AB21">
            <v>295.2967032967033</v>
          </cell>
          <cell r="AC21">
            <v>239.94100806801424</v>
          </cell>
          <cell r="AD21">
            <v>302.63304566702629</v>
          </cell>
          <cell r="AE21">
            <v>126.64183076104311</v>
          </cell>
          <cell r="AF21">
            <v>163.22078907435508</v>
          </cell>
          <cell r="AG21">
            <v>336.74418604651163</v>
          </cell>
          <cell r="AH21">
            <v>304.55694810905885</v>
          </cell>
          <cell r="AI21">
            <v>376.60762633047432</v>
          </cell>
          <cell r="AJ21">
            <v>367.26792235248894</v>
          </cell>
          <cell r="AK21">
            <v>460.54877433672959</v>
          </cell>
          <cell r="AL21">
            <v>453.05529125700389</v>
          </cell>
          <cell r="AM21">
            <v>514.36636571304246</v>
          </cell>
          <cell r="AN21">
            <v>364.24373744847264</v>
          </cell>
          <cell r="AO21">
            <v>387.08090463977618</v>
          </cell>
          <cell r="AP21">
            <v>178.36199999999999</v>
          </cell>
          <cell r="AQ21">
            <v>276.07299999999998</v>
          </cell>
          <cell r="AR21">
            <v>276.07299999999998</v>
          </cell>
          <cell r="AS21">
            <v>47.000000000000043</v>
          </cell>
          <cell r="AT21">
            <v>71.500000000000043</v>
          </cell>
          <cell r="AU21">
            <v>143.39100000000002</v>
          </cell>
          <cell r="AV21">
            <v>136.19300000000001</v>
          </cell>
          <cell r="AW21">
            <v>153.19600000000003</v>
          </cell>
          <cell r="AX21">
            <v>159.10500000000002</v>
          </cell>
          <cell r="AY21">
            <v>173.46500000000003</v>
          </cell>
          <cell r="AZ21">
            <v>191.10100000000003</v>
          </cell>
        </row>
        <row r="22">
          <cell r="A22" t="str">
            <v>BG06/27</v>
          </cell>
          <cell r="B22" t="str">
            <v>BG06/27</v>
          </cell>
          <cell r="C22" t="str">
            <v xml:space="preserve">    Bono Global VI (9.75%)</v>
          </cell>
          <cell r="AA22">
            <v>132.64536614407621</v>
          </cell>
          <cell r="AB22">
            <v>193.81024860476916</v>
          </cell>
          <cell r="AC22">
            <v>146.72559260747289</v>
          </cell>
          <cell r="AD22">
            <v>46.002510197678063</v>
          </cell>
          <cell r="AE22">
            <v>41.496788268088721</v>
          </cell>
          <cell r="AF22">
            <v>61.395950021542447</v>
          </cell>
          <cell r="AG22">
            <v>75.534839249432295</v>
          </cell>
          <cell r="AH22">
            <v>74.617517328292379</v>
          </cell>
          <cell r="AI22">
            <v>87.611144042679314</v>
          </cell>
          <cell r="AJ22">
            <v>80.766371487919528</v>
          </cell>
          <cell r="AK22">
            <v>103.32379535309605</v>
          </cell>
          <cell r="AL22">
            <v>173.6652647204354</v>
          </cell>
          <cell r="AM22">
            <v>92.390188962582911</v>
          </cell>
          <cell r="AN22">
            <v>62.503268750742897</v>
          </cell>
          <cell r="AO22">
            <v>167.43440627535841</v>
          </cell>
          <cell r="AP22">
            <v>44.750999999999998</v>
          </cell>
          <cell r="AQ22">
            <v>67.233000000000004</v>
          </cell>
          <cell r="AR22">
            <v>62.962473684210529</v>
          </cell>
          <cell r="AS22">
            <v>0</v>
          </cell>
          <cell r="AT22">
            <v>0</v>
          </cell>
          <cell r="AU22">
            <v>0</v>
          </cell>
          <cell r="AV22">
            <v>6.0000000000002274E-2</v>
          </cell>
          <cell r="AW22">
            <v>26.09</v>
          </cell>
          <cell r="AX22">
            <v>22.74</v>
          </cell>
          <cell r="AY22">
            <v>28.96</v>
          </cell>
          <cell r="AZ22">
            <v>39.75</v>
          </cell>
        </row>
        <row r="23">
          <cell r="A23" t="str">
            <v>BG07/05</v>
          </cell>
          <cell r="B23" t="str">
            <v>BG07/05</v>
          </cell>
          <cell r="C23" t="str">
            <v xml:space="preserve">    Bono Global VII (11%)</v>
          </cell>
          <cell r="AF23">
            <v>0</v>
          </cell>
          <cell r="AG23">
            <v>0</v>
          </cell>
          <cell r="AH23">
            <v>56.36560302866414</v>
          </cell>
          <cell r="AI23">
            <v>3.1042128603104215</v>
          </cell>
          <cell r="AJ23">
            <v>42.468923698837798</v>
          </cell>
          <cell r="AK23">
            <v>46.142717497556212</v>
          </cell>
          <cell r="AL23">
            <v>46.709744658676392</v>
          </cell>
          <cell r="AM23">
            <v>45.76</v>
          </cell>
          <cell r="AN23">
            <v>43.257909071862557</v>
          </cell>
          <cell r="AO23">
            <v>34.688156972669937</v>
          </cell>
          <cell r="AP23">
            <v>4.7619999999999996</v>
          </cell>
          <cell r="AQ23">
            <v>8.4</v>
          </cell>
          <cell r="AR23">
            <v>36.1</v>
          </cell>
          <cell r="AS23">
            <v>19.05</v>
          </cell>
          <cell r="AT23">
            <v>20.05</v>
          </cell>
          <cell r="AU23">
            <v>25.55</v>
          </cell>
          <cell r="AV23">
            <v>24.719000000000001</v>
          </cell>
          <cell r="AW23">
            <v>28.919</v>
          </cell>
          <cell r="AX23">
            <v>30.119</v>
          </cell>
          <cell r="AY23">
            <v>29.279</v>
          </cell>
          <cell r="AZ23">
            <v>35.923000000000002</v>
          </cell>
        </row>
        <row r="24">
          <cell r="A24" t="str">
            <v>BG08/19</v>
          </cell>
          <cell r="B24" t="str">
            <v>BG08/19</v>
          </cell>
          <cell r="C24" t="str">
            <v xml:space="preserve">    Bono Global VIII (12,125%)</v>
          </cell>
          <cell r="AG24">
            <v>12.157754274982702</v>
          </cell>
          <cell r="AH24">
            <v>29.100456136628829</v>
          </cell>
          <cell r="AI24">
            <v>27.605855192062091</v>
          </cell>
          <cell r="AJ24">
            <v>38.112898827379325</v>
          </cell>
          <cell r="AK24">
            <v>50.254055110416253</v>
          </cell>
          <cell r="AL24">
            <v>71.882484270347064</v>
          </cell>
          <cell r="AM24">
            <v>91.239012138970281</v>
          </cell>
          <cell r="AN24">
            <v>29.85326256634405</v>
          </cell>
          <cell r="AO24">
            <v>37.394665215024496</v>
          </cell>
          <cell r="AP24">
            <v>20.582000000000001</v>
          </cell>
          <cell r="AQ24">
            <v>20.02</v>
          </cell>
          <cell r="AR24">
            <v>19</v>
          </cell>
          <cell r="AS24">
            <v>0</v>
          </cell>
          <cell r="AT24">
            <v>0</v>
          </cell>
          <cell r="AU24">
            <v>0</v>
          </cell>
          <cell r="AV24">
            <v>0</v>
          </cell>
          <cell r="AW24">
            <v>0</v>
          </cell>
          <cell r="AX24">
            <v>0</v>
          </cell>
          <cell r="AY24">
            <v>0</v>
          </cell>
          <cell r="AZ24">
            <v>0</v>
          </cell>
        </row>
        <row r="25">
          <cell r="A25" t="str">
            <v>BG09/09</v>
          </cell>
          <cell r="B25" t="str">
            <v>BG09/09</v>
          </cell>
          <cell r="C25" t="str">
            <v xml:space="preserve">    Bono Global IX (11,75%)</v>
          </cell>
          <cell r="AH25">
            <v>39.043590018207126</v>
          </cell>
          <cell r="AI25">
            <v>37.584934964084646</v>
          </cell>
          <cell r="AJ25">
            <v>35.867920868890607</v>
          </cell>
          <cell r="AK25">
            <v>128.563103085889</v>
          </cell>
          <cell r="AL25">
            <v>216.70082815734989</v>
          </cell>
          <cell r="AM25">
            <v>268.96892796483155</v>
          </cell>
          <cell r="AN25">
            <v>185.38235602643448</v>
          </cell>
          <cell r="AO25">
            <v>183.93831168831167</v>
          </cell>
          <cell r="AP25">
            <v>142.48699999999999</v>
          </cell>
          <cell r="AQ25">
            <v>140.56200000000001</v>
          </cell>
          <cell r="AR25">
            <v>138.4</v>
          </cell>
          <cell r="AS25">
            <v>0</v>
          </cell>
          <cell r="AT25">
            <v>0</v>
          </cell>
          <cell r="AU25">
            <v>0</v>
          </cell>
          <cell r="AV25">
            <v>0</v>
          </cell>
          <cell r="AW25">
            <v>25.369</v>
          </cell>
          <cell r="AX25">
            <v>25.369</v>
          </cell>
          <cell r="AY25">
            <v>25.369</v>
          </cell>
          <cell r="AZ25">
            <v>29</v>
          </cell>
        </row>
        <row r="26">
          <cell r="A26" t="str">
            <v>BG10/20</v>
          </cell>
          <cell r="B26" t="str">
            <v>BG10/20</v>
          </cell>
          <cell r="C26" t="str">
            <v xml:space="preserve">    Bono Global X (12%)</v>
          </cell>
          <cell r="AJ26">
            <v>0</v>
          </cell>
          <cell r="AK26">
            <v>18.064391000775796</v>
          </cell>
          <cell r="AL26">
            <v>20.142160844841595</v>
          </cell>
          <cell r="AM26">
            <v>38.28151260504201</v>
          </cell>
          <cell r="AN26">
            <v>15.434583714547117</v>
          </cell>
          <cell r="AO26">
            <v>33.586359920588585</v>
          </cell>
          <cell r="AP26">
            <v>10.574</v>
          </cell>
          <cell r="AQ26">
            <v>9.6489999999999991</v>
          </cell>
          <cell r="AR26">
            <v>9.0437368421052611</v>
          </cell>
          <cell r="AS26">
            <v>0</v>
          </cell>
          <cell r="AT26">
            <v>0</v>
          </cell>
          <cell r="AU26">
            <v>0</v>
          </cell>
          <cell r="AV26">
            <v>0</v>
          </cell>
          <cell r="AW26">
            <v>33.18</v>
          </cell>
          <cell r="AX26">
            <v>33.18</v>
          </cell>
          <cell r="AY26">
            <v>33.18</v>
          </cell>
          <cell r="AZ26">
            <v>33.18</v>
          </cell>
        </row>
        <row r="27">
          <cell r="A27" t="str">
            <v>BG11/10</v>
          </cell>
          <cell r="B27" t="str">
            <v>BG11/10</v>
          </cell>
          <cell r="C27" t="str">
            <v xml:space="preserve">    Bono Global XI (11,375%)</v>
          </cell>
          <cell r="AJ27">
            <v>0</v>
          </cell>
          <cell r="AK27">
            <v>259.09268192548495</v>
          </cell>
          <cell r="AL27">
            <v>177.4559831312599</v>
          </cell>
          <cell r="AM27">
            <v>254.79956663055253</v>
          </cell>
          <cell r="AN27">
            <v>230.68072162785819</v>
          </cell>
          <cell r="AO27">
            <v>85.760447590774135</v>
          </cell>
          <cell r="AP27">
            <v>65.787000000000006</v>
          </cell>
          <cell r="AQ27">
            <v>57.357999999999997</v>
          </cell>
          <cell r="AR27">
            <v>52.8</v>
          </cell>
          <cell r="AS27">
            <v>0</v>
          </cell>
          <cell r="AT27">
            <v>1.9</v>
          </cell>
          <cell r="AU27">
            <v>29.9</v>
          </cell>
          <cell r="AV27">
            <v>30.08</v>
          </cell>
          <cell r="AW27">
            <v>19.715999999999998</v>
          </cell>
          <cell r="AX27">
            <v>19.795999999999999</v>
          </cell>
          <cell r="AY27">
            <v>18.996000000000002</v>
          </cell>
          <cell r="AZ27">
            <v>30.080000000000002</v>
          </cell>
        </row>
        <row r="28">
          <cell r="A28" t="str">
            <v>BG12/15</v>
          </cell>
          <cell r="B28" t="str">
            <v>BG12/15</v>
          </cell>
          <cell r="C28" t="str">
            <v xml:space="preserve">    Bono Global XII (11,75%)</v>
          </cell>
          <cell r="AJ28">
            <v>0</v>
          </cell>
          <cell r="AK28">
            <v>0</v>
          </cell>
          <cell r="AL28">
            <v>174.27497548752586</v>
          </cell>
          <cell r="AM28">
            <v>174.67679413305393</v>
          </cell>
          <cell r="AN28">
            <v>156.07482769937641</v>
          </cell>
          <cell r="AO28">
            <v>146.79949760219228</v>
          </cell>
          <cell r="AP28">
            <v>49.558</v>
          </cell>
          <cell r="AQ28">
            <v>75.863</v>
          </cell>
          <cell r="AR28">
            <v>76.108263157894726</v>
          </cell>
          <cell r="AS28">
            <v>0</v>
          </cell>
          <cell r="AT28">
            <v>0</v>
          </cell>
          <cell r="AU28">
            <v>0</v>
          </cell>
          <cell r="AV28">
            <v>0</v>
          </cell>
          <cell r="AW28">
            <v>12.604000000000006</v>
          </cell>
          <cell r="AX28">
            <v>13.534000000000006</v>
          </cell>
          <cell r="AY28">
            <v>13.134</v>
          </cell>
          <cell r="AZ28">
            <v>46.014000000000003</v>
          </cell>
        </row>
        <row r="29">
          <cell r="A29" t="str">
            <v>BG13/30</v>
          </cell>
          <cell r="B29" t="str">
            <v>BG13/30</v>
          </cell>
          <cell r="C29" t="str">
            <v xml:space="preserve">    Bono Global XIII (10,25%)</v>
          </cell>
          <cell r="AJ29">
            <v>0</v>
          </cell>
          <cell r="AK29">
            <v>0</v>
          </cell>
          <cell r="AL29">
            <v>0</v>
          </cell>
          <cell r="AM29">
            <v>36.669450077537867</v>
          </cell>
          <cell r="AN29">
            <v>15.879995419672507</v>
          </cell>
          <cell r="AO29">
            <v>46.568800403225808</v>
          </cell>
          <cell r="AP29">
            <v>21.216999999999999</v>
          </cell>
          <cell r="AQ29">
            <v>36.182000000000002</v>
          </cell>
          <cell r="AR29">
            <v>34</v>
          </cell>
          <cell r="AS29">
            <v>0</v>
          </cell>
          <cell r="AT29">
            <v>0</v>
          </cell>
          <cell r="AU29">
            <v>0</v>
          </cell>
          <cell r="AV29">
            <v>0</v>
          </cell>
          <cell r="AW29">
            <v>0</v>
          </cell>
          <cell r="AX29">
            <v>0</v>
          </cell>
          <cell r="AY29">
            <v>0</v>
          </cell>
          <cell r="AZ29">
            <v>0</v>
          </cell>
        </row>
        <row r="30">
          <cell r="A30" t="str">
            <v>BG14/31</v>
          </cell>
          <cell r="B30" t="str">
            <v>BG14/31</v>
          </cell>
          <cell r="C30" t="str">
            <v xml:space="preserve">    Bono Global XIV (12%)</v>
          </cell>
          <cell r="AJ30">
            <v>0</v>
          </cell>
          <cell r="AK30">
            <v>0</v>
          </cell>
          <cell r="AL30">
            <v>0</v>
          </cell>
          <cell r="AM30">
            <v>0</v>
          </cell>
          <cell r="AN30">
            <v>0</v>
          </cell>
          <cell r="AO30">
            <v>12.808390392348658</v>
          </cell>
          <cell r="AP30">
            <v>10.78</v>
          </cell>
          <cell r="AQ30">
            <v>0.48</v>
          </cell>
          <cell r="AR30">
            <v>6.3157894736841635E-3</v>
          </cell>
          <cell r="AS30">
            <v>0</v>
          </cell>
          <cell r="AT30">
            <v>0</v>
          </cell>
          <cell r="AU30">
            <v>0</v>
          </cell>
          <cell r="AV30">
            <v>0</v>
          </cell>
          <cell r="AW30">
            <v>0</v>
          </cell>
          <cell r="AX30">
            <v>0</v>
          </cell>
          <cell r="AY30">
            <v>0</v>
          </cell>
          <cell r="AZ30">
            <v>0</v>
          </cell>
        </row>
        <row r="31">
          <cell r="A31" t="str">
            <v>BG15/12</v>
          </cell>
          <cell r="B31" t="str">
            <v>BG15/12</v>
          </cell>
          <cell r="C31" t="str">
            <v xml:space="preserve">    Bono Global XV (12,375%)</v>
          </cell>
          <cell r="AJ31">
            <v>0</v>
          </cell>
          <cell r="AK31">
            <v>0</v>
          </cell>
          <cell r="AL31">
            <v>0</v>
          </cell>
          <cell r="AM31">
            <v>0</v>
          </cell>
          <cell r="AN31">
            <v>0</v>
          </cell>
          <cell r="AO31">
            <v>120.70525019590282</v>
          </cell>
          <cell r="AP31">
            <v>79.388000000000005</v>
          </cell>
          <cell r="AQ31">
            <v>98.081999999999994</v>
          </cell>
          <cell r="AR31">
            <v>95.5</v>
          </cell>
          <cell r="AS31">
            <v>12.7</v>
          </cell>
          <cell r="AT31">
            <v>12.399999999999999</v>
          </cell>
          <cell r="AU31">
            <v>20.599999999999998</v>
          </cell>
          <cell r="AV31">
            <v>20.09</v>
          </cell>
          <cell r="AW31">
            <v>56.605999999999995</v>
          </cell>
          <cell r="AX31">
            <v>56.615999999999993</v>
          </cell>
          <cell r="AY31">
            <v>56.615999999999993</v>
          </cell>
          <cell r="AZ31">
            <v>62.48599999999999</v>
          </cell>
        </row>
        <row r="32">
          <cell r="A32" t="str">
            <v>BG16/08$</v>
          </cell>
          <cell r="B32" t="str">
            <v>BG16/08$</v>
          </cell>
          <cell r="C32" t="str">
            <v xml:space="preserve">    Bono Global XVI (10,00%-12,00%)</v>
          </cell>
          <cell r="AP32">
            <v>168.774</v>
          </cell>
          <cell r="AQ32">
            <v>168.5</v>
          </cell>
          <cell r="AR32">
            <v>167.5894736842105</v>
          </cell>
          <cell r="AS32">
            <v>0</v>
          </cell>
          <cell r="AT32">
            <v>0</v>
          </cell>
          <cell r="AU32">
            <v>0</v>
          </cell>
          <cell r="AV32">
            <v>0</v>
          </cell>
          <cell r="AW32">
            <v>0</v>
          </cell>
          <cell r="AX32">
            <v>0</v>
          </cell>
          <cell r="AY32">
            <v>0</v>
          </cell>
          <cell r="AZ32">
            <v>0</v>
          </cell>
        </row>
        <row r="33">
          <cell r="A33" t="str">
            <v>BG17/08</v>
          </cell>
          <cell r="B33" t="str">
            <v>BG17/08</v>
          </cell>
          <cell r="C33" t="str">
            <v xml:space="preserve">    Bono Global XVII (7,00%-15,50%)</v>
          </cell>
          <cell r="AP33">
            <v>4489.7809999999999</v>
          </cell>
          <cell r="AQ33">
            <v>3766.4110000000001</v>
          </cell>
          <cell r="AR33">
            <v>3772.9291126315793</v>
          </cell>
          <cell r="AS33">
            <v>0</v>
          </cell>
          <cell r="AT33">
            <v>60.745400000000018</v>
          </cell>
          <cell r="AU33">
            <v>60.745400000000018</v>
          </cell>
          <cell r="AV33">
            <v>60.745400000000018</v>
          </cell>
          <cell r="AW33">
            <v>60.745400000000018</v>
          </cell>
          <cell r="AX33">
            <v>60.745400000000018</v>
          </cell>
          <cell r="AY33">
            <v>60.745400000000018</v>
          </cell>
          <cell r="AZ33">
            <v>36.005400000000023</v>
          </cell>
        </row>
        <row r="34">
          <cell r="A34" t="str">
            <v>BG18/18</v>
          </cell>
          <cell r="B34" t="str">
            <v>BG18/18</v>
          </cell>
          <cell r="C34" t="str">
            <v xml:space="preserve">    Bono Global XVIII (12,25%)</v>
          </cell>
          <cell r="AP34">
            <v>294.50599999999997</v>
          </cell>
          <cell r="AQ34">
            <v>400.14400000000001</v>
          </cell>
          <cell r="AR34">
            <v>516.1</v>
          </cell>
          <cell r="AS34">
            <v>0</v>
          </cell>
          <cell r="AT34">
            <v>24.69</v>
          </cell>
          <cell r="AU34">
            <v>24.69</v>
          </cell>
          <cell r="AV34">
            <v>26.202262500000003</v>
          </cell>
          <cell r="AW34">
            <v>27.419306653125005</v>
          </cell>
          <cell r="AX34">
            <v>27.229306653125004</v>
          </cell>
          <cell r="AY34">
            <v>28.897101685628911</v>
          </cell>
          <cell r="AZ34">
            <v>29.452561685628911</v>
          </cell>
        </row>
        <row r="35">
          <cell r="A35" t="str">
            <v>BG19/31</v>
          </cell>
          <cell r="B35" t="str">
            <v>BG19/31</v>
          </cell>
          <cell r="C35" t="str">
            <v xml:space="preserve">    Bono Global XIX (12,00%)</v>
          </cell>
          <cell r="AP35">
            <v>172.86799999999999</v>
          </cell>
          <cell r="AQ35">
            <v>130.12200000000001</v>
          </cell>
          <cell r="AR35">
            <v>180.85</v>
          </cell>
          <cell r="AS35">
            <v>0</v>
          </cell>
          <cell r="AT35">
            <v>28.234999999999999</v>
          </cell>
          <cell r="AU35">
            <v>31.777149999999999</v>
          </cell>
          <cell r="AV35">
            <v>34.042529000000002</v>
          </cell>
          <cell r="AW35">
            <v>36.085080740000002</v>
          </cell>
          <cell r="AX35">
            <v>36.085080740000002</v>
          </cell>
          <cell r="AY35">
            <v>38.250185584400008</v>
          </cell>
          <cell r="AZ35">
            <v>38.250185584400008</v>
          </cell>
        </row>
        <row r="37">
          <cell r="C37" t="str">
            <v>Euronotas</v>
          </cell>
          <cell r="X37">
            <v>4.1210000000000004</v>
          </cell>
          <cell r="Y37">
            <v>30.712855606608663</v>
          </cell>
          <cell r="Z37">
            <v>46.586251652587165</v>
          </cell>
          <cell r="AA37">
            <v>16.204430490144773</v>
          </cell>
          <cell r="AB37">
            <v>82.856180532165709</v>
          </cell>
          <cell r="AC37">
            <v>87.211430744473944</v>
          </cell>
          <cell r="AD37">
            <v>113.02439681730603</v>
          </cell>
          <cell r="AE37">
            <v>104.97859245383998</v>
          </cell>
          <cell r="AF37">
            <v>94.350060129004063</v>
          </cell>
          <cell r="AG37">
            <v>86.361587982832603</v>
          </cell>
          <cell r="AH37">
            <v>145.21528338912617</v>
          </cell>
          <cell r="AI37">
            <v>69.048780487804876</v>
          </cell>
          <cell r="AJ37">
            <v>165.55142457312121</v>
          </cell>
          <cell r="AK37">
            <v>175.60608036540643</v>
          </cell>
          <cell r="AL37">
            <v>165.94654167759549</v>
          </cell>
          <cell r="AM37">
            <v>455.3262660352197</v>
          </cell>
          <cell r="AN37">
            <v>341.23027123777121</v>
          </cell>
          <cell r="AO37">
            <v>303.92090898564214</v>
          </cell>
          <cell r="AP37">
            <v>93.55</v>
          </cell>
          <cell r="AQ37">
            <v>92.59</v>
          </cell>
          <cell r="AR37">
            <v>87.232105263157891</v>
          </cell>
          <cell r="AS37">
            <v>14.192105263157893</v>
          </cell>
          <cell r="AT37">
            <v>6.2041742286751358</v>
          </cell>
          <cell r="AU37">
            <v>5.2084487534626032</v>
          </cell>
          <cell r="AV37">
            <v>4.2032280701754381</v>
          </cell>
          <cell r="AW37">
            <v>4.4300309597523215</v>
          </cell>
          <cell r="AX37">
            <v>4.8687865497076022</v>
          </cell>
          <cell r="AY37">
            <v>4.950751879699248</v>
          </cell>
          <cell r="AZ37">
            <v>4.8343414281845263</v>
          </cell>
          <cell r="BA37">
            <v>4.8319126866008206</v>
          </cell>
        </row>
        <row r="38">
          <cell r="A38" t="str">
            <v>EL/ARP-61</v>
          </cell>
          <cell r="B38" t="str">
            <v>EL/ARP-61</v>
          </cell>
          <cell r="C38" t="str">
            <v xml:space="preserve">    Euronota LXI $-2007</v>
          </cell>
          <cell r="Y38">
            <v>26.512855606608664</v>
          </cell>
          <cell r="Z38">
            <v>43.83058662795662</v>
          </cell>
          <cell r="AA38">
            <v>16.204430490144773</v>
          </cell>
          <cell r="AB38">
            <v>82.856180532165709</v>
          </cell>
          <cell r="AC38">
            <v>86.646548472274603</v>
          </cell>
          <cell r="AD38">
            <v>112.75943862423404</v>
          </cell>
          <cell r="AE38">
            <v>104.97859245383998</v>
          </cell>
          <cell r="AF38">
            <v>94.350060129004063</v>
          </cell>
          <cell r="AG38">
            <v>86.361587982832603</v>
          </cell>
          <cell r="AH38">
            <v>145.21528338912617</v>
          </cell>
          <cell r="AI38">
            <v>69.048780487804876</v>
          </cell>
          <cell r="AJ38">
            <v>20.808730493462672</v>
          </cell>
          <cell r="AK38">
            <v>27.266977708657333</v>
          </cell>
          <cell r="AL38">
            <v>25.926721700780277</v>
          </cell>
          <cell r="AM38">
            <v>23.219597550306212</v>
          </cell>
          <cell r="AN38">
            <v>33.583791066431758</v>
          </cell>
          <cell r="AO38">
            <v>52.956446850393704</v>
          </cell>
          <cell r="AP38">
            <v>1.39</v>
          </cell>
          <cell r="AQ38">
            <v>4.13</v>
          </cell>
          <cell r="AR38">
            <v>4.13</v>
          </cell>
          <cell r="AS38">
            <v>3.9299999999999997</v>
          </cell>
          <cell r="AT38">
            <v>1.3551724137931034</v>
          </cell>
          <cell r="AU38">
            <v>1.0342105263157895</v>
          </cell>
          <cell r="AV38">
            <v>0</v>
          </cell>
          <cell r="AW38">
            <v>0</v>
          </cell>
          <cell r="AX38">
            <v>0</v>
          </cell>
          <cell r="AY38">
            <v>0</v>
          </cell>
          <cell r="AZ38">
            <v>0</v>
          </cell>
        </row>
        <row r="39">
          <cell r="A39" t="str">
            <v>EL/ARP-68</v>
          </cell>
          <cell r="B39" t="str">
            <v>EL/ARP-68</v>
          </cell>
          <cell r="C39" t="str">
            <v xml:space="preserve">    Euronota LXVIII $-2002</v>
          </cell>
          <cell r="AA39">
            <v>0</v>
          </cell>
          <cell r="AB39">
            <v>0</v>
          </cell>
          <cell r="AC39">
            <v>0.56488227219934539</v>
          </cell>
          <cell r="AD39">
            <v>0.26495819307199475</v>
          </cell>
          <cell r="AJ39">
            <v>45.361930294906166</v>
          </cell>
          <cell r="AK39">
            <v>46.445407462213296</v>
          </cell>
          <cell r="AL39">
            <v>59.293282475100661</v>
          </cell>
          <cell r="AM39">
            <v>123.15415185107717</v>
          </cell>
          <cell r="AN39">
            <v>155.79762294188203</v>
          </cell>
          <cell r="AO39">
            <v>125.12710428200204</v>
          </cell>
          <cell r="AP39">
            <v>18.86</v>
          </cell>
          <cell r="AQ39">
            <v>15.52</v>
          </cell>
          <cell r="AR39">
            <v>10.162105263157894</v>
          </cell>
          <cell r="AS39">
            <v>8.2621052631578937</v>
          </cell>
          <cell r="AT39">
            <v>2.8490018148820324</v>
          </cell>
          <cell r="AU39">
            <v>2.1742382271468141</v>
          </cell>
          <cell r="AV39">
            <v>2.2032280701754385</v>
          </cell>
          <cell r="AW39">
            <v>2.4300309597523215</v>
          </cell>
          <cell r="AX39">
            <v>2.8687865497076022</v>
          </cell>
          <cell r="AY39">
            <v>2.950751879699248</v>
          </cell>
          <cell r="AZ39">
            <v>2.8343414281845263</v>
          </cell>
        </row>
        <row r="40">
          <cell r="A40" t="str">
            <v>EL/DEM-31</v>
          </cell>
          <cell r="B40" t="str">
            <v>EL/DEM-31</v>
          </cell>
          <cell r="AJ40">
            <v>1.4259999999999999</v>
          </cell>
          <cell r="AK40">
            <v>1.4239999999999999</v>
          </cell>
          <cell r="AL40">
            <v>1.4119999999999999</v>
          </cell>
          <cell r="AM40">
            <v>1.4350000000000001</v>
          </cell>
          <cell r="AN40">
            <v>1.4430000000000001</v>
          </cell>
          <cell r="AO40">
            <v>1.349</v>
          </cell>
        </row>
        <row r="41">
          <cell r="A41" t="str">
            <v>EL/DEM-44</v>
          </cell>
          <cell r="B41" t="str">
            <v>EL/DEM-44</v>
          </cell>
          <cell r="C41" t="str">
            <v xml:space="preserve">    Euronota XLIV DM (11.75%)</v>
          </cell>
          <cell r="X41">
            <v>4.1210000000000004</v>
          </cell>
          <cell r="Y41">
            <v>4.2</v>
          </cell>
          <cell r="Z41">
            <v>2.7556650246305421</v>
          </cell>
          <cell r="AJ41">
            <v>0</v>
          </cell>
          <cell r="AK41">
            <v>0</v>
          </cell>
          <cell r="AL41">
            <v>5.8730243902439035E-2</v>
          </cell>
          <cell r="AM41">
            <v>0</v>
          </cell>
          <cell r="AN41">
            <v>0</v>
          </cell>
          <cell r="AO41">
            <v>4.4346235754250084E-2</v>
          </cell>
        </row>
        <row r="42">
          <cell r="A42" t="str">
            <v>EL/DEM-55</v>
          </cell>
          <cell r="B42" t="str">
            <v>EL/DEM-55</v>
          </cell>
          <cell r="AN42">
            <v>0</v>
          </cell>
          <cell r="AO42">
            <v>24.223337246539835</v>
          </cell>
        </row>
        <row r="43">
          <cell r="A43" t="str">
            <v>EL/DEM-62</v>
          </cell>
          <cell r="B43" t="str">
            <v>EL/DEM-62</v>
          </cell>
          <cell r="AJ43">
            <v>0</v>
          </cell>
          <cell r="AK43">
            <v>0</v>
          </cell>
          <cell r="AL43">
            <v>0</v>
          </cell>
          <cell r="AM43">
            <v>0</v>
          </cell>
          <cell r="AN43">
            <v>1.96</v>
          </cell>
          <cell r="AO43">
            <v>1.9590000000000001</v>
          </cell>
          <cell r="AP43">
            <v>2</v>
          </cell>
          <cell r="AQ43">
            <v>2</v>
          </cell>
          <cell r="AR43">
            <v>2</v>
          </cell>
          <cell r="AS43">
            <v>2</v>
          </cell>
          <cell r="AT43">
            <v>2</v>
          </cell>
          <cell r="AU43">
            <v>2</v>
          </cell>
          <cell r="AV43">
            <v>2</v>
          </cell>
          <cell r="AW43">
            <v>2</v>
          </cell>
          <cell r="AX43">
            <v>2</v>
          </cell>
          <cell r="AY43">
            <v>2</v>
          </cell>
          <cell r="AZ43">
            <v>2</v>
          </cell>
        </row>
        <row r="44">
          <cell r="A44" t="str">
            <v>EL/DEM-76</v>
          </cell>
          <cell r="B44" t="str">
            <v>EL/DEM-76</v>
          </cell>
          <cell r="AJ44">
            <v>0</v>
          </cell>
          <cell r="AK44">
            <v>0</v>
          </cell>
          <cell r="AL44">
            <v>0</v>
          </cell>
          <cell r="AM44">
            <v>0</v>
          </cell>
          <cell r="AN44">
            <v>1.8159999999999998</v>
          </cell>
          <cell r="AO44">
            <v>1.8160000000000001</v>
          </cell>
        </row>
        <row r="45">
          <cell r="A45" t="str">
            <v>EL/ESP-64</v>
          </cell>
          <cell r="B45" t="str">
            <v>EL/ESP-64</v>
          </cell>
          <cell r="C45" t="str">
            <v xml:space="preserve">    Euronotas Ptas. LXIV</v>
          </cell>
          <cell r="AJ45">
            <v>39.384999999999998</v>
          </cell>
        </row>
        <row r="46">
          <cell r="A46" t="str">
            <v>EL/EUR-88</v>
          </cell>
          <cell r="B46" t="str">
            <v>EL/EUR-88</v>
          </cell>
          <cell r="AN46">
            <v>0.78683339311736356</v>
          </cell>
          <cell r="AO46">
            <v>0.77803973825850348</v>
          </cell>
        </row>
        <row r="47">
          <cell r="A47" t="str">
            <v>EL/EUR-92</v>
          </cell>
          <cell r="B47" t="str">
            <v>EL/EUR-92</v>
          </cell>
        </row>
        <row r="48">
          <cell r="A48" t="str">
            <v>EL/EUR-93</v>
          </cell>
          <cell r="B48" t="str">
            <v>EL/EUR-93</v>
          </cell>
          <cell r="AN48">
            <v>0</v>
          </cell>
          <cell r="AO48">
            <v>2.8090000000000002</v>
          </cell>
        </row>
        <row r="49">
          <cell r="A49" t="str">
            <v>EL/EUR-94</v>
          </cell>
          <cell r="B49" t="str">
            <v>EL/EUR-94</v>
          </cell>
        </row>
        <row r="50">
          <cell r="A50" t="str">
            <v>EL/EUR-96</v>
          </cell>
          <cell r="B50" t="str">
            <v>EL/EUR-96</v>
          </cell>
          <cell r="C50" t="str">
            <v xml:space="preserve">    Euronotas Euro LXXXVIII</v>
          </cell>
          <cell r="AJ50">
            <v>10.039</v>
          </cell>
          <cell r="AN50">
            <v>0</v>
          </cell>
          <cell r="AO50">
            <v>0</v>
          </cell>
        </row>
        <row r="51">
          <cell r="A51" t="str">
            <v>EL/EUR-100</v>
          </cell>
          <cell r="B51" t="str">
            <v>EL/EUR-100</v>
          </cell>
          <cell r="AJ51">
            <v>0.97199999999999998</v>
          </cell>
          <cell r="AK51">
            <v>0.76900000000000002</v>
          </cell>
          <cell r="AL51">
            <v>4.6559999999999997</v>
          </cell>
          <cell r="AM51">
            <v>4.1310000000000002</v>
          </cell>
          <cell r="AN51">
            <v>0.215</v>
          </cell>
          <cell r="AO51">
            <v>0</v>
          </cell>
        </row>
        <row r="52">
          <cell r="A52" t="str">
            <v>EL/EUR-102</v>
          </cell>
          <cell r="B52" t="str">
            <v>EL/EUR-102</v>
          </cell>
          <cell r="AK52">
            <v>0.36899999999999999</v>
          </cell>
          <cell r="AL52">
            <v>0.35599999999999998</v>
          </cell>
          <cell r="AM52">
            <v>0.36900000000000005</v>
          </cell>
          <cell r="AN52">
            <v>0.35599999999999998</v>
          </cell>
          <cell r="AO52">
            <v>0</v>
          </cell>
        </row>
        <row r="53">
          <cell r="A53" t="str">
            <v>EL/EUR-107</v>
          </cell>
          <cell r="B53" t="str">
            <v>EL/EUR-107</v>
          </cell>
          <cell r="AK53">
            <v>16.385000000000002</v>
          </cell>
          <cell r="AL53">
            <v>0.39900000000000002</v>
          </cell>
          <cell r="AM53">
            <v>0.42899999999999999</v>
          </cell>
          <cell r="AN53">
            <v>0.81599999999999995</v>
          </cell>
          <cell r="AO53">
            <v>0.83799999999999997</v>
          </cell>
        </row>
        <row r="54">
          <cell r="A54" t="str">
            <v>EL/EUR-108</v>
          </cell>
          <cell r="B54" t="str">
            <v>EL/EUR-108</v>
          </cell>
          <cell r="AK54">
            <v>2.000200020002</v>
          </cell>
          <cell r="AL54">
            <v>1.8000361155325639</v>
          </cell>
          <cell r="AM54">
            <v>1.6849445876875322</v>
          </cell>
          <cell r="AN54">
            <v>3.5878843849206352</v>
          </cell>
          <cell r="AO54">
            <v>1.9485215452195774</v>
          </cell>
        </row>
        <row r="55">
          <cell r="A55" t="str">
            <v>EL/EUR-112</v>
          </cell>
          <cell r="B55" t="str">
            <v>EL/EUR-112</v>
          </cell>
        </row>
        <row r="56">
          <cell r="A56" t="str">
            <v>EL/ITL-53</v>
          </cell>
          <cell r="B56" t="str">
            <v>EL/ITL-53</v>
          </cell>
          <cell r="AN56">
            <v>0</v>
          </cell>
          <cell r="AO56">
            <v>2.964</v>
          </cell>
        </row>
        <row r="57">
          <cell r="A57" t="str">
            <v>EL/USD-74</v>
          </cell>
          <cell r="B57" t="str">
            <v>EL/USD-74</v>
          </cell>
          <cell r="AJ57">
            <v>30.907189802828121</v>
          </cell>
          <cell r="AK57">
            <v>38.586804863464224</v>
          </cell>
          <cell r="AL57">
            <v>46.422018348623851</v>
          </cell>
          <cell r="AM57">
            <v>48.964392244593583</v>
          </cell>
          <cell r="AN57">
            <v>63.486552567237169</v>
          </cell>
          <cell r="AO57">
            <v>2.6661869209319065</v>
          </cell>
        </row>
        <row r="58">
          <cell r="A58" t="str">
            <v>EL/USD-79</v>
          </cell>
          <cell r="B58" t="str">
            <v>EL/USD-79</v>
          </cell>
          <cell r="C58" t="str">
            <v xml:space="preserve">    Euronota LXXIX Dls. (Glob IV-25bp)</v>
          </cell>
          <cell r="AE58">
            <v>25.8</v>
          </cell>
          <cell r="AF58">
            <v>1.2</v>
          </cell>
          <cell r="AJ58">
            <v>0.29977911012937836</v>
          </cell>
          <cell r="AK58">
            <v>25.916344533650513</v>
          </cell>
          <cell r="AL58">
            <v>9.0689225659123931</v>
          </cell>
          <cell r="AM58">
            <v>235.86423505572444</v>
          </cell>
          <cell r="AN58">
            <v>60.893430344532426</v>
          </cell>
          <cell r="AO58">
            <v>67.627189324437026</v>
          </cell>
          <cell r="AP58">
            <v>66.3</v>
          </cell>
          <cell r="AQ58">
            <v>65.94</v>
          </cell>
          <cell r="AR58">
            <v>65.94</v>
          </cell>
          <cell r="AS58">
            <v>0</v>
          </cell>
          <cell r="AT58">
            <v>0</v>
          </cell>
          <cell r="AU58">
            <v>0</v>
          </cell>
          <cell r="AV58">
            <v>0</v>
          </cell>
          <cell r="AW58">
            <v>0</v>
          </cell>
        </row>
        <row r="59">
          <cell r="A59" t="str">
            <v>EL/USD-91</v>
          </cell>
          <cell r="B59" t="str">
            <v>EL/USD-91</v>
          </cell>
          <cell r="AJ59">
            <v>16.351794871794873</v>
          </cell>
          <cell r="AK59">
            <v>16.443345777419029</v>
          </cell>
          <cell r="AL59">
            <v>16.553830227743273</v>
          </cell>
          <cell r="AM59">
            <v>16.074944745830823</v>
          </cell>
          <cell r="AN59">
            <v>16.488156539649847</v>
          </cell>
          <cell r="AO59">
            <v>16.814736842105265</v>
          </cell>
          <cell r="AP59">
            <v>5</v>
          </cell>
          <cell r="AQ59">
            <v>5</v>
          </cell>
          <cell r="AR59">
            <v>5</v>
          </cell>
          <cell r="AS59">
            <v>0</v>
          </cell>
          <cell r="AT59">
            <v>0</v>
          </cell>
          <cell r="AU59">
            <v>0</v>
          </cell>
          <cell r="AV59">
            <v>0</v>
          </cell>
          <cell r="AW59">
            <v>0</v>
          </cell>
        </row>
        <row r="60">
          <cell r="A60" t="str">
            <v>NMB</v>
          </cell>
          <cell r="C60" t="str">
            <v>Bonos Dinero Nuevo</v>
          </cell>
          <cell r="X60">
            <v>2</v>
          </cell>
          <cell r="Y60">
            <v>2.016</v>
          </cell>
          <cell r="Z60">
            <v>1.6867346938775512</v>
          </cell>
          <cell r="AA60">
            <v>1.731958762886598</v>
          </cell>
          <cell r="AB60">
            <v>2.2105263157894739</v>
          </cell>
          <cell r="AC60">
            <v>1.4168421052631581</v>
          </cell>
          <cell r="AD60">
            <v>1.0442105263157895</v>
          </cell>
          <cell r="AE60">
            <v>1.0621052631578947</v>
          </cell>
          <cell r="AF60">
            <v>0.73684210526315785</v>
          </cell>
          <cell r="AG60">
            <v>0.77777777777777768</v>
          </cell>
          <cell r="AH60">
            <v>0</v>
          </cell>
          <cell r="AI60">
            <v>0</v>
          </cell>
          <cell r="AJ60">
            <v>0</v>
          </cell>
          <cell r="AK60">
            <v>0</v>
          </cell>
          <cell r="AL60">
            <v>0</v>
          </cell>
          <cell r="AM60">
            <v>0</v>
          </cell>
          <cell r="AN60">
            <v>0</v>
          </cell>
          <cell r="AO60">
            <v>0</v>
          </cell>
          <cell r="AP60">
            <v>0</v>
          </cell>
        </row>
        <row r="62">
          <cell r="B62" t="str">
            <v>PRÉSTAMOS GARANTIZADOS</v>
          </cell>
          <cell r="AS62">
            <v>7073.4647177071729</v>
          </cell>
          <cell r="AT62">
            <v>3889.5597299832521</v>
          </cell>
          <cell r="AU62">
            <v>3431.0370903113139</v>
          </cell>
          <cell r="AV62">
            <v>3793.0191700343489</v>
          </cell>
          <cell r="AW62">
            <v>4286.2644096814311</v>
          </cell>
          <cell r="AX62">
            <v>5163.875666559451</v>
          </cell>
          <cell r="AY62">
            <v>5334.7480124725389</v>
          </cell>
          <cell r="AZ62">
            <v>5086.3364611584484</v>
          </cell>
        </row>
        <row r="64">
          <cell r="A64" t="str">
            <v>P FRB</v>
          </cell>
          <cell r="C64" t="str">
            <v>FRB</v>
          </cell>
          <cell r="AS64">
            <v>278.68277544000011</v>
          </cell>
          <cell r="AT64">
            <v>141.00771852211372</v>
          </cell>
          <cell r="AU64">
            <v>124.38495507347126</v>
          </cell>
          <cell r="AV64">
            <v>138.18153665777618</v>
          </cell>
          <cell r="AW64">
            <v>156.15070109069666</v>
          </cell>
          <cell r="AX64">
            <v>188.12250682835895</v>
          </cell>
          <cell r="AY64">
            <v>194.34746965404798</v>
          </cell>
          <cell r="AZ64">
            <v>185.2977157916618</v>
          </cell>
        </row>
        <row r="65">
          <cell r="A65" t="str">
            <v>P BG01/03</v>
          </cell>
          <cell r="C65" t="str">
            <v>BG01/03</v>
          </cell>
          <cell r="AS65">
            <v>9.120718630799999</v>
          </cell>
          <cell r="AT65">
            <v>4.6148949226614038</v>
          </cell>
          <cell r="AU65">
            <v>4.0708657911801289</v>
          </cell>
          <cell r="AV65">
            <v>4.5282493099413896</v>
          </cell>
          <cell r="AW65">
            <v>5.1171040760098521</v>
          </cell>
          <cell r="AX65">
            <v>6.1648294868779194</v>
          </cell>
          <cell r="AY65">
            <v>6.368823336574704</v>
          </cell>
          <cell r="AZ65">
            <v>6.0722602596711628</v>
          </cell>
        </row>
        <row r="66">
          <cell r="A66" t="str">
            <v>P BG04/06</v>
          </cell>
          <cell r="C66" t="str">
            <v>BG04/06</v>
          </cell>
          <cell r="AS66">
            <v>0.25609549999999998</v>
          </cell>
          <cell r="AT66">
            <v>0.12957902447241379</v>
          </cell>
          <cell r="AU66">
            <v>0.11430353817786042</v>
          </cell>
          <cell r="AV66">
            <v>0.12714615131728693</v>
          </cell>
          <cell r="AW66">
            <v>0.14368027125323529</v>
          </cell>
          <cell r="AX66">
            <v>0.17309876049956219</v>
          </cell>
          <cell r="AY66">
            <v>0.17882658843173915</v>
          </cell>
          <cell r="AZ66">
            <v>0.17049956152349988</v>
          </cell>
        </row>
        <row r="67">
          <cell r="A67" t="str">
            <v>P BG05/17</v>
          </cell>
          <cell r="C67" t="str">
            <v>BG05/17</v>
          </cell>
          <cell r="AS67">
            <v>268.33073165230002</v>
          </cell>
          <cell r="AT67">
            <v>135.76979854575376</v>
          </cell>
          <cell r="AU67">
            <v>119.76450983993041</v>
          </cell>
          <cell r="AV67">
            <v>133.22069231884848</v>
          </cell>
          <cell r="AW67">
            <v>150.54474721102699</v>
          </cell>
          <cell r="AX67">
            <v>181.36873569802583</v>
          </cell>
          <cell r="AY67">
            <v>187.37021662923908</v>
          </cell>
          <cell r="AZ67">
            <v>178.64535725929218</v>
          </cell>
        </row>
        <row r="68">
          <cell r="A68" t="str">
            <v>P BG06/27</v>
          </cell>
          <cell r="C68" t="str">
            <v>BG06/27</v>
          </cell>
          <cell r="AS68">
            <v>104.25134628309999</v>
          </cell>
          <cell r="AT68">
            <v>52.749024294842741</v>
          </cell>
          <cell r="AU68">
            <v>46.530679921996551</v>
          </cell>
          <cell r="AV68">
            <v>51.758650384492945</v>
          </cell>
          <cell r="AW68">
            <v>58.489359291634464</v>
          </cell>
          <cell r="AX68">
            <v>70.465036761736357</v>
          </cell>
          <cell r="AY68">
            <v>72.79672073590767</v>
          </cell>
          <cell r="AZ68">
            <v>69.406954942601871</v>
          </cell>
        </row>
        <row r="69">
          <cell r="A69" t="str">
            <v>P BG07/05</v>
          </cell>
          <cell r="C69" t="str">
            <v>BG07/05</v>
          </cell>
          <cell r="AS69">
            <v>37.746295952399997</v>
          </cell>
          <cell r="AT69">
            <v>19.098844794067109</v>
          </cell>
          <cell r="AU69">
            <v>16.847368190647519</v>
          </cell>
          <cell r="AV69">
            <v>18.74026000781328</v>
          </cell>
          <cell r="AW69">
            <v>21.177248492245003</v>
          </cell>
          <cell r="AX69">
            <v>25.51328329787162</v>
          </cell>
          <cell r="AY69">
            <v>26.357516360507919</v>
          </cell>
          <cell r="AZ69">
            <v>25.130183501937587</v>
          </cell>
        </row>
        <row r="70">
          <cell r="A70" t="str">
            <v>P BG08/19</v>
          </cell>
          <cell r="C70" t="str">
            <v>BG08/19</v>
          </cell>
          <cell r="AS70">
            <v>19.412368462900002</v>
          </cell>
          <cell r="AT70">
            <v>9.8222568070178227</v>
          </cell>
          <cell r="AU70">
            <v>8.6643552882490482</v>
          </cell>
          <cell r="AV70">
            <v>9.637841891055535</v>
          </cell>
          <cell r="AW70">
            <v>10.891149459546236</v>
          </cell>
          <cell r="AX70">
            <v>13.121108802336559</v>
          </cell>
          <cell r="AY70">
            <v>13.555285530594219</v>
          </cell>
          <cell r="AZ70">
            <v>12.924086175106817</v>
          </cell>
        </row>
        <row r="71">
          <cell r="A71" t="str">
            <v>P BG09/09</v>
          </cell>
          <cell r="C71" t="str">
            <v>BG09/09</v>
          </cell>
          <cell r="AS71">
            <v>147.82709335320001</v>
          </cell>
          <cell r="AT71">
            <v>74.797450745132593</v>
          </cell>
          <cell r="AU71">
            <v>65.97991690138889</v>
          </cell>
          <cell r="AV71">
            <v>73.393113039005669</v>
          </cell>
          <cell r="AW71">
            <v>82.937173326220574</v>
          </cell>
          <cell r="AX71">
            <v>99.918532842990203</v>
          </cell>
          <cell r="AY71">
            <v>103.2248312919711</v>
          </cell>
          <cell r="AZ71">
            <v>98.418186176696139</v>
          </cell>
        </row>
        <row r="72">
          <cell r="A72" t="str">
            <v>P BG10/20</v>
          </cell>
          <cell r="C72" t="str">
            <v>BG10/20</v>
          </cell>
          <cell r="AS72">
            <v>9.2994427323999975</v>
          </cell>
          <cell r="AT72">
            <v>4.7053256203309699</v>
          </cell>
          <cell r="AU72">
            <v>4.1506360220921872</v>
          </cell>
          <cell r="AV72">
            <v>4.6169821524399079</v>
          </cell>
          <cell r="AW72">
            <v>5.2173757613669878</v>
          </cell>
          <cell r="AX72">
            <v>6.2856317675050972</v>
          </cell>
          <cell r="AY72">
            <v>6.4936229576522129</v>
          </cell>
          <cell r="AZ72">
            <v>6.1912486095503327</v>
          </cell>
        </row>
        <row r="73">
          <cell r="A73" t="str">
            <v>P BG11/10</v>
          </cell>
          <cell r="C73" t="str">
            <v>BG11/10</v>
          </cell>
          <cell r="AS73">
            <v>53.692506294499999</v>
          </cell>
          <cell r="AT73">
            <v>27.167297305576426</v>
          </cell>
          <cell r="AU73">
            <v>23.964667255373062</v>
          </cell>
          <cell r="AV73">
            <v>15.982917609263769</v>
          </cell>
          <cell r="AW73">
            <v>18.061340541771507</v>
          </cell>
          <cell r="AX73">
            <v>21.75939419846231</v>
          </cell>
          <cell r="AY73">
            <v>22.479411288807196</v>
          </cell>
          <cell r="AZ73">
            <v>21.432661673300622</v>
          </cell>
        </row>
        <row r="74">
          <cell r="A74" t="str">
            <v>P BG12/15</v>
          </cell>
          <cell r="C74" t="str">
            <v>BG12/15</v>
          </cell>
          <cell r="AS74">
            <v>91.362594734400005</v>
          </cell>
          <cell r="AT74">
            <v>46.227582675025694</v>
          </cell>
          <cell r="AU74">
            <v>40.778021617919414</v>
          </cell>
          <cell r="AV74">
            <v>35.18182159716045</v>
          </cell>
          <cell r="AW74">
            <v>39.756875201425551</v>
          </cell>
          <cell r="AX74">
            <v>47.897082589531813</v>
          </cell>
          <cell r="AY74">
            <v>49.481994270784433</v>
          </cell>
          <cell r="AZ74">
            <v>47.177874389173844</v>
          </cell>
        </row>
        <row r="75">
          <cell r="A75" t="str">
            <v>P BG13/30</v>
          </cell>
          <cell r="C75" t="str">
            <v>BG13/30</v>
          </cell>
          <cell r="AS75">
            <v>35.016457200000005</v>
          </cell>
          <cell r="AT75">
            <v>17.717602864775174</v>
          </cell>
          <cell r="AU75">
            <v>15.628954637678584</v>
          </cell>
          <cell r="AV75">
            <v>17.384951183236343</v>
          </cell>
          <cell r="AW75">
            <v>19.645694941236005</v>
          </cell>
          <cell r="AX75">
            <v>23.668144650749316</v>
          </cell>
          <cell r="AY75">
            <v>24.451322182709223</v>
          </cell>
          <cell r="AZ75">
            <v>23.31275090232511</v>
          </cell>
        </row>
        <row r="76">
          <cell r="A76" t="str">
            <v>P BG14/31</v>
          </cell>
          <cell r="C76" t="str">
            <v>BG14/31</v>
          </cell>
          <cell r="AS76">
            <v>2.0639999999999999E-2</v>
          </cell>
          <cell r="AT76">
            <v>1.044341296551724E-2</v>
          </cell>
          <cell r="AU76">
            <v>9.2122861510297478E-3</v>
          </cell>
          <cell r="AV76">
            <v>1.0247335713391302E-2</v>
          </cell>
          <cell r="AW76">
            <v>1.1579902023529412E-2</v>
          </cell>
          <cell r="AX76">
            <v>1.3950883231884058E-2</v>
          </cell>
          <cell r="AY76">
            <v>1.4412517147826088E-2</v>
          </cell>
          <cell r="AZ76">
            <v>1.3741400961145499E-2</v>
          </cell>
        </row>
        <row r="77">
          <cell r="A77" t="str">
            <v>P BG15/12</v>
          </cell>
          <cell r="C77" t="str">
            <v>BG15/12</v>
          </cell>
          <cell r="AS77">
            <v>97.982620223999987</v>
          </cell>
          <cell r="AT77">
            <v>49.577178606718661</v>
          </cell>
          <cell r="AU77">
            <v>43.73274880480438</v>
          </cell>
          <cell r="AV77">
            <v>48.646356759353296</v>
          </cell>
          <cell r="AW77">
            <v>54.972342160979231</v>
          </cell>
          <cell r="AX77">
            <v>66.227911506737655</v>
          </cell>
          <cell r="AY77">
            <v>68.419389252293172</v>
          </cell>
          <cell r="AZ77">
            <v>65.233453087288169</v>
          </cell>
        </row>
        <row r="78">
          <cell r="A78" t="str">
            <v>P BG16/08$</v>
          </cell>
          <cell r="C78" t="str">
            <v>BG16/08$</v>
          </cell>
          <cell r="AS78">
            <v>169.79215402200001</v>
          </cell>
          <cell r="AT78">
            <v>61.365226424295933</v>
          </cell>
          <cell r="AU78">
            <v>54.131156874667106</v>
          </cell>
          <cell r="AV78">
            <v>60.213081525584073</v>
          </cell>
          <cell r="AW78">
            <v>68.043206946939904</v>
          </cell>
          <cell r="AX78">
            <v>81.975031646283057</v>
          </cell>
          <cell r="AY78">
            <v>84.687580682738201</v>
          </cell>
          <cell r="AZ78">
            <v>80.744119202411241</v>
          </cell>
        </row>
        <row r="79">
          <cell r="A79" t="str">
            <v>P BG17/08</v>
          </cell>
          <cell r="C79" t="str">
            <v>BG17/08</v>
          </cell>
          <cell r="AS79">
            <v>4788.17596852527</v>
          </cell>
          <cell r="AT79">
            <v>2596.9938364330587</v>
          </cell>
          <cell r="AU79">
            <v>2290.8459555010008</v>
          </cell>
          <cell r="AV79">
            <v>2545.752339396754</v>
          </cell>
          <cell r="AW79">
            <v>2876.8026627507747</v>
          </cell>
          <cell r="AX79">
            <v>3465.8270810634076</v>
          </cell>
          <cell r="AY79">
            <v>3580.511097897026</v>
          </cell>
          <cell r="AZ79">
            <v>3413.7852630035268</v>
          </cell>
        </row>
        <row r="80">
          <cell r="A80" t="str">
            <v>P BG18/18</v>
          </cell>
          <cell r="C80" t="str">
            <v>BG18/18</v>
          </cell>
          <cell r="AS80">
            <v>707.27611384639181</v>
          </cell>
          <cell r="AT80">
            <v>519.02149065219464</v>
          </cell>
          <cell r="AU80">
            <v>457.83638990524372</v>
          </cell>
          <cell r="AV80">
            <v>509.27675413574985</v>
          </cell>
          <cell r="AW80">
            <v>575.50324110552197</v>
          </cell>
          <cell r="AX80">
            <v>693.33734429878018</v>
          </cell>
          <cell r="AY80">
            <v>716.27983675588814</v>
          </cell>
          <cell r="AZ80">
            <v>682.92639906632303</v>
          </cell>
        </row>
        <row r="81">
          <cell r="A81" t="str">
            <v>P BG19/31</v>
          </cell>
          <cell r="C81" t="str">
            <v>BG19/31</v>
          </cell>
          <cell r="AS81">
            <v>180.85048010151101</v>
          </cell>
          <cell r="AT81">
            <v>91.506601197293506</v>
          </cell>
          <cell r="AU81">
            <v>80.719301029371664</v>
          </cell>
          <cell r="AV81">
            <v>89.788545713574464</v>
          </cell>
          <cell r="AW81">
            <v>101.4646725040578</v>
          </cell>
          <cell r="AX81">
            <v>122.23953150805966</v>
          </cell>
          <cell r="AY81">
            <v>126.28443050657015</v>
          </cell>
          <cell r="AZ81">
            <v>120.40401943268061</v>
          </cell>
        </row>
        <row r="82">
          <cell r="A82" t="str">
            <v>P EL/ARP-61</v>
          </cell>
          <cell r="C82" t="str">
            <v>EL/ARP-61</v>
          </cell>
          <cell r="AS82">
            <v>0.18493498800000002</v>
          </cell>
          <cell r="AT82">
            <v>6.3770685517241382E-2</v>
          </cell>
          <cell r="AU82">
            <v>5.6253047253030833E-2</v>
          </cell>
          <cell r="AV82">
            <v>6.2573377623385759E-2</v>
          </cell>
          <cell r="AW82">
            <v>7.0710436588235309E-2</v>
          </cell>
          <cell r="AX82">
            <v>8.5188375697271057E-2</v>
          </cell>
          <cell r="AY82">
            <v>8.8007254101757651E-2</v>
          </cell>
          <cell r="AZ82">
            <v>8.3909212644654521E-2</v>
          </cell>
        </row>
        <row r="83">
          <cell r="A83" t="str">
            <v>P EL/ARP-68</v>
          </cell>
          <cell r="C83" t="str">
            <v>EL/ARP-68</v>
          </cell>
          <cell r="AS83">
            <v>1.9946971360000001</v>
          </cell>
          <cell r="AT83">
            <v>0.68782659862068973</v>
          </cell>
          <cell r="AU83">
            <v>0.60674182565655588</v>
          </cell>
          <cell r="AV83">
            <v>0.67491251106693795</v>
          </cell>
          <cell r="AW83">
            <v>0.76267831670588238</v>
          </cell>
          <cell r="AX83">
            <v>0.91883645632182132</v>
          </cell>
          <cell r="AY83">
            <v>0.94924070129985472</v>
          </cell>
          <cell r="AZ83">
            <v>0.90503948417974489</v>
          </cell>
        </row>
        <row r="84">
          <cell r="A84" t="str">
            <v>P EL/USD-74</v>
          </cell>
          <cell r="C84" t="str">
            <v>EL/USD-74</v>
          </cell>
          <cell r="AS84">
            <v>0</v>
          </cell>
          <cell r="AT84">
            <v>0</v>
          </cell>
          <cell r="AU84">
            <v>0</v>
          </cell>
          <cell r="AV84">
            <v>0</v>
          </cell>
          <cell r="AW84">
            <v>0</v>
          </cell>
          <cell r="AX84">
            <v>0</v>
          </cell>
          <cell r="AY84">
            <v>0</v>
          </cell>
          <cell r="AZ84">
            <v>0</v>
          </cell>
        </row>
        <row r="85">
          <cell r="A85" t="str">
            <v>P EL/USD-79</v>
          </cell>
          <cell r="C85" t="str">
            <v>EL/USD-79</v>
          </cell>
          <cell r="AS85">
            <v>67.156672127999997</v>
          </cell>
          <cell r="AT85">
            <v>33.97988664837915</v>
          </cell>
          <cell r="AU85">
            <v>29.974151191570741</v>
          </cell>
          <cell r="AV85">
            <v>33.341907203961476</v>
          </cell>
          <cell r="AW85">
            <v>37.677697842467474</v>
          </cell>
          <cell r="AX85">
            <v>45.392194336223397</v>
          </cell>
          <cell r="AY85">
            <v>46.894219410646052</v>
          </cell>
          <cell r="AZ85">
            <v>44.710598785224448</v>
          </cell>
        </row>
        <row r="86">
          <cell r="A86" t="str">
            <v>P EL/USD-91</v>
          </cell>
          <cell r="C86" t="str">
            <v>EL/USD-91</v>
          </cell>
          <cell r="AS86">
            <v>5.0320105000000002</v>
          </cell>
          <cell r="AT86">
            <v>2.5460932024379312</v>
          </cell>
          <cell r="AU86">
            <v>2.2459457674896459</v>
          </cell>
          <cell r="AV86">
            <v>2.4982897726167654</v>
          </cell>
          <cell r="AW86">
            <v>2.8231680509385302</v>
          </cell>
          <cell r="AX86">
            <v>3.4012107997633008</v>
          </cell>
          <cell r="AY86">
            <v>3.5137566676013052</v>
          </cell>
          <cell r="AZ86">
            <v>3.3501392403679384</v>
          </cell>
        </row>
        <row r="89">
          <cell r="A89" t="str">
            <v>Para ingresar un nuevo bono insertar una fila sobre la línea</v>
          </cell>
        </row>
      </sheetData>
      <sheetData sheetId="5"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T6">
            <v>0</v>
          </cell>
          <cell r="U6">
            <v>0</v>
          </cell>
          <cell r="V6">
            <v>0</v>
          </cell>
          <cell r="W6">
            <v>0</v>
          </cell>
          <cell r="X6">
            <v>0</v>
          </cell>
          <cell r="Y6">
            <v>101.49999999999997</v>
          </cell>
          <cell r="Z6">
            <v>101.49999999999997</v>
          </cell>
          <cell r="AA6">
            <v>101.49999999999997</v>
          </cell>
          <cell r="AB6">
            <v>370.92599999999999</v>
          </cell>
          <cell r="AC6">
            <v>370.92599999999999</v>
          </cell>
          <cell r="AD6">
            <v>598.93077900000037</v>
          </cell>
          <cell r="AE6">
            <v>598.93077900000037</v>
          </cell>
          <cell r="AF6">
            <v>796.03900800000042</v>
          </cell>
          <cell r="AG6">
            <v>891.51491390000001</v>
          </cell>
          <cell r="AH6">
            <v>975.79459630174335</v>
          </cell>
          <cell r="AI6">
            <v>959.36161920000018</v>
          </cell>
          <cell r="AJ6">
            <v>1060.2133160500005</v>
          </cell>
          <cell r="AK6">
            <v>1237.1795402</v>
          </cell>
          <cell r="AL6">
            <v>1528.0070064999993</v>
          </cell>
          <cell r="AM6">
            <v>1699.8360297999991</v>
          </cell>
          <cell r="AN6">
            <v>1774.4522434499991</v>
          </cell>
          <cell r="AO6">
            <v>1993.3194394999994</v>
          </cell>
          <cell r="AP6">
            <v>2811.3333860000002</v>
          </cell>
          <cell r="AQ6">
            <v>3075.9952083398362</v>
          </cell>
          <cell r="AR6">
            <v>3236.1652083398362</v>
          </cell>
          <cell r="AS6">
            <v>810.23486688564572</v>
          </cell>
          <cell r="AT6">
            <v>919.84915938453196</v>
          </cell>
          <cell r="AU6">
            <v>918.53167310344816</v>
          </cell>
          <cell r="AV6">
            <v>718.85147167185642</v>
          </cell>
          <cell r="AW6">
            <v>723.81952005615221</v>
          </cell>
          <cell r="AX6">
            <v>723.21999799800506</v>
          </cell>
          <cell r="AY6">
            <v>730.6457525296446</v>
          </cell>
          <cell r="AZ6">
            <v>579.44014336289638</v>
          </cell>
        </row>
        <row r="7">
          <cell r="A7" t="str">
            <v>TENENCIAS TOTALES C/ PRESTAMOS GARANTIZADOS</v>
          </cell>
          <cell r="AS7">
            <v>2435.1400000000003</v>
          </cell>
        </row>
        <row r="8">
          <cell r="A8" t="str">
            <v>X</v>
          </cell>
        </row>
        <row r="9">
          <cell r="A9" t="str">
            <v>TITULOS GOBIERNO NACIONAL C/ PMOS GDOS</v>
          </cell>
          <cell r="T9">
            <v>0</v>
          </cell>
          <cell r="U9">
            <v>0</v>
          </cell>
          <cell r="V9">
            <v>0</v>
          </cell>
          <cell r="W9">
            <v>0</v>
          </cell>
          <cell r="X9">
            <v>0</v>
          </cell>
          <cell r="Y9">
            <v>101.49999999999997</v>
          </cell>
          <cell r="Z9">
            <v>101.49999999999997</v>
          </cell>
          <cell r="AA9">
            <v>101.49999999999997</v>
          </cell>
          <cell r="AB9">
            <v>370.92599999999999</v>
          </cell>
          <cell r="AC9">
            <v>370.92599999999999</v>
          </cell>
          <cell r="AD9">
            <v>598.93077900000037</v>
          </cell>
          <cell r="AE9">
            <v>598.93077900000037</v>
          </cell>
          <cell r="AF9">
            <v>796.03900800000042</v>
          </cell>
          <cell r="AG9">
            <v>891.51491390000001</v>
          </cell>
          <cell r="AH9">
            <v>975.79459630174335</v>
          </cell>
          <cell r="AI9">
            <v>959.36161920000018</v>
          </cell>
          <cell r="AJ9">
            <v>1060.2133160500005</v>
          </cell>
          <cell r="AK9">
            <v>1237.1795402</v>
          </cell>
          <cell r="AL9">
            <v>1528.0070064999993</v>
          </cell>
          <cell r="AM9">
            <v>1699.8360297999991</v>
          </cell>
          <cell r="AN9">
            <v>1774.4522434499991</v>
          </cell>
          <cell r="AO9">
            <v>1993.3194394999994</v>
          </cell>
          <cell r="AP9">
            <v>2811.3333860000002</v>
          </cell>
          <cell r="AQ9">
            <v>3075.9952083398362</v>
          </cell>
          <cell r="AR9">
            <v>3236.1652083398362</v>
          </cell>
          <cell r="AS9">
            <v>3245.374866885646</v>
          </cell>
          <cell r="AT9">
            <v>2147.7704054534979</v>
          </cell>
          <cell r="AU9">
            <v>2001.6988261277438</v>
          </cell>
          <cell r="AV9">
            <v>1950.4043539198508</v>
          </cell>
          <cell r="AW9">
            <v>2115.5238724948358</v>
          </cell>
          <cell r="AX9">
            <v>2399.8753682011529</v>
          </cell>
          <cell r="AY9">
            <v>2462.7815515606371</v>
          </cell>
          <cell r="AZ9">
            <v>2248.323678866408</v>
          </cell>
        </row>
        <row r="10">
          <cell r="A10" t="str">
            <v>x</v>
          </cell>
        </row>
        <row r="11">
          <cell r="A11" t="str">
            <v>BRADY</v>
          </cell>
          <cell r="C11" t="str">
            <v>BONOS BRADY</v>
          </cell>
          <cell r="T11">
            <v>0</v>
          </cell>
          <cell r="U11">
            <v>0</v>
          </cell>
          <cell r="V11">
            <v>0</v>
          </cell>
          <cell r="W11">
            <v>0</v>
          </cell>
          <cell r="X11">
            <v>0</v>
          </cell>
          <cell r="Y11">
            <v>88.9</v>
          </cell>
          <cell r="Z11">
            <v>88.9</v>
          </cell>
          <cell r="AA11">
            <v>88.9</v>
          </cell>
          <cell r="AB11">
            <v>154.25300000000001</v>
          </cell>
          <cell r="AC11">
            <v>154.25300000000001</v>
          </cell>
          <cell r="AD11">
            <v>206.53950699999999</v>
          </cell>
          <cell r="AE11">
            <v>206.53950699999999</v>
          </cell>
          <cell r="AF11">
            <v>154.01</v>
          </cell>
          <cell r="AG11">
            <v>140.88999999999999</v>
          </cell>
          <cell r="AH11">
            <v>127.77</v>
          </cell>
          <cell r="AI11">
            <v>95.129000000000005</v>
          </cell>
          <cell r="AJ11">
            <v>102.756</v>
          </cell>
          <cell r="AK11">
            <v>107.97</v>
          </cell>
          <cell r="AL11">
            <v>108.181408</v>
          </cell>
          <cell r="AM11">
            <v>80.553389999999993</v>
          </cell>
          <cell r="AN11">
            <v>87.906041999999999</v>
          </cell>
          <cell r="AO11">
            <v>109.959513</v>
          </cell>
          <cell r="AP11">
            <v>86.392200000000003</v>
          </cell>
          <cell r="AQ11">
            <v>96.56</v>
          </cell>
          <cell r="AR11">
            <v>96.56</v>
          </cell>
          <cell r="AS11">
            <v>40.185000000000002</v>
          </cell>
          <cell r="AT11">
            <v>46.750000000000007</v>
          </cell>
          <cell r="AU11">
            <v>46.750000000000007</v>
          </cell>
          <cell r="AV11">
            <v>43.035662000000002</v>
          </cell>
          <cell r="AW11">
            <v>28.245766000000003</v>
          </cell>
          <cell r="AX11">
            <v>27.266812573391839</v>
          </cell>
          <cell r="AY11">
            <v>27.266812573391839</v>
          </cell>
          <cell r="AZ11">
            <v>18.171019999999999</v>
          </cell>
          <cell r="BA11">
            <v>15.145580000000001</v>
          </cell>
        </row>
        <row r="12">
          <cell r="A12" t="str">
            <v>PAR</v>
          </cell>
          <cell r="B12" t="str">
            <v>PARD</v>
          </cell>
          <cell r="Y12">
            <v>38.1</v>
          </cell>
          <cell r="Z12">
            <v>38.1</v>
          </cell>
          <cell r="AA12">
            <v>38.1</v>
          </cell>
          <cell r="AB12">
            <v>67.885000000000005</v>
          </cell>
          <cell r="AC12">
            <v>67.885000000000005</v>
          </cell>
          <cell r="AD12">
            <v>129.00890699999999</v>
          </cell>
          <cell r="AE12">
            <v>129.00890699999999</v>
          </cell>
          <cell r="AF12">
            <v>88.95</v>
          </cell>
          <cell r="AG12">
            <v>62.4</v>
          </cell>
          <cell r="AH12">
            <v>35.85</v>
          </cell>
          <cell r="AI12">
            <v>36.450000000000003</v>
          </cell>
          <cell r="AJ12">
            <v>35.909999999999997</v>
          </cell>
          <cell r="AK12">
            <v>31.21</v>
          </cell>
          <cell r="AL12">
            <v>8.4931230000000006</v>
          </cell>
          <cell r="AM12">
            <v>8.5399999999999991</v>
          </cell>
          <cell r="AN12">
            <v>22.44</v>
          </cell>
          <cell r="AO12">
            <v>28.79</v>
          </cell>
          <cell r="AP12">
            <v>23.82</v>
          </cell>
          <cell r="AQ12">
            <v>23.32</v>
          </cell>
          <cell r="AR12">
            <v>23.32</v>
          </cell>
          <cell r="AS12">
            <v>29.885000000000002</v>
          </cell>
          <cell r="AT12">
            <v>36.450000000000003</v>
          </cell>
          <cell r="AU12">
            <v>36.450000000000003</v>
          </cell>
          <cell r="AV12">
            <v>27.630561999999998</v>
          </cell>
          <cell r="AW12">
            <v>19.146000000000001</v>
          </cell>
          <cell r="AX12">
            <v>19.146000000000001</v>
          </cell>
          <cell r="AY12">
            <v>19.146000000000001</v>
          </cell>
          <cell r="AZ12">
            <v>5.4459999999999997</v>
          </cell>
        </row>
        <row r="13">
          <cell r="A13" t="str">
            <v>DISD</v>
          </cell>
          <cell r="B13" t="str">
            <v>DISD</v>
          </cell>
          <cell r="Y13">
            <v>7.7</v>
          </cell>
          <cell r="Z13">
            <v>7.7</v>
          </cell>
          <cell r="AA13">
            <v>7.7</v>
          </cell>
          <cell r="AB13">
            <v>3.12</v>
          </cell>
          <cell r="AC13">
            <v>3.12</v>
          </cell>
          <cell r="AD13">
            <v>7.8209999999999997</v>
          </cell>
          <cell r="AE13">
            <v>7.8209999999999997</v>
          </cell>
          <cell r="AF13">
            <v>2.4</v>
          </cell>
          <cell r="AG13">
            <v>3.4</v>
          </cell>
          <cell r="AH13">
            <v>4.4000000000000004</v>
          </cell>
          <cell r="AI13">
            <v>2.6859999999999999</v>
          </cell>
          <cell r="AJ13">
            <v>2.8180000000000001</v>
          </cell>
          <cell r="AK13">
            <v>7.8179999999999996</v>
          </cell>
          <cell r="AL13">
            <v>3.7</v>
          </cell>
          <cell r="AM13">
            <v>3.7</v>
          </cell>
          <cell r="AN13">
            <v>3.7</v>
          </cell>
          <cell r="AO13">
            <v>3.7509999999999999</v>
          </cell>
          <cell r="AP13">
            <v>3.7</v>
          </cell>
          <cell r="AQ13">
            <v>3.7</v>
          </cell>
          <cell r="AR13">
            <v>3.7</v>
          </cell>
          <cell r="AS13">
            <v>3.7</v>
          </cell>
          <cell r="AT13">
            <v>3.7</v>
          </cell>
          <cell r="AU13">
            <v>3.7</v>
          </cell>
          <cell r="AV13">
            <v>3.7510000000000003</v>
          </cell>
          <cell r="AW13">
            <v>3.7510000000000003</v>
          </cell>
          <cell r="AX13">
            <v>3.7510000000000003</v>
          </cell>
          <cell r="AY13">
            <v>3.7510000000000003</v>
          </cell>
          <cell r="AZ13">
            <v>3.7510000000000003</v>
          </cell>
        </row>
        <row r="14">
          <cell r="A14" t="str">
            <v>FRB</v>
          </cell>
          <cell r="B14" t="str">
            <v>FRB</v>
          </cell>
          <cell r="Y14">
            <v>43.1</v>
          </cell>
          <cell r="Z14">
            <v>43.1</v>
          </cell>
          <cell r="AA14">
            <v>43.1</v>
          </cell>
          <cell r="AB14">
            <v>83.248000000000005</v>
          </cell>
          <cell r="AC14">
            <v>83.248000000000005</v>
          </cell>
          <cell r="AD14">
            <v>69.709599999999995</v>
          </cell>
          <cell r="AE14">
            <v>69.709599999999995</v>
          </cell>
          <cell r="AF14">
            <v>62.66</v>
          </cell>
          <cell r="AG14">
            <v>75.09</v>
          </cell>
          <cell r="AH14">
            <v>87.52</v>
          </cell>
          <cell r="AI14">
            <v>55.993000000000002</v>
          </cell>
          <cell r="AJ14">
            <v>64.028000000000006</v>
          </cell>
          <cell r="AK14">
            <v>68.941999999999993</v>
          </cell>
          <cell r="AL14">
            <v>95.988285000000005</v>
          </cell>
          <cell r="AM14">
            <v>68.313389999999998</v>
          </cell>
          <cell r="AN14">
            <v>61.766041999999999</v>
          </cell>
          <cell r="AO14">
            <v>77.418513000000004</v>
          </cell>
          <cell r="AP14">
            <v>58.872199999999999</v>
          </cell>
          <cell r="AQ14">
            <v>69.540000000000006</v>
          </cell>
          <cell r="AR14">
            <v>69.540000000000006</v>
          </cell>
          <cell r="AS14">
            <v>6.6</v>
          </cell>
          <cell r="AT14">
            <v>6.6</v>
          </cell>
          <cell r="AU14">
            <v>6.6</v>
          </cell>
          <cell r="AV14">
            <v>11.6541</v>
          </cell>
          <cell r="AW14">
            <v>5.3487660000000004</v>
          </cell>
          <cell r="AX14">
            <v>4.3698125733918349</v>
          </cell>
          <cell r="AY14">
            <v>4.3698125733918349</v>
          </cell>
          <cell r="AZ14">
            <v>8.9740199999999994</v>
          </cell>
        </row>
        <row r="15">
          <cell r="A15" t="str">
            <v>GLOB</v>
          </cell>
          <cell r="C15" t="str">
            <v>BONOS GLOBALES</v>
          </cell>
          <cell r="T15">
            <v>0</v>
          </cell>
          <cell r="U15">
            <v>0</v>
          </cell>
          <cell r="V15">
            <v>0</v>
          </cell>
          <cell r="W15">
            <v>0</v>
          </cell>
          <cell r="X15">
            <v>0</v>
          </cell>
          <cell r="Y15">
            <v>12.6</v>
          </cell>
          <cell r="Z15">
            <v>12.6</v>
          </cell>
          <cell r="AA15">
            <v>12.6</v>
          </cell>
          <cell r="AB15">
            <v>210.143</v>
          </cell>
          <cell r="AC15">
            <v>210.143</v>
          </cell>
          <cell r="AD15">
            <v>375.44381199999998</v>
          </cell>
          <cell r="AE15">
            <v>375.44381199999998</v>
          </cell>
          <cell r="AF15">
            <v>555.62</v>
          </cell>
          <cell r="AG15">
            <v>621.44550000000004</v>
          </cell>
          <cell r="AH15">
            <v>639.23799999999994</v>
          </cell>
          <cell r="AI15">
            <v>612.32899999999995</v>
          </cell>
          <cell r="AJ15">
            <v>708.49700957000005</v>
          </cell>
          <cell r="AK15">
            <v>902.7068660000001</v>
          </cell>
          <cell r="AL15">
            <v>1148.1299879999999</v>
          </cell>
          <cell r="AM15">
            <v>1340.8731660000001</v>
          </cell>
          <cell r="AN15">
            <v>1413.0664020000004</v>
          </cell>
          <cell r="AO15">
            <v>1637.5055430000002</v>
          </cell>
          <cell r="AP15">
            <v>2569.6570619999998</v>
          </cell>
          <cell r="AQ15">
            <v>2870.6800000000003</v>
          </cell>
          <cell r="AR15">
            <v>3036.8500000000004</v>
          </cell>
          <cell r="AS15">
            <v>669.15</v>
          </cell>
          <cell r="AT15">
            <v>811.51379310344839</v>
          </cell>
          <cell r="AU15">
            <v>811.51379310344839</v>
          </cell>
          <cell r="AV15">
            <v>609.94009659999995</v>
          </cell>
          <cell r="AW15">
            <v>643.80091735294127</v>
          </cell>
          <cell r="AX15">
            <v>644.26481465277789</v>
          </cell>
          <cell r="AY15">
            <v>651.20618717777779</v>
          </cell>
          <cell r="AZ15">
            <v>539.24003189022289</v>
          </cell>
          <cell r="BA15">
            <v>1538.1522064627461</v>
          </cell>
        </row>
        <row r="16">
          <cell r="A16" t="str">
            <v>BG01/03</v>
          </cell>
          <cell r="B16" t="str">
            <v>BG01/03</v>
          </cell>
          <cell r="C16" t="str">
            <v xml:space="preserve">    Bono Global I (8.375%)</v>
          </cell>
          <cell r="Y16">
            <v>9.4</v>
          </cell>
          <cell r="Z16">
            <v>9.4</v>
          </cell>
          <cell r="AA16">
            <v>9.4</v>
          </cell>
          <cell r="AB16">
            <v>2.9420000000000002</v>
          </cell>
          <cell r="AC16">
            <v>2.9420000000000002</v>
          </cell>
          <cell r="AD16">
            <v>2.294</v>
          </cell>
          <cell r="AE16">
            <v>2.294</v>
          </cell>
          <cell r="AF16">
            <v>2.0430000000000001</v>
          </cell>
          <cell r="AG16">
            <v>1.9430000000000001</v>
          </cell>
          <cell r="AH16">
            <v>1.843</v>
          </cell>
          <cell r="AI16">
            <v>1.8080000000000001</v>
          </cell>
          <cell r="AJ16">
            <v>5.58</v>
          </cell>
          <cell r="AK16">
            <v>5.58</v>
          </cell>
          <cell r="AL16">
            <v>5.434552</v>
          </cell>
          <cell r="AM16">
            <v>5.5170000000000003</v>
          </cell>
          <cell r="AN16">
            <v>5.2060000000000004</v>
          </cell>
          <cell r="AO16">
            <v>24.004000000000001</v>
          </cell>
          <cell r="AP16">
            <v>4.0999999999999996</v>
          </cell>
          <cell r="AQ16">
            <v>6.33</v>
          </cell>
          <cell r="AR16">
            <v>6.33</v>
          </cell>
          <cell r="AS16">
            <v>5.13</v>
          </cell>
          <cell r="AT16">
            <v>12</v>
          </cell>
          <cell r="AU16">
            <v>12</v>
          </cell>
          <cell r="AV16">
            <v>3.1840000000000002</v>
          </cell>
          <cell r="AW16">
            <v>3.4630000000000001</v>
          </cell>
          <cell r="AX16">
            <v>3.4630000000000001</v>
          </cell>
          <cell r="AY16">
            <v>3.4630000000000001</v>
          </cell>
          <cell r="AZ16">
            <v>6.29</v>
          </cell>
        </row>
        <row r="17">
          <cell r="A17" t="str">
            <v>BG02/99</v>
          </cell>
          <cell r="B17" t="str">
            <v>BG02/99</v>
          </cell>
          <cell r="C17" t="str">
            <v xml:space="preserve">    Bono Global II (10.95%)</v>
          </cell>
          <cell r="Y17">
            <v>0</v>
          </cell>
          <cell r="Z17">
            <v>0</v>
          </cell>
          <cell r="AA17">
            <v>0</v>
          </cell>
          <cell r="AB17">
            <v>0</v>
          </cell>
          <cell r="AC17">
            <v>0</v>
          </cell>
          <cell r="AD17">
            <v>1</v>
          </cell>
          <cell r="AE17">
            <v>1</v>
          </cell>
          <cell r="AF17">
            <v>1.35</v>
          </cell>
          <cell r="AG17">
            <v>1.6625000000000001</v>
          </cell>
          <cell r="AH17">
            <v>1.9750000000000001</v>
          </cell>
          <cell r="AI17">
            <v>1.71</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BG03/01</v>
          </cell>
          <cell r="B18" t="str">
            <v>BG03/01</v>
          </cell>
          <cell r="C18" t="str">
            <v xml:space="preserve">    Bono Global III</v>
          </cell>
          <cell r="Y18">
            <v>1.6</v>
          </cell>
          <cell r="Z18">
            <v>1.6</v>
          </cell>
          <cell r="AA18">
            <v>1.6</v>
          </cell>
          <cell r="AB18">
            <v>1.1850000000000001</v>
          </cell>
          <cell r="AC18">
            <v>1.1850000000000001</v>
          </cell>
          <cell r="AD18">
            <v>0.83499999999999996</v>
          </cell>
          <cell r="AE18">
            <v>0.83499999999999996</v>
          </cell>
          <cell r="AF18">
            <v>3.0209999999999999</v>
          </cell>
          <cell r="AG18">
            <v>9.5205000000000002</v>
          </cell>
          <cell r="AH18">
            <v>16.02</v>
          </cell>
          <cell r="AI18">
            <v>12.971</v>
          </cell>
          <cell r="AJ18">
            <v>8.2887459999999997</v>
          </cell>
          <cell r="AK18">
            <v>10.617746</v>
          </cell>
          <cell r="AL18">
            <v>14.837745999999999</v>
          </cell>
          <cell r="AM18">
            <v>17.837745999999999</v>
          </cell>
          <cell r="AN18">
            <v>21.014745999999999</v>
          </cell>
          <cell r="AO18">
            <v>0</v>
          </cell>
          <cell r="AP18">
            <v>0</v>
          </cell>
          <cell r="AQ18">
            <v>0</v>
          </cell>
          <cell r="AR18">
            <v>0</v>
          </cell>
          <cell r="AS18">
            <v>0</v>
          </cell>
          <cell r="AT18">
            <v>0</v>
          </cell>
          <cell r="AU18">
            <v>0</v>
          </cell>
          <cell r="AV18">
            <v>0</v>
          </cell>
          <cell r="AW18">
            <v>0</v>
          </cell>
          <cell r="AX18">
            <v>0</v>
          </cell>
          <cell r="AY18">
            <v>0</v>
          </cell>
          <cell r="AZ18">
            <v>0</v>
          </cell>
        </row>
        <row r="19">
          <cell r="A19" t="str">
            <v>BG04/06</v>
          </cell>
          <cell r="B19" t="str">
            <v>BG04/06</v>
          </cell>
          <cell r="C19" t="str">
            <v xml:space="preserve">    Bono Global IV</v>
          </cell>
          <cell r="Y19">
            <v>1.6</v>
          </cell>
          <cell r="Z19">
            <v>1.6</v>
          </cell>
          <cell r="AA19">
            <v>1.6</v>
          </cell>
          <cell r="AB19">
            <v>2.4449999999999998</v>
          </cell>
          <cell r="AC19">
            <v>2.4449999999999998</v>
          </cell>
          <cell r="AD19">
            <v>2.9159999999999999</v>
          </cell>
          <cell r="AE19">
            <v>2.9159999999999999</v>
          </cell>
          <cell r="AF19">
            <v>4.2759999999999998</v>
          </cell>
          <cell r="AG19">
            <v>6.0459999999999994</v>
          </cell>
          <cell r="AH19">
            <v>7.8159999999999998</v>
          </cell>
          <cell r="AI19">
            <v>3.6659999999999999</v>
          </cell>
          <cell r="AJ19">
            <v>4.8470000000000004</v>
          </cell>
          <cell r="AK19">
            <v>4.8470000000000004</v>
          </cell>
          <cell r="AL19">
            <v>4.9779999999999998</v>
          </cell>
          <cell r="AM19">
            <v>4.9779999999999998</v>
          </cell>
          <cell r="AN19">
            <v>7.1749999999999998</v>
          </cell>
          <cell r="AO19">
            <v>12.162000000000001</v>
          </cell>
          <cell r="AP19">
            <v>7.5590000000000002</v>
          </cell>
          <cell r="AQ19">
            <v>8.77</v>
          </cell>
          <cell r="AR19">
            <v>24.9</v>
          </cell>
          <cell r="AS19">
            <v>4.9000000000000004</v>
          </cell>
          <cell r="AT19">
            <v>4.9000000000000004</v>
          </cell>
          <cell r="AU19">
            <v>4.9000000000000004</v>
          </cell>
          <cell r="AV19">
            <v>2.2349999999999999</v>
          </cell>
          <cell r="AW19">
            <v>2.9899499999999999</v>
          </cell>
          <cell r="AX19">
            <v>2.9899499999999999</v>
          </cell>
          <cell r="AY19">
            <v>2.9899499999999999</v>
          </cell>
          <cell r="AZ19">
            <v>2.83995</v>
          </cell>
        </row>
        <row r="20">
          <cell r="A20" t="str">
            <v>BG05/17</v>
          </cell>
          <cell r="B20" t="str">
            <v>BG05/17</v>
          </cell>
          <cell r="C20" t="str">
            <v xml:space="preserve">    Bono GlobalI V Megabono</v>
          </cell>
          <cell r="Y20">
            <v>0</v>
          </cell>
          <cell r="Z20">
            <v>0</v>
          </cell>
          <cell r="AA20">
            <v>0</v>
          </cell>
          <cell r="AB20">
            <v>93.742000000000004</v>
          </cell>
          <cell r="AC20">
            <v>93.742000000000004</v>
          </cell>
          <cell r="AD20">
            <v>166.64500000000001</v>
          </cell>
          <cell r="AE20">
            <v>166.64500000000001</v>
          </cell>
          <cell r="AF20">
            <v>237.9</v>
          </cell>
          <cell r="AG20">
            <v>240.0395</v>
          </cell>
          <cell r="AH20">
            <v>242.179</v>
          </cell>
          <cell r="AI20">
            <v>237.59399999999999</v>
          </cell>
          <cell r="AJ20">
            <v>296.83387169999997</v>
          </cell>
          <cell r="AK20">
            <v>329.42</v>
          </cell>
          <cell r="AL20">
            <v>368.30670199999997</v>
          </cell>
          <cell r="AM20">
            <v>392.33300000000003</v>
          </cell>
          <cell r="AN20">
            <v>424.47562299999998</v>
          </cell>
          <cell r="AO20">
            <v>406.86099999999999</v>
          </cell>
          <cell r="AP20">
            <v>192.53899999999999</v>
          </cell>
          <cell r="AQ20">
            <v>221.07</v>
          </cell>
          <cell r="AR20">
            <v>256.17</v>
          </cell>
          <cell r="AS20">
            <v>185.97000000000003</v>
          </cell>
          <cell r="AT20">
            <v>186</v>
          </cell>
          <cell r="AU20">
            <v>186</v>
          </cell>
          <cell r="AV20">
            <v>133.284277</v>
          </cell>
          <cell r="AW20">
            <v>133.724727</v>
          </cell>
          <cell r="AX20">
            <v>133.724727</v>
          </cell>
          <cell r="AY20">
            <v>133.724727</v>
          </cell>
          <cell r="AZ20">
            <v>125.798727</v>
          </cell>
        </row>
        <row r="21">
          <cell r="A21" t="str">
            <v>BG06/27</v>
          </cell>
          <cell r="B21" t="str">
            <v>BG06/27</v>
          </cell>
          <cell r="C21" t="str">
            <v xml:space="preserve">    Bono Global VI (9.75%)</v>
          </cell>
          <cell r="Y21">
            <v>0</v>
          </cell>
          <cell r="Z21">
            <v>0</v>
          </cell>
          <cell r="AA21">
            <v>0</v>
          </cell>
          <cell r="AB21">
            <v>109.82899999999999</v>
          </cell>
          <cell r="AC21">
            <v>109.82899999999999</v>
          </cell>
          <cell r="AD21">
            <v>201.75381200000001</v>
          </cell>
          <cell r="AE21">
            <v>201.75381200000001</v>
          </cell>
          <cell r="AF21">
            <v>264.63</v>
          </cell>
          <cell r="AG21">
            <v>276.98099999999999</v>
          </cell>
          <cell r="AH21">
            <v>289.33199999999999</v>
          </cell>
          <cell r="AI21">
            <v>252.172</v>
          </cell>
          <cell r="AJ21">
            <v>252.32203387000001</v>
          </cell>
          <cell r="AK21">
            <v>260.822</v>
          </cell>
          <cell r="AL21">
            <v>297.48391800000002</v>
          </cell>
          <cell r="AM21">
            <v>304.88299999999998</v>
          </cell>
          <cell r="AN21">
            <v>326.14266300000003</v>
          </cell>
          <cell r="AO21">
            <v>380.45052099999998</v>
          </cell>
          <cell r="AP21">
            <v>234.274</v>
          </cell>
          <cell r="AQ21">
            <v>284.44</v>
          </cell>
          <cell r="AR21">
            <v>284.44</v>
          </cell>
          <cell r="AS21">
            <v>52.34</v>
          </cell>
          <cell r="AT21">
            <v>63.7</v>
          </cell>
          <cell r="AU21">
            <v>63.7</v>
          </cell>
          <cell r="AV21">
            <v>60.898637000000001</v>
          </cell>
          <cell r="AW21">
            <v>58.405636999999999</v>
          </cell>
          <cell r="AX21">
            <v>58.405636999999999</v>
          </cell>
          <cell r="AY21">
            <v>58.405636999999999</v>
          </cell>
          <cell r="AZ21">
            <v>48.274636999999998</v>
          </cell>
        </row>
        <row r="22">
          <cell r="A22" t="str">
            <v>BG07/05</v>
          </cell>
          <cell r="B22" t="str">
            <v>BG07/05</v>
          </cell>
          <cell r="C22" t="str">
            <v xml:space="preserve">    Bono Global VII (11%)</v>
          </cell>
          <cell r="Y22">
            <v>0</v>
          </cell>
          <cell r="Z22">
            <v>0</v>
          </cell>
          <cell r="AA22">
            <v>0</v>
          </cell>
          <cell r="AB22">
            <v>0</v>
          </cell>
          <cell r="AC22">
            <v>0</v>
          </cell>
          <cell r="AD22">
            <v>0</v>
          </cell>
          <cell r="AE22">
            <v>0</v>
          </cell>
          <cell r="AF22">
            <v>42.4</v>
          </cell>
          <cell r="AG22">
            <v>28.22</v>
          </cell>
          <cell r="AH22">
            <v>14.04</v>
          </cell>
          <cell r="AI22">
            <v>9.4489999999999998</v>
          </cell>
          <cell r="AJ22">
            <v>17.46</v>
          </cell>
          <cell r="AK22">
            <v>46.649120000000003</v>
          </cell>
          <cell r="AL22">
            <v>43.407069999999997</v>
          </cell>
          <cell r="AM22">
            <v>49.543370000000003</v>
          </cell>
          <cell r="AN22">
            <v>50.733370000000001</v>
          </cell>
          <cell r="AO22">
            <v>81.841369999999998</v>
          </cell>
          <cell r="AP22">
            <v>26.696000000000002</v>
          </cell>
          <cell r="AQ22">
            <v>10.23</v>
          </cell>
          <cell r="AR22">
            <v>6</v>
          </cell>
          <cell r="AS22">
            <v>5.8</v>
          </cell>
          <cell r="AT22">
            <v>5.8</v>
          </cell>
          <cell r="AU22">
            <v>5.8</v>
          </cell>
          <cell r="AV22">
            <v>6.9591380000000003</v>
          </cell>
          <cell r="AW22">
            <v>7.2730710000000016</v>
          </cell>
          <cell r="AX22">
            <v>7.2730710000000016</v>
          </cell>
          <cell r="AY22">
            <v>7.2730710000000016</v>
          </cell>
          <cell r="AZ22">
            <v>5.4780709999999999</v>
          </cell>
        </row>
        <row r="23">
          <cell r="A23" t="str">
            <v>BG08/19</v>
          </cell>
          <cell r="B23" t="str">
            <v>BG08/19</v>
          </cell>
          <cell r="C23" t="str">
            <v xml:space="preserve">    Bono Global VIII (12,125%)</v>
          </cell>
          <cell r="Y23">
            <v>0</v>
          </cell>
          <cell r="Z23">
            <v>0</v>
          </cell>
          <cell r="AA23">
            <v>0</v>
          </cell>
          <cell r="AB23">
            <v>0</v>
          </cell>
          <cell r="AC23">
            <v>0</v>
          </cell>
          <cell r="AD23">
            <v>0</v>
          </cell>
          <cell r="AE23">
            <v>0</v>
          </cell>
          <cell r="AF23">
            <v>0</v>
          </cell>
          <cell r="AG23">
            <v>57.033000000000001</v>
          </cell>
          <cell r="AH23">
            <v>57.033000000000001</v>
          </cell>
          <cell r="AI23">
            <v>91.572000000000003</v>
          </cell>
          <cell r="AJ23">
            <v>106.163358</v>
          </cell>
          <cell r="AK23">
            <v>116.831</v>
          </cell>
          <cell r="AL23">
            <v>147.18100000000001</v>
          </cell>
          <cell r="AM23">
            <v>148.03100000000001</v>
          </cell>
          <cell r="AN23">
            <v>150.30600000000001</v>
          </cell>
          <cell r="AO23">
            <v>145.10599999999999</v>
          </cell>
          <cell r="AP23">
            <v>30.060748</v>
          </cell>
          <cell r="AQ23">
            <v>26.96</v>
          </cell>
          <cell r="AR23">
            <v>20.96</v>
          </cell>
          <cell r="AS23">
            <v>14.56</v>
          </cell>
          <cell r="AT23">
            <v>15</v>
          </cell>
          <cell r="AU23">
            <v>15</v>
          </cell>
          <cell r="AV23">
            <v>17.838999999999999</v>
          </cell>
          <cell r="AW23">
            <v>17.652999999999999</v>
          </cell>
          <cell r="AX23">
            <v>17.652999999999999</v>
          </cell>
          <cell r="AY23">
            <v>17.652999999999999</v>
          </cell>
          <cell r="AZ23">
            <v>10.5</v>
          </cell>
        </row>
        <row r="24">
          <cell r="A24" t="str">
            <v>BG09/09</v>
          </cell>
          <cell r="B24" t="str">
            <v>BG09/09</v>
          </cell>
          <cell r="C24" t="str">
            <v xml:space="preserve">    Bono Global IX (11,75%)</v>
          </cell>
          <cell r="Y24">
            <v>0</v>
          </cell>
          <cell r="Z24">
            <v>0</v>
          </cell>
          <cell r="AA24">
            <v>0</v>
          </cell>
          <cell r="AB24">
            <v>0</v>
          </cell>
          <cell r="AC24">
            <v>0</v>
          </cell>
          <cell r="AD24">
            <v>0</v>
          </cell>
          <cell r="AE24">
            <v>0</v>
          </cell>
          <cell r="AG24">
            <v>0</v>
          </cell>
          <cell r="AH24">
            <v>9</v>
          </cell>
          <cell r="AI24">
            <v>1.387</v>
          </cell>
          <cell r="AJ24">
            <v>17.001999999999999</v>
          </cell>
          <cell r="AK24">
            <v>48.667999999999999</v>
          </cell>
          <cell r="AL24">
            <v>102.801</v>
          </cell>
          <cell r="AM24">
            <v>122.14100000000001</v>
          </cell>
          <cell r="AN24">
            <v>106.741</v>
          </cell>
          <cell r="AO24">
            <v>103.941</v>
          </cell>
          <cell r="AP24">
            <v>80.578000000000003</v>
          </cell>
          <cell r="AQ24">
            <v>90.83</v>
          </cell>
          <cell r="AR24">
            <v>65</v>
          </cell>
          <cell r="AS24">
            <v>34.4</v>
          </cell>
          <cell r="AT24">
            <v>33.200000000000003</v>
          </cell>
          <cell r="AU24">
            <v>33.200000000000003</v>
          </cell>
          <cell r="AV24">
            <v>19.407143000000001</v>
          </cell>
          <cell r="AW24">
            <v>7.445549999999999</v>
          </cell>
          <cell r="AX24">
            <v>7.445549999999999</v>
          </cell>
          <cell r="AY24">
            <v>7.445549999999999</v>
          </cell>
          <cell r="AZ24">
            <v>22.580116</v>
          </cell>
        </row>
        <row r="25">
          <cell r="A25" t="str">
            <v>BG10/20</v>
          </cell>
          <cell r="B25" t="str">
            <v>BG10/20</v>
          </cell>
          <cell r="C25" t="str">
            <v xml:space="preserve">    Bono Global X (12%)</v>
          </cell>
          <cell r="Y25">
            <v>0</v>
          </cell>
          <cell r="Z25">
            <v>0</v>
          </cell>
          <cell r="AA25">
            <v>0</v>
          </cell>
          <cell r="AB25">
            <v>0</v>
          </cell>
          <cell r="AC25">
            <v>0</v>
          </cell>
          <cell r="AD25">
            <v>0</v>
          </cell>
          <cell r="AE25">
            <v>0</v>
          </cell>
          <cell r="AJ25">
            <v>0</v>
          </cell>
          <cell r="AK25">
            <v>48.152000000000001</v>
          </cell>
          <cell r="AL25">
            <v>63.591999999999999</v>
          </cell>
          <cell r="AM25">
            <v>70.021000000000001</v>
          </cell>
          <cell r="AN25">
            <v>73.206999999999994</v>
          </cell>
          <cell r="AO25">
            <v>77.697000000000003</v>
          </cell>
          <cell r="AP25">
            <v>27.675000000000001</v>
          </cell>
          <cell r="AQ25">
            <v>28.13</v>
          </cell>
          <cell r="AR25">
            <v>24.13</v>
          </cell>
          <cell r="AS25">
            <v>17.63</v>
          </cell>
          <cell r="AT25">
            <v>18.8</v>
          </cell>
          <cell r="AU25">
            <v>18.8</v>
          </cell>
          <cell r="AV25">
            <v>3.6710000000000003</v>
          </cell>
          <cell r="AW25">
            <v>3.5060000000000002</v>
          </cell>
          <cell r="AX25">
            <v>3.5060000000000002</v>
          </cell>
          <cell r="AY25">
            <v>3.5060000000000002</v>
          </cell>
          <cell r="AZ25">
            <v>0</v>
          </cell>
        </row>
        <row r="26">
          <cell r="A26" t="str">
            <v>BG11/10</v>
          </cell>
          <cell r="B26" t="str">
            <v>BG11/10</v>
          </cell>
          <cell r="C26" t="str">
            <v xml:space="preserve">    Bono Global XI (11,375%)</v>
          </cell>
          <cell r="Y26">
            <v>0</v>
          </cell>
          <cell r="Z26">
            <v>0</v>
          </cell>
          <cell r="AA26">
            <v>0</v>
          </cell>
          <cell r="AB26">
            <v>0</v>
          </cell>
          <cell r="AC26">
            <v>0</v>
          </cell>
          <cell r="AD26">
            <v>0</v>
          </cell>
          <cell r="AE26">
            <v>0</v>
          </cell>
          <cell r="AJ26">
            <v>0</v>
          </cell>
          <cell r="AK26">
            <v>31.12</v>
          </cell>
          <cell r="AL26">
            <v>53.7</v>
          </cell>
          <cell r="AM26">
            <v>54.94</v>
          </cell>
          <cell r="AN26">
            <v>46.74</v>
          </cell>
          <cell r="AO26">
            <v>37.479999999999997</v>
          </cell>
          <cell r="AP26">
            <v>36.200000000000003</v>
          </cell>
          <cell r="AQ26">
            <v>37.51</v>
          </cell>
          <cell r="AR26">
            <v>42.51</v>
          </cell>
          <cell r="AS26">
            <v>13.809999999999999</v>
          </cell>
          <cell r="AT26">
            <v>11.1</v>
          </cell>
          <cell r="AU26">
            <v>11.1</v>
          </cell>
          <cell r="AV26">
            <v>14.361145</v>
          </cell>
          <cell r="AW26">
            <v>14.361145</v>
          </cell>
          <cell r="AX26">
            <v>14.361145</v>
          </cell>
          <cell r="AY26">
            <v>14.361145</v>
          </cell>
          <cell r="AZ26">
            <v>14.361145</v>
          </cell>
        </row>
        <row r="27">
          <cell r="A27" t="str">
            <v>BG12/15</v>
          </cell>
          <cell r="B27" t="str">
            <v>BG12/15</v>
          </cell>
          <cell r="C27" t="str">
            <v xml:space="preserve">    Bono Global XII (11,75%)</v>
          </cell>
          <cell r="Y27">
            <v>0</v>
          </cell>
          <cell r="Z27">
            <v>0</v>
          </cell>
          <cell r="AA27">
            <v>0</v>
          </cell>
          <cell r="AB27">
            <v>0</v>
          </cell>
          <cell r="AC27">
            <v>0</v>
          </cell>
          <cell r="AD27">
            <v>0</v>
          </cell>
          <cell r="AE27">
            <v>0</v>
          </cell>
          <cell r="AJ27">
            <v>0</v>
          </cell>
          <cell r="AK27">
            <v>0</v>
          </cell>
          <cell r="AL27">
            <v>46.408000000000001</v>
          </cell>
          <cell r="AM27">
            <v>84.468050000000005</v>
          </cell>
          <cell r="AN27">
            <v>93.944999999999993</v>
          </cell>
          <cell r="AO27">
            <v>132.97999999999999</v>
          </cell>
          <cell r="AP27">
            <v>122.376</v>
          </cell>
          <cell r="AQ27">
            <v>114.17</v>
          </cell>
          <cell r="AR27">
            <v>124.17</v>
          </cell>
          <cell r="AS27">
            <v>52.17</v>
          </cell>
          <cell r="AT27">
            <v>67.7</v>
          </cell>
          <cell r="AU27">
            <v>67.7</v>
          </cell>
          <cell r="AV27">
            <v>54.313147999999998</v>
          </cell>
          <cell r="AW27">
            <v>52.736148</v>
          </cell>
          <cell r="AX27">
            <v>52.736148</v>
          </cell>
          <cell r="AY27">
            <v>52.736148</v>
          </cell>
          <cell r="AZ27">
            <v>42.451148000000003</v>
          </cell>
        </row>
        <row r="28">
          <cell r="A28" t="str">
            <v>BG13/30</v>
          </cell>
          <cell r="B28" t="str">
            <v>BG13/30</v>
          </cell>
          <cell r="C28" t="str">
            <v xml:space="preserve">    Bono Global XIII (10,25%)</v>
          </cell>
          <cell r="Y28">
            <v>0</v>
          </cell>
          <cell r="Z28">
            <v>0</v>
          </cell>
          <cell r="AA28">
            <v>0</v>
          </cell>
          <cell r="AB28">
            <v>0</v>
          </cell>
          <cell r="AC28">
            <v>0</v>
          </cell>
          <cell r="AD28">
            <v>0</v>
          </cell>
          <cell r="AE28">
            <v>0</v>
          </cell>
          <cell r="AJ28">
            <v>0</v>
          </cell>
          <cell r="AK28">
            <v>0</v>
          </cell>
          <cell r="AL28">
            <v>0</v>
          </cell>
          <cell r="AM28">
            <v>86.18</v>
          </cell>
          <cell r="AN28">
            <v>107.38</v>
          </cell>
          <cell r="AO28">
            <v>100.926</v>
          </cell>
          <cell r="AP28">
            <v>56</v>
          </cell>
          <cell r="AQ28">
            <v>53.5</v>
          </cell>
          <cell r="AR28">
            <v>53.5</v>
          </cell>
          <cell r="AS28">
            <v>9.1000000000000014</v>
          </cell>
          <cell r="AT28">
            <v>11.8</v>
          </cell>
          <cell r="AU28">
            <v>11.8</v>
          </cell>
          <cell r="AV28">
            <v>10.379</v>
          </cell>
          <cell r="AW28">
            <v>9.8360000000000003</v>
          </cell>
          <cell r="AX28">
            <v>9.8360000000000003</v>
          </cell>
          <cell r="AY28">
            <v>9.8360000000000003</v>
          </cell>
          <cell r="AZ28">
            <v>9</v>
          </cell>
        </row>
        <row r="29">
          <cell r="A29" t="str">
            <v>BG14/31</v>
          </cell>
          <cell r="B29" t="str">
            <v>BG14/31</v>
          </cell>
          <cell r="AO29">
            <v>32.89</v>
          </cell>
          <cell r="AP29">
            <v>0</v>
          </cell>
          <cell r="AQ29">
            <v>0</v>
          </cell>
          <cell r="AR29">
            <v>0</v>
          </cell>
          <cell r="AS29">
            <v>0</v>
          </cell>
          <cell r="AT29">
            <v>0</v>
          </cell>
          <cell r="AU29">
            <v>0</v>
          </cell>
          <cell r="AV29">
            <v>0</v>
          </cell>
          <cell r="AW29">
            <v>0</v>
          </cell>
          <cell r="AX29">
            <v>0</v>
          </cell>
          <cell r="AY29">
            <v>0</v>
          </cell>
          <cell r="AZ29">
            <v>0</v>
          </cell>
        </row>
        <row r="30">
          <cell r="A30" t="str">
            <v>BG15/12</v>
          </cell>
          <cell r="B30" t="str">
            <v>BG15/12</v>
          </cell>
          <cell r="C30" t="str">
            <v xml:space="preserve">    Bono Global XV (12,375%)</v>
          </cell>
          <cell r="AO30">
            <v>101.166652</v>
          </cell>
          <cell r="AP30">
            <v>75.071672000000007</v>
          </cell>
          <cell r="AQ30">
            <v>89.21</v>
          </cell>
          <cell r="AR30">
            <v>89.21</v>
          </cell>
          <cell r="AS30">
            <v>55.41</v>
          </cell>
          <cell r="AT30">
            <v>56</v>
          </cell>
          <cell r="AU30">
            <v>56</v>
          </cell>
          <cell r="AV30">
            <v>40.558121999999997</v>
          </cell>
          <cell r="AW30">
            <v>34.250121999999998</v>
          </cell>
          <cell r="AX30">
            <v>34.250121999999998</v>
          </cell>
          <cell r="AY30">
            <v>34.250121999999998</v>
          </cell>
          <cell r="AZ30">
            <v>12.654121999999999</v>
          </cell>
        </row>
        <row r="31">
          <cell r="A31" t="str">
            <v>BG16/08$</v>
          </cell>
          <cell r="B31" t="str">
            <v>BG16/08$</v>
          </cell>
          <cell r="C31" t="str">
            <v xml:space="preserve">    Bono Global XVI (10,00%-12,00%)</v>
          </cell>
          <cell r="AP31">
            <v>25.463875000000002</v>
          </cell>
          <cell r="AQ31">
            <v>24.72</v>
          </cell>
          <cell r="AR31">
            <v>24.72</v>
          </cell>
          <cell r="AS31">
            <v>0.61999999999999744</v>
          </cell>
          <cell r="AT31">
            <v>0.41379310344827586</v>
          </cell>
          <cell r="AU31">
            <v>0.41379310344827586</v>
          </cell>
          <cell r="AV31">
            <v>2.4453376000000002</v>
          </cell>
          <cell r="AW31">
            <v>2.5692773529411763</v>
          </cell>
          <cell r="AX31">
            <v>3.0331746527777779</v>
          </cell>
          <cell r="AY31">
            <v>3.0331746527777779</v>
          </cell>
          <cell r="AZ31">
            <v>3.2346078902229842</v>
          </cell>
        </row>
        <row r="32">
          <cell r="A32" t="str">
            <v>BG17/08</v>
          </cell>
          <cell r="B32" t="str">
            <v>BG17/08</v>
          </cell>
          <cell r="C32" t="str">
            <v xml:space="preserve">    Bono Global XVII (7,00%-15,50%)</v>
          </cell>
          <cell r="AP32">
            <v>585.03255100000001</v>
          </cell>
          <cell r="AQ32">
            <v>657.86</v>
          </cell>
          <cell r="AR32">
            <v>707.86</v>
          </cell>
          <cell r="AS32">
            <v>102.65999999999997</v>
          </cell>
          <cell r="AT32">
            <v>132.80000000000001</v>
          </cell>
          <cell r="AU32">
            <v>132.80000000000001</v>
          </cell>
          <cell r="AV32">
            <v>134.02792700000001</v>
          </cell>
          <cell r="AW32">
            <v>181.42144200000001</v>
          </cell>
          <cell r="AX32">
            <v>181.42144200000001</v>
          </cell>
          <cell r="AY32">
            <v>181.42144200000001</v>
          </cell>
          <cell r="AZ32">
            <v>127.93207200000001</v>
          </cell>
        </row>
        <row r="33">
          <cell r="A33" t="str">
            <v>BG18/18</v>
          </cell>
          <cell r="B33" t="str">
            <v>BG18/18</v>
          </cell>
          <cell r="C33" t="str">
            <v xml:space="preserve">    Bono Global XVIII (12,25%)</v>
          </cell>
          <cell r="AP33">
            <v>405.88698799999997</v>
          </cell>
          <cell r="AQ33">
            <v>495.74</v>
          </cell>
          <cell r="AR33">
            <v>545.74</v>
          </cell>
          <cell r="AS33">
            <v>86.639999999999986</v>
          </cell>
          <cell r="AT33">
            <v>133.1</v>
          </cell>
          <cell r="AU33">
            <v>133.1</v>
          </cell>
          <cell r="AV33">
            <v>61.616723999999998</v>
          </cell>
          <cell r="AW33">
            <v>73.137315999999998</v>
          </cell>
          <cell r="AX33">
            <v>73.137315999999998</v>
          </cell>
          <cell r="AY33">
            <v>77.616976605000005</v>
          </cell>
          <cell r="AZ33">
            <v>85.524321</v>
          </cell>
        </row>
        <row r="34">
          <cell r="A34" t="str">
            <v>BG19/31</v>
          </cell>
          <cell r="B34" t="str">
            <v>BG19/31</v>
          </cell>
          <cell r="C34" t="str">
            <v xml:space="preserve">    Bono Global XIX (12,00%)</v>
          </cell>
          <cell r="AP34">
            <v>660.144228</v>
          </cell>
          <cell r="AQ34">
            <v>721.21</v>
          </cell>
          <cell r="AR34">
            <v>761.21</v>
          </cell>
          <cell r="AS34">
            <v>28.009999999999991</v>
          </cell>
          <cell r="AT34">
            <v>59.2</v>
          </cell>
          <cell r="AU34">
            <v>59.2</v>
          </cell>
          <cell r="AV34">
            <v>44.760497999999998</v>
          </cell>
          <cell r="AW34">
            <v>41.028532000000006</v>
          </cell>
          <cell r="AX34">
            <v>41.028532000000006</v>
          </cell>
          <cell r="AY34">
            <v>43.490243919999998</v>
          </cell>
          <cell r="AZ34">
            <v>22.321114999999999</v>
          </cell>
        </row>
        <row r="35">
          <cell r="C35" t="str">
            <v>EURONOTAS</v>
          </cell>
          <cell r="Y35">
            <v>0</v>
          </cell>
          <cell r="Z35">
            <v>0</v>
          </cell>
          <cell r="AA35">
            <v>0</v>
          </cell>
          <cell r="AB35">
            <v>6.53</v>
          </cell>
          <cell r="AC35">
            <v>6.53</v>
          </cell>
          <cell r="AD35">
            <v>16.94746</v>
          </cell>
          <cell r="AE35">
            <v>16.94746</v>
          </cell>
          <cell r="AF35">
            <v>86.409007999999986</v>
          </cell>
          <cell r="AG35">
            <v>129.17941389999999</v>
          </cell>
          <cell r="AH35">
            <v>208.7865963017432</v>
          </cell>
          <cell r="AI35">
            <v>251.90361920000001</v>
          </cell>
          <cell r="AJ35">
            <v>240.18870648000001</v>
          </cell>
          <cell r="AK35">
            <v>217.44167419999997</v>
          </cell>
          <cell r="AL35">
            <v>239.71397999999999</v>
          </cell>
          <cell r="AM35">
            <v>242.27451199999999</v>
          </cell>
          <cell r="AN35">
            <v>243.76698899999994</v>
          </cell>
          <cell r="AO35">
            <v>230.56722800000003</v>
          </cell>
          <cell r="AP35">
            <v>140.26377999999997</v>
          </cell>
          <cell r="AQ35">
            <v>93.345708999999999</v>
          </cell>
          <cell r="AR35">
            <v>87.345708999999999</v>
          </cell>
          <cell r="AS35">
            <v>85.101651022019496</v>
          </cell>
          <cell r="AT35">
            <v>45.406896551724138</v>
          </cell>
          <cell r="AU35">
            <v>43.7</v>
          </cell>
          <cell r="AV35">
            <v>37.022897508081293</v>
          </cell>
          <cell r="AW35">
            <v>30.851939058823532</v>
          </cell>
          <cell r="AX35">
            <v>30.288414000000003</v>
          </cell>
          <cell r="AY35">
            <v>30.288414000000003</v>
          </cell>
          <cell r="AZ35">
            <v>13.342235548885078</v>
          </cell>
          <cell r="BA35">
            <v>11.277416988003427</v>
          </cell>
        </row>
        <row r="36">
          <cell r="A36" t="str">
            <v>EL/ARP-61</v>
          </cell>
          <cell r="B36" t="str">
            <v>LEXP</v>
          </cell>
          <cell r="C36" t="str">
            <v xml:space="preserve">    Euronota LXI $-2007</v>
          </cell>
          <cell r="AB36">
            <v>0.32</v>
          </cell>
          <cell r="AC36">
            <v>0.32</v>
          </cell>
          <cell r="AD36">
            <v>1.3</v>
          </cell>
          <cell r="AE36">
            <v>1.3</v>
          </cell>
          <cell r="AF36">
            <v>22.4</v>
          </cell>
          <cell r="AG36">
            <v>32.28</v>
          </cell>
          <cell r="AH36">
            <v>42.16</v>
          </cell>
          <cell r="AI36">
            <v>42.9</v>
          </cell>
          <cell r="AJ36">
            <v>39.6</v>
          </cell>
          <cell r="AK36">
            <v>43.26</v>
          </cell>
          <cell r="AL36">
            <v>57.16</v>
          </cell>
          <cell r="AM36">
            <v>64.397000000000006</v>
          </cell>
          <cell r="AN36">
            <v>61.64</v>
          </cell>
          <cell r="AO36">
            <v>54.96</v>
          </cell>
          <cell r="AP36">
            <v>13.62</v>
          </cell>
          <cell r="AQ36">
            <v>14.03</v>
          </cell>
          <cell r="AR36">
            <v>8.0299999999999994</v>
          </cell>
          <cell r="AS36">
            <v>7.2299999999999995</v>
          </cell>
          <cell r="AT36">
            <v>2.6551724137931036</v>
          </cell>
          <cell r="AU36">
            <v>2.0263157894736845</v>
          </cell>
          <cell r="AV36">
            <v>0.38425786666666667</v>
          </cell>
          <cell r="AW36">
            <v>0.30294117647058827</v>
          </cell>
          <cell r="AX36">
            <v>0.3576388888888889</v>
          </cell>
          <cell r="AY36">
            <v>0.3576388888888889</v>
          </cell>
          <cell r="AZ36">
            <v>0.4943283018867925</v>
          </cell>
        </row>
        <row r="37">
          <cell r="A37" t="str">
            <v>EL/ARP-68</v>
          </cell>
          <cell r="B37" t="str">
            <v>LEXP2</v>
          </cell>
          <cell r="C37" t="str">
            <v xml:space="preserve">    Euronota LXVIII $-2002</v>
          </cell>
          <cell r="AB37">
            <v>6.21</v>
          </cell>
          <cell r="AC37">
            <v>6.21</v>
          </cell>
          <cell r="AD37">
            <v>10.7</v>
          </cell>
          <cell r="AE37">
            <v>10.7</v>
          </cell>
          <cell r="AF37">
            <v>9.6199999999999992</v>
          </cell>
          <cell r="AG37">
            <v>21.805</v>
          </cell>
          <cell r="AH37">
            <v>33.99</v>
          </cell>
          <cell r="AI37">
            <v>54.88</v>
          </cell>
          <cell r="AJ37">
            <v>63.5</v>
          </cell>
          <cell r="AK37">
            <v>73.828999999999994</v>
          </cell>
          <cell r="AL37">
            <v>74.459999999999994</v>
          </cell>
          <cell r="AM37">
            <v>52.73</v>
          </cell>
          <cell r="AN37">
            <v>54.46</v>
          </cell>
          <cell r="AO37">
            <v>34.450000000000003</v>
          </cell>
          <cell r="AP37">
            <v>14.36</v>
          </cell>
          <cell r="AQ37">
            <v>15.13</v>
          </cell>
          <cell r="AR37">
            <v>15.13</v>
          </cell>
          <cell r="AS37">
            <v>11.43</v>
          </cell>
          <cell r="AT37">
            <v>4.5517241379310347</v>
          </cell>
          <cell r="AU37">
            <v>3.4736842105263159</v>
          </cell>
          <cell r="AV37">
            <v>2.8319999999999999</v>
          </cell>
          <cell r="AW37">
            <v>3.164705882352941</v>
          </cell>
          <cell r="AX37">
            <v>3.7361111111111112</v>
          </cell>
          <cell r="AY37">
            <v>3.7361111111111112</v>
          </cell>
          <cell r="AZ37">
            <v>4.4814322469982848</v>
          </cell>
        </row>
        <row r="38">
          <cell r="A38" t="str">
            <v>EL/USD-50</v>
          </cell>
          <cell r="B38">
            <v>1</v>
          </cell>
          <cell r="C38" t="str">
            <v xml:space="preserve">    Euronota L (Libor + 270 p.b.)</v>
          </cell>
          <cell r="AD38">
            <v>4.9474600000000004</v>
          </cell>
          <cell r="AE38">
            <v>4.9474600000000004</v>
          </cell>
          <cell r="AF38">
            <v>4.5999999999999996</v>
          </cell>
          <cell r="AG38">
            <v>4.5999999999999996</v>
          </cell>
          <cell r="AH38">
            <v>4.5999999999999996</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EL/USD-74</v>
          </cell>
          <cell r="B39">
            <v>2</v>
          </cell>
          <cell r="C39" t="str">
            <v xml:space="preserve">    Euronota LXXIV (Spread ajustable)</v>
          </cell>
          <cell r="AF39">
            <v>22.286999999999999</v>
          </cell>
          <cell r="AG39">
            <v>13.907</v>
          </cell>
          <cell r="AH39">
            <v>5.5269999999999992</v>
          </cell>
          <cell r="AI39">
            <v>25.374000000000002</v>
          </cell>
          <cell r="AJ39">
            <v>32.103000000000002</v>
          </cell>
          <cell r="AK39">
            <v>6.8</v>
          </cell>
          <cell r="AL39">
            <v>10.95</v>
          </cell>
          <cell r="AM39">
            <v>19.928000000000001</v>
          </cell>
          <cell r="AN39">
            <v>21.844000000000001</v>
          </cell>
          <cell r="AO39">
            <v>14.593999999999999</v>
          </cell>
          <cell r="AP39">
            <v>6.944</v>
          </cell>
          <cell r="AQ39">
            <v>0.52</v>
          </cell>
          <cell r="AR39">
            <v>0.52</v>
          </cell>
          <cell r="AS39">
            <v>0.52</v>
          </cell>
          <cell r="AT39">
            <v>1.7</v>
          </cell>
          <cell r="AU39">
            <v>1.7</v>
          </cell>
          <cell r="AV39">
            <v>0</v>
          </cell>
          <cell r="AW39">
            <v>0</v>
          </cell>
          <cell r="AX39">
            <v>0</v>
          </cell>
          <cell r="AY39">
            <v>0</v>
          </cell>
          <cell r="AZ39">
            <v>0</v>
          </cell>
        </row>
        <row r="40">
          <cell r="A40" t="str">
            <v>EL/USD-79</v>
          </cell>
          <cell r="B40">
            <v>3</v>
          </cell>
          <cell r="C40" t="str">
            <v xml:space="preserve">    Euronota LXXIX Dls. (Glob IV-25bp)</v>
          </cell>
          <cell r="AF40">
            <v>9.93</v>
          </cell>
          <cell r="AG40">
            <v>25.64</v>
          </cell>
          <cell r="AH40">
            <v>43.198999999999998</v>
          </cell>
          <cell r="AI40">
            <v>66.379000000000005</v>
          </cell>
          <cell r="AJ40">
            <v>56.850999999999999</v>
          </cell>
          <cell r="AK40">
            <v>48.686</v>
          </cell>
          <cell r="AL40">
            <v>47.594000000000001</v>
          </cell>
          <cell r="AM40">
            <v>53.543999999999997</v>
          </cell>
          <cell r="AN40">
            <v>52.552</v>
          </cell>
          <cell r="AO40">
            <v>52.851999999999997</v>
          </cell>
          <cell r="AP40">
            <v>0</v>
          </cell>
          <cell r="AQ40">
            <v>11.76</v>
          </cell>
          <cell r="AR40">
            <v>11.76</v>
          </cell>
          <cell r="AS40">
            <v>11.76</v>
          </cell>
          <cell r="AT40">
            <v>32.5</v>
          </cell>
          <cell r="AU40">
            <v>32.5</v>
          </cell>
          <cell r="AV40">
            <v>3.8490000000000002</v>
          </cell>
          <cell r="AW40">
            <v>5.7000000000000002E-2</v>
          </cell>
          <cell r="AX40">
            <v>5.7000000000000002E-2</v>
          </cell>
          <cell r="AY40">
            <v>5.7000000000000002E-2</v>
          </cell>
          <cell r="AZ40">
            <v>0</v>
          </cell>
        </row>
        <row r="41">
          <cell r="A41" t="str">
            <v>EL/USD-91</v>
          </cell>
          <cell r="B41">
            <v>6</v>
          </cell>
          <cell r="C41" t="str">
            <v xml:space="preserve">    Euronota XCI (Libor + 575 p.b.)</v>
          </cell>
          <cell r="AH41">
            <v>32.839680000000001</v>
          </cell>
          <cell r="AI41">
            <v>31.989000000000001</v>
          </cell>
          <cell r="AJ41">
            <v>29.569680000000002</v>
          </cell>
          <cell r="AK41">
            <v>25.779979999999998</v>
          </cell>
          <cell r="AL41">
            <v>25.779979999999998</v>
          </cell>
          <cell r="AM41">
            <v>25.779979999999998</v>
          </cell>
          <cell r="AN41">
            <v>25.779979999999998</v>
          </cell>
          <cell r="AO41">
            <v>15.346349999999999</v>
          </cell>
          <cell r="AP41">
            <v>0</v>
          </cell>
          <cell r="AQ41">
            <v>0</v>
          </cell>
          <cell r="AR41">
            <v>0</v>
          </cell>
          <cell r="AS41">
            <v>0</v>
          </cell>
          <cell r="AT41">
            <v>2.5</v>
          </cell>
          <cell r="AU41">
            <v>2.5</v>
          </cell>
          <cell r="AV41">
            <v>0</v>
          </cell>
          <cell r="AW41">
            <v>0</v>
          </cell>
          <cell r="AX41">
            <v>0</v>
          </cell>
          <cell r="AY41">
            <v>0</v>
          </cell>
          <cell r="AZ41">
            <v>0</v>
          </cell>
        </row>
        <row r="42">
          <cell r="A42" t="str">
            <v>EL/EUR-81</v>
          </cell>
          <cell r="B42">
            <v>4</v>
          </cell>
          <cell r="C42" t="str">
            <v xml:space="preserve">    Euronota LXXXI Euro (6 cup. Fijos)</v>
          </cell>
          <cell r="AF42">
            <v>17.572008</v>
          </cell>
          <cell r="AG42">
            <v>30.947413899999997</v>
          </cell>
          <cell r="AH42">
            <v>43.956043956043793</v>
          </cell>
          <cell r="AI42">
            <v>17.144371199999998</v>
          </cell>
          <cell r="AJ42">
            <v>16.133892060000001</v>
          </cell>
          <cell r="AK42">
            <v>15.341957399999998</v>
          </cell>
          <cell r="AL42">
            <v>20.042863999999998</v>
          </cell>
          <cell r="AM42">
            <v>22.440443999999999</v>
          </cell>
          <cell r="AN42">
            <v>23.816793000000001</v>
          </cell>
          <cell r="AO42">
            <v>26.961506000000004</v>
          </cell>
          <cell r="AP42">
            <v>88.293269999999993</v>
          </cell>
          <cell r="AQ42">
            <v>30.312714000000003</v>
          </cell>
          <cell r="AR42">
            <v>30.312714000000003</v>
          </cell>
          <cell r="AS42">
            <v>31.630174576717266</v>
          </cell>
          <cell r="AU42">
            <v>4.9407114624505946</v>
          </cell>
          <cell r="AV42">
            <v>23.554329622697264</v>
          </cell>
          <cell r="AW42">
            <v>21.085992000000001</v>
          </cell>
          <cell r="AX42">
            <v>20.168064000000001</v>
          </cell>
          <cell r="AY42">
            <v>20.168064000000001</v>
          </cell>
          <cell r="AZ42">
            <v>4.5050249999999998</v>
          </cell>
        </row>
        <row r="43">
          <cell r="A43" t="str">
            <v>EL/EUR-90</v>
          </cell>
          <cell r="B43">
            <v>5</v>
          </cell>
          <cell r="C43" t="str">
            <v xml:space="preserve">    Euronota XC Euro (9,5%)</v>
          </cell>
          <cell r="AH43">
            <v>2.5148723456994042</v>
          </cell>
          <cell r="AI43">
            <v>13.237248000000001</v>
          </cell>
          <cell r="AJ43">
            <v>2.4110423999999999</v>
          </cell>
          <cell r="AK43">
            <v>2.2926959999999998</v>
          </cell>
          <cell r="AL43">
            <v>2.2819199999999999</v>
          </cell>
          <cell r="AM43">
            <v>2.1153599999999999</v>
          </cell>
          <cell r="AN43">
            <v>2.24952</v>
          </cell>
          <cell r="AO43">
            <v>30.05574</v>
          </cell>
          <cell r="AP43">
            <v>15.77121</v>
          </cell>
          <cell r="AQ43">
            <v>20.217645000000001</v>
          </cell>
          <cell r="AR43">
            <v>20.217645000000001</v>
          </cell>
          <cell r="AS43">
            <v>21.096350557066415</v>
          </cell>
          <cell r="AU43">
            <v>6.0770750988142321</v>
          </cell>
          <cell r="AV43">
            <v>4.9256230913210501</v>
          </cell>
          <cell r="AW43">
            <v>4.8010000000000002</v>
          </cell>
          <cell r="AX43">
            <v>4.5919999999999996</v>
          </cell>
          <cell r="AY43">
            <v>4.5919999999999996</v>
          </cell>
          <cell r="AZ43">
            <v>2.5743</v>
          </cell>
        </row>
        <row r="44">
          <cell r="A44" t="str">
            <v>EL/EUR-92</v>
          </cell>
          <cell r="B44">
            <v>7</v>
          </cell>
          <cell r="C44" t="str">
            <v xml:space="preserve">    Euronota XCII Euro (15% y 8%)</v>
          </cell>
          <cell r="AJ44">
            <v>2.0092020000000002E-2</v>
          </cell>
          <cell r="AK44">
            <v>1.9105799999999999E-2</v>
          </cell>
          <cell r="AL44">
            <v>1.9016000000000002E-2</v>
          </cell>
          <cell r="AM44">
            <v>1.7628000000000001E-2</v>
          </cell>
          <cell r="AN44">
            <v>1.8746000000000002E-2</v>
          </cell>
          <cell r="AO44">
            <v>1.7732000000000001E-2</v>
          </cell>
          <cell r="AP44">
            <v>0</v>
          </cell>
          <cell r="AQ44">
            <v>0</v>
          </cell>
          <cell r="AR44">
            <v>0</v>
          </cell>
          <cell r="AS44">
            <v>0</v>
          </cell>
          <cell r="AT44">
            <v>0</v>
          </cell>
          <cell r="AU44">
            <v>0</v>
          </cell>
          <cell r="AV44">
            <v>0</v>
          </cell>
          <cell r="AW44">
            <v>0</v>
          </cell>
          <cell r="AX44">
            <v>0</v>
          </cell>
          <cell r="AY44">
            <v>0</v>
          </cell>
          <cell r="AZ44">
            <v>0</v>
          </cell>
        </row>
        <row r="45">
          <cell r="A45" t="str">
            <v>EL/EUR-108</v>
          </cell>
          <cell r="B45">
            <v>8</v>
          </cell>
          <cell r="C45" t="str">
            <v xml:space="preserve">    Euronota CVIII Euro (10,25%)</v>
          </cell>
          <cell r="AK45">
            <v>1.4329350000000001</v>
          </cell>
          <cell r="AL45">
            <v>1.4261999999999999</v>
          </cell>
          <cell r="AM45">
            <v>1.3220999999999998</v>
          </cell>
          <cell r="AN45">
            <v>1.40595</v>
          </cell>
          <cell r="AO45">
            <v>1.3299000000000001</v>
          </cell>
          <cell r="AP45">
            <v>1.2752999999999999</v>
          </cell>
          <cell r="AQ45">
            <v>1.3753500000000001</v>
          </cell>
          <cell r="AR45">
            <v>1.3753500000000001</v>
          </cell>
          <cell r="AS45">
            <v>1.4351258882358104</v>
          </cell>
          <cell r="AT45">
            <v>1.5</v>
          </cell>
          <cell r="AU45">
            <v>1.5</v>
          </cell>
          <cell r="AV45">
            <v>1.4776869273963151</v>
          </cell>
          <cell r="AW45">
            <v>1.4403000000000001</v>
          </cell>
          <cell r="AX45">
            <v>1.3775999999999999</v>
          </cell>
          <cell r="AY45">
            <v>1.3775999999999999</v>
          </cell>
          <cell r="AZ45">
            <v>1.28715</v>
          </cell>
        </row>
        <row r="47">
          <cell r="C47" t="str">
            <v>BONO CUPON CERO</v>
          </cell>
          <cell r="Y47">
            <v>0</v>
          </cell>
          <cell r="Z47">
            <v>0</v>
          </cell>
          <cell r="AA47">
            <v>0</v>
          </cell>
          <cell r="AB47">
            <v>0</v>
          </cell>
          <cell r="AC47">
            <v>0</v>
          </cell>
          <cell r="AD47">
            <v>0</v>
          </cell>
          <cell r="AE47">
            <v>0</v>
          </cell>
          <cell r="AF47">
            <v>0</v>
          </cell>
          <cell r="AG47">
            <v>0</v>
          </cell>
          <cell r="AH47">
            <v>0</v>
          </cell>
          <cell r="AI47">
            <v>0</v>
          </cell>
          <cell r="AJ47">
            <v>8.7715999999999994</v>
          </cell>
          <cell r="AK47">
            <v>9.0609999999999999</v>
          </cell>
          <cell r="AL47">
            <v>31.981630500000001</v>
          </cell>
          <cell r="AM47">
            <v>36.134961799999999</v>
          </cell>
          <cell r="AN47">
            <v>29.712810449999999</v>
          </cell>
          <cell r="AO47">
            <v>15.287155500000001</v>
          </cell>
          <cell r="AP47">
            <v>15.020344</v>
          </cell>
          <cell r="AQ47">
            <v>15.409499339835733</v>
          </cell>
          <cell r="AR47">
            <v>15.409499339835733</v>
          </cell>
          <cell r="AS47">
            <v>15.798215863626556</v>
          </cell>
          <cell r="AT47">
            <v>16.17846972936</v>
          </cell>
          <cell r="AU47">
            <v>16.567879999999999</v>
          </cell>
          <cell r="AV47">
            <v>28.852815563774502</v>
          </cell>
          <cell r="AW47">
            <v>20.92089764438758</v>
          </cell>
          <cell r="AX47">
            <v>21.399956771834184</v>
          </cell>
          <cell r="AY47">
            <v>21.884338778474657</v>
          </cell>
          <cell r="AZ47">
            <v>8.686855923786867</v>
          </cell>
          <cell r="BA47">
            <v>0</v>
          </cell>
        </row>
        <row r="48">
          <cell r="A48" t="str">
            <v>ZCBMA00</v>
          </cell>
          <cell r="B48">
            <v>1</v>
          </cell>
          <cell r="AL48">
            <v>3.9319999999999999</v>
          </cell>
          <cell r="AM48">
            <v>3.9904000000000002</v>
          </cell>
        </row>
        <row r="49">
          <cell r="A49" t="str">
            <v>ZCBMB01</v>
          </cell>
          <cell r="B49">
            <v>2</v>
          </cell>
          <cell r="AL49">
            <v>1.8784000000000001</v>
          </cell>
          <cell r="AM49">
            <v>1.9172</v>
          </cell>
          <cell r="AN49">
            <v>1.9558</v>
          </cell>
          <cell r="AO49">
            <v>1.9936</v>
          </cell>
          <cell r="AP49">
            <v>0</v>
          </cell>
          <cell r="AQ49">
            <v>0</v>
          </cell>
          <cell r="AR49">
            <v>0</v>
          </cell>
          <cell r="AS49">
            <v>0</v>
          </cell>
          <cell r="AT49">
            <v>0</v>
          </cell>
          <cell r="AU49">
            <v>0</v>
          </cell>
          <cell r="AV49">
            <v>0</v>
          </cell>
          <cell r="AW49">
            <v>0</v>
          </cell>
          <cell r="AX49">
            <v>0</v>
          </cell>
          <cell r="AY49">
            <v>0</v>
          </cell>
          <cell r="AZ49">
            <v>0</v>
          </cell>
        </row>
        <row r="50">
          <cell r="A50" t="str">
            <v>ZCBMC01</v>
          </cell>
          <cell r="B50">
            <v>3</v>
          </cell>
          <cell r="AL50">
            <v>6.8813355000000005</v>
          </cell>
          <cell r="AM50">
            <v>7.0420617999999999</v>
          </cell>
          <cell r="AN50">
            <v>3.4633969499999999</v>
          </cell>
          <cell r="AO50">
            <v>3.5390160000000002</v>
          </cell>
          <cell r="AP50">
            <v>0</v>
          </cell>
          <cell r="AQ50">
            <v>0</v>
          </cell>
          <cell r="AR50">
            <v>0</v>
          </cell>
          <cell r="AS50">
            <v>0</v>
          </cell>
          <cell r="AT50">
            <v>0</v>
          </cell>
          <cell r="AU50">
            <v>0</v>
          </cell>
          <cell r="AV50">
            <v>0</v>
          </cell>
          <cell r="AW50">
            <v>0</v>
          </cell>
          <cell r="AX50">
            <v>0</v>
          </cell>
          <cell r="AY50">
            <v>0</v>
          </cell>
          <cell r="AZ50">
            <v>0</v>
          </cell>
        </row>
        <row r="51">
          <cell r="A51" t="str">
            <v>ZCBMD02</v>
          </cell>
          <cell r="B51">
            <v>4</v>
          </cell>
          <cell r="AL51">
            <v>1.6165799999999999</v>
          </cell>
          <cell r="AM51">
            <v>4.9761600000000001</v>
          </cell>
          <cell r="AN51">
            <v>5.1025799999999997</v>
          </cell>
          <cell r="AO51">
            <v>1.742</v>
          </cell>
          <cell r="AP51">
            <v>1.7837799999999999</v>
          </cell>
          <cell r="AQ51">
            <v>1.82592</v>
          </cell>
          <cell r="AR51">
            <v>1.82592</v>
          </cell>
          <cell r="AS51">
            <v>1.8680718248175181</v>
          </cell>
          <cell r="AT51">
            <v>1.9092960000000001</v>
          </cell>
          <cell r="AU51">
            <v>1.948</v>
          </cell>
          <cell r="AV51">
            <v>11.159609555934503</v>
          </cell>
          <cell r="AW51">
            <v>0</v>
          </cell>
          <cell r="AX51">
            <v>0</v>
          </cell>
          <cell r="AY51">
            <v>0</v>
          </cell>
          <cell r="AZ51">
            <v>0</v>
          </cell>
        </row>
        <row r="52">
          <cell r="A52" t="str">
            <v>ZCBME03</v>
          </cell>
          <cell r="B52">
            <v>5</v>
          </cell>
          <cell r="AJ52">
            <v>2.7275999999999998</v>
          </cell>
          <cell r="AK52">
            <v>2.8111999999999999</v>
          </cell>
          <cell r="AL52">
            <v>11.217815</v>
          </cell>
          <cell r="AM52">
            <v>11.545640000000001</v>
          </cell>
          <cell r="AN52">
            <v>11.8734185</v>
          </cell>
          <cell r="AO52">
            <v>8.0125395000000008</v>
          </cell>
          <cell r="AP52">
            <v>13.236564</v>
          </cell>
          <cell r="AQ52">
            <v>13.583579339835733</v>
          </cell>
          <cell r="AR52">
            <v>13.583579339835733</v>
          </cell>
          <cell r="AS52">
            <v>13.930144038809038</v>
          </cell>
          <cell r="AT52">
            <v>14.26917372936</v>
          </cell>
          <cell r="AU52">
            <v>14.61988</v>
          </cell>
          <cell r="AV52">
            <v>8.8391351890400003</v>
          </cell>
          <cell r="AW52">
            <v>11.845345728131422</v>
          </cell>
          <cell r="AX52">
            <v>12.107737688090348</v>
          </cell>
          <cell r="AY52">
            <v>12.373045114271044</v>
          </cell>
          <cell r="AZ52">
            <v>3.9016303080082122</v>
          </cell>
          <cell r="BA52">
            <v>0.99655246406570841</v>
          </cell>
        </row>
        <row r="53">
          <cell r="A53" t="str">
            <v>ZCBMF04</v>
          </cell>
          <cell r="B53">
            <v>6</v>
          </cell>
          <cell r="AJ53">
            <v>6.0440000000000005</v>
          </cell>
          <cell r="AK53">
            <v>6.2497999999999996</v>
          </cell>
          <cell r="AL53">
            <v>6.4554999999999998</v>
          </cell>
          <cell r="AM53">
            <v>6.6635</v>
          </cell>
          <cell r="AN53">
            <v>7.3176150000000009</v>
          </cell>
          <cell r="AO53">
            <v>0</v>
          </cell>
          <cell r="AP53">
            <v>0</v>
          </cell>
          <cell r="AQ53">
            <v>0</v>
          </cell>
          <cell r="AR53">
            <v>0</v>
          </cell>
          <cell r="AV53">
            <v>8.8540708188000004</v>
          </cell>
          <cell r="AW53">
            <v>9.075551916256158</v>
          </cell>
          <cell r="AX53">
            <v>9.2922190837438379</v>
          </cell>
          <cell r="AY53">
            <v>9.5112936642036132</v>
          </cell>
          <cell r="AZ53">
            <v>4.7852256157786544</v>
          </cell>
          <cell r="BA53">
            <v>0.9138756486042694</v>
          </cell>
        </row>
        <row r="55">
          <cell r="C55" t="str">
            <v>PRÉSTAMOS GARANTIZADOS</v>
          </cell>
          <cell r="AS55">
            <v>2435.1400000000003</v>
          </cell>
          <cell r="AT55">
            <v>1227.9212460689657</v>
          </cell>
          <cell r="AU55">
            <v>1083.1671530242957</v>
          </cell>
          <cell r="AV55">
            <v>1231.5528822479944</v>
          </cell>
          <cell r="AW55">
            <v>1391.7043524386834</v>
          </cell>
          <cell r="AX55">
            <v>1676.6553702031479</v>
          </cell>
          <cell r="AY55">
            <v>1732.1357990309925</v>
          </cell>
          <cell r="AZ55">
            <v>1668.8835355035119</v>
          </cell>
        </row>
        <row r="57">
          <cell r="A57" t="str">
            <v>P FRB</v>
          </cell>
          <cell r="C57" t="str">
            <v>FRB</v>
          </cell>
          <cell r="AS57">
            <v>62.940000000000005</v>
          </cell>
          <cell r="AT57">
            <v>31.846337793103451</v>
          </cell>
          <cell r="AU57">
            <v>28.092116780320374</v>
          </cell>
          <cell r="AV57">
            <v>17.376780521739132</v>
          </cell>
          <cell r="AW57">
            <v>19.636461764705889</v>
          </cell>
          <cell r="AX57">
            <v>23.657020984299521</v>
          </cell>
          <cell r="AY57">
            <v>24.439830434782618</v>
          </cell>
          <cell r="AZ57">
            <v>23.54736311432621</v>
          </cell>
        </row>
        <row r="58">
          <cell r="A58" t="str">
            <v>P BG01/03</v>
          </cell>
          <cell r="C58" t="str">
            <v>BG01/03</v>
          </cell>
          <cell r="AS58">
            <v>1.2000000000000002</v>
          </cell>
          <cell r="AT58">
            <v>0.60717517241379315</v>
          </cell>
          <cell r="AU58">
            <v>0.53559803203661338</v>
          </cell>
          <cell r="AV58">
            <v>0.5957753321739131</v>
          </cell>
          <cell r="AW58">
            <v>0.673250117647059</v>
          </cell>
          <cell r="AX58">
            <v>0.81109786231884073</v>
          </cell>
          <cell r="AY58">
            <v>0.83793704347826115</v>
          </cell>
          <cell r="AZ58">
            <v>0.80733816391975566</v>
          </cell>
        </row>
        <row r="59">
          <cell r="A59" t="str">
            <v>P BG04/06</v>
          </cell>
          <cell r="C59" t="str">
            <v>BG04/06</v>
          </cell>
          <cell r="AS59">
            <v>20</v>
          </cell>
          <cell r="AT59">
            <v>10.119586206896553</v>
          </cell>
          <cell r="AU59">
            <v>8.9266338672768892</v>
          </cell>
          <cell r="AV59">
            <v>9.929588869565217</v>
          </cell>
          <cell r="AW59">
            <v>11.220835294117649</v>
          </cell>
          <cell r="AX59">
            <v>13.51829770531401</v>
          </cell>
          <cell r="AY59">
            <v>13.965617391304349</v>
          </cell>
          <cell r="AZ59">
            <v>13.455636065329259</v>
          </cell>
        </row>
        <row r="60">
          <cell r="A60" t="str">
            <v>P BG05/17</v>
          </cell>
          <cell r="C60" t="str">
            <v>BG05/17</v>
          </cell>
          <cell r="AS60">
            <v>70.199999999999989</v>
          </cell>
          <cell r="AT60">
            <v>35.51974758620689</v>
          </cell>
          <cell r="AU60">
            <v>31.332484874141873</v>
          </cell>
          <cell r="AV60">
            <v>63.549368765217388</v>
          </cell>
          <cell r="AW60">
            <v>71.813345882352948</v>
          </cell>
          <cell r="AX60">
            <v>86.517105314009669</v>
          </cell>
          <cell r="AY60">
            <v>89.379951304347841</v>
          </cell>
          <cell r="AZ60">
            <v>86.116070818107261</v>
          </cell>
        </row>
        <row r="61">
          <cell r="A61" t="str">
            <v>P BG06/27</v>
          </cell>
          <cell r="C61" t="str">
            <v>BG06/27</v>
          </cell>
          <cell r="AS61">
            <v>232.1</v>
          </cell>
          <cell r="AT61">
            <v>117.43779793103448</v>
          </cell>
          <cell r="AU61">
            <v>103.59358602974829</v>
          </cell>
          <cell r="AV61">
            <v>115.23287883130433</v>
          </cell>
          <cell r="AW61">
            <v>130.21779358823531</v>
          </cell>
          <cell r="AX61">
            <v>156.87984487016911</v>
          </cell>
          <cell r="AY61">
            <v>162.07098982608701</v>
          </cell>
          <cell r="AZ61">
            <v>156.15265653814609</v>
          </cell>
        </row>
        <row r="62">
          <cell r="A62" t="str">
            <v>P BG07/05</v>
          </cell>
          <cell r="C62" t="str">
            <v>BG07/05</v>
          </cell>
          <cell r="AS62">
            <v>0.20000000000000018</v>
          </cell>
          <cell r="AT62">
            <v>0.10119586206896562</v>
          </cell>
          <cell r="AU62">
            <v>8.9266338672768994E-2</v>
          </cell>
          <cell r="AV62">
            <v>9.9295888695652285E-2</v>
          </cell>
          <cell r="AW62">
            <v>0.11220835294117662</v>
          </cell>
          <cell r="AX62">
            <v>0.13518297705314028</v>
          </cell>
          <cell r="AY62">
            <v>0.13965617391304366</v>
          </cell>
          <cell r="AZ62">
            <v>0.13455636065329274</v>
          </cell>
        </row>
        <row r="63">
          <cell r="A63" t="str">
            <v>P BG08/19</v>
          </cell>
          <cell r="C63" t="str">
            <v>BG08/19</v>
          </cell>
          <cell r="AS63">
            <v>6.4</v>
          </cell>
          <cell r="AT63">
            <v>3.2382675862068959</v>
          </cell>
          <cell r="AU63">
            <v>2.8565228375286043</v>
          </cell>
          <cell r="AV63">
            <v>3.1774684382608691</v>
          </cell>
          <cell r="AW63">
            <v>3.5906672941176474</v>
          </cell>
          <cell r="AX63">
            <v>4.3258552657004836</v>
          </cell>
          <cell r="AY63">
            <v>4.4689975652173919</v>
          </cell>
          <cell r="AZ63">
            <v>4.3058035409053623</v>
          </cell>
        </row>
        <row r="64">
          <cell r="A64" t="str">
            <v>P BG09/09</v>
          </cell>
          <cell r="C64" t="str">
            <v>BG09/09</v>
          </cell>
          <cell r="AS64">
            <v>30.6</v>
          </cell>
          <cell r="AT64">
            <v>15.482966896551723</v>
          </cell>
          <cell r="AU64">
            <v>13.65774981693364</v>
          </cell>
          <cell r="AV64">
            <v>15.192270970434782</v>
          </cell>
          <cell r="AW64">
            <v>17.167878000000002</v>
          </cell>
          <cell r="AX64">
            <v>20.682995489130434</v>
          </cell>
          <cell r="AY64">
            <v>21.367394608695651</v>
          </cell>
          <cell r="AZ64">
            <v>20.58712317995376</v>
          </cell>
        </row>
        <row r="65">
          <cell r="A65" t="str">
            <v>P BG10/20</v>
          </cell>
          <cell r="C65" t="str">
            <v>BG10/20</v>
          </cell>
          <cell r="AS65">
            <v>6.5</v>
          </cell>
          <cell r="AT65">
            <v>3.2888655172413794</v>
          </cell>
          <cell r="AU65">
            <v>2.9011560068649893</v>
          </cell>
          <cell r="AV65">
            <v>3.2271163826086959</v>
          </cell>
          <cell r="AW65">
            <v>3.6467714705882361</v>
          </cell>
          <cell r="AX65">
            <v>4.3934467542270541</v>
          </cell>
          <cell r="AY65">
            <v>4.5388256521739141</v>
          </cell>
          <cell r="AZ65">
            <v>4.3730817212320101</v>
          </cell>
        </row>
        <row r="66">
          <cell r="A66" t="str">
            <v>P BG11/10</v>
          </cell>
          <cell r="C66" t="str">
            <v>BG11/10</v>
          </cell>
          <cell r="AS66">
            <v>28.7</v>
          </cell>
          <cell r="AT66">
            <v>14.521606206896553</v>
          </cell>
          <cell r="AU66">
            <v>12.809719599542337</v>
          </cell>
          <cell r="AV66">
            <v>14.248960027826088</v>
          </cell>
          <cell r="AW66">
            <v>16.101898647058828</v>
          </cell>
          <cell r="AX66">
            <v>19.398757207125609</v>
          </cell>
          <cell r="AY66">
            <v>20.040660956521748</v>
          </cell>
          <cell r="AZ66">
            <v>19.30883775374749</v>
          </cell>
        </row>
        <row r="67">
          <cell r="A67" t="str">
            <v>P BG12/15</v>
          </cell>
          <cell r="C67" t="str">
            <v>BG12/15</v>
          </cell>
          <cell r="AS67">
            <v>72</v>
          </cell>
          <cell r="AT67">
            <v>36.430510344827589</v>
          </cell>
          <cell r="AU67">
            <v>32.135881922196802</v>
          </cell>
          <cell r="AV67">
            <v>35.746519930434786</v>
          </cell>
          <cell r="AW67">
            <v>40.395007058823538</v>
          </cell>
          <cell r="AX67">
            <v>48.665871739130445</v>
          </cell>
          <cell r="AY67">
            <v>50.276222608695662</v>
          </cell>
          <cell r="AZ67">
            <v>48.440289835185332</v>
          </cell>
        </row>
        <row r="68">
          <cell r="A68" t="str">
            <v>P BG13/30</v>
          </cell>
          <cell r="C68" t="str">
            <v>BG13/30</v>
          </cell>
          <cell r="AS68">
            <v>44.4</v>
          </cell>
          <cell r="AT68">
            <v>22.465481379310344</v>
          </cell>
          <cell r="AU68">
            <v>19.817127185354689</v>
          </cell>
          <cell r="AV68">
            <v>22.043687290434775</v>
          </cell>
          <cell r="AW68">
            <v>24.91025435294117</v>
          </cell>
          <cell r="AX68">
            <v>30.01062090579709</v>
          </cell>
          <cell r="AY68">
            <v>31.003670608695643</v>
          </cell>
          <cell r="AZ68">
            <v>29.871512065030942</v>
          </cell>
        </row>
        <row r="69">
          <cell r="A69" t="str">
            <v>P BG14/31</v>
          </cell>
          <cell r="C69" t="str">
            <v>BG14/31</v>
          </cell>
          <cell r="AS69">
            <v>0</v>
          </cell>
          <cell r="AT69">
            <v>0</v>
          </cell>
          <cell r="AU69">
            <v>0</v>
          </cell>
          <cell r="AV69">
            <v>0</v>
          </cell>
          <cell r="AW69">
            <v>0</v>
          </cell>
          <cell r="AX69">
            <v>0</v>
          </cell>
          <cell r="AY69">
            <v>0</v>
          </cell>
          <cell r="AZ69">
            <v>0</v>
          </cell>
        </row>
        <row r="70">
          <cell r="A70" t="str">
            <v>P BG15/12</v>
          </cell>
          <cell r="C70" t="str">
            <v>BG15/12</v>
          </cell>
          <cell r="AS70">
            <v>33.799999999999997</v>
          </cell>
          <cell r="AT70">
            <v>17.10210068965517</v>
          </cell>
          <cell r="AU70">
            <v>15.08601123569794</v>
          </cell>
          <cell r="AV70">
            <v>16.781005189565214</v>
          </cell>
          <cell r="AW70">
            <v>18.963211647058824</v>
          </cell>
          <cell r="AX70">
            <v>22.845923121980675</v>
          </cell>
          <cell r="AY70">
            <v>23.601893391304351</v>
          </cell>
          <cell r="AZ70">
            <v>22.740024950406447</v>
          </cell>
        </row>
        <row r="71">
          <cell r="A71" t="str">
            <v>P BG16/08$</v>
          </cell>
          <cell r="C71" t="str">
            <v>BG16/08$</v>
          </cell>
          <cell r="AS71">
            <v>24.1</v>
          </cell>
          <cell r="AT71">
            <v>8.7100724137931049</v>
          </cell>
          <cell r="AU71">
            <v>7.6832812929061811</v>
          </cell>
          <cell r="AV71">
            <v>8.5465389913043488</v>
          </cell>
          <cell r="AW71">
            <v>9.6579332352941201</v>
          </cell>
          <cell r="AX71">
            <v>11.635391953502417</v>
          </cell>
          <cell r="AY71">
            <v>12.020406397515529</v>
          </cell>
          <cell r="AZ71">
            <v>11.581458184801255</v>
          </cell>
        </row>
        <row r="72">
          <cell r="A72" t="str">
            <v>P BG17/08</v>
          </cell>
          <cell r="C72" t="str">
            <v>BG17/08</v>
          </cell>
          <cell r="AS72">
            <v>605.20000000000005</v>
          </cell>
          <cell r="AT72">
            <v>306.21867862068967</v>
          </cell>
          <cell r="AU72">
            <v>270.11994082379869</v>
          </cell>
          <cell r="AV72">
            <v>300.46935919304349</v>
          </cell>
          <cell r="AW72">
            <v>339.54247600000008</v>
          </cell>
          <cell r="AX72">
            <v>409.06368856280199</v>
          </cell>
          <cell r="AY72">
            <v>422.59958226086968</v>
          </cell>
          <cell r="AZ72">
            <v>407.16754733686344</v>
          </cell>
        </row>
        <row r="73">
          <cell r="A73" t="str">
            <v>P BG18/18</v>
          </cell>
          <cell r="C73" t="str">
            <v>BG18/18</v>
          </cell>
          <cell r="AS73">
            <v>459.1</v>
          </cell>
          <cell r="AT73">
            <v>232.29510137931035</v>
          </cell>
          <cell r="AU73">
            <v>204.91088042334098</v>
          </cell>
          <cell r="AV73">
            <v>227.93371250086958</v>
          </cell>
          <cell r="AW73">
            <v>257.57427417647062</v>
          </cell>
          <cell r="AX73">
            <v>310.31252382548314</v>
          </cell>
          <cell r="AY73">
            <v>320.58074721739143</v>
          </cell>
          <cell r="AZ73">
            <v>308.87412587963325</v>
          </cell>
        </row>
        <row r="74">
          <cell r="A74" t="str">
            <v>P BG19/31</v>
          </cell>
          <cell r="C74" t="str">
            <v>BG19/31</v>
          </cell>
          <cell r="AS74">
            <v>733.2</v>
          </cell>
          <cell r="AT74">
            <v>370.98403034482766</v>
          </cell>
          <cell r="AU74">
            <v>327.25039757437082</v>
          </cell>
          <cell r="AV74">
            <v>364.01872795826097</v>
          </cell>
          <cell r="AW74">
            <v>411.35582188235315</v>
          </cell>
          <cell r="AX74">
            <v>495.58079387681181</v>
          </cell>
          <cell r="AY74">
            <v>511.97953356521771</v>
          </cell>
          <cell r="AZ74">
            <v>493.2836181549709</v>
          </cell>
        </row>
        <row r="75">
          <cell r="A75" t="str">
            <v>P EL/ARP-61</v>
          </cell>
          <cell r="C75" t="str">
            <v>EL/ARP-61</v>
          </cell>
          <cell r="AS75">
            <v>0.79999999999999982</v>
          </cell>
          <cell r="AT75">
            <v>0.27586206896551718</v>
          </cell>
          <cell r="AU75">
            <v>0.24334193485564046</v>
          </cell>
          <cell r="AV75">
            <v>0.27068270120259014</v>
          </cell>
          <cell r="AW75">
            <v>0.30588235294117649</v>
          </cell>
          <cell r="AX75">
            <v>0.36851166615273923</v>
          </cell>
          <cell r="AY75">
            <v>0.38070569578432673</v>
          </cell>
          <cell r="AZ75">
            <v>0.36680349654011368</v>
          </cell>
        </row>
        <row r="76">
          <cell r="A76" t="str">
            <v>P EL/ARP-68</v>
          </cell>
          <cell r="C76" t="str">
            <v>EL/ARP-68</v>
          </cell>
          <cell r="AS76">
            <v>3.7000000000000011</v>
          </cell>
          <cell r="AT76">
            <v>1.2758620689655176</v>
          </cell>
          <cell r="AU76">
            <v>1.1254564487073377</v>
          </cell>
          <cell r="AV76">
            <v>1.25190749306198</v>
          </cell>
          <cell r="AW76">
            <v>1.4147058823529417</v>
          </cell>
          <cell r="AX76">
            <v>1.7043664559564193</v>
          </cell>
          <cell r="AY76">
            <v>1.7607638430025114</v>
          </cell>
          <cell r="AZ76">
            <v>1.696466171498026</v>
          </cell>
        </row>
        <row r="77">
          <cell r="A77" t="str">
            <v>P EL/USD-74</v>
          </cell>
          <cell r="C77" t="str">
            <v>EL/USD-74</v>
          </cell>
          <cell r="AS77">
            <v>0</v>
          </cell>
          <cell r="AT77">
            <v>0</v>
          </cell>
          <cell r="AU77">
            <v>0</v>
          </cell>
          <cell r="AV77">
            <v>1.9724611950770088</v>
          </cell>
          <cell r="AW77">
            <v>2.2289605828329417</v>
          </cell>
          <cell r="AX77">
            <v>2.6853395440125611</v>
          </cell>
          <cell r="AY77">
            <v>2.7741972735721747</v>
          </cell>
          <cell r="AZ77">
            <v>2.6728921350701178</v>
          </cell>
        </row>
        <row r="78">
          <cell r="A78" t="str">
            <v>P EL/USD-79</v>
          </cell>
          <cell r="C78" t="str">
            <v>EL/USD-79</v>
          </cell>
          <cell r="AS78">
            <v>0</v>
          </cell>
          <cell r="AT78">
            <v>0</v>
          </cell>
          <cell r="AU78">
            <v>0</v>
          </cell>
          <cell r="AV78">
            <v>9.752252866587547</v>
          </cell>
          <cell r="AW78">
            <v>11.020438469307647</v>
          </cell>
          <cell r="AX78">
            <v>13.276869695190609</v>
          </cell>
          <cell r="AY78">
            <v>13.716200542346957</v>
          </cell>
          <cell r="AZ78">
            <v>13.215327151365919</v>
          </cell>
        </row>
        <row r="79">
          <cell r="A79" t="str">
            <v>P EL/USD-91</v>
          </cell>
          <cell r="C79" t="str">
            <v>EL/USD-91</v>
          </cell>
          <cell r="AS79">
            <v>0</v>
          </cell>
          <cell r="AT79">
            <v>0</v>
          </cell>
          <cell r="AU79">
            <v>0</v>
          </cell>
          <cell r="AV79">
            <v>0.13652291032653913</v>
          </cell>
          <cell r="AW79">
            <v>0.15427638654235296</v>
          </cell>
          <cell r="AX79">
            <v>0.18586442698013286</v>
          </cell>
          <cell r="AY79">
            <v>0.19201467007478265</v>
          </cell>
          <cell r="AZ79">
            <v>0.18500288582581853</v>
          </cell>
        </row>
        <row r="81">
          <cell r="A81" t="str">
            <v>TITULOS GOBIERNO PROVINCIAL</v>
          </cell>
        </row>
        <row r="83">
          <cell r="A83" t="str">
            <v>BPRV</v>
          </cell>
          <cell r="AJ83">
            <v>0</v>
          </cell>
          <cell r="AK83">
            <v>0</v>
          </cell>
          <cell r="AL83">
            <v>0</v>
          </cell>
          <cell r="AM83">
            <v>0</v>
          </cell>
          <cell r="AN83">
            <v>0</v>
          </cell>
          <cell r="AO83">
            <v>0</v>
          </cell>
          <cell r="AP83">
            <v>0</v>
          </cell>
          <cell r="AQ83">
            <v>0</v>
          </cell>
          <cell r="AR83">
            <v>0</v>
          </cell>
          <cell r="AS83">
            <v>0</v>
          </cell>
          <cell r="AT83">
            <v>0</v>
          </cell>
        </row>
        <row r="84">
          <cell r="A84" t="str">
            <v>GPTdF04-Albatros</v>
          </cell>
          <cell r="AJ84">
            <v>0</v>
          </cell>
          <cell r="AK84">
            <v>0</v>
          </cell>
          <cell r="AL84">
            <v>0</v>
          </cell>
          <cell r="AM84">
            <v>0</v>
          </cell>
          <cell r="AN84">
            <v>0</v>
          </cell>
          <cell r="AO84">
            <v>0</v>
          </cell>
          <cell r="AP84">
            <v>0</v>
          </cell>
          <cell r="AQ84">
            <v>0</v>
          </cell>
          <cell r="AR84">
            <v>0</v>
          </cell>
          <cell r="AS84">
            <v>0</v>
          </cell>
          <cell r="AT84">
            <v>0</v>
          </cell>
        </row>
        <row r="85">
          <cell r="A85" t="str">
            <v>GPM07-Aconcagua</v>
          </cell>
          <cell r="AJ85">
            <v>0</v>
          </cell>
          <cell r="AK85">
            <v>0</v>
          </cell>
          <cell r="AL85">
            <v>0</v>
          </cell>
          <cell r="AM85">
            <v>0</v>
          </cell>
          <cell r="AN85">
            <v>0</v>
          </cell>
          <cell r="AO85">
            <v>0</v>
          </cell>
          <cell r="AP85">
            <v>0</v>
          </cell>
          <cell r="AQ85">
            <v>0</v>
          </cell>
          <cell r="AR85">
            <v>0</v>
          </cell>
          <cell r="AS85">
            <v>0</v>
          </cell>
          <cell r="AT85">
            <v>0</v>
          </cell>
        </row>
        <row r="86">
          <cell r="A86" t="str">
            <v>GPM02</v>
          </cell>
          <cell r="AJ86">
            <v>0</v>
          </cell>
          <cell r="AK86">
            <v>0</v>
          </cell>
          <cell r="AL86">
            <v>0</v>
          </cell>
          <cell r="AM86">
            <v>0</v>
          </cell>
          <cell r="AN86">
            <v>0</v>
          </cell>
          <cell r="AO86">
            <v>0</v>
          </cell>
          <cell r="AP86">
            <v>0</v>
          </cell>
          <cell r="AQ86">
            <v>0</v>
          </cell>
          <cell r="AR86">
            <v>0</v>
          </cell>
          <cell r="AS86">
            <v>0</v>
          </cell>
          <cell r="AT86">
            <v>0</v>
          </cell>
        </row>
        <row r="97">
          <cell r="A97" t="str">
            <v>Para ingresar un nuevo bono insertar una fila sobre la línea</v>
          </cell>
        </row>
        <row r="100">
          <cell r="A100">
            <v>2099</v>
          </cell>
          <cell r="C100" t="str">
            <v xml:space="preserve">    Bocon Prov de Buenos Aires en pesos</v>
          </cell>
        </row>
        <row r="101">
          <cell r="A101">
            <v>2098</v>
          </cell>
          <cell r="C101" t="str">
            <v xml:space="preserve">    Bocon Prov de Buenos Aires en dólares</v>
          </cell>
        </row>
        <row r="102">
          <cell r="A102">
            <v>2177</v>
          </cell>
          <cell r="C102" t="str">
            <v xml:space="preserve">    Bono Estructurado en dólares - </v>
          </cell>
        </row>
        <row r="103">
          <cell r="A103" t="str">
            <v>BPBA1</v>
          </cell>
          <cell r="C103" t="str">
            <v xml:space="preserve">    Eurobono 97 en dólares</v>
          </cell>
        </row>
        <row r="104">
          <cell r="A104" t="str">
            <v>BPB2D</v>
          </cell>
          <cell r="C104" t="str">
            <v xml:space="preserve">    Eurobono 98 en dólares</v>
          </cell>
        </row>
        <row r="105">
          <cell r="A105" t="str">
            <v>BPB3C</v>
          </cell>
          <cell r="C105" t="str">
            <v xml:space="preserve">    Eurobono 98 en dólares</v>
          </cell>
        </row>
        <row r="106">
          <cell r="C106" t="str">
            <v xml:space="preserve">    Eurobono 98 en Marcos (150)</v>
          </cell>
        </row>
        <row r="107">
          <cell r="C107" t="str">
            <v xml:space="preserve">    Eurobono 01 en Marcos (250)</v>
          </cell>
        </row>
        <row r="108">
          <cell r="A108" t="str">
            <v>GPBX3-Francos Suizos</v>
          </cell>
          <cell r="C108" t="str">
            <v xml:space="preserve">    Eurobono 03 en Francos Suizos (150+50+75)</v>
          </cell>
        </row>
        <row r="109">
          <cell r="A109" t="str">
            <v>GPBX2-Euros</v>
          </cell>
          <cell r="B109">
            <v>7</v>
          </cell>
          <cell r="C109" t="str">
            <v xml:space="preserve">    Eurobono 02 en Euros (100)</v>
          </cell>
        </row>
        <row r="110">
          <cell r="A110" t="str">
            <v>PBAS2</v>
          </cell>
          <cell r="B110">
            <v>9</v>
          </cell>
          <cell r="C110" t="str">
            <v xml:space="preserve">    Eurobono 02 en Dólares</v>
          </cell>
          <cell r="AJ110">
            <v>9.68</v>
          </cell>
        </row>
        <row r="111">
          <cell r="A111" t="str">
            <v>GPBX4-Euros</v>
          </cell>
          <cell r="B111">
            <v>10</v>
          </cell>
          <cell r="C111" t="str">
            <v xml:space="preserve">    Eurobono 04 en Euros (175)</v>
          </cell>
        </row>
        <row r="112">
          <cell r="A112" t="str">
            <v>BGBX6-Euros</v>
          </cell>
          <cell r="B112" t="str">
            <v>para augusto son 11 y 15</v>
          </cell>
          <cell r="C112" t="str">
            <v xml:space="preserve">    Eurobono 06 en Euros (150+50)</v>
          </cell>
        </row>
        <row r="113">
          <cell r="A113" t="str">
            <v>BGBX1</v>
          </cell>
          <cell r="B113">
            <v>13</v>
          </cell>
          <cell r="C113" t="str">
            <v xml:space="preserve">    Eurobono 05 en Euros (300)</v>
          </cell>
        </row>
        <row r="114">
          <cell r="A114" t="str">
            <v>GPBX7</v>
          </cell>
          <cell r="B114">
            <v>14</v>
          </cell>
          <cell r="C114" t="str">
            <v xml:space="preserve">    Eurobono 10 en Dólares</v>
          </cell>
        </row>
        <row r="115">
          <cell r="A115" t="str">
            <v>GPBX3-Yenes</v>
          </cell>
          <cell r="B115">
            <v>16</v>
          </cell>
          <cell r="C115" t="str">
            <v xml:space="preserve">    Eurobono 03 en Yenes (3000)</v>
          </cell>
        </row>
        <row r="116">
          <cell r="A116" t="str">
            <v>GPBX4.1-Euros</v>
          </cell>
          <cell r="B116">
            <v>18</v>
          </cell>
          <cell r="C116" t="str">
            <v xml:space="preserve">    Eurobono 04 en Euros (100)</v>
          </cell>
        </row>
        <row r="117">
          <cell r="A117" t="str">
            <v>PX13D</v>
          </cell>
          <cell r="B117">
            <v>21</v>
          </cell>
          <cell r="C117" t="str">
            <v xml:space="preserve">    Eurobono 03 en Dólares</v>
          </cell>
        </row>
        <row r="118">
          <cell r="A118" t="str">
            <v>PX14D</v>
          </cell>
          <cell r="B118">
            <v>22</v>
          </cell>
          <cell r="C118" t="str">
            <v xml:space="preserve">    Eurobono 07 en Dólares</v>
          </cell>
        </row>
        <row r="119">
          <cell r="A119" t="str">
            <v>GPBX2.1-Euros</v>
          </cell>
          <cell r="B119">
            <v>23</v>
          </cell>
          <cell r="C119" t="str">
            <v xml:space="preserve">    Eurobono 02 en Euros (100)</v>
          </cell>
        </row>
        <row r="120">
          <cell r="A120" t="str">
            <v>GPBX3-Euros</v>
          </cell>
          <cell r="B120">
            <v>27</v>
          </cell>
          <cell r="C120" t="str">
            <v xml:space="preserve">    Eurobono 03 en Euros (300)</v>
          </cell>
        </row>
        <row r="121">
          <cell r="A121" t="str">
            <v>GPBX4.2-Euros</v>
          </cell>
          <cell r="B121">
            <v>28</v>
          </cell>
          <cell r="C121" t="str">
            <v xml:space="preserve">    Eurobono 04 en Euros (300)</v>
          </cell>
        </row>
        <row r="122">
          <cell r="A122" t="str">
            <v>PBAS3</v>
          </cell>
          <cell r="B122">
            <v>12</v>
          </cell>
          <cell r="C122" t="str">
            <v xml:space="preserve">    Euroletra 06/12/00 en dólares</v>
          </cell>
        </row>
        <row r="123">
          <cell r="B123">
            <v>12</v>
          </cell>
          <cell r="C123" t="str">
            <v xml:space="preserve">    Euroletra 19/06/00 en dólares</v>
          </cell>
        </row>
        <row r="124">
          <cell r="B124">
            <v>12</v>
          </cell>
          <cell r="C124" t="str">
            <v xml:space="preserve">    Euroletra 06/07/00 en Yenes (2500)</v>
          </cell>
        </row>
        <row r="125">
          <cell r="A125">
            <v>403</v>
          </cell>
          <cell r="B125">
            <v>12</v>
          </cell>
          <cell r="C125" t="str">
            <v xml:space="preserve">    Euroletra 05/01/01 en dólares</v>
          </cell>
        </row>
        <row r="126">
          <cell r="A126" t="str">
            <v>PBAS9</v>
          </cell>
          <cell r="B126">
            <v>17</v>
          </cell>
          <cell r="C126" t="str">
            <v xml:space="preserve">    Euroletra 30/03/01 en dólares</v>
          </cell>
        </row>
        <row r="127">
          <cell r="B127">
            <v>19</v>
          </cell>
          <cell r="C127" t="str">
            <v xml:space="preserve">    Euroletra 07/05/01 en dólares</v>
          </cell>
        </row>
        <row r="128">
          <cell r="B128">
            <v>20</v>
          </cell>
          <cell r="C128" t="str">
            <v xml:space="preserve">    Euroletra 15/03/01 en yenes</v>
          </cell>
        </row>
        <row r="129">
          <cell r="A129" t="str">
            <v>PX16P</v>
          </cell>
          <cell r="B129">
            <v>24</v>
          </cell>
          <cell r="C129" t="str">
            <v xml:space="preserve">    Euroletra 21/09/01 en pesos</v>
          </cell>
        </row>
        <row r="130">
          <cell r="B130">
            <v>25</v>
          </cell>
          <cell r="C130" t="str">
            <v xml:space="preserve">    Euroletra 01/11/01 en euro (75)</v>
          </cell>
        </row>
        <row r="131">
          <cell r="B131">
            <v>26</v>
          </cell>
          <cell r="C131" t="str">
            <v xml:space="preserve">    Euroletra 23/04/01 en dólares</v>
          </cell>
        </row>
        <row r="132">
          <cell r="A132" t="str">
            <v>PX21</v>
          </cell>
          <cell r="B132">
            <v>29</v>
          </cell>
          <cell r="C132" t="str">
            <v xml:space="preserve">    Euroletra 11/03/02 en dólares</v>
          </cell>
        </row>
        <row r="133">
          <cell r="A133" t="str">
            <v>GPBX6-u$s</v>
          </cell>
          <cell r="B133">
            <v>30</v>
          </cell>
          <cell r="C133" t="str">
            <v xml:space="preserve">    Eurobono 06 en Dólares</v>
          </cell>
        </row>
        <row r="134">
          <cell r="A134">
            <v>2442</v>
          </cell>
          <cell r="C134" t="str">
            <v xml:space="preserve">    Bonos  U$S V.2009 ES</v>
          </cell>
        </row>
      </sheetData>
      <sheetData sheetId="6" refreshError="1">
        <row r="4">
          <cell r="A4" t="str">
            <v>DNCI</v>
          </cell>
          <cell r="B4" t="str">
            <v>COD ISIN/MAE</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AP6">
            <v>217.8726373656001</v>
          </cell>
          <cell r="AQ6">
            <v>281.54207585956567</v>
          </cell>
          <cell r="AR6">
            <v>281.54207585956567</v>
          </cell>
          <cell r="AS6">
            <v>145.03458430170465</v>
          </cell>
          <cell r="AT6">
            <v>248.31763503035853</v>
          </cell>
          <cell r="AU6">
            <v>348.49338338500922</v>
          </cell>
          <cell r="AV6">
            <v>367.69050321904137</v>
          </cell>
          <cell r="AW6">
            <v>236.68643829754419</v>
          </cell>
          <cell r="AX6">
            <v>146.03587415262501</v>
          </cell>
          <cell r="AY6">
            <v>190.410398701535</v>
          </cell>
          <cell r="AZ6">
            <v>72.551636837226567</v>
          </cell>
        </row>
        <row r="7">
          <cell r="A7" t="str">
            <v>X</v>
          </cell>
        </row>
        <row r="8">
          <cell r="A8" t="str">
            <v>TITULOS GOBIERNO NACIONAL</v>
          </cell>
          <cell r="AP8">
            <v>217.8726373656001</v>
          </cell>
          <cell r="AQ8">
            <v>281.54207585956567</v>
          </cell>
          <cell r="AR8">
            <v>281.54207585956567</v>
          </cell>
          <cell r="AS8">
            <v>145.03458430170465</v>
          </cell>
          <cell r="AT8">
            <v>248.31763503035853</v>
          </cell>
          <cell r="AU8">
            <v>348.49338338500922</v>
          </cell>
          <cell r="AV8">
            <v>367.69050321904137</v>
          </cell>
          <cell r="AW8">
            <v>236.68643829754419</v>
          </cell>
          <cell r="AX8">
            <v>146.03587415262501</v>
          </cell>
          <cell r="AY8">
            <v>190.410398701535</v>
          </cell>
          <cell r="AZ8">
            <v>72.551636837226567</v>
          </cell>
        </row>
        <row r="9">
          <cell r="A9" t="str">
            <v>x</v>
          </cell>
        </row>
        <row r="10">
          <cell r="A10" t="str">
            <v>BRADY</v>
          </cell>
          <cell r="C10" t="str">
            <v>BONOS BRADY</v>
          </cell>
          <cell r="AP10">
            <v>62.198284999999998</v>
          </cell>
          <cell r="AQ10">
            <v>77.408969701936869</v>
          </cell>
          <cell r="AR10">
            <v>77.408969701936869</v>
          </cell>
          <cell r="AS10">
            <v>24.493741</v>
          </cell>
          <cell r="AT10">
            <v>18.907612371743177</v>
          </cell>
          <cell r="AU10">
            <v>14.63221022733044</v>
          </cell>
          <cell r="AV10">
            <v>49.490668344155871</v>
          </cell>
          <cell r="AW10">
            <v>38.949724775071317</v>
          </cell>
          <cell r="AX10">
            <v>9.2335294304624895</v>
          </cell>
          <cell r="AY10">
            <v>43.110792688857707</v>
          </cell>
          <cell r="AZ10">
            <v>10.689285</v>
          </cell>
        </row>
        <row r="11">
          <cell r="A11" t="str">
            <v>PAR</v>
          </cell>
          <cell r="B11" t="str">
            <v>XS0043119147</v>
          </cell>
          <cell r="AQ11">
            <v>4.5941259198691746</v>
          </cell>
          <cell r="AR11">
            <v>4.5941259198691746</v>
          </cell>
          <cell r="AS11">
            <v>0.74995000000000001</v>
          </cell>
          <cell r="AT11">
            <v>8.9520681660097363</v>
          </cell>
          <cell r="AU11">
            <v>3.0446464178066308</v>
          </cell>
          <cell r="AV11">
            <v>3.1921772727272701</v>
          </cell>
          <cell r="AW11">
            <v>2.7934322580645157</v>
          </cell>
          <cell r="AX11">
            <v>2.3936999999999999</v>
          </cell>
          <cell r="AY11">
            <v>13.449666555098485</v>
          </cell>
          <cell r="AZ11">
            <v>6.8098000000000001</v>
          </cell>
        </row>
        <row r="12">
          <cell r="A12" t="str">
            <v>DISD</v>
          </cell>
          <cell r="B12" t="str">
            <v>DISD</v>
          </cell>
          <cell r="AP12">
            <v>3.3118780000000001</v>
          </cell>
          <cell r="AQ12">
            <v>0.01</v>
          </cell>
          <cell r="AR12">
            <v>0.01</v>
          </cell>
          <cell r="AS12">
            <v>0.01</v>
          </cell>
          <cell r="AT12">
            <v>0</v>
          </cell>
          <cell r="AU12">
            <v>0</v>
          </cell>
          <cell r="AV12">
            <v>0</v>
          </cell>
          <cell r="AW12">
            <v>0</v>
          </cell>
          <cell r="AX12">
            <v>0</v>
          </cell>
          <cell r="AY12">
            <v>0</v>
          </cell>
          <cell r="AZ12">
            <v>2.9069000000000001E-2</v>
          </cell>
        </row>
        <row r="13">
          <cell r="A13" t="str">
            <v>FRB</v>
          </cell>
          <cell r="B13" t="str">
            <v>FRB</v>
          </cell>
          <cell r="AP13">
            <v>58.886406999999998</v>
          </cell>
          <cell r="AQ13">
            <v>72.804843782067692</v>
          </cell>
          <cell r="AR13">
            <v>72.804843782067692</v>
          </cell>
          <cell r="AS13">
            <v>23.733791</v>
          </cell>
          <cell r="AT13">
            <v>9.9555442057334407</v>
          </cell>
          <cell r="AU13">
            <v>11.587563809523809</v>
          </cell>
          <cell r="AV13">
            <v>46.2984910714286</v>
          </cell>
          <cell r="AW13">
            <v>36.156292517006804</v>
          </cell>
          <cell r="AX13">
            <v>6.8398294304624905</v>
          </cell>
          <cell r="AY13">
            <v>29.661126133759222</v>
          </cell>
          <cell r="AZ13">
            <v>3.8504160000000001</v>
          </cell>
        </row>
        <row r="14">
          <cell r="A14" t="str">
            <v>GLOB</v>
          </cell>
          <cell r="C14" t="str">
            <v>BONOS GLOBALES</v>
          </cell>
          <cell r="AP14">
            <v>137.69060399999998</v>
          </cell>
          <cell r="AQ14">
            <v>156.03224816414738</v>
          </cell>
          <cell r="AR14">
            <v>156.03224816414738</v>
          </cell>
          <cell r="AS14">
            <v>92.542647000000002</v>
          </cell>
          <cell r="AT14">
            <v>167.65580413304278</v>
          </cell>
          <cell r="AU14">
            <v>245.53783176566742</v>
          </cell>
          <cell r="AV14">
            <v>244.54113759582825</v>
          </cell>
          <cell r="AW14">
            <v>135.06476690622617</v>
          </cell>
          <cell r="AX14">
            <v>88.412021105486289</v>
          </cell>
          <cell r="AY14">
            <v>109.2458848843178</v>
          </cell>
          <cell r="AZ14">
            <v>45.746474000000006</v>
          </cell>
        </row>
        <row r="15">
          <cell r="A15" t="str">
            <v>BG01/03</v>
          </cell>
          <cell r="B15" t="str">
            <v>GD03</v>
          </cell>
          <cell r="C15" t="str">
            <v xml:space="preserve">    Bono Global I (8.375%)</v>
          </cell>
          <cell r="AP15">
            <v>13.164405</v>
          </cell>
          <cell r="AQ15">
            <v>12.18202479901894</v>
          </cell>
          <cell r="AR15">
            <v>12.18202479901894</v>
          </cell>
          <cell r="AS15">
            <v>7.6095360000000003</v>
          </cell>
          <cell r="AT15">
            <v>26.46417872340426</v>
          </cell>
          <cell r="AU15">
            <v>45.884269601401662</v>
          </cell>
          <cell r="AV15">
            <v>10.385784615384599</v>
          </cell>
          <cell r="AW15">
            <v>8.4074528735632192</v>
          </cell>
          <cell r="AX15">
            <v>2.2404169934640521</v>
          </cell>
          <cell r="AY15">
            <v>3.6423000000000001</v>
          </cell>
          <cell r="AZ15">
            <v>0.99211000000000005</v>
          </cell>
        </row>
        <row r="16">
          <cell r="A16" t="str">
            <v>BG02/99</v>
          </cell>
          <cell r="C16" t="str">
            <v xml:space="preserve">    Bono Global II (10.95%)</v>
          </cell>
          <cell r="AV16">
            <v>0</v>
          </cell>
          <cell r="AW16">
            <v>0</v>
          </cell>
          <cell r="AX16">
            <v>0</v>
          </cell>
          <cell r="AY16">
            <v>0</v>
          </cell>
          <cell r="AZ16">
            <v>0</v>
          </cell>
        </row>
        <row r="17">
          <cell r="A17" t="str">
            <v>BG03/01</v>
          </cell>
          <cell r="C17" t="str">
            <v xml:space="preserve">    Bono Global III</v>
          </cell>
          <cell r="AV17">
            <v>0</v>
          </cell>
          <cell r="AW17">
            <v>0</v>
          </cell>
          <cell r="AX17">
            <v>0</v>
          </cell>
          <cell r="AY17">
            <v>0</v>
          </cell>
          <cell r="AZ17">
            <v>0</v>
          </cell>
        </row>
        <row r="18">
          <cell r="A18" t="str">
            <v>BG04/06</v>
          </cell>
          <cell r="C18" t="str">
            <v xml:space="preserve">    Bono Global IV</v>
          </cell>
          <cell r="AP18">
            <v>0</v>
          </cell>
          <cell r="AQ18">
            <v>0</v>
          </cell>
          <cell r="AR18">
            <v>0</v>
          </cell>
          <cell r="AS18">
            <v>0</v>
          </cell>
          <cell r="AT18">
            <v>0</v>
          </cell>
          <cell r="AU18">
            <v>0</v>
          </cell>
          <cell r="AV18">
            <v>0</v>
          </cell>
          <cell r="AW18">
            <v>0</v>
          </cell>
          <cell r="AX18">
            <v>0</v>
          </cell>
          <cell r="AY18">
            <v>0</v>
          </cell>
          <cell r="AZ18">
            <v>0</v>
          </cell>
        </row>
        <row r="19">
          <cell r="A19" t="str">
            <v>BG05/17</v>
          </cell>
          <cell r="B19" t="str">
            <v>GE17</v>
          </cell>
          <cell r="C19" t="str">
            <v xml:space="preserve">    Bono GlobalI V Megabono</v>
          </cell>
          <cell r="AP19">
            <v>17.152754000000002</v>
          </cell>
          <cell r="AQ19">
            <v>17.739964374630109</v>
          </cell>
          <cell r="AR19">
            <v>17.739964374630109</v>
          </cell>
          <cell r="AS19">
            <v>7.8998619999999997</v>
          </cell>
          <cell r="AT19">
            <v>24.320558024691358</v>
          </cell>
          <cell r="AU19">
            <v>29.371451428571429</v>
          </cell>
          <cell r="AV19">
            <v>28.149777245509</v>
          </cell>
          <cell r="AW19">
            <v>15.625185314685316</v>
          </cell>
          <cell r="AX19">
            <v>9.8701688311688311</v>
          </cell>
          <cell r="AY19">
            <v>30.5242</v>
          </cell>
          <cell r="AZ19">
            <v>10.893579000000001</v>
          </cell>
        </row>
        <row r="20">
          <cell r="A20" t="str">
            <v>BG06/27</v>
          </cell>
          <cell r="B20" t="str">
            <v>GS27</v>
          </cell>
          <cell r="C20" t="str">
            <v xml:space="preserve">    Bono Global VI (9.75%)</v>
          </cell>
          <cell r="AP20">
            <v>7.2335820000000002</v>
          </cell>
          <cell r="AQ20">
            <v>6.2702418604651164</v>
          </cell>
          <cell r="AR20">
            <v>6.2702418604651164</v>
          </cell>
          <cell r="AS20">
            <v>0</v>
          </cell>
          <cell r="AT20">
            <v>0.55334666666666665</v>
          </cell>
          <cell r="AU20">
            <v>0</v>
          </cell>
          <cell r="AV20">
            <v>1.8070789473684199</v>
          </cell>
          <cell r="AW20">
            <v>0</v>
          </cell>
          <cell r="AZ20">
            <v>0.401696</v>
          </cell>
        </row>
        <row r="21">
          <cell r="A21" t="str">
            <v>BG07/05</v>
          </cell>
          <cell r="B21" t="str">
            <v>GD05</v>
          </cell>
          <cell r="C21" t="str">
            <v xml:space="preserve">    Bono Global VII (11%)</v>
          </cell>
          <cell r="AP21">
            <v>0.42497400000000002</v>
          </cell>
          <cell r="AQ21">
            <v>14.139646066803403</v>
          </cell>
          <cell r="AR21">
            <v>14.139646066803403</v>
          </cell>
          <cell r="AS21">
            <v>7.5768269999999998</v>
          </cell>
          <cell r="AT21">
            <v>10.594799999999999</v>
          </cell>
          <cell r="AU21">
            <v>32.610583079149272</v>
          </cell>
          <cell r="AV21">
            <v>25.776758974359002</v>
          </cell>
          <cell r="AW21">
            <v>22.520619512195122</v>
          </cell>
          <cell r="AX21">
            <v>1.969498947368421</v>
          </cell>
          <cell r="AY21">
            <v>5.4560242424242418</v>
          </cell>
          <cell r="AZ21">
            <v>3.639205</v>
          </cell>
        </row>
        <row r="22">
          <cell r="A22" t="str">
            <v>BG08/19</v>
          </cell>
          <cell r="B22" t="str">
            <v>GF19</v>
          </cell>
          <cell r="C22" t="str">
            <v xml:space="preserve">    Bono Global VIII (12,125%)</v>
          </cell>
          <cell r="AP22">
            <v>0</v>
          </cell>
          <cell r="AQ22">
            <v>0.20505554661085171</v>
          </cell>
          <cell r="AR22">
            <v>0.20505554661085171</v>
          </cell>
          <cell r="AS22">
            <v>0</v>
          </cell>
          <cell r="AT22">
            <v>1.1453935724266417</v>
          </cell>
          <cell r="AU22">
            <v>0</v>
          </cell>
          <cell r="AV22">
            <v>0</v>
          </cell>
          <cell r="AW22">
            <v>0</v>
          </cell>
        </row>
        <row r="23">
          <cell r="A23" t="str">
            <v>BG09/09</v>
          </cell>
          <cell r="B23" t="str">
            <v>GA09</v>
          </cell>
          <cell r="C23" t="str">
            <v xml:space="preserve">    Bono Global IX (11,75%)</v>
          </cell>
          <cell r="AP23">
            <v>5.1980230000000001</v>
          </cell>
          <cell r="AQ23">
            <v>2.4937446885891803</v>
          </cell>
          <cell r="AR23">
            <v>2.4937446885891803</v>
          </cell>
          <cell r="AS23">
            <v>2.406936</v>
          </cell>
          <cell r="AT23">
            <v>6.4896722068328714</v>
          </cell>
          <cell r="AU23">
            <v>6.4633096806893047</v>
          </cell>
          <cell r="AV23">
            <v>8.81233256351039</v>
          </cell>
          <cell r="AW23">
            <v>3.6257402061855672</v>
          </cell>
          <cell r="AX23">
            <v>1.37545125</v>
          </cell>
          <cell r="AY23">
            <v>6.8806272727272724</v>
          </cell>
          <cell r="AZ23">
            <v>6.5183179999999998</v>
          </cell>
        </row>
        <row r="24">
          <cell r="A24" t="str">
            <v>BG10/20</v>
          </cell>
          <cell r="B24" t="str">
            <v>GF20</v>
          </cell>
          <cell r="C24" t="str">
            <v xml:space="preserve">    Bono Global X (12%)</v>
          </cell>
          <cell r="AP24">
            <v>0.66761499999999996</v>
          </cell>
          <cell r="AQ24">
            <v>0.50373322213549987</v>
          </cell>
          <cell r="AR24">
            <v>0.50373322213549987</v>
          </cell>
          <cell r="AS24">
            <v>0.25027300000000002</v>
          </cell>
          <cell r="AT24">
            <v>0.53654497553631919</v>
          </cell>
          <cell r="AU24">
            <v>0</v>
          </cell>
          <cell r="AV24">
            <v>1.5873611111111099</v>
          </cell>
          <cell r="AW24">
            <v>0</v>
          </cell>
          <cell r="AZ24">
            <v>0.34498600000000001</v>
          </cell>
        </row>
        <row r="25">
          <cell r="A25" t="str">
            <v>BG11/10</v>
          </cell>
          <cell r="B25" t="str">
            <v>GM10</v>
          </cell>
          <cell r="C25" t="str">
            <v xml:space="preserve">    Bono Global XI (11,375%)</v>
          </cell>
          <cell r="AP25">
            <v>0.216505</v>
          </cell>
          <cell r="AQ25">
            <v>0.47507360672975812</v>
          </cell>
          <cell r="AR25">
            <v>0.47507360672975812</v>
          </cell>
          <cell r="AS25">
            <v>0</v>
          </cell>
          <cell r="AT25">
            <v>0</v>
          </cell>
          <cell r="AU25">
            <v>0</v>
          </cell>
          <cell r="AV25">
            <v>0.65527082880139198</v>
          </cell>
          <cell r="AW25">
            <v>0</v>
          </cell>
          <cell r="AY25">
            <v>0.71789696969696959</v>
          </cell>
          <cell r="AZ25">
            <v>3.9884170000000001</v>
          </cell>
        </row>
        <row r="26">
          <cell r="A26" t="str">
            <v>BG12/15</v>
          </cell>
          <cell r="B26" t="str">
            <v>GJ15</v>
          </cell>
          <cell r="C26" t="str">
            <v xml:space="preserve">    Bono Global XII (11,75%)</v>
          </cell>
          <cell r="AP26">
            <v>17.415116999999999</v>
          </cell>
          <cell r="AQ26">
            <v>14.397562930494678</v>
          </cell>
          <cell r="AR26">
            <v>14.397562930494678</v>
          </cell>
          <cell r="AS26">
            <v>6.2530780000000004</v>
          </cell>
          <cell r="AT26">
            <v>17.440995744680851</v>
          </cell>
          <cell r="AU26">
            <v>18.650086956521744</v>
          </cell>
          <cell r="AV26">
            <v>27.9281088757396</v>
          </cell>
          <cell r="AW26">
            <v>5.6275047619047625</v>
          </cell>
          <cell r="AX26">
            <v>6.6911306122448986</v>
          </cell>
          <cell r="AY26">
            <v>6.8492382352941172</v>
          </cell>
          <cell r="AZ26">
            <v>2.008966</v>
          </cell>
        </row>
        <row r="27">
          <cell r="A27" t="str">
            <v>BG13/30</v>
          </cell>
          <cell r="B27" t="str">
            <v>GL30</v>
          </cell>
          <cell r="C27" t="str">
            <v xml:space="preserve">    Bono Global XIII (10,25%)</v>
          </cell>
          <cell r="AP27">
            <v>0.5</v>
          </cell>
          <cell r="AQ27">
            <v>0.1</v>
          </cell>
          <cell r="AR27">
            <v>0.1</v>
          </cell>
          <cell r="AS27">
            <v>0</v>
          </cell>
          <cell r="AT27">
            <v>0.54438944643749154</v>
          </cell>
          <cell r="AU27">
            <v>0</v>
          </cell>
          <cell r="AV27">
            <v>0.53958333333333297</v>
          </cell>
          <cell r="AW27">
            <v>0</v>
          </cell>
        </row>
        <row r="28">
          <cell r="A28" t="str">
            <v>BG14/31</v>
          </cell>
          <cell r="AP28">
            <v>0</v>
          </cell>
          <cell r="AQ28">
            <v>0</v>
          </cell>
          <cell r="AR28">
            <v>0</v>
          </cell>
          <cell r="AS28">
            <v>0</v>
          </cell>
          <cell r="AT28">
            <v>0</v>
          </cell>
          <cell r="AU28">
            <v>0</v>
          </cell>
          <cell r="AV28">
            <v>0</v>
          </cell>
          <cell r="AW28">
            <v>0</v>
          </cell>
        </row>
        <row r="29">
          <cell r="A29" t="str">
            <v>BG15/12</v>
          </cell>
          <cell r="B29" t="str">
            <v>GF12</v>
          </cell>
          <cell r="C29" t="str">
            <v xml:space="preserve">    Bono Global XV (12,375%)</v>
          </cell>
          <cell r="AP29">
            <v>10.467188999999999</v>
          </cell>
          <cell r="AQ29">
            <v>7.6341176674858851</v>
          </cell>
          <cell r="AR29">
            <v>7.6341176674858851</v>
          </cell>
          <cell r="AS29">
            <v>2.473903</v>
          </cell>
          <cell r="AT29">
            <v>1.3195222482435598</v>
          </cell>
          <cell r="AU29">
            <v>0</v>
          </cell>
          <cell r="AV29">
            <v>14.361575063588599</v>
          </cell>
          <cell r="AW29">
            <v>3.2110807647288339E-2</v>
          </cell>
          <cell r="AX29">
            <v>0.01</v>
          </cell>
          <cell r="AY29">
            <v>0</v>
          </cell>
          <cell r="AZ29">
            <v>0.42453099999999999</v>
          </cell>
        </row>
        <row r="30">
          <cell r="A30" t="str">
            <v>BG16/08$</v>
          </cell>
          <cell r="C30" t="str">
            <v xml:space="preserve">    Bono Global XVI (10,00%-12,00%)</v>
          </cell>
          <cell r="AV30">
            <v>0</v>
          </cell>
          <cell r="AW30">
            <v>0</v>
          </cell>
        </row>
        <row r="31">
          <cell r="A31" t="str">
            <v>BG17/08</v>
          </cell>
          <cell r="B31" t="str">
            <v>GD08</v>
          </cell>
          <cell r="C31" t="str">
            <v xml:space="preserve">    Bono Global XVII (7,00%-15,50%)</v>
          </cell>
          <cell r="AP31">
            <v>46.730733999999998</v>
          </cell>
          <cell r="AQ31">
            <v>55.769799620686449</v>
          </cell>
          <cell r="AR31">
            <v>55.769799620686449</v>
          </cell>
          <cell r="AS31">
            <v>33.784695999999997</v>
          </cell>
          <cell r="AT31">
            <v>37.035701195219119</v>
          </cell>
          <cell r="AU31">
            <v>47.847843613404564</v>
          </cell>
          <cell r="AV31">
            <v>68.172244389027398</v>
          </cell>
          <cell r="AW31">
            <v>32.959025663331886</v>
          </cell>
          <cell r="AX31">
            <v>27.700556561085971</v>
          </cell>
          <cell r="AY31">
            <v>27.358025806451614</v>
          </cell>
          <cell r="AZ31">
            <v>10.630868</v>
          </cell>
        </row>
        <row r="32">
          <cell r="A32" t="str">
            <v>BG18/18</v>
          </cell>
          <cell r="B32" t="str">
            <v>GJ18</v>
          </cell>
          <cell r="C32" t="str">
            <v xml:space="preserve">    Bono Global XVIII (12,25%)</v>
          </cell>
          <cell r="AP32">
            <v>11.351601</v>
          </cell>
          <cell r="AQ32">
            <v>18.024274889592888</v>
          </cell>
          <cell r="AR32">
            <v>18.024274889592888</v>
          </cell>
          <cell r="AS32">
            <v>17.199945</v>
          </cell>
          <cell r="AT32">
            <v>20.885757142857141</v>
          </cell>
          <cell r="AU32">
            <v>42.462362996480643</v>
          </cell>
          <cell r="AV32">
            <v>39.730079295154198</v>
          </cell>
          <cell r="AW32">
            <v>31.5168668971478</v>
          </cell>
          <cell r="AX32">
            <v>26.636669806877062</v>
          </cell>
          <cell r="AY32">
            <v>21.059799999999999</v>
          </cell>
          <cell r="AZ32" t="str">
            <v>averiguar si esta capitalizado</v>
          </cell>
          <cell r="BA32" t="str">
            <v>averiguar si esta capitalizado</v>
          </cell>
        </row>
        <row r="33">
          <cell r="A33" t="str">
            <v>BG19/31</v>
          </cell>
          <cell r="B33" t="str">
            <v>GJ31</v>
          </cell>
          <cell r="C33" t="str">
            <v xml:space="preserve">    Bono Global XIX (12,00%)</v>
          </cell>
          <cell r="AP33">
            <v>7.1681049999999997</v>
          </cell>
          <cell r="AQ33">
            <v>6.0970088909046218</v>
          </cell>
          <cell r="AR33">
            <v>6.0970088909046218</v>
          </cell>
          <cell r="AS33">
            <v>7.0875909999999998</v>
          </cell>
          <cell r="AT33">
            <v>20.324944186046512</v>
          </cell>
          <cell r="AU33">
            <v>22.247924409448817</v>
          </cell>
          <cell r="AV33">
            <v>16.6351823529412</v>
          </cell>
          <cell r="AW33">
            <v>14.750260869565199</v>
          </cell>
          <cell r="AX33">
            <v>11.918128103277061</v>
          </cell>
          <cell r="AY33">
            <v>6.7577723577235771</v>
          </cell>
          <cell r="AZ33" t="str">
            <v>averiguar si esta capitalizado</v>
          </cell>
          <cell r="BA33" t="str">
            <v>averiguar si esta capitalizado</v>
          </cell>
        </row>
        <row r="34">
          <cell r="C34" t="str">
            <v>EURONOTAS</v>
          </cell>
          <cell r="AP34">
            <v>16.1999683656</v>
          </cell>
          <cell r="AQ34">
            <v>14.239597183241182</v>
          </cell>
          <cell r="AR34">
            <v>14.239597183241182</v>
          </cell>
          <cell r="AS34">
            <v>11.543896301704601</v>
          </cell>
          <cell r="AT34">
            <v>2.0689655172413793E-2</v>
          </cell>
          <cell r="AU34">
            <v>16.661093392011235</v>
          </cell>
          <cell r="AV34">
            <v>27.176180821914329</v>
          </cell>
          <cell r="AW34">
            <v>17.688734346246651</v>
          </cell>
          <cell r="AX34">
            <v>8.0496709251311156</v>
          </cell>
          <cell r="AY34">
            <v>6.9982335164835181</v>
          </cell>
          <cell r="AZ34">
            <v>7.2609119999999994</v>
          </cell>
        </row>
        <row r="35">
          <cell r="A35" t="str">
            <v>EL/ARP-61</v>
          </cell>
          <cell r="B35" t="str">
            <v>SF07</v>
          </cell>
          <cell r="C35" t="str">
            <v xml:space="preserve">    Euronota LXI $-2007</v>
          </cell>
          <cell r="AP35">
            <v>0.25</v>
          </cell>
          <cell r="AQ35">
            <v>0.25</v>
          </cell>
          <cell r="AR35">
            <v>0.25</v>
          </cell>
          <cell r="AS35">
            <v>0.25</v>
          </cell>
          <cell r="AT35">
            <v>0</v>
          </cell>
          <cell r="AU35">
            <v>0</v>
          </cell>
          <cell r="AV35">
            <v>0</v>
          </cell>
          <cell r="AW35">
            <v>0</v>
          </cell>
          <cell r="AX35">
            <v>0</v>
          </cell>
          <cell r="AY35">
            <v>0</v>
          </cell>
          <cell r="AZ35">
            <v>0</v>
          </cell>
        </row>
        <row r="36">
          <cell r="A36" t="str">
            <v>EL/ARP-68</v>
          </cell>
          <cell r="B36" t="str">
            <v>SL02</v>
          </cell>
          <cell r="C36" t="str">
            <v xml:space="preserve">    Euronota LXVIII $-2002</v>
          </cell>
          <cell r="AP36">
            <v>9.5230040000000002</v>
          </cell>
          <cell r="AQ36">
            <v>9.0011904259203597</v>
          </cell>
          <cell r="AR36">
            <v>9.0011904259203597</v>
          </cell>
          <cell r="AS36">
            <v>6.6463210000000004</v>
          </cell>
          <cell r="AT36">
            <v>2.0689655172413793E-2</v>
          </cell>
          <cell r="AU36">
            <v>1.5416541353383448</v>
          </cell>
          <cell r="AV36">
            <v>0.58007843137254933</v>
          </cell>
          <cell r="AW36">
            <v>0.77415966386554702</v>
          </cell>
          <cell r="AX36">
            <v>1.9684829059829065</v>
          </cell>
          <cell r="AY36">
            <v>3.3022335164835184</v>
          </cell>
          <cell r="AZ36">
            <v>4.4037119999999996</v>
          </cell>
        </row>
        <row r="37">
          <cell r="A37" t="str">
            <v>EL/USD-50</v>
          </cell>
          <cell r="C37" t="str">
            <v xml:space="preserve">    Euronota L (Libor + 270 p.b.)</v>
          </cell>
          <cell r="AV37">
            <v>0</v>
          </cell>
          <cell r="AW37">
            <v>0</v>
          </cell>
        </row>
        <row r="38">
          <cell r="A38" t="str">
            <v>EL/USD-74</v>
          </cell>
          <cell r="B38" t="str">
            <v>SPANS</v>
          </cell>
          <cell r="C38" t="str">
            <v xml:space="preserve">    Euronota LXXIV (Spread ajustable)</v>
          </cell>
          <cell r="AP38">
            <v>3.7440000000000002</v>
          </cell>
          <cell r="AQ38">
            <v>3.7439997573208221</v>
          </cell>
          <cell r="AR38">
            <v>3.7439997573208221</v>
          </cell>
          <cell r="AS38">
            <v>3.7440000000000002</v>
          </cell>
          <cell r="AT38">
            <v>0</v>
          </cell>
          <cell r="AU38">
            <v>15.119439256672891</v>
          </cell>
          <cell r="AV38">
            <v>21.136228710462301</v>
          </cell>
          <cell r="AW38">
            <v>13.127901492522174</v>
          </cell>
          <cell r="AX38">
            <v>3.6970000000000001</v>
          </cell>
          <cell r="AY38">
            <v>3.6960000000000002</v>
          </cell>
          <cell r="AZ38">
            <v>2.8572000000000002</v>
          </cell>
        </row>
        <row r="39">
          <cell r="A39" t="str">
            <v>EL/USD-79</v>
          </cell>
          <cell r="B39" t="str">
            <v>RV05D</v>
          </cell>
          <cell r="C39" t="str">
            <v xml:space="preserve">    Euronota LXXIX Dls. (Glob IV-25bp)</v>
          </cell>
          <cell r="AP39">
            <v>0.3</v>
          </cell>
          <cell r="AQ39">
            <v>0.3</v>
          </cell>
          <cell r="AR39">
            <v>0.3</v>
          </cell>
          <cell r="AS39">
            <v>0</v>
          </cell>
          <cell r="AT39">
            <v>0</v>
          </cell>
          <cell r="AU39">
            <v>0</v>
          </cell>
          <cell r="AV39">
            <v>1.2210000000000001</v>
          </cell>
          <cell r="AW39">
            <v>0</v>
          </cell>
          <cell r="AX39">
            <v>1.5149999999999999</v>
          </cell>
          <cell r="AY39">
            <v>0</v>
          </cell>
          <cell r="AZ39">
            <v>0</v>
          </cell>
        </row>
        <row r="40">
          <cell r="A40" t="str">
            <v>EL/USD-91</v>
          </cell>
          <cell r="C40" t="str">
            <v xml:space="preserve">    Euronota XCI (Libor + 575 p.b.)</v>
          </cell>
          <cell r="AP40">
            <v>0</v>
          </cell>
          <cell r="AQ40">
            <v>0</v>
          </cell>
          <cell r="AR40">
            <v>0</v>
          </cell>
          <cell r="AS40">
            <v>0</v>
          </cell>
          <cell r="AT40">
            <v>0</v>
          </cell>
          <cell r="AU40">
            <v>0</v>
          </cell>
          <cell r="AV40">
            <v>0</v>
          </cell>
          <cell r="AW40">
            <v>0</v>
          </cell>
        </row>
        <row r="41">
          <cell r="A41" t="str">
            <v>EL/EUR-81</v>
          </cell>
          <cell r="C41" t="str">
            <v xml:space="preserve">    Euronota LXXXI Euro (6 cup. Fijos)</v>
          </cell>
          <cell r="AP41">
            <v>0</v>
          </cell>
          <cell r="AQ41">
            <v>0</v>
          </cell>
          <cell r="AR41">
            <v>0</v>
          </cell>
          <cell r="AS41">
            <v>0</v>
          </cell>
          <cell r="AT41">
            <v>0</v>
          </cell>
          <cell r="AU41">
            <v>0</v>
          </cell>
          <cell r="AV41">
            <v>0</v>
          </cell>
          <cell r="AW41">
            <v>0</v>
          </cell>
        </row>
        <row r="42">
          <cell r="A42" t="str">
            <v>EL/EUR-90</v>
          </cell>
          <cell r="C42" t="str">
            <v xml:space="preserve">    Euronota XC Euro (9,5%)</v>
          </cell>
          <cell r="AP42">
            <v>0</v>
          </cell>
          <cell r="AQ42">
            <v>0</v>
          </cell>
          <cell r="AR42">
            <v>0</v>
          </cell>
          <cell r="AS42">
            <v>0</v>
          </cell>
          <cell r="AT42">
            <v>0</v>
          </cell>
          <cell r="AU42">
            <v>0</v>
          </cell>
          <cell r="AV42">
            <v>0</v>
          </cell>
          <cell r="AW42">
            <v>0</v>
          </cell>
        </row>
        <row r="43">
          <cell r="A43" t="str">
            <v>EL/EUR-92</v>
          </cell>
          <cell r="B43" t="str">
            <v>DE0002923851</v>
          </cell>
          <cell r="C43" t="str">
            <v xml:space="preserve">    Euronota XCII Euro (15% y 8%)</v>
          </cell>
          <cell r="AP43">
            <v>0.15303599999999998</v>
          </cell>
          <cell r="AQ43">
            <v>0.16504199999999999</v>
          </cell>
          <cell r="AR43">
            <v>0.16504199999999999</v>
          </cell>
          <cell r="AS43">
            <v>0.15789585613919999</v>
          </cell>
          <cell r="AT43">
            <v>0</v>
          </cell>
          <cell r="AU43">
            <v>0</v>
          </cell>
          <cell r="AV43">
            <v>0.74366277175749096</v>
          </cell>
          <cell r="AW43">
            <v>0.66562328359132605</v>
          </cell>
          <cell r="AX43">
            <v>0</v>
          </cell>
          <cell r="AY43">
            <v>0</v>
          </cell>
          <cell r="AZ43">
            <v>0</v>
          </cell>
        </row>
        <row r="44">
          <cell r="A44" t="str">
            <v>EL/EUR-107</v>
          </cell>
          <cell r="B44" t="str">
            <v>XSO105694789</v>
          </cell>
          <cell r="C44" t="str">
            <v xml:space="preserve">    Euronota CVII Euro (10%)</v>
          </cell>
          <cell r="AP44">
            <v>2.2299283656000002</v>
          </cell>
          <cell r="AQ44">
            <v>0.77936499999999997</v>
          </cell>
          <cell r="AR44">
            <v>0.77936499999999997</v>
          </cell>
          <cell r="AS44">
            <v>0.74567944556540078</v>
          </cell>
          <cell r="AT44">
            <v>0</v>
          </cell>
          <cell r="AU44">
            <v>0</v>
          </cell>
          <cell r="AV44">
            <v>3.4952109083219853</v>
          </cell>
          <cell r="AW44">
            <v>3.1210499062676051</v>
          </cell>
          <cell r="AX44">
            <v>0.86918801914820942</v>
          </cell>
          <cell r="AY44">
            <v>0</v>
          </cell>
          <cell r="AZ44">
            <v>0</v>
          </cell>
        </row>
        <row r="45">
          <cell r="A45" t="str">
            <v>EL/EUR-108</v>
          </cell>
          <cell r="C45" t="str">
            <v xml:space="preserve">    Euronota CVIII Euro (10,25%)</v>
          </cell>
          <cell r="AP45">
            <v>0</v>
          </cell>
          <cell r="AQ45">
            <v>0</v>
          </cell>
          <cell r="AR45">
            <v>0</v>
          </cell>
          <cell r="AS45">
            <v>0</v>
          </cell>
          <cell r="AT45">
            <v>0</v>
          </cell>
          <cell r="AU45">
            <v>0</v>
          </cell>
          <cell r="AV45">
            <v>0</v>
          </cell>
          <cell r="AW45">
            <v>0</v>
          </cell>
        </row>
        <row r="47">
          <cell r="C47" t="str">
            <v>BONO CUPON CERO</v>
          </cell>
          <cell r="AP47">
            <v>1.7837799999999999</v>
          </cell>
          <cell r="AQ47">
            <v>33.861260810240005</v>
          </cell>
          <cell r="AR47">
            <v>33.861260810240005</v>
          </cell>
          <cell r="AS47">
            <v>16.4543</v>
          </cell>
          <cell r="AT47">
            <v>61.733528870400008</v>
          </cell>
          <cell r="AU47">
            <v>71.662247999999991</v>
          </cell>
          <cell r="AV47">
            <v>46.48251645714285</v>
          </cell>
          <cell r="AW47">
            <v>44.983212270000024</v>
          </cell>
          <cell r="AX47">
            <v>40.340652691545159</v>
          </cell>
          <cell r="AY47">
            <v>31.055487611875972</v>
          </cell>
          <cell r="AZ47">
            <v>8.8549658372265423</v>
          </cell>
        </row>
        <row r="48">
          <cell r="A48" t="str">
            <v>ZCBMA00</v>
          </cell>
          <cell r="AV48">
            <v>0</v>
          </cell>
          <cell r="AW48">
            <v>0</v>
          </cell>
          <cell r="AX48">
            <v>0</v>
          </cell>
          <cell r="AY48">
            <v>0</v>
          </cell>
          <cell r="AZ48">
            <v>0</v>
          </cell>
        </row>
        <row r="49">
          <cell r="A49" t="str">
            <v>ZCBMB01</v>
          </cell>
          <cell r="AV49">
            <v>0</v>
          </cell>
          <cell r="AW49">
            <v>0</v>
          </cell>
          <cell r="AX49">
            <v>0</v>
          </cell>
          <cell r="AY49">
            <v>0</v>
          </cell>
          <cell r="AZ49">
            <v>0</v>
          </cell>
        </row>
        <row r="50">
          <cell r="A50" t="str">
            <v>ZCBMC01</v>
          </cell>
          <cell r="AV50">
            <v>0</v>
          </cell>
          <cell r="AW50">
            <v>0</v>
          </cell>
          <cell r="AX50">
            <v>0</v>
          </cell>
          <cell r="AY50">
            <v>0</v>
          </cell>
          <cell r="AZ50">
            <v>0</v>
          </cell>
        </row>
        <row r="51">
          <cell r="A51" t="str">
            <v>ZCBMD02</v>
          </cell>
          <cell r="B51" t="str">
            <v>US040114BJ80</v>
          </cell>
          <cell r="AP51">
            <v>1.7837799999999999</v>
          </cell>
          <cell r="AQ51">
            <v>16.07042769984</v>
          </cell>
          <cell r="AR51">
            <v>16.07042769984</v>
          </cell>
          <cell r="AS51">
            <v>0</v>
          </cell>
          <cell r="AT51">
            <v>0</v>
          </cell>
          <cell r="AU51">
            <v>0</v>
          </cell>
          <cell r="AV51">
            <v>0</v>
          </cell>
          <cell r="AW51">
            <v>0</v>
          </cell>
          <cell r="AX51">
            <v>0</v>
          </cell>
          <cell r="AY51">
            <v>0</v>
          </cell>
          <cell r="AZ51">
            <v>0</v>
          </cell>
        </row>
        <row r="52">
          <cell r="A52" t="str">
            <v>ZCBME03</v>
          </cell>
          <cell r="B52" t="str">
            <v>US040114BK53</v>
          </cell>
          <cell r="AP52">
            <v>0</v>
          </cell>
          <cell r="AQ52">
            <v>16.263158710400003</v>
          </cell>
          <cell r="AR52">
            <v>16.263158710400003</v>
          </cell>
          <cell r="AS52">
            <v>14.883500000000002</v>
          </cell>
          <cell r="AT52">
            <v>57.092120870400009</v>
          </cell>
          <cell r="AU52">
            <v>64.970068799999993</v>
          </cell>
          <cell r="AV52">
            <v>41.418134057142851</v>
          </cell>
          <cell r="AW52">
            <v>40.343205360000027</v>
          </cell>
          <cell r="AX52">
            <v>36.642877156319578</v>
          </cell>
          <cell r="AY52">
            <v>27.135762927163327</v>
          </cell>
          <cell r="AZ52">
            <v>7.7057123765677584</v>
          </cell>
        </row>
        <row r="53">
          <cell r="A53" t="str">
            <v>ZCBMF04</v>
          </cell>
          <cell r="B53" t="str">
            <v>US040114BL37</v>
          </cell>
          <cell r="AP53">
            <v>0</v>
          </cell>
          <cell r="AQ53">
            <v>1.5276744</v>
          </cell>
          <cell r="AR53">
            <v>1.5276744</v>
          </cell>
          <cell r="AS53">
            <v>1.5708</v>
          </cell>
          <cell r="AT53">
            <v>4.6414080000000002</v>
          </cell>
          <cell r="AU53">
            <v>6.6921792000000009</v>
          </cell>
          <cell r="AV53">
            <v>5.0643824000000004</v>
          </cell>
          <cell r="AW53">
            <v>4.6400069099999994</v>
          </cell>
          <cell r="AX53">
            <v>3.6977755352255843</v>
          </cell>
          <cell r="AY53">
            <v>3.9197246847126443</v>
          </cell>
          <cell r="AZ53">
            <v>1.1492534606587845</v>
          </cell>
        </row>
        <row r="55">
          <cell r="A55" t="str">
            <v>TITULOS GOBIERNO PROVINCIAL</v>
          </cell>
        </row>
        <row r="57">
          <cell r="A57" t="str">
            <v>GPM02</v>
          </cell>
          <cell r="B57" t="str">
            <v>TMZA2</v>
          </cell>
          <cell r="AP57">
            <v>0</v>
          </cell>
          <cell r="AQ57">
            <v>0</v>
          </cell>
          <cell r="AR57">
            <v>0</v>
          </cell>
          <cell r="AS57">
            <v>0</v>
          </cell>
          <cell r="AT57">
            <v>0</v>
          </cell>
          <cell r="AU57">
            <v>0</v>
          </cell>
          <cell r="AV57">
            <v>0</v>
          </cell>
          <cell r="AW57">
            <v>0</v>
          </cell>
        </row>
        <row r="58">
          <cell r="A58" t="str">
            <v>GPM07-Aconcagua</v>
          </cell>
          <cell r="AP58">
            <v>0</v>
          </cell>
          <cell r="AQ58">
            <v>0</v>
          </cell>
          <cell r="AR58">
            <v>0</v>
          </cell>
          <cell r="AS58">
            <v>0</v>
          </cell>
          <cell r="AT58">
            <v>0</v>
          </cell>
          <cell r="AU58">
            <v>0</v>
          </cell>
          <cell r="AV58">
            <v>0</v>
          </cell>
          <cell r="AW58">
            <v>0</v>
          </cell>
        </row>
        <row r="61">
          <cell r="A61" t="str">
            <v>Para ingresar un nuevo bono insertar una fila sobre la línea</v>
          </cell>
        </row>
      </sheetData>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s>
    <definedNames>
      <definedName name="SIGADERED"/>
    </defined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s>
    <sheetDataSet>
      <sheetData sheetId="0" refreshError="1">
        <row r="1">
          <cell r="K1">
            <v>37346</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C9">
            <v>7.3629550000000002E-2</v>
          </cell>
          <cell r="F9">
            <v>1.6589669999999997E-2</v>
          </cell>
          <cell r="N9">
            <v>9.0219220000000003E-2</v>
          </cell>
        </row>
        <row r="10">
          <cell r="A10" t="str">
            <v>BD06-u$s</v>
          </cell>
          <cell r="B10">
            <v>15.803000000000001</v>
          </cell>
          <cell r="N10">
            <v>15.803000000000001</v>
          </cell>
        </row>
        <row r="11">
          <cell r="A11" t="str">
            <v>BD07-I $</v>
          </cell>
          <cell r="C11">
            <v>171.712753881092</v>
          </cell>
          <cell r="I11">
            <v>171.712753881092</v>
          </cell>
          <cell r="N11">
            <v>343.425507762184</v>
          </cell>
        </row>
        <row r="12">
          <cell r="A12" t="str">
            <v>BD08-UCP</v>
          </cell>
          <cell r="D12">
            <v>108.183685474795</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C14">
            <v>0</v>
          </cell>
          <cell r="I14">
            <v>1523.6552460299999</v>
          </cell>
          <cell r="N14">
            <v>1523.6552460299999</v>
          </cell>
        </row>
        <row r="15">
          <cell r="A15" t="str">
            <v>BD13-u$s</v>
          </cell>
          <cell r="E15">
            <v>245.462425</v>
          </cell>
          <cell r="K15">
            <v>0</v>
          </cell>
          <cell r="N15">
            <v>245.462425</v>
          </cell>
        </row>
        <row r="16">
          <cell r="A16" t="str">
            <v>BERL/YACYRETA</v>
          </cell>
          <cell r="B16">
            <v>0.5819824660497539</v>
          </cell>
          <cell r="H16">
            <v>0.5819824660497539</v>
          </cell>
          <cell r="N16">
            <v>1.1639649320995078</v>
          </cell>
        </row>
        <row r="17">
          <cell r="A17" t="str">
            <v>BESP</v>
          </cell>
          <cell r="D17">
            <v>0</v>
          </cell>
          <cell r="J17">
            <v>0</v>
          </cell>
          <cell r="N17">
            <v>0</v>
          </cell>
        </row>
        <row r="18">
          <cell r="A18" t="str">
            <v>BG04/06</v>
          </cell>
          <cell r="E18">
            <v>0</v>
          </cell>
          <cell r="K18">
            <v>470.93302699999998</v>
          </cell>
          <cell r="N18">
            <v>470.93302699999998</v>
          </cell>
        </row>
        <row r="19">
          <cell r="A19" t="str">
            <v>BG05/17</v>
          </cell>
          <cell r="B19">
            <v>0</v>
          </cell>
          <cell r="H19">
            <v>0</v>
          </cell>
          <cell r="N19">
            <v>0</v>
          </cell>
        </row>
        <row r="20">
          <cell r="A20" t="str">
            <v>BG06/27</v>
          </cell>
          <cell r="D20">
            <v>0</v>
          </cell>
          <cell r="J20">
            <v>0</v>
          </cell>
          <cell r="N20">
            <v>0</v>
          </cell>
        </row>
        <row r="21">
          <cell r="A21" t="str">
            <v>BG08/19</v>
          </cell>
          <cell r="C21">
            <v>0</v>
          </cell>
          <cell r="I21">
            <v>0</v>
          </cell>
          <cell r="N21">
            <v>0</v>
          </cell>
        </row>
        <row r="22">
          <cell r="A22" t="str">
            <v>BG08/Pesificado</v>
          </cell>
          <cell r="G22">
            <v>3.8874089686792099E-3</v>
          </cell>
          <cell r="M22">
            <v>3.8874089686792099E-3</v>
          </cell>
          <cell r="N22">
            <v>7.7748179373584199E-3</v>
          </cell>
        </row>
        <row r="23">
          <cell r="A23" t="str">
            <v>BG09/09</v>
          </cell>
          <cell r="E23">
            <v>0</v>
          </cell>
          <cell r="K23">
            <v>0</v>
          </cell>
          <cell r="N23">
            <v>0</v>
          </cell>
        </row>
        <row r="24">
          <cell r="A24" t="str">
            <v>BG10/20</v>
          </cell>
          <cell r="C24">
            <v>0</v>
          </cell>
          <cell r="I24">
            <v>0</v>
          </cell>
          <cell r="N24">
            <v>0</v>
          </cell>
        </row>
        <row r="25">
          <cell r="A25" t="str">
            <v>BG11/10</v>
          </cell>
          <cell r="D25">
            <v>0</v>
          </cell>
          <cell r="J25">
            <v>0</v>
          </cell>
          <cell r="N25">
            <v>0</v>
          </cell>
        </row>
        <row r="26">
          <cell r="A26" t="str">
            <v>BG12/15</v>
          </cell>
          <cell r="G26">
            <v>0</v>
          </cell>
          <cell r="M26">
            <v>0</v>
          </cell>
          <cell r="N26">
            <v>0</v>
          </cell>
        </row>
        <row r="27">
          <cell r="A27" t="str">
            <v>BG13/30</v>
          </cell>
          <cell r="B27">
            <v>0</v>
          </cell>
          <cell r="H27">
            <v>0</v>
          </cell>
          <cell r="N27">
            <v>0</v>
          </cell>
        </row>
        <row r="28">
          <cell r="A28" t="str">
            <v>BG14/31</v>
          </cell>
          <cell r="B28">
            <v>0</v>
          </cell>
          <cell r="H28">
            <v>0</v>
          </cell>
          <cell r="N28">
            <v>0</v>
          </cell>
        </row>
        <row r="29">
          <cell r="A29" t="str">
            <v>BG15/12</v>
          </cell>
          <cell r="C29">
            <v>0</v>
          </cell>
          <cell r="I29">
            <v>0</v>
          </cell>
          <cell r="N29">
            <v>0</v>
          </cell>
        </row>
        <row r="30">
          <cell r="A30" t="str">
            <v>BG16/08$</v>
          </cell>
          <cell r="D30">
            <v>0</v>
          </cell>
          <cell r="J30">
            <v>0</v>
          </cell>
          <cell r="N30">
            <v>0</v>
          </cell>
        </row>
        <row r="31">
          <cell r="A31" t="str">
            <v>BG17/08</v>
          </cell>
          <cell r="G31">
            <v>73.481211580000007</v>
          </cell>
          <cell r="M31">
            <v>73.481211580000007</v>
          </cell>
          <cell r="N31">
            <v>146.96242316000001</v>
          </cell>
        </row>
        <row r="32">
          <cell r="A32" t="str">
            <v>BG18/18</v>
          </cell>
          <cell r="M32">
            <v>0</v>
          </cell>
          <cell r="N32">
            <v>0</v>
          </cell>
        </row>
        <row r="33">
          <cell r="A33" t="str">
            <v>BG19/31</v>
          </cell>
          <cell r="M33">
            <v>0</v>
          </cell>
          <cell r="N33">
            <v>0</v>
          </cell>
        </row>
        <row r="34">
          <cell r="A34" t="str">
            <v>BID 1008</v>
          </cell>
          <cell r="G34">
            <v>0.19496853</v>
          </cell>
          <cell r="M34">
            <v>0.19496853</v>
          </cell>
          <cell r="N34">
            <v>0.38993706</v>
          </cell>
        </row>
        <row r="35">
          <cell r="A35" t="str">
            <v>BID 1021</v>
          </cell>
          <cell r="D35">
            <v>0</v>
          </cell>
          <cell r="J35">
            <v>0.36248480999999999</v>
          </cell>
          <cell r="N35">
            <v>0.36248480999999999</v>
          </cell>
        </row>
        <row r="36">
          <cell r="A36" t="str">
            <v>BID 1031</v>
          </cell>
          <cell r="C36">
            <v>10.877888480000001</v>
          </cell>
          <cell r="I36">
            <v>10.877888480000001</v>
          </cell>
          <cell r="N36">
            <v>21.755776960000002</v>
          </cell>
        </row>
        <row r="37">
          <cell r="A37" t="str">
            <v>BID 1034</v>
          </cell>
          <cell r="F37">
            <v>2.85013205</v>
          </cell>
          <cell r="L37">
            <v>2.85013205</v>
          </cell>
          <cell r="N37">
            <v>5.7002641000000001</v>
          </cell>
        </row>
        <row r="38">
          <cell r="A38" t="str">
            <v>BID 1059</v>
          </cell>
          <cell r="C38">
            <v>5.56628875</v>
          </cell>
          <cell r="I38">
            <v>5.56628875</v>
          </cell>
          <cell r="N38">
            <v>11.1325775</v>
          </cell>
        </row>
        <row r="39">
          <cell r="A39" t="str">
            <v>BID 1060</v>
          </cell>
          <cell r="B39">
            <v>1.5309737999999999</v>
          </cell>
          <cell r="H39">
            <v>1.5309737999999999</v>
          </cell>
          <cell r="N39">
            <v>3.0619475999999999</v>
          </cell>
        </row>
        <row r="40">
          <cell r="A40" t="str">
            <v>BID 1068</v>
          </cell>
          <cell r="D40">
            <v>3.1377501899999998</v>
          </cell>
          <cell r="J40">
            <v>3.1377501899999998</v>
          </cell>
          <cell r="N40">
            <v>6.2755003799999995</v>
          </cell>
        </row>
        <row r="41">
          <cell r="A41" t="str">
            <v>BID 1082</v>
          </cell>
          <cell r="C41">
            <v>5.6778839999999997E-2</v>
          </cell>
          <cell r="I41">
            <v>5.6778839999999997E-2</v>
          </cell>
          <cell r="N41">
            <v>0.11355767999999999</v>
          </cell>
        </row>
        <row r="42">
          <cell r="A42" t="str">
            <v>BID 1111</v>
          </cell>
          <cell r="G42">
            <v>0.23964007999999998</v>
          </cell>
          <cell r="M42">
            <v>0.23964007999999998</v>
          </cell>
          <cell r="N42">
            <v>0.47928015999999996</v>
          </cell>
        </row>
        <row r="43">
          <cell r="A43" t="str">
            <v>BID 1118</v>
          </cell>
          <cell r="C43">
            <v>0</v>
          </cell>
          <cell r="I43">
            <v>0</v>
          </cell>
          <cell r="N43">
            <v>0</v>
          </cell>
        </row>
        <row r="44">
          <cell r="A44" t="str">
            <v>BID 1133</v>
          </cell>
          <cell r="B44">
            <v>4.7266240000000001E-2</v>
          </cell>
          <cell r="H44">
            <v>4.7266240000000001E-2</v>
          </cell>
          <cell r="N44">
            <v>9.4532480000000002E-2</v>
          </cell>
        </row>
        <row r="45">
          <cell r="A45" t="str">
            <v>BID 1134</v>
          </cell>
          <cell r="E45">
            <v>0.53420967000000008</v>
          </cell>
          <cell r="K45">
            <v>0.53420967000000008</v>
          </cell>
          <cell r="N45">
            <v>1.0684193400000002</v>
          </cell>
        </row>
        <row r="46">
          <cell r="A46" t="str">
            <v>BID 1164</v>
          </cell>
          <cell r="G46">
            <v>1.9875882199999999</v>
          </cell>
          <cell r="M46">
            <v>1.9875882199999999</v>
          </cell>
          <cell r="N46">
            <v>3.9751764399999998</v>
          </cell>
        </row>
        <row r="47">
          <cell r="A47" t="str">
            <v>BID 1192</v>
          </cell>
          <cell r="D47">
            <v>0.51831315999999994</v>
          </cell>
          <cell r="J47">
            <v>0.51831315999999994</v>
          </cell>
          <cell r="N47">
            <v>1.0366263199999999</v>
          </cell>
        </row>
        <row r="48">
          <cell r="A48" t="str">
            <v>BID 1193</v>
          </cell>
          <cell r="D48">
            <v>0</v>
          </cell>
          <cell r="J48">
            <v>0</v>
          </cell>
          <cell r="N48">
            <v>0</v>
          </cell>
        </row>
        <row r="49">
          <cell r="A49" t="str">
            <v>BID 1201</v>
          </cell>
          <cell r="F49">
            <v>4.2663325099999998</v>
          </cell>
          <cell r="L49">
            <v>4.2663325099999998</v>
          </cell>
          <cell r="N49">
            <v>8.5326650199999996</v>
          </cell>
        </row>
        <row r="50">
          <cell r="A50" t="str">
            <v>BID 1206</v>
          </cell>
          <cell r="D50">
            <v>5.5740660000000004E-2</v>
          </cell>
          <cell r="J50">
            <v>5.5740660000000004E-2</v>
          </cell>
          <cell r="N50">
            <v>0.11148132000000001</v>
          </cell>
        </row>
        <row r="51">
          <cell r="A51" t="str">
            <v>BID 1279</v>
          </cell>
          <cell r="E51">
            <v>2.4502929999999999E-2</v>
          </cell>
          <cell r="K51">
            <v>2.4502929999999999E-2</v>
          </cell>
          <cell r="N51">
            <v>4.9005859999999998E-2</v>
          </cell>
        </row>
        <row r="52">
          <cell r="A52" t="str">
            <v>BID 1287</v>
          </cell>
          <cell r="B52">
            <v>5.3303964600000002</v>
          </cell>
          <cell r="H52">
            <v>5.3303964600000002</v>
          </cell>
          <cell r="N52">
            <v>10.66079292</v>
          </cell>
        </row>
        <row r="53">
          <cell r="A53" t="str">
            <v>BID 1295</v>
          </cell>
          <cell r="C53">
            <v>0</v>
          </cell>
          <cell r="I53">
            <v>13.33333333</v>
          </cell>
          <cell r="N53">
            <v>13.33333333</v>
          </cell>
        </row>
        <row r="54">
          <cell r="A54" t="str">
            <v>BID 1307</v>
          </cell>
          <cell r="E54">
            <v>0</v>
          </cell>
          <cell r="K54">
            <v>0</v>
          </cell>
          <cell r="N54">
            <v>0</v>
          </cell>
        </row>
        <row r="55">
          <cell r="A55" t="str">
            <v>BID 1324</v>
          </cell>
          <cell r="G55">
            <v>0</v>
          </cell>
          <cell r="M55">
            <v>16.666666670000001</v>
          </cell>
          <cell r="N55">
            <v>16.666666670000001</v>
          </cell>
        </row>
        <row r="56">
          <cell r="A56" t="str">
            <v>BID 1325</v>
          </cell>
          <cell r="G56">
            <v>1.641366E-2</v>
          </cell>
          <cell r="M56">
            <v>1.641366E-2</v>
          </cell>
          <cell r="N56">
            <v>3.282732E-2</v>
          </cell>
        </row>
        <row r="57">
          <cell r="A57" t="str">
            <v>BID 1341</v>
          </cell>
          <cell r="D57">
            <v>0</v>
          </cell>
          <cell r="J57">
            <v>0</v>
          </cell>
          <cell r="N57">
            <v>0</v>
          </cell>
        </row>
        <row r="58">
          <cell r="A58" t="str">
            <v>BID 1345</v>
          </cell>
          <cell r="F58">
            <v>0</v>
          </cell>
          <cell r="L58">
            <v>0</v>
          </cell>
          <cell r="N58">
            <v>0</v>
          </cell>
        </row>
        <row r="59">
          <cell r="A59" t="str">
            <v>BID 1353</v>
          </cell>
          <cell r="C59">
            <v>1.1576972800000001</v>
          </cell>
          <cell r="N59">
            <v>1.1576972800000001</v>
          </cell>
        </row>
        <row r="60">
          <cell r="A60" t="str">
            <v>BID 1452</v>
          </cell>
          <cell r="C60">
            <v>300</v>
          </cell>
          <cell r="I60">
            <v>300</v>
          </cell>
          <cell r="N60">
            <v>600</v>
          </cell>
        </row>
        <row r="61">
          <cell r="A61" t="str">
            <v>BID 1463</v>
          </cell>
          <cell r="D61">
            <v>0</v>
          </cell>
          <cell r="J61">
            <v>0</v>
          </cell>
          <cell r="N61">
            <v>0</v>
          </cell>
        </row>
        <row r="62">
          <cell r="A62" t="str">
            <v>BID 1517</v>
          </cell>
          <cell r="C62">
            <v>0</v>
          </cell>
          <cell r="G62">
            <v>100</v>
          </cell>
          <cell r="I62">
            <v>0</v>
          </cell>
          <cell r="M62">
            <v>100</v>
          </cell>
          <cell r="N62">
            <v>200</v>
          </cell>
        </row>
        <row r="63">
          <cell r="A63" t="str">
            <v>BID 1570</v>
          </cell>
          <cell r="D63">
            <v>0</v>
          </cell>
          <cell r="J63">
            <v>0.22885248</v>
          </cell>
          <cell r="N63">
            <v>0.22885248</v>
          </cell>
        </row>
        <row r="64">
          <cell r="A64" t="str">
            <v>BID 1606</v>
          </cell>
          <cell r="G64">
            <v>0</v>
          </cell>
          <cell r="M64">
            <v>0</v>
          </cell>
          <cell r="N64">
            <v>0</v>
          </cell>
        </row>
        <row r="65">
          <cell r="A65" t="str">
            <v>BID 165</v>
          </cell>
          <cell r="B65">
            <v>7.18012346619398E-2</v>
          </cell>
          <cell r="N65">
            <v>7.18012346619398E-2</v>
          </cell>
        </row>
        <row r="66">
          <cell r="A66" t="str">
            <v>BID 206</v>
          </cell>
          <cell r="B66">
            <v>3.8688875451482798</v>
          </cell>
          <cell r="H66">
            <v>3.8688875451482798</v>
          </cell>
          <cell r="N66">
            <v>7.7377750902965596</v>
          </cell>
        </row>
        <row r="67">
          <cell r="A67" t="str">
            <v>BID 214</v>
          </cell>
          <cell r="B67">
            <v>1.0987524224487499</v>
          </cell>
          <cell r="H67">
            <v>1.0987524224487499</v>
          </cell>
          <cell r="N67">
            <v>2.1975048448974999</v>
          </cell>
        </row>
        <row r="68">
          <cell r="A68" t="str">
            <v>BID 4</v>
          </cell>
          <cell r="C68">
            <v>8.0314430771878491E-3</v>
          </cell>
          <cell r="I68">
            <v>8.0314430771878491E-3</v>
          </cell>
          <cell r="N68">
            <v>1.6062886154375698E-2</v>
          </cell>
        </row>
        <row r="69">
          <cell r="A69" t="str">
            <v>BID 504</v>
          </cell>
          <cell r="B69">
            <v>3.9271100000000001E-3</v>
          </cell>
          <cell r="N69">
            <v>3.9271100000000001E-3</v>
          </cell>
        </row>
        <row r="70">
          <cell r="A70" t="str">
            <v>BID 514</v>
          </cell>
          <cell r="B70">
            <v>4.1075199999999999E-2</v>
          </cell>
          <cell r="H70">
            <v>4.1075199999999999E-2</v>
          </cell>
          <cell r="N70">
            <v>8.2150399999999998E-2</v>
          </cell>
        </row>
        <row r="71">
          <cell r="A71" t="str">
            <v>BID 515</v>
          </cell>
          <cell r="D71">
            <v>1.7006229100424599</v>
          </cell>
          <cell r="J71">
            <v>1.7006229100424599</v>
          </cell>
          <cell r="N71">
            <v>3.4012458200849198</v>
          </cell>
        </row>
        <row r="72">
          <cell r="A72" t="str">
            <v>BID 516</v>
          </cell>
          <cell r="D72">
            <v>1.2880448589280999</v>
          </cell>
          <cell r="J72">
            <v>1.2880448589280999</v>
          </cell>
          <cell r="N72">
            <v>2.5760897178561999</v>
          </cell>
        </row>
        <row r="73">
          <cell r="A73" t="str">
            <v>BID 528</v>
          </cell>
          <cell r="D73">
            <v>0.70864637261835106</v>
          </cell>
          <cell r="J73">
            <v>0.70864637261835106</v>
          </cell>
          <cell r="N73">
            <v>1.4172927452367021</v>
          </cell>
        </row>
        <row r="74">
          <cell r="A74" t="str">
            <v>BID 545</v>
          </cell>
          <cell r="F74">
            <v>1.87645755707303</v>
          </cell>
          <cell r="L74">
            <v>1.87645755707303</v>
          </cell>
          <cell r="N74">
            <v>3.7529151141460599</v>
          </cell>
        </row>
        <row r="75">
          <cell r="A75" t="str">
            <v>BID 553</v>
          </cell>
          <cell r="B75">
            <v>0.12921470858502301</v>
          </cell>
          <cell r="H75">
            <v>0.12921470858502301</v>
          </cell>
          <cell r="N75">
            <v>0.25842941717004603</v>
          </cell>
        </row>
        <row r="76">
          <cell r="A76" t="str">
            <v>BID 555</v>
          </cell>
          <cell r="F76">
            <v>9.7115555241198894</v>
          </cell>
          <cell r="L76">
            <v>9.7115555241198894</v>
          </cell>
          <cell r="N76">
            <v>19.423111048239779</v>
          </cell>
        </row>
        <row r="77">
          <cell r="A77" t="str">
            <v>BID 583</v>
          </cell>
          <cell r="E77">
            <v>9.1163717524635999</v>
          </cell>
          <cell r="K77">
            <v>9.1163717524635999</v>
          </cell>
          <cell r="N77">
            <v>18.2327435049272</v>
          </cell>
        </row>
        <row r="78">
          <cell r="A78" t="str">
            <v>BID 618</v>
          </cell>
          <cell r="D78">
            <v>1.72828626032447</v>
          </cell>
          <cell r="J78">
            <v>1.72828626032447</v>
          </cell>
          <cell r="N78">
            <v>3.4565725206489399</v>
          </cell>
        </row>
        <row r="79">
          <cell r="A79" t="str">
            <v>BID 619</v>
          </cell>
          <cell r="D79">
            <v>13.155169939215</v>
          </cell>
          <cell r="J79">
            <v>13.155169939215</v>
          </cell>
          <cell r="N79">
            <v>26.31033987843</v>
          </cell>
        </row>
        <row r="80">
          <cell r="A80" t="str">
            <v>BID 621</v>
          </cell>
          <cell r="B80">
            <v>2.0692985251152001</v>
          </cell>
          <cell r="H80">
            <v>2.0692985251152001</v>
          </cell>
          <cell r="N80">
            <v>4.1385970502304001</v>
          </cell>
        </row>
        <row r="81">
          <cell r="A81" t="str">
            <v>BID 633</v>
          </cell>
          <cell r="F81">
            <v>11.5007549082752</v>
          </cell>
          <cell r="L81">
            <v>11.5007549082752</v>
          </cell>
          <cell r="N81">
            <v>23.001509816550399</v>
          </cell>
        </row>
        <row r="82">
          <cell r="A82" t="str">
            <v>BID 643</v>
          </cell>
          <cell r="E82">
            <v>1.0412584466980199</v>
          </cell>
          <cell r="K82">
            <v>1.0412584466980199</v>
          </cell>
          <cell r="N82">
            <v>2.0825168933960398</v>
          </cell>
        </row>
        <row r="83">
          <cell r="A83" t="str">
            <v>BID 661</v>
          </cell>
          <cell r="D83">
            <v>0.41505735999999999</v>
          </cell>
          <cell r="J83">
            <v>0.41505735999999999</v>
          </cell>
          <cell r="N83">
            <v>0.83011471999999997</v>
          </cell>
        </row>
        <row r="84">
          <cell r="A84" t="str">
            <v>BID 682</v>
          </cell>
          <cell r="E84">
            <v>10.0858137232446</v>
          </cell>
          <cell r="K84">
            <v>10.0858137232446</v>
          </cell>
          <cell r="N84">
            <v>20.1716274464892</v>
          </cell>
        </row>
        <row r="85">
          <cell r="A85" t="str">
            <v>BID 684</v>
          </cell>
          <cell r="E85">
            <v>0.120364073556537</v>
          </cell>
          <cell r="K85">
            <v>0.120364073556537</v>
          </cell>
          <cell r="N85">
            <v>0.240728147113074</v>
          </cell>
        </row>
        <row r="86">
          <cell r="A86" t="str">
            <v>BID 718</v>
          </cell>
          <cell r="D86">
            <v>0.56482353000000007</v>
          </cell>
          <cell r="J86">
            <v>0.56482353000000007</v>
          </cell>
          <cell r="N86">
            <v>1.1296470600000001</v>
          </cell>
        </row>
        <row r="87">
          <cell r="A87" t="str">
            <v>BID 733</v>
          </cell>
          <cell r="G87">
            <v>12.159303816249</v>
          </cell>
          <cell r="M87">
            <v>12.159303816249</v>
          </cell>
          <cell r="N87">
            <v>24.318607632498001</v>
          </cell>
        </row>
        <row r="88">
          <cell r="A88" t="str">
            <v>BID 734</v>
          </cell>
          <cell r="G88">
            <v>14.1368981275685</v>
          </cell>
          <cell r="M88">
            <v>14.1368981275685</v>
          </cell>
          <cell r="N88">
            <v>28.273796255137</v>
          </cell>
        </row>
        <row r="89">
          <cell r="A89" t="str">
            <v>BID 740</v>
          </cell>
          <cell r="B89">
            <v>0.77434701676462503</v>
          </cell>
          <cell r="H89">
            <v>0.77434701676462503</v>
          </cell>
          <cell r="N89">
            <v>1.5486940335292501</v>
          </cell>
        </row>
        <row r="90">
          <cell r="A90" t="str">
            <v>BID 760</v>
          </cell>
          <cell r="B90">
            <v>2.9665633845187998</v>
          </cell>
          <cell r="H90">
            <v>2.9665633845187998</v>
          </cell>
          <cell r="N90">
            <v>5.9331267690375995</v>
          </cell>
        </row>
        <row r="91">
          <cell r="A91" t="str">
            <v>BID 768</v>
          </cell>
          <cell r="D91">
            <v>0.179826653091746</v>
          </cell>
          <cell r="J91">
            <v>0.179826653091746</v>
          </cell>
          <cell r="N91">
            <v>0.35965330618349201</v>
          </cell>
        </row>
        <row r="92">
          <cell r="A92" t="str">
            <v>BID 795</v>
          </cell>
          <cell r="D92">
            <v>12.9784992441372</v>
          </cell>
          <cell r="J92">
            <v>12.9784992441372</v>
          </cell>
          <cell r="N92">
            <v>25.956998488274401</v>
          </cell>
        </row>
        <row r="93">
          <cell r="A93" t="str">
            <v>BID 797</v>
          </cell>
          <cell r="D93">
            <v>6.8305078628982905</v>
          </cell>
          <cell r="J93">
            <v>6.8305078628982905</v>
          </cell>
          <cell r="N93">
            <v>13.661015725796581</v>
          </cell>
        </row>
        <row r="94">
          <cell r="A94" t="str">
            <v>BID 798</v>
          </cell>
          <cell r="D94">
            <v>1.80484351432682</v>
          </cell>
          <cell r="J94">
            <v>1.80484351432682</v>
          </cell>
          <cell r="N94">
            <v>3.60968702865364</v>
          </cell>
        </row>
        <row r="95">
          <cell r="A95" t="str">
            <v>BID 802</v>
          </cell>
          <cell r="D95">
            <v>3.2605394337105</v>
          </cell>
          <cell r="J95">
            <v>3.2605394337105</v>
          </cell>
          <cell r="N95">
            <v>6.5210788674210001</v>
          </cell>
        </row>
        <row r="96">
          <cell r="A96" t="str">
            <v>BID 816</v>
          </cell>
          <cell r="G96">
            <v>4.2386606629018804</v>
          </cell>
          <cell r="M96">
            <v>4.2386606629018804</v>
          </cell>
          <cell r="N96">
            <v>8.4773213258037607</v>
          </cell>
        </row>
        <row r="97">
          <cell r="A97" t="str">
            <v>BID 826</v>
          </cell>
          <cell r="B97">
            <v>1.9348335859696</v>
          </cell>
          <cell r="H97">
            <v>1.9348335859696</v>
          </cell>
          <cell r="N97">
            <v>3.8696671719392</v>
          </cell>
        </row>
        <row r="98">
          <cell r="A98" t="str">
            <v>BID 830</v>
          </cell>
          <cell r="G98">
            <v>5.5496372853334099</v>
          </cell>
          <cell r="M98">
            <v>5.5496372853334099</v>
          </cell>
          <cell r="N98">
            <v>11.09927457066682</v>
          </cell>
        </row>
        <row r="99">
          <cell r="A99" t="str">
            <v>BID 845</v>
          </cell>
          <cell r="E99">
            <v>13.032710224898901</v>
          </cell>
          <cell r="K99">
            <v>13.032710224898901</v>
          </cell>
          <cell r="N99">
            <v>26.065420449797802</v>
          </cell>
        </row>
        <row r="100">
          <cell r="A100" t="str">
            <v>BID 855</v>
          </cell>
          <cell r="C100">
            <v>0.84320547999999995</v>
          </cell>
          <cell r="I100">
            <v>0.84320547999999995</v>
          </cell>
          <cell r="N100">
            <v>1.6864109599999999</v>
          </cell>
        </row>
        <row r="101">
          <cell r="A101" t="str">
            <v>BID 857</v>
          </cell>
          <cell r="G101">
            <v>7.7543456499816905</v>
          </cell>
          <cell r="M101">
            <v>7.7543456499816905</v>
          </cell>
          <cell r="N101">
            <v>15.508691299963381</v>
          </cell>
        </row>
        <row r="102">
          <cell r="A102" t="str">
            <v>BID 863</v>
          </cell>
          <cell r="E102">
            <v>2.1218089999999998E-2</v>
          </cell>
          <cell r="K102">
            <v>2.1218089999999998E-2</v>
          </cell>
          <cell r="N102">
            <v>4.2436179999999997E-2</v>
          </cell>
        </row>
        <row r="103">
          <cell r="A103" t="str">
            <v>BID 865</v>
          </cell>
          <cell r="G103">
            <v>36.001268495617097</v>
          </cell>
          <cell r="M103">
            <v>36.001268495617097</v>
          </cell>
          <cell r="N103">
            <v>72.002536991234194</v>
          </cell>
        </row>
        <row r="104">
          <cell r="A104" t="str">
            <v>BID 867</v>
          </cell>
          <cell r="E104">
            <v>0.47034197999999999</v>
          </cell>
          <cell r="K104">
            <v>0.47034197999999999</v>
          </cell>
          <cell r="N104">
            <v>0.94068395999999999</v>
          </cell>
        </row>
        <row r="105">
          <cell r="A105" t="str">
            <v>BID 871</v>
          </cell>
          <cell r="G105">
            <v>13.187557351785001</v>
          </cell>
          <cell r="M105">
            <v>13.187557351785001</v>
          </cell>
          <cell r="N105">
            <v>26.375114703570002</v>
          </cell>
        </row>
        <row r="106">
          <cell r="A106" t="str">
            <v>BID 899</v>
          </cell>
          <cell r="D106">
            <v>5.0458772279226798</v>
          </cell>
          <cell r="J106">
            <v>5.0458772279226798</v>
          </cell>
          <cell r="N106">
            <v>10.09175445584536</v>
          </cell>
        </row>
        <row r="107">
          <cell r="A107" t="str">
            <v>BID 907</v>
          </cell>
          <cell r="D107">
            <v>0.64739437</v>
          </cell>
          <cell r="J107">
            <v>0.64739437</v>
          </cell>
          <cell r="N107">
            <v>1.29478874</v>
          </cell>
        </row>
        <row r="108">
          <cell r="A108" t="str">
            <v>BID 925</v>
          </cell>
          <cell r="G108">
            <v>0.47286607000000003</v>
          </cell>
          <cell r="M108">
            <v>0.47286607000000003</v>
          </cell>
          <cell r="N108">
            <v>0.94573214000000005</v>
          </cell>
        </row>
        <row r="109">
          <cell r="A109" t="str">
            <v>BID 925/OC</v>
          </cell>
          <cell r="D109">
            <v>0.56708312999999999</v>
          </cell>
          <cell r="J109">
            <v>0.56708312999999999</v>
          </cell>
          <cell r="N109">
            <v>1.13416626</v>
          </cell>
        </row>
        <row r="110">
          <cell r="A110" t="str">
            <v>BID 932</v>
          </cell>
          <cell r="G110">
            <v>0.9375</v>
          </cell>
          <cell r="M110">
            <v>0.9375</v>
          </cell>
          <cell r="N110">
            <v>1.875</v>
          </cell>
        </row>
        <row r="111">
          <cell r="A111" t="str">
            <v>BID 940</v>
          </cell>
          <cell r="C111">
            <v>0</v>
          </cell>
          <cell r="I111">
            <v>0</v>
          </cell>
          <cell r="N111">
            <v>0</v>
          </cell>
        </row>
        <row r="112">
          <cell r="A112" t="str">
            <v>BID 961</v>
          </cell>
          <cell r="G112">
            <v>15.962</v>
          </cell>
          <cell r="M112">
            <v>15.962</v>
          </cell>
          <cell r="N112">
            <v>31.923999999999999</v>
          </cell>
        </row>
        <row r="113">
          <cell r="A113" t="str">
            <v>BID 962</v>
          </cell>
          <cell r="C113">
            <v>1.7143301399999999</v>
          </cell>
          <cell r="I113">
            <v>1.7143301399999999</v>
          </cell>
          <cell r="N113">
            <v>3.4286602799999999</v>
          </cell>
        </row>
        <row r="114">
          <cell r="A114" t="str">
            <v>BID 979</v>
          </cell>
          <cell r="C114">
            <v>11.91359209</v>
          </cell>
          <cell r="I114">
            <v>11.91359209</v>
          </cell>
          <cell r="N114">
            <v>23.82718418</v>
          </cell>
        </row>
        <row r="115">
          <cell r="A115" t="str">
            <v>BID 989</v>
          </cell>
          <cell r="D115">
            <v>0.45427601000000001</v>
          </cell>
          <cell r="J115">
            <v>0.88438320999999998</v>
          </cell>
          <cell r="N115">
            <v>1.33865922</v>
          </cell>
        </row>
        <row r="116">
          <cell r="A116" t="str">
            <v>BID 996</v>
          </cell>
          <cell r="D116">
            <v>0.44471572999999998</v>
          </cell>
          <cell r="J116">
            <v>0.44471572999999998</v>
          </cell>
          <cell r="N116">
            <v>0.88943145999999995</v>
          </cell>
        </row>
        <row r="117">
          <cell r="A117" t="str">
            <v>BID CBA</v>
          </cell>
          <cell r="F117">
            <v>2.6290665600000001</v>
          </cell>
          <cell r="L117">
            <v>2.6290665600000001</v>
          </cell>
          <cell r="N117">
            <v>5.2581331200000001</v>
          </cell>
        </row>
        <row r="118">
          <cell r="A118" t="str">
            <v>BIRF 302</v>
          </cell>
          <cell r="G118">
            <v>0.13857376999999999</v>
          </cell>
          <cell r="M118">
            <v>0.13857376999999999</v>
          </cell>
          <cell r="N118">
            <v>0.27714753999999997</v>
          </cell>
        </row>
        <row r="119">
          <cell r="A119" t="str">
            <v>BIRF 3280</v>
          </cell>
          <cell r="E119">
            <v>8.4093992100000001</v>
          </cell>
          <cell r="K119">
            <v>8.4093992100000001</v>
          </cell>
          <cell r="N119">
            <v>16.81879842</v>
          </cell>
        </row>
        <row r="120">
          <cell r="A120" t="str">
            <v>BIRF 3281</v>
          </cell>
          <cell r="F120">
            <v>1.7077424699999999</v>
          </cell>
          <cell r="L120">
            <v>1.7077424699999999</v>
          </cell>
          <cell r="N120">
            <v>3.4154849399999998</v>
          </cell>
        </row>
        <row r="121">
          <cell r="A121" t="str">
            <v>BIRF 3291</v>
          </cell>
          <cell r="D121">
            <v>12.5</v>
          </cell>
          <cell r="J121">
            <v>12.5</v>
          </cell>
          <cell r="N121">
            <v>25</v>
          </cell>
        </row>
        <row r="122">
          <cell r="A122" t="str">
            <v>BIRF 3292</v>
          </cell>
          <cell r="D122">
            <v>0.95935999999999999</v>
          </cell>
          <cell r="J122">
            <v>0.95935999999999999</v>
          </cell>
          <cell r="N122">
            <v>1.91872</v>
          </cell>
        </row>
        <row r="123">
          <cell r="A123" t="str">
            <v>BIRF 3297</v>
          </cell>
          <cell r="D123">
            <v>1.35653</v>
          </cell>
          <cell r="J123">
            <v>1.35653</v>
          </cell>
          <cell r="N123">
            <v>2.71306</v>
          </cell>
        </row>
        <row r="124">
          <cell r="A124" t="str">
            <v>BIRF 3362</v>
          </cell>
          <cell r="D124">
            <v>0.96</v>
          </cell>
          <cell r="J124">
            <v>0.96</v>
          </cell>
          <cell r="N124">
            <v>1.92</v>
          </cell>
        </row>
        <row r="125">
          <cell r="A125" t="str">
            <v>BIRF 3394</v>
          </cell>
          <cell r="D125">
            <v>15.96</v>
          </cell>
          <cell r="J125">
            <v>16.574999999999999</v>
          </cell>
          <cell r="N125">
            <v>32.534999999999997</v>
          </cell>
        </row>
        <row r="126">
          <cell r="A126" t="str">
            <v>BIRF 343</v>
          </cell>
          <cell r="B126">
            <v>0.16967599999999999</v>
          </cell>
          <cell r="H126">
            <v>0.16967599999999999</v>
          </cell>
          <cell r="N126">
            <v>0.33935199999999999</v>
          </cell>
        </row>
        <row r="127">
          <cell r="A127" t="str">
            <v>BIRF 3460</v>
          </cell>
          <cell r="F127">
            <v>0.82952760000000003</v>
          </cell>
          <cell r="L127">
            <v>0.82952760000000003</v>
          </cell>
          <cell r="N127">
            <v>1.6590552000000001</v>
          </cell>
        </row>
        <row r="128">
          <cell r="A128" t="str">
            <v>BIRF 352</v>
          </cell>
          <cell r="G128">
            <v>3.0675689999999999E-2</v>
          </cell>
          <cell r="M128">
            <v>3.0675689999999999E-2</v>
          </cell>
          <cell r="N128">
            <v>6.1351379999999997E-2</v>
          </cell>
        </row>
        <row r="129">
          <cell r="A129" t="str">
            <v>BIRF 3520</v>
          </cell>
          <cell r="F129">
            <v>13.625</v>
          </cell>
          <cell r="L129">
            <v>14.145</v>
          </cell>
          <cell r="N129">
            <v>27.77</v>
          </cell>
        </row>
        <row r="130">
          <cell r="A130" t="str">
            <v>BIRF 3521</v>
          </cell>
          <cell r="F130">
            <v>7.5791002499999998</v>
          </cell>
          <cell r="L130">
            <v>7.8687161199999993</v>
          </cell>
          <cell r="N130">
            <v>15.447816369999998</v>
          </cell>
        </row>
        <row r="131">
          <cell r="A131" t="str">
            <v>BIRF 3555</v>
          </cell>
          <cell r="D131">
            <v>22.5</v>
          </cell>
          <cell r="J131">
            <v>22.5</v>
          </cell>
          <cell r="N131">
            <v>45</v>
          </cell>
        </row>
        <row r="132">
          <cell r="A132" t="str">
            <v>BIRF 3556</v>
          </cell>
          <cell r="B132">
            <v>13.125</v>
          </cell>
          <cell r="H132">
            <v>13.625</v>
          </cell>
          <cell r="N132">
            <v>26.75</v>
          </cell>
        </row>
        <row r="133">
          <cell r="A133" t="str">
            <v>BIRF 3558</v>
          </cell>
          <cell r="F133">
            <v>20</v>
          </cell>
          <cell r="L133">
            <v>20</v>
          </cell>
          <cell r="N133">
            <v>40</v>
          </cell>
        </row>
        <row r="134">
          <cell r="A134" t="str">
            <v>BIRF 3611</v>
          </cell>
          <cell r="G134">
            <v>16.252800000000001</v>
          </cell>
          <cell r="M134">
            <v>16.252800000000001</v>
          </cell>
          <cell r="N134">
            <v>32.505600000000001</v>
          </cell>
        </row>
        <row r="135">
          <cell r="A135" t="str">
            <v>BIRF 3643</v>
          </cell>
          <cell r="F135">
            <v>4.9783999999999997</v>
          </cell>
          <cell r="L135">
            <v>4.9783999999999997</v>
          </cell>
          <cell r="N135">
            <v>9.9567999999999994</v>
          </cell>
        </row>
        <row r="136">
          <cell r="A136" t="str">
            <v>BIRF 3709</v>
          </cell>
          <cell r="B136">
            <v>6.6467400000000003</v>
          </cell>
          <cell r="H136">
            <v>6.6467400000000003</v>
          </cell>
          <cell r="N136">
            <v>13.293480000000001</v>
          </cell>
        </row>
        <row r="137">
          <cell r="A137" t="str">
            <v>BIRF 3710</v>
          </cell>
          <cell r="D137">
            <v>0.34299999999999997</v>
          </cell>
          <cell r="J137">
            <v>0.34299999999999997</v>
          </cell>
          <cell r="N137">
            <v>0.68599999999999994</v>
          </cell>
        </row>
        <row r="138">
          <cell r="A138" t="str">
            <v>BIRF 3794</v>
          </cell>
          <cell r="F138">
            <v>8.3864314599999989</v>
          </cell>
          <cell r="L138">
            <v>8.3864314599999989</v>
          </cell>
          <cell r="N138">
            <v>16.772862919999998</v>
          </cell>
        </row>
        <row r="139">
          <cell r="A139" t="str">
            <v>BIRF 3836</v>
          </cell>
          <cell r="D139">
            <v>15</v>
          </cell>
          <cell r="J139">
            <v>15</v>
          </cell>
          <cell r="N139">
            <v>30</v>
          </cell>
        </row>
        <row r="140">
          <cell r="A140" t="str">
            <v>BIRF 3860</v>
          </cell>
          <cell r="F140">
            <v>9.4340392499999997</v>
          </cell>
          <cell r="L140">
            <v>9.4340392499999997</v>
          </cell>
          <cell r="N140">
            <v>18.868078499999999</v>
          </cell>
        </row>
        <row r="141">
          <cell r="A141" t="str">
            <v>BIRF 3877</v>
          </cell>
          <cell r="E141">
            <v>11.186620789999999</v>
          </cell>
          <cell r="K141">
            <v>11.186620789999999</v>
          </cell>
          <cell r="N141">
            <v>22.373241579999998</v>
          </cell>
        </row>
        <row r="142">
          <cell r="A142" t="str">
            <v>BIRF 3878</v>
          </cell>
          <cell r="C142">
            <v>25</v>
          </cell>
          <cell r="I142">
            <v>25</v>
          </cell>
          <cell r="N142">
            <v>50</v>
          </cell>
        </row>
        <row r="143">
          <cell r="A143" t="str">
            <v>BIRF 3921</v>
          </cell>
          <cell r="E143">
            <v>6.4135</v>
          </cell>
          <cell r="K143">
            <v>6.4135</v>
          </cell>
          <cell r="N143">
            <v>12.827</v>
          </cell>
        </row>
        <row r="144">
          <cell r="A144" t="str">
            <v>BIRF 3926</v>
          </cell>
          <cell r="C144">
            <v>27.777777659999998</v>
          </cell>
          <cell r="I144">
            <v>27.777777659999998</v>
          </cell>
          <cell r="N144">
            <v>55.555555319999996</v>
          </cell>
        </row>
        <row r="145">
          <cell r="A145" t="str">
            <v>BIRF 3927</v>
          </cell>
          <cell r="E145">
            <v>1.3862619600000001</v>
          </cell>
          <cell r="K145">
            <v>1.3862619600000001</v>
          </cell>
          <cell r="N145">
            <v>2.7725239200000003</v>
          </cell>
        </row>
        <row r="146">
          <cell r="A146" t="str">
            <v>BIRF 3931</v>
          </cell>
          <cell r="D146">
            <v>3.7231199999999998</v>
          </cell>
          <cell r="J146">
            <v>3.7231199999999998</v>
          </cell>
          <cell r="N146">
            <v>7.4462399999999995</v>
          </cell>
        </row>
        <row r="147">
          <cell r="A147" t="str">
            <v>BIRF 3948</v>
          </cell>
          <cell r="D147">
            <v>0.50019683999999998</v>
          </cell>
          <cell r="J147">
            <v>0.50019683999999998</v>
          </cell>
          <cell r="N147">
            <v>1.00039368</v>
          </cell>
        </row>
        <row r="148">
          <cell r="A148" t="str">
            <v>BIRF 3957</v>
          </cell>
          <cell r="C148">
            <v>8.4426269299999994</v>
          </cell>
          <cell r="I148">
            <v>8.4426269299999994</v>
          </cell>
          <cell r="N148">
            <v>16.885253859999999</v>
          </cell>
        </row>
        <row r="149">
          <cell r="A149" t="str">
            <v>BIRF 3958</v>
          </cell>
          <cell r="C149">
            <v>0.47318707999999998</v>
          </cell>
          <cell r="I149">
            <v>0.47318707999999998</v>
          </cell>
          <cell r="N149">
            <v>0.94637415999999996</v>
          </cell>
        </row>
        <row r="150">
          <cell r="A150" t="str">
            <v>BIRF 3960</v>
          </cell>
          <cell r="E150">
            <v>1.1284000000000001</v>
          </cell>
          <cell r="K150">
            <v>1.1284000000000001</v>
          </cell>
          <cell r="N150">
            <v>2.2568000000000001</v>
          </cell>
        </row>
        <row r="151">
          <cell r="A151" t="str">
            <v>BIRF 3971</v>
          </cell>
          <cell r="F151">
            <v>4.6810999999999998</v>
          </cell>
          <cell r="L151">
            <v>4.6810999999999998</v>
          </cell>
          <cell r="N151">
            <v>9.3621999999999996</v>
          </cell>
        </row>
        <row r="152">
          <cell r="A152" t="str">
            <v>BIRF 4002</v>
          </cell>
          <cell r="D152">
            <v>13.888888810000001</v>
          </cell>
          <cell r="J152">
            <v>13.888888810000001</v>
          </cell>
          <cell r="N152">
            <v>27.777777620000002</v>
          </cell>
        </row>
        <row r="153">
          <cell r="A153" t="str">
            <v>BIRF 4003</v>
          </cell>
          <cell r="B153">
            <v>5</v>
          </cell>
          <cell r="H153">
            <v>5</v>
          </cell>
          <cell r="N153">
            <v>10</v>
          </cell>
        </row>
        <row r="154">
          <cell r="A154" t="str">
            <v>BIRF 4004</v>
          </cell>
          <cell r="B154">
            <v>1.20150504</v>
          </cell>
          <cell r="H154">
            <v>1.20150504</v>
          </cell>
          <cell r="N154">
            <v>2.40301008</v>
          </cell>
        </row>
        <row r="155">
          <cell r="A155" t="str">
            <v>BIRF 4085</v>
          </cell>
          <cell r="E155">
            <v>0.33587914000000002</v>
          </cell>
          <cell r="K155">
            <v>0.33587914000000002</v>
          </cell>
          <cell r="N155">
            <v>0.67175828000000004</v>
          </cell>
        </row>
        <row r="156">
          <cell r="A156" t="str">
            <v>BIRF 4093</v>
          </cell>
          <cell r="D156">
            <v>12.935024010000001</v>
          </cell>
          <cell r="J156">
            <v>12.935024010000001</v>
          </cell>
          <cell r="N156">
            <v>25.870048020000002</v>
          </cell>
        </row>
        <row r="157">
          <cell r="A157" t="str">
            <v>BIRF 4116</v>
          </cell>
          <cell r="C157">
            <v>15</v>
          </cell>
          <cell r="I157">
            <v>15</v>
          </cell>
          <cell r="N157">
            <v>30</v>
          </cell>
        </row>
        <row r="158">
          <cell r="A158" t="str">
            <v>BIRF 4117</v>
          </cell>
          <cell r="C158">
            <v>8.7592408000000006</v>
          </cell>
          <cell r="I158">
            <v>8.7592408000000006</v>
          </cell>
          <cell r="N158">
            <v>17.518481600000001</v>
          </cell>
        </row>
        <row r="159">
          <cell r="A159" t="str">
            <v>BIRF 4131</v>
          </cell>
          <cell r="E159">
            <v>1</v>
          </cell>
          <cell r="K159">
            <v>1</v>
          </cell>
          <cell r="N159">
            <v>2</v>
          </cell>
        </row>
        <row r="160">
          <cell r="A160" t="str">
            <v>BIRF 4150</v>
          </cell>
          <cell r="D160">
            <v>3.03481215</v>
          </cell>
          <cell r="J160">
            <v>3.03481215</v>
          </cell>
          <cell r="N160">
            <v>6.0696243000000001</v>
          </cell>
        </row>
        <row r="161">
          <cell r="A161" t="str">
            <v>BIRF 4163</v>
          </cell>
          <cell r="G161">
            <v>7.3964802300000008</v>
          </cell>
          <cell r="M161">
            <v>7.3964802300000008</v>
          </cell>
          <cell r="N161">
            <v>14.792960460000002</v>
          </cell>
        </row>
        <row r="162">
          <cell r="A162" t="str">
            <v>BIRF 4164</v>
          </cell>
          <cell r="B162">
            <v>5</v>
          </cell>
          <cell r="H162">
            <v>5</v>
          </cell>
          <cell r="N162">
            <v>10</v>
          </cell>
        </row>
        <row r="163">
          <cell r="A163" t="str">
            <v>BIRF 4168</v>
          </cell>
          <cell r="G163">
            <v>0.74906143000000003</v>
          </cell>
          <cell r="M163">
            <v>0.74906143000000003</v>
          </cell>
          <cell r="N163">
            <v>1.4981228600000001</v>
          </cell>
        </row>
        <row r="164">
          <cell r="A164" t="str">
            <v>BIRF 4195</v>
          </cell>
          <cell r="D164">
            <v>9.9977800000000006</v>
          </cell>
          <cell r="J164">
            <v>9.9977800000000006</v>
          </cell>
          <cell r="N164">
            <v>19.995560000000001</v>
          </cell>
        </row>
        <row r="165">
          <cell r="A165" t="str">
            <v>BIRF 4212</v>
          </cell>
          <cell r="D165">
            <v>2.54078933</v>
          </cell>
          <cell r="J165">
            <v>2.54078933</v>
          </cell>
          <cell r="N165">
            <v>5.0815786599999999</v>
          </cell>
        </row>
        <row r="166">
          <cell r="A166" t="str">
            <v>BIRF 4218</v>
          </cell>
          <cell r="F166">
            <v>2.4998999999999998</v>
          </cell>
          <cell r="L166">
            <v>2.4998999999999998</v>
          </cell>
          <cell r="N166">
            <v>4.9997999999999996</v>
          </cell>
        </row>
        <row r="167">
          <cell r="A167" t="str">
            <v>BIRF 4219</v>
          </cell>
          <cell r="F167">
            <v>3.75</v>
          </cell>
          <cell r="L167">
            <v>3.75</v>
          </cell>
          <cell r="N167">
            <v>7.5</v>
          </cell>
        </row>
        <row r="168">
          <cell r="A168" t="str">
            <v>BIRF 4220</v>
          </cell>
          <cell r="F168">
            <v>1.7499</v>
          </cell>
          <cell r="L168">
            <v>1.7499</v>
          </cell>
          <cell r="N168">
            <v>3.4998</v>
          </cell>
        </row>
        <row r="169">
          <cell r="A169" t="str">
            <v>BIRF 4221</v>
          </cell>
          <cell r="F169">
            <v>5</v>
          </cell>
          <cell r="L169">
            <v>5</v>
          </cell>
          <cell r="N169">
            <v>10</v>
          </cell>
        </row>
        <row r="170">
          <cell r="A170" t="str">
            <v>BIRF 4273</v>
          </cell>
          <cell r="C170">
            <v>1.8156000000000001</v>
          </cell>
          <cell r="I170">
            <v>1.8156000000000001</v>
          </cell>
          <cell r="N170">
            <v>3.6312000000000002</v>
          </cell>
        </row>
        <row r="171">
          <cell r="A171" t="str">
            <v>BIRF 4281</v>
          </cell>
          <cell r="E171">
            <v>0.2999</v>
          </cell>
          <cell r="K171">
            <v>0.2999</v>
          </cell>
          <cell r="N171">
            <v>0.5998</v>
          </cell>
        </row>
        <row r="172">
          <cell r="A172" t="str">
            <v>BIRF 4282</v>
          </cell>
          <cell r="D172">
            <v>1.3681000000000001</v>
          </cell>
          <cell r="J172">
            <v>1.3681000000000001</v>
          </cell>
          <cell r="N172">
            <v>2.7362000000000002</v>
          </cell>
        </row>
        <row r="173">
          <cell r="A173" t="str">
            <v>BIRF 4295</v>
          </cell>
          <cell r="F173">
            <v>20.757190000000001</v>
          </cell>
          <cell r="L173">
            <v>20.757190000000001</v>
          </cell>
          <cell r="N173">
            <v>41.514380000000003</v>
          </cell>
        </row>
        <row r="174">
          <cell r="A174" t="str">
            <v>BIRF 4313</v>
          </cell>
          <cell r="F174">
            <v>5.9256000000000002</v>
          </cell>
          <cell r="L174">
            <v>5.9256000000000002</v>
          </cell>
          <cell r="N174">
            <v>11.8512</v>
          </cell>
        </row>
        <row r="175">
          <cell r="A175" t="str">
            <v>BIRF 4314</v>
          </cell>
          <cell r="F175">
            <v>0.16971082999999998</v>
          </cell>
          <cell r="L175">
            <v>0.16971082999999998</v>
          </cell>
          <cell r="N175">
            <v>0.33942165999999996</v>
          </cell>
        </row>
        <row r="176">
          <cell r="A176" t="str">
            <v>BIRF 4366</v>
          </cell>
          <cell r="C176">
            <v>14.2</v>
          </cell>
          <cell r="I176">
            <v>14.2</v>
          </cell>
          <cell r="N176">
            <v>28.4</v>
          </cell>
        </row>
        <row r="177">
          <cell r="A177" t="str">
            <v>BIRF 4398</v>
          </cell>
          <cell r="E177">
            <v>3.10749414</v>
          </cell>
          <cell r="K177">
            <v>3.1956171099999997</v>
          </cell>
          <cell r="N177">
            <v>6.3031112499999997</v>
          </cell>
        </row>
        <row r="178">
          <cell r="A178" t="str">
            <v>BIRF 4405-1</v>
          </cell>
          <cell r="E178">
            <v>62.5</v>
          </cell>
          <cell r="K178">
            <v>62.5</v>
          </cell>
          <cell r="N178">
            <v>125</v>
          </cell>
        </row>
        <row r="179">
          <cell r="A179" t="str">
            <v>BIRF 4423</v>
          </cell>
          <cell r="D179">
            <v>0.44629316999999996</v>
          </cell>
          <cell r="J179">
            <v>0.44629316999999996</v>
          </cell>
          <cell r="N179">
            <v>0.89258633999999992</v>
          </cell>
        </row>
        <row r="180">
          <cell r="A180" t="str">
            <v>BIRF 4454</v>
          </cell>
          <cell r="C180">
            <v>1.6246049999999998E-2</v>
          </cell>
          <cell r="I180">
            <v>1.6246049999999998E-2</v>
          </cell>
          <cell r="N180">
            <v>3.2492099999999996E-2</v>
          </cell>
        </row>
        <row r="181">
          <cell r="A181" t="str">
            <v>BIRF 4459</v>
          </cell>
          <cell r="E181">
            <v>0.5</v>
          </cell>
          <cell r="K181">
            <v>0.5</v>
          </cell>
          <cell r="N181">
            <v>1</v>
          </cell>
        </row>
        <row r="182">
          <cell r="A182" t="str">
            <v>BIRF 4472</v>
          </cell>
          <cell r="G182">
            <v>1.6999999999999999E-3</v>
          </cell>
          <cell r="M182">
            <v>1.75E-3</v>
          </cell>
          <cell r="N182">
            <v>3.4499999999999999E-3</v>
          </cell>
        </row>
        <row r="183">
          <cell r="A183" t="str">
            <v>BIRF 4484</v>
          </cell>
          <cell r="B183">
            <v>0.51347856999999997</v>
          </cell>
          <cell r="H183">
            <v>0.51347856999999997</v>
          </cell>
          <cell r="N183">
            <v>1.0269571399999999</v>
          </cell>
        </row>
        <row r="184">
          <cell r="A184" t="str">
            <v>BIRF 4516</v>
          </cell>
          <cell r="C184">
            <v>2.2760489100000001</v>
          </cell>
          <cell r="I184">
            <v>2.2760489100000001</v>
          </cell>
          <cell r="N184">
            <v>4.5520978200000002</v>
          </cell>
        </row>
        <row r="185">
          <cell r="A185" t="str">
            <v>BIRF 4578</v>
          </cell>
          <cell r="E185">
            <v>2.2849999900000002</v>
          </cell>
          <cell r="K185">
            <v>2.2849999900000002</v>
          </cell>
          <cell r="N185">
            <v>4.5699999800000004</v>
          </cell>
        </row>
        <row r="186">
          <cell r="A186" t="str">
            <v>BIRF 4580</v>
          </cell>
          <cell r="G186">
            <v>0.11405221</v>
          </cell>
          <cell r="M186">
            <v>0.11405221</v>
          </cell>
          <cell r="N186">
            <v>0.22810442</v>
          </cell>
        </row>
        <row r="187">
          <cell r="A187" t="str">
            <v>BIRF 4585</v>
          </cell>
          <cell r="E187">
            <v>11.39999999</v>
          </cell>
          <cell r="K187">
            <v>11.39999999</v>
          </cell>
          <cell r="N187">
            <v>22.799999979999999</v>
          </cell>
        </row>
        <row r="188">
          <cell r="A188" t="str">
            <v>BIRF 4586</v>
          </cell>
          <cell r="E188">
            <v>2.29767308</v>
          </cell>
          <cell r="K188">
            <v>2.29767308</v>
          </cell>
          <cell r="N188">
            <v>4.5953461600000001</v>
          </cell>
        </row>
        <row r="189">
          <cell r="A189" t="str">
            <v>BIRF 4634</v>
          </cell>
          <cell r="D189">
            <v>0</v>
          </cell>
          <cell r="J189">
            <v>0</v>
          </cell>
          <cell r="N189">
            <v>0</v>
          </cell>
        </row>
        <row r="190">
          <cell r="A190" t="str">
            <v>BIRF 4640</v>
          </cell>
          <cell r="E190">
            <v>0</v>
          </cell>
          <cell r="K190">
            <v>0.15237532000000001</v>
          </cell>
          <cell r="N190">
            <v>0.15237532000000001</v>
          </cell>
        </row>
        <row r="191">
          <cell r="A191" t="str">
            <v>BIRF 7075</v>
          </cell>
          <cell r="C191">
            <v>10</v>
          </cell>
          <cell r="I191">
            <v>10</v>
          </cell>
          <cell r="N191">
            <v>20</v>
          </cell>
        </row>
        <row r="192">
          <cell r="A192" t="str">
            <v>BIRF 7157</v>
          </cell>
          <cell r="E192">
            <v>0</v>
          </cell>
          <cell r="K192">
            <v>0</v>
          </cell>
          <cell r="N192">
            <v>0</v>
          </cell>
        </row>
        <row r="193">
          <cell r="A193" t="str">
            <v>BIRF 7171</v>
          </cell>
          <cell r="C193">
            <v>0</v>
          </cell>
          <cell r="I193">
            <v>13.6</v>
          </cell>
          <cell r="N193">
            <v>13.6</v>
          </cell>
        </row>
        <row r="194">
          <cell r="A194" t="str">
            <v>BIRF 7199</v>
          </cell>
          <cell r="E194">
            <v>0</v>
          </cell>
          <cell r="K194">
            <v>0</v>
          </cell>
          <cell r="N194">
            <v>0</v>
          </cell>
        </row>
        <row r="195">
          <cell r="A195" t="str">
            <v>BIRF 7242</v>
          </cell>
          <cell r="G195">
            <v>0</v>
          </cell>
          <cell r="M195">
            <v>0</v>
          </cell>
          <cell r="N195">
            <v>0</v>
          </cell>
        </row>
        <row r="196">
          <cell r="A196" t="str">
            <v>BIRF 7268</v>
          </cell>
          <cell r="E196">
            <v>0</v>
          </cell>
          <cell r="K196">
            <v>0</v>
          </cell>
          <cell r="N196">
            <v>0</v>
          </cell>
        </row>
        <row r="197">
          <cell r="A197" t="str">
            <v>BIRF 7295</v>
          </cell>
          <cell r="C197">
            <v>0</v>
          </cell>
          <cell r="I197">
            <v>0</v>
          </cell>
          <cell r="N197">
            <v>0</v>
          </cell>
        </row>
        <row r="198">
          <cell r="A198" t="str">
            <v>BNA/ATC</v>
          </cell>
          <cell r="F198">
            <v>0.33032446954692901</v>
          </cell>
          <cell r="N198">
            <v>0.33032446954692901</v>
          </cell>
        </row>
        <row r="199">
          <cell r="A199" t="str">
            <v>BNA/NASA</v>
          </cell>
          <cell r="B199">
            <v>8.4081100000000006</v>
          </cell>
          <cell r="H199">
            <v>8.5130769999999991</v>
          </cell>
          <cell r="N199">
            <v>16.921187</v>
          </cell>
        </row>
        <row r="200">
          <cell r="A200" t="str">
            <v>BNA/PROVLP</v>
          </cell>
          <cell r="E200">
            <v>1.55024107585204</v>
          </cell>
          <cell r="K200">
            <v>0</v>
          </cell>
          <cell r="N200">
            <v>1.55024107585204</v>
          </cell>
        </row>
        <row r="201">
          <cell r="A201" t="str">
            <v>BNA/SALUD</v>
          </cell>
          <cell r="G201">
            <v>6.1561009424821602</v>
          </cell>
          <cell r="M201">
            <v>6.1561009424821602</v>
          </cell>
          <cell r="N201">
            <v>12.31220188496432</v>
          </cell>
        </row>
        <row r="202">
          <cell r="A202" t="str">
            <v>BNA/TESORO/BCO</v>
          </cell>
          <cell r="E202">
            <v>0.589265512027491</v>
          </cell>
          <cell r="F202">
            <v>0.11816767945741209</v>
          </cell>
          <cell r="L202">
            <v>7.1170615696291711E-2</v>
          </cell>
          <cell r="N202">
            <v>0.77860380718119482</v>
          </cell>
        </row>
        <row r="203">
          <cell r="A203" t="str">
            <v>BNLH/PROVMI</v>
          </cell>
          <cell r="F203">
            <v>0.32500000000000001</v>
          </cell>
          <cell r="K203">
            <v>0.32500000000000001</v>
          </cell>
          <cell r="N203">
            <v>0.65</v>
          </cell>
        </row>
        <row r="204">
          <cell r="A204" t="str">
            <v>BODEN 2007 - II</v>
          </cell>
          <cell r="C204">
            <v>57.274916736589795</v>
          </cell>
          <cell r="I204">
            <v>57.274916736589795</v>
          </cell>
          <cell r="N204">
            <v>114.54983347317959</v>
          </cell>
        </row>
        <row r="205">
          <cell r="A205" t="str">
            <v>BODEN 2012 - II</v>
          </cell>
          <cell r="C205">
            <v>0</v>
          </cell>
          <cell r="I205">
            <v>45.980799879999999</v>
          </cell>
          <cell r="N205">
            <v>45.980799879999999</v>
          </cell>
        </row>
        <row r="206">
          <cell r="A206" t="str">
            <v>BODEN 2014 ($+CER)</v>
          </cell>
          <cell r="D206">
            <v>0</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G208">
            <v>0</v>
          </cell>
          <cell r="M208">
            <v>7.6175639259664401</v>
          </cell>
          <cell r="N208">
            <v>7.6175639259664401</v>
          </cell>
        </row>
        <row r="209">
          <cell r="A209" t="str">
            <v>BP06/B450-Fid1</v>
          </cell>
          <cell r="B209">
            <v>0</v>
          </cell>
          <cell r="D209">
            <v>0</v>
          </cell>
          <cell r="E209">
            <v>0</v>
          </cell>
          <cell r="F209">
            <v>0</v>
          </cell>
          <cell r="H209">
            <v>0</v>
          </cell>
          <cell r="I209">
            <v>0</v>
          </cell>
          <cell r="K209">
            <v>0</v>
          </cell>
          <cell r="L209">
            <v>0</v>
          </cell>
          <cell r="N209">
            <v>0</v>
          </cell>
        </row>
        <row r="210">
          <cell r="A210" t="str">
            <v>BP06/B450-Fid3</v>
          </cell>
          <cell r="B210">
            <v>0</v>
          </cell>
          <cell r="D210">
            <v>0</v>
          </cell>
          <cell r="F210">
            <v>0</v>
          </cell>
          <cell r="H210">
            <v>5.5275449393315398E-2</v>
          </cell>
          <cell r="N210">
            <v>5.5275449393315398E-2</v>
          </cell>
        </row>
        <row r="211">
          <cell r="A211" t="str">
            <v>BP06/B450-Fid4</v>
          </cell>
          <cell r="C211">
            <v>0</v>
          </cell>
          <cell r="D211">
            <v>0</v>
          </cell>
          <cell r="F211">
            <v>0</v>
          </cell>
          <cell r="G211">
            <v>0</v>
          </cell>
          <cell r="I211">
            <v>4.0092441715612902E-2</v>
          </cell>
          <cell r="N211">
            <v>4.0092441715612902E-2</v>
          </cell>
        </row>
        <row r="212">
          <cell r="A212" t="str">
            <v>BP07/B450</v>
          </cell>
          <cell r="B212">
            <v>0</v>
          </cell>
          <cell r="D212">
            <v>0</v>
          </cell>
          <cell r="E212">
            <v>0</v>
          </cell>
          <cell r="G212">
            <v>0</v>
          </cell>
          <cell r="H212">
            <v>0</v>
          </cell>
          <cell r="J212">
            <v>0</v>
          </cell>
          <cell r="K212">
            <v>0</v>
          </cell>
          <cell r="M212">
            <v>0</v>
          </cell>
          <cell r="N212">
            <v>0</v>
          </cell>
        </row>
        <row r="213">
          <cell r="A213" t="str">
            <v>BRA/TESORO</v>
          </cell>
          <cell r="F213">
            <v>0.12253164</v>
          </cell>
          <cell r="L213">
            <v>0.12253164</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N214">
            <v>1.6787863299999999</v>
          </cell>
        </row>
        <row r="215">
          <cell r="A215" t="str">
            <v>BT06</v>
          </cell>
          <cell r="F215">
            <v>26.13342284702447</v>
          </cell>
          <cell r="N215">
            <v>26.13342284702447</v>
          </cell>
        </row>
        <row r="216">
          <cell r="A216" t="str">
            <v>CAF I</v>
          </cell>
          <cell r="F216">
            <v>0</v>
          </cell>
          <cell r="L216">
            <v>0</v>
          </cell>
          <cell r="N216">
            <v>0</v>
          </cell>
        </row>
        <row r="217">
          <cell r="A217" t="str">
            <v>CCF06</v>
          </cell>
          <cell r="M217">
            <v>45.665320181103297</v>
          </cell>
          <cell r="N217">
            <v>45.665320181103297</v>
          </cell>
        </row>
        <row r="218">
          <cell r="A218" t="str">
            <v>CHINA/EJERCITO</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D220">
            <v>0</v>
          </cell>
          <cell r="F220">
            <v>180.14689091238688</v>
          </cell>
          <cell r="G220">
            <v>0</v>
          </cell>
          <cell r="J220">
            <v>0</v>
          </cell>
          <cell r="L220">
            <v>185.44532479331616</v>
          </cell>
          <cell r="M220">
            <v>0</v>
          </cell>
          <cell r="N220">
            <v>365.59221570570304</v>
          </cell>
        </row>
        <row r="221">
          <cell r="A221" t="str">
            <v>DBF/CONEA</v>
          </cell>
          <cell r="M221">
            <v>4.3933865520971001</v>
          </cell>
          <cell r="N221">
            <v>4.3933865520971001</v>
          </cell>
        </row>
        <row r="222">
          <cell r="A222" t="str">
            <v>DISC $+CER</v>
          </cell>
          <cell r="G222">
            <v>0</v>
          </cell>
          <cell r="M222">
            <v>0</v>
          </cell>
          <cell r="N222">
            <v>0</v>
          </cell>
        </row>
        <row r="223">
          <cell r="A223" t="str">
            <v>DISC EUR</v>
          </cell>
          <cell r="G223">
            <v>0</v>
          </cell>
          <cell r="M223">
            <v>0</v>
          </cell>
          <cell r="N223">
            <v>0</v>
          </cell>
        </row>
        <row r="224">
          <cell r="A224" t="str">
            <v>DISC JPY</v>
          </cell>
          <cell r="G224">
            <v>0</v>
          </cell>
          <cell r="M224">
            <v>0</v>
          </cell>
          <cell r="N224">
            <v>0</v>
          </cell>
        </row>
        <row r="225">
          <cell r="A225" t="str">
            <v>DISC USD</v>
          </cell>
          <cell r="G225">
            <v>0</v>
          </cell>
          <cell r="M225">
            <v>0</v>
          </cell>
          <cell r="N225">
            <v>0</v>
          </cell>
        </row>
        <row r="226">
          <cell r="A226" t="str">
            <v>DISD</v>
          </cell>
          <cell r="F226">
            <v>0</v>
          </cell>
          <cell r="L226">
            <v>0</v>
          </cell>
          <cell r="N226">
            <v>0</v>
          </cell>
        </row>
        <row r="227">
          <cell r="A227" t="str">
            <v>DISDDM</v>
          </cell>
          <cell r="F227">
            <v>0</v>
          </cell>
          <cell r="L227">
            <v>0</v>
          </cell>
          <cell r="N227">
            <v>0</v>
          </cell>
        </row>
        <row r="228">
          <cell r="A228" t="str">
            <v>EDC/YACYRETA</v>
          </cell>
          <cell r="D228">
            <v>2.3741216999999999</v>
          </cell>
          <cell r="J228">
            <v>2.3741216999999999</v>
          </cell>
          <cell r="N228">
            <v>4.7482433999999998</v>
          </cell>
        </row>
        <row r="229">
          <cell r="A229" t="str">
            <v>EEUU/TESORO</v>
          </cell>
          <cell r="D229">
            <v>0</v>
          </cell>
          <cell r="G229">
            <v>0</v>
          </cell>
          <cell r="J229">
            <v>2.6910750000000001</v>
          </cell>
          <cell r="M229">
            <v>0</v>
          </cell>
          <cell r="N229">
            <v>2.6910750000000001</v>
          </cell>
        </row>
        <row r="230">
          <cell r="A230" t="str">
            <v>EIB/VIALIDAD</v>
          </cell>
          <cell r="G230">
            <v>1.3048031499999999</v>
          </cell>
          <cell r="M230">
            <v>1.3484918300000002</v>
          </cell>
          <cell r="N230">
            <v>2.6532949800000001</v>
          </cell>
        </row>
        <row r="231">
          <cell r="A231" t="str">
            <v>EL/ARP-61</v>
          </cell>
          <cell r="C231">
            <v>0</v>
          </cell>
          <cell r="I231">
            <v>0</v>
          </cell>
          <cell r="N231">
            <v>0</v>
          </cell>
        </row>
        <row r="232">
          <cell r="A232" t="str">
            <v>EL/DEM-40</v>
          </cell>
          <cell r="E232">
            <v>221.59627312823</v>
          </cell>
          <cell r="N232">
            <v>221.59627312823</v>
          </cell>
        </row>
        <row r="233">
          <cell r="A233" t="str">
            <v>EL/DEM-44</v>
          </cell>
          <cell r="F233">
            <v>0</v>
          </cell>
          <cell r="N233">
            <v>0</v>
          </cell>
        </row>
        <row r="234">
          <cell r="A234" t="str">
            <v>EL/DEM-52</v>
          </cell>
          <cell r="J234">
            <v>0</v>
          </cell>
          <cell r="N234">
            <v>0</v>
          </cell>
        </row>
        <row r="235">
          <cell r="A235" t="str">
            <v>EL/DEM-55</v>
          </cell>
          <cell r="L235">
            <v>0</v>
          </cell>
          <cell r="N235">
            <v>0</v>
          </cell>
        </row>
        <row r="236">
          <cell r="A236" t="str">
            <v>EL/DEM-72</v>
          </cell>
          <cell r="K236">
            <v>0</v>
          </cell>
          <cell r="N236">
            <v>0</v>
          </cell>
        </row>
        <row r="237">
          <cell r="A237" t="str">
            <v>EL/DEM-76</v>
          </cell>
          <cell r="C237">
            <v>0</v>
          </cell>
          <cell r="N237">
            <v>0</v>
          </cell>
        </row>
        <row r="238">
          <cell r="A238" t="str">
            <v>EL/DEM-82</v>
          </cell>
          <cell r="H238">
            <v>0</v>
          </cell>
          <cell r="N238">
            <v>0</v>
          </cell>
        </row>
        <row r="239">
          <cell r="A239" t="str">
            <v>EL/DEM-86</v>
          </cell>
          <cell r="L239">
            <v>0</v>
          </cell>
          <cell r="N239">
            <v>0</v>
          </cell>
        </row>
        <row r="240">
          <cell r="A240" t="str">
            <v>EL/EUR-108</v>
          </cell>
          <cell r="B240">
            <v>0</v>
          </cell>
          <cell r="N240">
            <v>0</v>
          </cell>
        </row>
        <row r="241">
          <cell r="A241" t="str">
            <v>EL/EUR-114</v>
          </cell>
          <cell r="J241">
            <v>0</v>
          </cell>
          <cell r="N241">
            <v>0</v>
          </cell>
        </row>
        <row r="242">
          <cell r="A242" t="str">
            <v>EL/EUR-116</v>
          </cell>
          <cell r="C242">
            <v>0</v>
          </cell>
          <cell r="N242">
            <v>0</v>
          </cell>
        </row>
        <row r="243">
          <cell r="A243" t="str">
            <v>EL/EUR-80</v>
          </cell>
          <cell r="E243">
            <v>0</v>
          </cell>
          <cell r="N243">
            <v>0</v>
          </cell>
        </row>
        <row r="244">
          <cell r="A244" t="str">
            <v>EL/EUR-81</v>
          </cell>
          <cell r="F244">
            <v>0</v>
          </cell>
          <cell r="N244">
            <v>0</v>
          </cell>
        </row>
        <row r="245">
          <cell r="A245" t="str">
            <v>EL/EUR-85</v>
          </cell>
          <cell r="H245">
            <v>0</v>
          </cell>
          <cell r="N245">
            <v>0</v>
          </cell>
        </row>
        <row r="246">
          <cell r="A246" t="str">
            <v>EL/EUR-88</v>
          </cell>
          <cell r="C246">
            <v>0</v>
          </cell>
          <cell r="N246">
            <v>0</v>
          </cell>
        </row>
        <row r="247">
          <cell r="A247" t="str">
            <v>EL/EUR-92</v>
          </cell>
          <cell r="C247">
            <v>0</v>
          </cell>
          <cell r="N247">
            <v>0</v>
          </cell>
        </row>
        <row r="248">
          <cell r="A248" t="str">
            <v>EL/EUR-93</v>
          </cell>
          <cell r="E248">
            <v>217.43900973440699</v>
          </cell>
          <cell r="N248">
            <v>217.43900973440699</v>
          </cell>
        </row>
        <row r="249">
          <cell r="A249" t="str">
            <v>EL/EUR-95</v>
          </cell>
          <cell r="F249">
            <v>0</v>
          </cell>
          <cell r="N249">
            <v>0</v>
          </cell>
        </row>
        <row r="250">
          <cell r="A250" t="str">
            <v>EL/ITL-60</v>
          </cell>
          <cell r="B250">
            <v>0</v>
          </cell>
          <cell r="N250">
            <v>0</v>
          </cell>
        </row>
        <row r="251">
          <cell r="A251" t="str">
            <v>EL/ITL-69</v>
          </cell>
          <cell r="I251">
            <v>0</v>
          </cell>
          <cell r="N251">
            <v>0</v>
          </cell>
        </row>
        <row r="252">
          <cell r="A252" t="str">
            <v>EL/ITL-77</v>
          </cell>
          <cell r="K252">
            <v>0</v>
          </cell>
          <cell r="N252">
            <v>0</v>
          </cell>
        </row>
        <row r="253">
          <cell r="A253" t="str">
            <v>EL/JPY-39</v>
          </cell>
          <cell r="E253">
            <v>2.0258962388795902</v>
          </cell>
          <cell r="N253">
            <v>2.0258962388795902</v>
          </cell>
        </row>
        <row r="254">
          <cell r="A254" t="str">
            <v>EL/JPY-42</v>
          </cell>
          <cell r="E254">
            <v>8.8082445168677896</v>
          </cell>
          <cell r="N254">
            <v>8.8082445168677896</v>
          </cell>
        </row>
        <row r="255">
          <cell r="A255" t="str">
            <v>EL/JPY-46</v>
          </cell>
          <cell r="F255">
            <v>0.88082445168677903</v>
          </cell>
          <cell r="N255">
            <v>0.88082445168677903</v>
          </cell>
        </row>
        <row r="256">
          <cell r="A256" t="str">
            <v>EL/JPY-99</v>
          </cell>
          <cell r="I256">
            <v>0</v>
          </cell>
          <cell r="N256">
            <v>0</v>
          </cell>
        </row>
        <row r="257">
          <cell r="A257" t="str">
            <v>EL/LIB-67</v>
          </cell>
          <cell r="G257">
            <v>0</v>
          </cell>
          <cell r="N257">
            <v>0</v>
          </cell>
        </row>
        <row r="258">
          <cell r="A258" t="str">
            <v>EL/NLG-78</v>
          </cell>
          <cell r="C258">
            <v>0</v>
          </cell>
          <cell r="N258">
            <v>0</v>
          </cell>
        </row>
        <row r="259">
          <cell r="A259" t="str">
            <v>EL/USD-89</v>
          </cell>
          <cell r="D259">
            <v>0.54615119999999995</v>
          </cell>
          <cell r="J259">
            <v>0.54615119999999995</v>
          </cell>
          <cell r="N259">
            <v>1.0923023999999999</v>
          </cell>
        </row>
        <row r="260">
          <cell r="A260" t="str">
            <v>EN/YACYRETA</v>
          </cell>
          <cell r="D260">
            <v>1.386424E-2</v>
          </cell>
          <cell r="F260">
            <v>0.39573040999999998</v>
          </cell>
          <cell r="G260">
            <v>1.386424E-2</v>
          </cell>
          <cell r="L260">
            <v>0.16076685999999998</v>
          </cell>
          <cell r="N260">
            <v>0.58422574999999988</v>
          </cell>
        </row>
        <row r="261">
          <cell r="A261" t="str">
            <v>EXIMUS/YACYRETA</v>
          </cell>
          <cell r="F261">
            <v>11.608162530000001</v>
          </cell>
          <cell r="L261">
            <v>11.608162530000001</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E263">
            <v>0</v>
          </cell>
          <cell r="K263">
            <v>0</v>
          </cell>
          <cell r="N263">
            <v>0</v>
          </cell>
        </row>
        <row r="264">
          <cell r="A264" t="str">
            <v>FIDA 225</v>
          </cell>
          <cell r="G264">
            <v>0.446332133702941</v>
          </cell>
          <cell r="M264">
            <v>0.45597701699645604</v>
          </cell>
          <cell r="N264">
            <v>0.90230915069939699</v>
          </cell>
        </row>
        <row r="265">
          <cell r="A265" t="str">
            <v>FIDA 417</v>
          </cell>
          <cell r="G265">
            <v>0.15552810572994</v>
          </cell>
          <cell r="M265">
            <v>0.15552810572994</v>
          </cell>
          <cell r="N265">
            <v>0.31105621145987999</v>
          </cell>
        </row>
        <row r="266">
          <cell r="A266" t="str">
            <v>FIDA 514</v>
          </cell>
          <cell r="G266">
            <v>8.6038594155029412E-3</v>
          </cell>
          <cell r="M266">
            <v>8.6038594155029412E-3</v>
          </cell>
          <cell r="N266">
            <v>1.7207718831005882E-2</v>
          </cell>
        </row>
        <row r="267">
          <cell r="A267" t="str">
            <v>FKUW/PROVSF</v>
          </cell>
          <cell r="G267">
            <v>1.11886518315645</v>
          </cell>
          <cell r="M267">
            <v>1.11886518315645</v>
          </cell>
          <cell r="N267">
            <v>2.2377303663129</v>
          </cell>
        </row>
        <row r="268">
          <cell r="A268" t="str">
            <v>FMI 2000</v>
          </cell>
          <cell r="C268">
            <v>0</v>
          </cell>
          <cell r="N268">
            <v>0</v>
          </cell>
        </row>
        <row r="269">
          <cell r="A269" t="str">
            <v>FMI 2000/SRF</v>
          </cell>
          <cell r="B269">
            <v>138.622949059951</v>
          </cell>
          <cell r="C269">
            <v>0</v>
          </cell>
          <cell r="F269">
            <v>138.622949059951</v>
          </cell>
          <cell r="G269">
            <v>138.622949059951</v>
          </cell>
          <cell r="I269">
            <v>0</v>
          </cell>
          <cell r="J269">
            <v>138.622949059951</v>
          </cell>
          <cell r="L269">
            <v>0</v>
          </cell>
          <cell r="N269">
            <v>554.49179623980399</v>
          </cell>
        </row>
        <row r="270">
          <cell r="A270" t="str">
            <v>FMI 2003</v>
          </cell>
          <cell r="B270">
            <v>135.44799014765502</v>
          </cell>
          <cell r="C270">
            <v>0</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C271">
            <v>0</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C272">
            <v>0</v>
          </cell>
          <cell r="D272">
            <v>30.967962470571297</v>
          </cell>
          <cell r="F272">
            <v>0</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N274">
            <v>13.25130882474228</v>
          </cell>
        </row>
        <row r="275">
          <cell r="A275" t="str">
            <v>FONP 06/94</v>
          </cell>
          <cell r="D275">
            <v>3.1607262200000004</v>
          </cell>
          <cell r="E275">
            <v>0.15139385</v>
          </cell>
          <cell r="J275">
            <v>3.1607262200000004</v>
          </cell>
          <cell r="K275">
            <v>0.15139385</v>
          </cell>
          <cell r="N275">
            <v>6.6242401400000004</v>
          </cell>
        </row>
        <row r="276">
          <cell r="A276" t="str">
            <v>FONP 07/94</v>
          </cell>
          <cell r="C276">
            <v>2.0096328200000002</v>
          </cell>
          <cell r="I276">
            <v>2.0096328200000002</v>
          </cell>
          <cell r="N276">
            <v>4.0192656400000004</v>
          </cell>
        </row>
        <row r="277">
          <cell r="A277" t="str">
            <v>FONP 10/96</v>
          </cell>
          <cell r="F277">
            <v>0.70247727999999998</v>
          </cell>
          <cell r="L277">
            <v>0.70247727999999998</v>
          </cell>
          <cell r="N277">
            <v>1.40495456</v>
          </cell>
        </row>
        <row r="278">
          <cell r="A278" t="str">
            <v>FONP 12/02</v>
          </cell>
          <cell r="B278">
            <v>3.61875E-3</v>
          </cell>
          <cell r="H278">
            <v>3.61875E-3</v>
          </cell>
          <cell r="N278">
            <v>7.2375E-3</v>
          </cell>
        </row>
        <row r="279">
          <cell r="A279" t="str">
            <v>FONP 13/03</v>
          </cell>
          <cell r="D279">
            <v>0</v>
          </cell>
          <cell r="J279">
            <v>0</v>
          </cell>
          <cell r="N279">
            <v>0</v>
          </cell>
        </row>
        <row r="280">
          <cell r="A280" t="str">
            <v>FONP 14/04</v>
          </cell>
          <cell r="C280">
            <v>0</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E283">
            <v>0</v>
          </cell>
          <cell r="H283">
            <v>0</v>
          </cell>
          <cell r="K283">
            <v>0</v>
          </cell>
          <cell r="N283">
            <v>0</v>
          </cell>
        </row>
        <row r="284">
          <cell r="A284" t="str">
            <v>ICE/ASEGSAL</v>
          </cell>
          <cell r="B284">
            <v>0.10730121000000001</v>
          </cell>
          <cell r="H284">
            <v>0.10730121000000001</v>
          </cell>
          <cell r="N284">
            <v>0.21460242000000002</v>
          </cell>
        </row>
        <row r="285">
          <cell r="A285" t="str">
            <v>ICE/BANADE</v>
          </cell>
          <cell r="G285">
            <v>0.92688078000000007</v>
          </cell>
          <cell r="M285">
            <v>0.92688078000000007</v>
          </cell>
          <cell r="N285">
            <v>1.8537615600000001</v>
          </cell>
        </row>
        <row r="286">
          <cell r="A286" t="str">
            <v>ICE/BICE</v>
          </cell>
          <cell r="B286">
            <v>0.77098568000000001</v>
          </cell>
          <cell r="H286">
            <v>0.77098568000000001</v>
          </cell>
          <cell r="N286">
            <v>1.54197136</v>
          </cell>
        </row>
        <row r="287">
          <cell r="A287" t="str">
            <v>ICE/CORTE</v>
          </cell>
          <cell r="E287">
            <v>9.3219579999999996E-2</v>
          </cell>
          <cell r="K287">
            <v>9.3219579999999996E-2</v>
          </cell>
          <cell r="N287">
            <v>0.18643915999999999</v>
          </cell>
        </row>
        <row r="288">
          <cell r="A288" t="str">
            <v>ICE/DEFENSA</v>
          </cell>
          <cell r="B288">
            <v>0.72804878000000006</v>
          </cell>
          <cell r="H288">
            <v>0.72804878000000006</v>
          </cell>
          <cell r="N288">
            <v>1.4560975600000001</v>
          </cell>
        </row>
        <row r="289">
          <cell r="A289" t="str">
            <v>ICE/EDUCACION</v>
          </cell>
          <cell r="B289">
            <v>0.43121872999999999</v>
          </cell>
          <cell r="H289">
            <v>0.43121872999999999</v>
          </cell>
          <cell r="N289">
            <v>0.86243745999999999</v>
          </cell>
        </row>
        <row r="290">
          <cell r="A290" t="str">
            <v>ICE/JUSTICIA</v>
          </cell>
          <cell r="B290">
            <v>9.8774089999999995E-2</v>
          </cell>
          <cell r="H290">
            <v>9.8774089999999995E-2</v>
          </cell>
          <cell r="N290">
            <v>0.19754817999999999</v>
          </cell>
        </row>
        <row r="291">
          <cell r="A291" t="str">
            <v>ICE/MCBA</v>
          </cell>
          <cell r="G291">
            <v>0.35395259000000001</v>
          </cell>
          <cell r="M291">
            <v>0.35395259000000001</v>
          </cell>
          <cell r="N291">
            <v>0.70790518000000002</v>
          </cell>
        </row>
        <row r="292">
          <cell r="A292" t="str">
            <v>ICE/PREFEC</v>
          </cell>
          <cell r="G292">
            <v>6.6803979999999999E-2</v>
          </cell>
          <cell r="M292">
            <v>6.6803979999999999E-2</v>
          </cell>
          <cell r="N292">
            <v>0.13360796</v>
          </cell>
        </row>
        <row r="293">
          <cell r="A293" t="str">
            <v>ICE/PRES</v>
          </cell>
          <cell r="B293">
            <v>1.5233170000000001E-2</v>
          </cell>
          <cell r="H293">
            <v>1.5233170000000001E-2</v>
          </cell>
          <cell r="N293">
            <v>3.0466340000000001E-2</v>
          </cell>
        </row>
        <row r="294">
          <cell r="A294" t="str">
            <v>ICE/PROVCB</v>
          </cell>
          <cell r="E294">
            <v>0.62365181000000003</v>
          </cell>
          <cell r="K294">
            <v>0.62365181000000003</v>
          </cell>
          <cell r="N294">
            <v>1.2473036200000001</v>
          </cell>
        </row>
        <row r="295">
          <cell r="A295" t="str">
            <v>ICE/SALUD</v>
          </cell>
          <cell r="F295">
            <v>2.34358567</v>
          </cell>
          <cell r="L295">
            <v>2.34358567</v>
          </cell>
          <cell r="N295">
            <v>4.6871713399999999</v>
          </cell>
        </row>
        <row r="296">
          <cell r="A296" t="str">
            <v>ICE/SALUDPBA</v>
          </cell>
          <cell r="B296">
            <v>0.64464681999999995</v>
          </cell>
          <cell r="H296">
            <v>0.64464681999999995</v>
          </cell>
          <cell r="N296">
            <v>1.2892936399999999</v>
          </cell>
        </row>
        <row r="297">
          <cell r="A297" t="str">
            <v>ICE/VIALIDAD</v>
          </cell>
          <cell r="D297">
            <v>0.12129997000000001</v>
          </cell>
          <cell r="J297">
            <v>0.12129997000000001</v>
          </cell>
          <cell r="N297">
            <v>0.24259994000000001</v>
          </cell>
        </row>
        <row r="298">
          <cell r="A298" t="str">
            <v>ICO/CBA</v>
          </cell>
          <cell r="E298">
            <v>0</v>
          </cell>
          <cell r="K298">
            <v>0</v>
          </cell>
          <cell r="N298">
            <v>0</v>
          </cell>
        </row>
        <row r="299">
          <cell r="A299" t="str">
            <v>ICO/SALUD</v>
          </cell>
          <cell r="E299">
            <v>0</v>
          </cell>
          <cell r="K299">
            <v>0</v>
          </cell>
          <cell r="N299">
            <v>0</v>
          </cell>
        </row>
        <row r="300">
          <cell r="A300" t="str">
            <v>IRB/RELEXT</v>
          </cell>
          <cell r="D300">
            <v>3.7286864559548097E-3</v>
          </cell>
          <cell r="G300">
            <v>3.8027160197091699E-3</v>
          </cell>
          <cell r="J300">
            <v>3.8781997356087E-3</v>
          </cell>
          <cell r="M300">
            <v>3.9551736570123796E-3</v>
          </cell>
          <cell r="N300">
            <v>1.5364775868285059E-2</v>
          </cell>
        </row>
        <row r="301">
          <cell r="A301" t="str">
            <v>ISTBSP/SALUD</v>
          </cell>
          <cell r="D301">
            <v>0.86759571999999996</v>
          </cell>
          <cell r="J301">
            <v>0.86759571999999996</v>
          </cell>
          <cell r="N301">
            <v>1.7351914399999999</v>
          </cell>
        </row>
        <row r="302">
          <cell r="A302" t="str">
            <v>JBIC/HIDRONOR</v>
          </cell>
          <cell r="F302">
            <v>3.32002994803136</v>
          </cell>
          <cell r="L302">
            <v>3.4176869549898701</v>
          </cell>
          <cell r="N302">
            <v>6.7377169030212301</v>
          </cell>
        </row>
        <row r="303">
          <cell r="A303" t="str">
            <v>JBIC/PROV</v>
          </cell>
          <cell r="C303">
            <v>1.3805273231744899</v>
          </cell>
          <cell r="I303">
            <v>1.3805273231744899</v>
          </cell>
          <cell r="N303">
            <v>2.7610546463489798</v>
          </cell>
        </row>
        <row r="304">
          <cell r="A304" t="str">
            <v>JBIC/PROVBA</v>
          </cell>
          <cell r="D304">
            <v>1.1033647494054399</v>
          </cell>
          <cell r="J304">
            <v>1.1033647494054399</v>
          </cell>
          <cell r="N304">
            <v>2.2067294988108799</v>
          </cell>
        </row>
        <row r="305">
          <cell r="A305" t="str">
            <v>JBIC/TESORO</v>
          </cell>
          <cell r="E305">
            <v>54.860688804721242</v>
          </cell>
          <cell r="K305">
            <v>21.401479785078841</v>
          </cell>
          <cell r="N305">
            <v>76.262168589800083</v>
          </cell>
        </row>
        <row r="306">
          <cell r="A306" t="str">
            <v>KFW/CONEA</v>
          </cell>
          <cell r="D306">
            <v>22.385850546809241</v>
          </cell>
          <cell r="J306">
            <v>22.385850546809241</v>
          </cell>
          <cell r="N306">
            <v>44.771701093618482</v>
          </cell>
        </row>
        <row r="307">
          <cell r="A307" t="str">
            <v>KFW/INTI</v>
          </cell>
          <cell r="G307">
            <v>0.28425349116692722</v>
          </cell>
          <cell r="M307">
            <v>0.28425349116692722</v>
          </cell>
          <cell r="N307">
            <v>0.56850698233385444</v>
          </cell>
        </row>
        <row r="308">
          <cell r="A308" t="str">
            <v>KFW/NASA</v>
          </cell>
          <cell r="C308">
            <v>0.53056723951448193</v>
          </cell>
          <cell r="I308">
            <v>0.53056723951448193</v>
          </cell>
          <cell r="N308">
            <v>1.0611344790289639</v>
          </cell>
        </row>
        <row r="309">
          <cell r="A309" t="str">
            <v>KFW/YACYRETA</v>
          </cell>
          <cell r="F309">
            <v>0.34118306693907002</v>
          </cell>
          <cell r="L309">
            <v>0.34118306693907002</v>
          </cell>
          <cell r="N309">
            <v>0.68236613387814005</v>
          </cell>
        </row>
        <row r="310">
          <cell r="A310" t="str">
            <v>MEDIO/BANADE</v>
          </cell>
          <cell r="D310">
            <v>8.9941845931979306E-2</v>
          </cell>
          <cell r="E310">
            <v>4.6278854945318999</v>
          </cell>
          <cell r="F310">
            <v>2.1660289508472501</v>
          </cell>
          <cell r="G310">
            <v>1.9980904458598698</v>
          </cell>
          <cell r="J310">
            <v>8.9941845931979306E-2</v>
          </cell>
          <cell r="K310">
            <v>4.6278854945318999</v>
          </cell>
          <cell r="L310">
            <v>2.1660289508472501</v>
          </cell>
          <cell r="M310">
            <v>1.9980904458598698</v>
          </cell>
          <cell r="N310">
            <v>17.763893474342002</v>
          </cell>
        </row>
        <row r="311">
          <cell r="A311" t="str">
            <v>MEDIO/BCRA</v>
          </cell>
          <cell r="D311">
            <v>1.4191061399999998</v>
          </cell>
          <cell r="E311">
            <v>1.4385553799999999</v>
          </cell>
          <cell r="J311">
            <v>1.4191061399999998</v>
          </cell>
          <cell r="K311">
            <v>1.4385553799999999</v>
          </cell>
          <cell r="N311">
            <v>5.7153230399999995</v>
          </cell>
        </row>
        <row r="312">
          <cell r="A312" t="str">
            <v>MEDIO/HIDRONOR</v>
          </cell>
          <cell r="E312">
            <v>6.5103881744982606E-2</v>
          </cell>
          <cell r="K312">
            <v>6.5103881744982606E-2</v>
          </cell>
          <cell r="N312">
            <v>0.13020776348996521</v>
          </cell>
        </row>
        <row r="313">
          <cell r="A313" t="str">
            <v>MEDIO/JUSTICIA</v>
          </cell>
          <cell r="F313">
            <v>5.6662050000000005E-2</v>
          </cell>
          <cell r="L313">
            <v>5.6662050000000005E-2</v>
          </cell>
          <cell r="N313">
            <v>0.11332410000000001</v>
          </cell>
        </row>
        <row r="314">
          <cell r="A314" t="str">
            <v>MEDIO/NASA</v>
          </cell>
          <cell r="F314">
            <v>0.239855726475183</v>
          </cell>
          <cell r="L314">
            <v>0.239855726475183</v>
          </cell>
          <cell r="N314">
            <v>0.47971145295036599</v>
          </cell>
        </row>
        <row r="315">
          <cell r="A315" t="str">
            <v>MEDIO/PROVBA</v>
          </cell>
          <cell r="G315">
            <v>0.473955462083884</v>
          </cell>
          <cell r="M315">
            <v>0.473955462083884</v>
          </cell>
          <cell r="N315">
            <v>0.94791092416776801</v>
          </cell>
        </row>
        <row r="316">
          <cell r="A316" t="str">
            <v>MEDIO/SALUD</v>
          </cell>
          <cell r="F316">
            <v>0.57456817690181494</v>
          </cell>
          <cell r="L316">
            <v>0.57456817690181494</v>
          </cell>
          <cell r="N316">
            <v>1.1491363538036299</v>
          </cell>
        </row>
        <row r="317">
          <cell r="A317" t="str">
            <v>MEDIO/YACYRETA</v>
          </cell>
          <cell r="B317">
            <v>4.9872034611224594E-2</v>
          </cell>
          <cell r="H317">
            <v>4.9872034611224594E-2</v>
          </cell>
          <cell r="N317">
            <v>9.9744069222449189E-2</v>
          </cell>
        </row>
        <row r="318">
          <cell r="A318" t="str">
            <v>OCMO</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H334">
            <v>0</v>
          </cell>
          <cell r="I334">
            <v>0</v>
          </cell>
          <cell r="J334">
            <v>0</v>
          </cell>
          <cell r="K334">
            <v>0</v>
          </cell>
          <cell r="L334">
            <v>0</v>
          </cell>
          <cell r="M334">
            <v>0</v>
          </cell>
          <cell r="N334">
            <v>0</v>
          </cell>
        </row>
        <row r="335">
          <cell r="A335" t="str">
            <v>P BG19/31</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N340">
            <v>25.056992935139</v>
          </cell>
        </row>
        <row r="341">
          <cell r="A341" t="str">
            <v>P BP03/B405 (Radar II)</v>
          </cell>
          <cell r="B341">
            <v>0</v>
          </cell>
          <cell r="C341">
            <v>0</v>
          </cell>
          <cell r="D341">
            <v>0</v>
          </cell>
          <cell r="E341">
            <v>0</v>
          </cell>
          <cell r="F341">
            <v>22.885172933019899</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N349">
            <v>634.99859723992222</v>
          </cell>
        </row>
        <row r="350">
          <cell r="A350" t="str">
            <v>P BT03Flot</v>
          </cell>
          <cell r="B350">
            <v>0</v>
          </cell>
          <cell r="C350">
            <v>0</v>
          </cell>
          <cell r="D350">
            <v>0</v>
          </cell>
          <cell r="E350">
            <v>0</v>
          </cell>
          <cell r="F350">
            <v>0</v>
          </cell>
          <cell r="G350">
            <v>0</v>
          </cell>
          <cell r="H350">
            <v>70.211776324267632</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CG5">
            <v>4.470872</v>
          </cell>
          <cell r="CH5">
            <v>0</v>
          </cell>
        </row>
        <row r="6">
          <cell r="A6" t="str">
            <v>ARMADA-CCI</v>
          </cell>
          <cell r="B6">
            <v>1.0782157285223366</v>
          </cell>
          <cell r="CG6">
            <v>1.0782157285223366</v>
          </cell>
          <cell r="CH6">
            <v>0</v>
          </cell>
        </row>
        <row r="7">
          <cell r="A7" t="str">
            <v>BD07-I $</v>
          </cell>
          <cell r="B7">
            <v>235.99412550652502</v>
          </cell>
          <cell r="CG7">
            <v>235.99412550652502</v>
          </cell>
          <cell r="CH7">
            <v>0</v>
          </cell>
        </row>
        <row r="8">
          <cell r="A8" t="str">
            <v>BD08-UCP</v>
          </cell>
          <cell r="B8">
            <v>216.36737094959</v>
          </cell>
          <cell r="C8">
            <v>216.84379087782401</v>
          </cell>
          <cell r="CG8">
            <v>433.211161827414</v>
          </cell>
          <cell r="CH8">
            <v>0</v>
          </cell>
        </row>
        <row r="9">
          <cell r="A9" t="str">
            <v>BD11-UCP</v>
          </cell>
          <cell r="B9">
            <v>364.40039061493195</v>
          </cell>
          <cell r="C9">
            <v>364.40039061493195</v>
          </cell>
          <cell r="D9">
            <v>364.40039061493195</v>
          </cell>
          <cell r="E9">
            <v>364.40039061493195</v>
          </cell>
          <cell r="F9">
            <v>122.4875262562537</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CG11">
            <v>1718.2369749999998</v>
          </cell>
          <cell r="CH11">
            <v>981.84969999999998</v>
          </cell>
        </row>
        <row r="12">
          <cell r="A12" t="str">
            <v>BERL/YACYRETA</v>
          </cell>
          <cell r="B12">
            <v>1.1639649320995078</v>
          </cell>
          <cell r="C12">
            <v>1.1639649320995078</v>
          </cell>
          <cell r="D12">
            <v>1.1639649320995078</v>
          </cell>
          <cell r="E12">
            <v>1.1639647878860719</v>
          </cell>
          <cell r="CG12">
            <v>4.6558595841845953</v>
          </cell>
          <cell r="CH12">
            <v>1.1639647878860719</v>
          </cell>
        </row>
        <row r="13">
          <cell r="A13" t="str">
            <v>BESP</v>
          </cell>
          <cell r="B13">
            <v>0</v>
          </cell>
          <cell r="C13">
            <v>54.704999999999998</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CG17">
            <v>1.555898314112825E-2</v>
          </cell>
          <cell r="CH17">
            <v>0</v>
          </cell>
        </row>
        <row r="18">
          <cell r="A18" t="str">
            <v>BG09/09</v>
          </cell>
          <cell r="B18">
            <v>0</v>
          </cell>
          <cell r="C18">
            <v>0</v>
          </cell>
          <cell r="D18">
            <v>384.63801000000001</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CG24">
            <v>168.03500099999999</v>
          </cell>
          <cell r="CH24">
            <v>168.03500099999999</v>
          </cell>
        </row>
        <row r="25">
          <cell r="A25" t="str">
            <v>BG16/08$</v>
          </cell>
          <cell r="B25">
            <v>0</v>
          </cell>
          <cell r="C25">
            <v>595.39718800000003</v>
          </cell>
          <cell r="CG25">
            <v>595.39718800000003</v>
          </cell>
          <cell r="CH25">
            <v>0</v>
          </cell>
        </row>
        <row r="26">
          <cell r="A26" t="str">
            <v>BG17/08</v>
          </cell>
          <cell r="B26">
            <v>146.96242316000001</v>
          </cell>
          <cell r="C26">
            <v>147.13884864000002</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CG59">
            <v>42.771410026643899</v>
          </cell>
          <cell r="CH59">
            <v>19.558084755754219</v>
          </cell>
        </row>
        <row r="60">
          <cell r="A60" t="str">
            <v>BID 214</v>
          </cell>
          <cell r="B60">
            <v>1.1255457057415301</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CG64">
            <v>17.160244797452577</v>
          </cell>
          <cell r="CH64">
            <v>9.4319756438839804</v>
          </cell>
        </row>
        <row r="65">
          <cell r="A65" t="str">
            <v>BID 528</v>
          </cell>
          <cell r="B65">
            <v>1.4172927452367021</v>
          </cell>
          <cell r="C65">
            <v>0.80119738291167508</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CG67">
            <v>2.1777771242882014</v>
          </cell>
          <cell r="CH67">
            <v>1.4024888727780631</v>
          </cell>
        </row>
        <row r="68">
          <cell r="A68" t="str">
            <v>BID 555</v>
          </cell>
          <cell r="B68">
            <v>19.423111048239779</v>
          </cell>
          <cell r="C68">
            <v>19.031928119415351</v>
          </cell>
          <cell r="CG68">
            <v>38.45503916765513</v>
          </cell>
          <cell r="CH68">
            <v>0</v>
          </cell>
        </row>
        <row r="69">
          <cell r="A69" t="str">
            <v>BID 583</v>
          </cell>
          <cell r="B69">
            <v>18.2327435049272</v>
          </cell>
          <cell r="C69">
            <v>18.2327435049272</v>
          </cell>
          <cell r="D69">
            <v>18.2327435049272</v>
          </cell>
          <cell r="E69">
            <v>9.1160614704192096</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CG74">
            <v>11.455432347490689</v>
          </cell>
          <cell r="CH74">
            <v>5.2078816673025692</v>
          </cell>
        </row>
        <row r="75">
          <cell r="A75" t="str">
            <v>BID 661</v>
          </cell>
          <cell r="B75">
            <v>0.83011475000000001</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CG77">
            <v>1.324000720392716</v>
          </cell>
          <cell r="CH77">
            <v>0.601816279053494</v>
          </cell>
        </row>
        <row r="78">
          <cell r="A78" t="str">
            <v>BID 718</v>
          </cell>
          <cell r="B78">
            <v>1.1296470600000001</v>
          </cell>
          <cell r="C78">
            <v>1.1296470600000001</v>
          </cell>
          <cell r="D78">
            <v>1.12964704</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CG85">
            <v>103.62545165701547</v>
          </cell>
          <cell r="CH85">
            <v>62.642404479625732</v>
          </cell>
        </row>
        <row r="86">
          <cell r="A86" t="str">
            <v>BID 798</v>
          </cell>
          <cell r="B86">
            <v>3.60968702865364</v>
          </cell>
          <cell r="C86">
            <v>3.60968702865364</v>
          </cell>
          <cell r="D86">
            <v>1.63205345280628</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CG94">
            <v>0.44557983999999995</v>
          </cell>
          <cell r="CH94">
            <v>0.31827129999999998</v>
          </cell>
        </row>
        <row r="95">
          <cell r="A95" t="str">
            <v>BID 865</v>
          </cell>
          <cell r="B95">
            <v>72.002536991234194</v>
          </cell>
          <cell r="C95">
            <v>72.002536991234194</v>
          </cell>
          <cell r="D95">
            <v>72.002536991234194</v>
          </cell>
          <cell r="E95">
            <v>35.350511384996402</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CG110">
            <v>1.1085901599999999</v>
          </cell>
          <cell r="CH110">
            <v>0.27714753999999997</v>
          </cell>
        </row>
        <row r="111">
          <cell r="A111" t="str">
            <v>BIRF 3280</v>
          </cell>
          <cell r="B111">
            <v>16.406802280000001</v>
          </cell>
          <cell r="CG111">
            <v>16.406802280000001</v>
          </cell>
          <cell r="CH111">
            <v>0</v>
          </cell>
        </row>
        <row r="112">
          <cell r="A112" t="str">
            <v>BIRF 3281</v>
          </cell>
          <cell r="B112">
            <v>3.2465995699999999</v>
          </cell>
          <cell r="CG112">
            <v>3.2465995699999999</v>
          </cell>
          <cell r="CH112">
            <v>0</v>
          </cell>
        </row>
        <row r="113">
          <cell r="A113" t="str">
            <v>BIRF 3291</v>
          </cell>
          <cell r="B113">
            <v>25</v>
          </cell>
          <cell r="C113">
            <v>12.5</v>
          </cell>
          <cell r="CG113">
            <v>37.5</v>
          </cell>
          <cell r="CH113">
            <v>0</v>
          </cell>
        </row>
        <row r="114">
          <cell r="A114" t="str">
            <v>BIRF 3292</v>
          </cell>
          <cell r="B114">
            <v>1.91872</v>
          </cell>
          <cell r="C114">
            <v>0.91944961999999997</v>
          </cell>
          <cell r="CG114">
            <v>2.8381696199999999</v>
          </cell>
          <cell r="CH114">
            <v>0</v>
          </cell>
        </row>
        <row r="115">
          <cell r="A115" t="str">
            <v>BIRF 3297</v>
          </cell>
          <cell r="B115">
            <v>2.7358324499999997</v>
          </cell>
          <cell r="C115">
            <v>1.35468699</v>
          </cell>
          <cell r="CG115">
            <v>4.0905194399999996</v>
          </cell>
          <cell r="CH115">
            <v>0</v>
          </cell>
        </row>
        <row r="116">
          <cell r="A116" t="str">
            <v>BIRF 3362</v>
          </cell>
          <cell r="B116">
            <v>1.92</v>
          </cell>
          <cell r="C116">
            <v>1.88</v>
          </cell>
          <cell r="CG116">
            <v>3.8</v>
          </cell>
          <cell r="CH116">
            <v>0</v>
          </cell>
        </row>
        <row r="117">
          <cell r="A117" t="str">
            <v>BIRF 3394</v>
          </cell>
          <cell r="B117">
            <v>35.094999999999999</v>
          </cell>
          <cell r="C117">
            <v>37.854999999999997</v>
          </cell>
          <cell r="CG117">
            <v>72.95</v>
          </cell>
          <cell r="CH117">
            <v>0</v>
          </cell>
        </row>
        <row r="118">
          <cell r="A118" t="str">
            <v>BIRF 343</v>
          </cell>
          <cell r="B118">
            <v>0.33935199999999999</v>
          </cell>
          <cell r="C118">
            <v>0.33935199999999999</v>
          </cell>
          <cell r="D118">
            <v>0.33935199999999999</v>
          </cell>
          <cell r="E118">
            <v>0.17068696999999999</v>
          </cell>
          <cell r="CG118">
            <v>1.1887429700000001</v>
          </cell>
          <cell r="CH118">
            <v>0.17068696999999999</v>
          </cell>
        </row>
        <row r="119">
          <cell r="A119" t="str">
            <v>BIRF 3460</v>
          </cell>
          <cell r="B119">
            <v>1.6590552000000001</v>
          </cell>
          <cell r="C119">
            <v>1.6590552000000001</v>
          </cell>
          <cell r="D119">
            <v>0.89182019999999995</v>
          </cell>
          <cell r="CG119">
            <v>4.2099305999999999</v>
          </cell>
          <cell r="CH119">
            <v>0</v>
          </cell>
        </row>
        <row r="120">
          <cell r="A120" t="str">
            <v>BIRF 352</v>
          </cell>
          <cell r="B120">
            <v>6.1351379999999997E-2</v>
          </cell>
          <cell r="C120">
            <v>6.1351379999999997E-2</v>
          </cell>
          <cell r="CG120">
            <v>0.12270275999999999</v>
          </cell>
          <cell r="CH120">
            <v>0</v>
          </cell>
        </row>
        <row r="121">
          <cell r="A121" t="str">
            <v>BIRF 3520</v>
          </cell>
          <cell r="B121">
            <v>29.92</v>
          </cell>
          <cell r="C121">
            <v>32.24</v>
          </cell>
          <cell r="D121">
            <v>34.922081599999999</v>
          </cell>
          <cell r="CG121">
            <v>97.082081599999995</v>
          </cell>
          <cell r="CH121">
            <v>0</v>
          </cell>
        </row>
        <row r="122">
          <cell r="A122" t="str">
            <v>BIRF 3521</v>
          </cell>
          <cell r="B122">
            <v>16.64554983</v>
          </cell>
          <cell r="C122">
            <v>17.936549410000001</v>
          </cell>
          <cell r="D122">
            <v>19.97296309</v>
          </cell>
          <cell r="CG122">
            <v>54.555062330000005</v>
          </cell>
          <cell r="CH122">
            <v>0</v>
          </cell>
        </row>
        <row r="123">
          <cell r="A123" t="str">
            <v>BIRF 3555</v>
          </cell>
          <cell r="B123">
            <v>45</v>
          </cell>
          <cell r="C123">
            <v>22.5</v>
          </cell>
          <cell r="CG123">
            <v>67.5</v>
          </cell>
          <cell r="CH123">
            <v>0</v>
          </cell>
        </row>
        <row r="124">
          <cell r="A124" t="str">
            <v>BIRF 3556</v>
          </cell>
          <cell r="B124">
            <v>28.824999999999999</v>
          </cell>
          <cell r="C124">
            <v>31.06</v>
          </cell>
          <cell r="D124">
            <v>33.465000000000003</v>
          </cell>
          <cell r="E124">
            <v>17.68</v>
          </cell>
          <cell r="CG124">
            <v>111.03</v>
          </cell>
          <cell r="CH124">
            <v>17.68</v>
          </cell>
        </row>
        <row r="125">
          <cell r="A125" t="str">
            <v>BIRF 3558</v>
          </cell>
          <cell r="B125">
            <v>40</v>
          </cell>
          <cell r="C125">
            <v>20</v>
          </cell>
          <cell r="CG125">
            <v>60</v>
          </cell>
          <cell r="CH125">
            <v>0</v>
          </cell>
        </row>
        <row r="126">
          <cell r="A126" t="str">
            <v>BIRF 3611</v>
          </cell>
          <cell r="B126">
            <v>32.505600000000001</v>
          </cell>
          <cell r="C126">
            <v>16.25408298</v>
          </cell>
          <cell r="CG126">
            <v>48.759682980000001</v>
          </cell>
          <cell r="CH126">
            <v>0</v>
          </cell>
        </row>
        <row r="127">
          <cell r="A127" t="str">
            <v>BIRF 3643</v>
          </cell>
          <cell r="B127">
            <v>9.9567999999999994</v>
          </cell>
          <cell r="C127">
            <v>9.9570450500000014</v>
          </cell>
          <cell r="CG127">
            <v>19.913845049999999</v>
          </cell>
          <cell r="CH127">
            <v>0</v>
          </cell>
        </row>
        <row r="128">
          <cell r="A128" t="str">
            <v>BIRF 3709</v>
          </cell>
          <cell r="B128">
            <v>13.293480000000001</v>
          </cell>
          <cell r="C128">
            <v>13.293480000000001</v>
          </cell>
          <cell r="D128">
            <v>6.6517095300000006</v>
          </cell>
          <cell r="CG128">
            <v>33.238669530000003</v>
          </cell>
          <cell r="CH128">
            <v>0</v>
          </cell>
        </row>
        <row r="129">
          <cell r="A129" t="str">
            <v>BIRF 3710</v>
          </cell>
          <cell r="B129">
            <v>0.68599999999999994</v>
          </cell>
          <cell r="C129">
            <v>0.68599999999999994</v>
          </cell>
          <cell r="D129">
            <v>0.34340424999999997</v>
          </cell>
          <cell r="CG129">
            <v>1.7154042499999997</v>
          </cell>
          <cell r="CH129">
            <v>0</v>
          </cell>
        </row>
        <row r="130">
          <cell r="A130" t="str">
            <v>BIRF 3794</v>
          </cell>
          <cell r="B130">
            <v>16.772862919999998</v>
          </cell>
          <cell r="C130">
            <v>16.772862919999998</v>
          </cell>
          <cell r="D130">
            <v>14.712936879999997</v>
          </cell>
          <cell r="CG130">
            <v>48.25866271999999</v>
          </cell>
          <cell r="CH130">
            <v>0</v>
          </cell>
        </row>
        <row r="131">
          <cell r="A131" t="str">
            <v>BIRF 3836</v>
          </cell>
          <cell r="B131">
            <v>30</v>
          </cell>
          <cell r="C131">
            <v>30</v>
          </cell>
          <cell r="D131">
            <v>30</v>
          </cell>
          <cell r="E131">
            <v>15</v>
          </cell>
          <cell r="CG131">
            <v>105</v>
          </cell>
          <cell r="CH131">
            <v>15</v>
          </cell>
        </row>
        <row r="132">
          <cell r="A132" t="str">
            <v>BIRF 3860</v>
          </cell>
          <cell r="B132">
            <v>18.868078499999999</v>
          </cell>
          <cell r="C132">
            <v>18.868078499999999</v>
          </cell>
          <cell r="D132">
            <v>18.868078499999999</v>
          </cell>
          <cell r="E132">
            <v>9.3447041500000001</v>
          </cell>
          <cell r="CG132">
            <v>65.94893965</v>
          </cell>
          <cell r="CH132">
            <v>9.3447041500000001</v>
          </cell>
        </row>
        <row r="133">
          <cell r="A133" t="str">
            <v>BIRF 3877</v>
          </cell>
          <cell r="B133">
            <v>22.373241579999998</v>
          </cell>
          <cell r="C133">
            <v>22.373241579999998</v>
          </cell>
          <cell r="D133">
            <v>22.373241579999998</v>
          </cell>
          <cell r="E133">
            <v>11.07073782</v>
          </cell>
          <cell r="CG133">
            <v>78.19046256</v>
          </cell>
          <cell r="CH133">
            <v>11.07073782</v>
          </cell>
        </row>
        <row r="134">
          <cell r="A134" t="str">
            <v>BIRF 3878</v>
          </cell>
          <cell r="B134">
            <v>50</v>
          </cell>
          <cell r="C134">
            <v>50</v>
          </cell>
          <cell r="D134">
            <v>50</v>
          </cell>
          <cell r="E134">
            <v>50</v>
          </cell>
          <cell r="CG134">
            <v>200</v>
          </cell>
          <cell r="CH134">
            <v>50</v>
          </cell>
        </row>
        <row r="135">
          <cell r="A135" t="str">
            <v>BIRF 3921</v>
          </cell>
          <cell r="B135">
            <v>12.827</v>
          </cell>
          <cell r="C135">
            <v>12.827</v>
          </cell>
          <cell r="D135">
            <v>12.827</v>
          </cell>
          <cell r="E135">
            <v>12.82918974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CG136">
            <v>157.22222390000002</v>
          </cell>
          <cell r="CH136">
            <v>27.6666667</v>
          </cell>
        </row>
        <row r="137">
          <cell r="A137" t="str">
            <v>BIRF 3927</v>
          </cell>
          <cell r="B137">
            <v>2.7725239200000003</v>
          </cell>
          <cell r="C137">
            <v>2.7725239200000003</v>
          </cell>
          <cell r="D137">
            <v>2.7725239200000003</v>
          </cell>
          <cell r="E137">
            <v>2.75777261</v>
          </cell>
          <cell r="CG137">
            <v>11.07534437</v>
          </cell>
          <cell r="CH137">
            <v>2.75777261</v>
          </cell>
        </row>
        <row r="138">
          <cell r="A138" t="str">
            <v>BIRF 3931</v>
          </cell>
          <cell r="B138">
            <v>7.4462399999999995</v>
          </cell>
          <cell r="C138">
            <v>7.4462399999999995</v>
          </cell>
          <cell r="D138">
            <v>7.4462399999999995</v>
          </cell>
          <cell r="E138">
            <v>7.4499713200000004</v>
          </cell>
          <cell r="CG138">
            <v>29.788691319999998</v>
          </cell>
          <cell r="CH138">
            <v>7.4499713200000004</v>
          </cell>
        </row>
        <row r="139">
          <cell r="A139" t="str">
            <v>BIRF 3948</v>
          </cell>
          <cell r="B139">
            <v>1.00039368</v>
          </cell>
          <cell r="C139">
            <v>1.00039368</v>
          </cell>
          <cell r="D139">
            <v>1.00039368</v>
          </cell>
          <cell r="E139">
            <v>1.0658192099999999</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CG141">
            <v>4.27452539</v>
          </cell>
          <cell r="CH141">
            <v>1.4354029099999999</v>
          </cell>
        </row>
        <row r="142">
          <cell r="A142" t="str">
            <v>BIRF 3960</v>
          </cell>
          <cell r="B142">
            <v>2.2568000000000001</v>
          </cell>
          <cell r="C142">
            <v>2.2568000000000001</v>
          </cell>
          <cell r="D142">
            <v>2.2568000000000001</v>
          </cell>
          <cell r="E142">
            <v>2.2573534</v>
          </cell>
          <cell r="CG142">
            <v>9.0277533999999999</v>
          </cell>
          <cell r="CH142">
            <v>2.2573534</v>
          </cell>
        </row>
        <row r="143">
          <cell r="A143" t="str">
            <v>BIRF 3971</v>
          </cell>
          <cell r="B143">
            <v>9.3621999999999996</v>
          </cell>
          <cell r="C143">
            <v>9.3621999999999996</v>
          </cell>
          <cell r="D143">
            <v>9.3621999999999996</v>
          </cell>
          <cell r="E143">
            <v>9.2572807899999994</v>
          </cell>
          <cell r="CG143">
            <v>37.34388079</v>
          </cell>
          <cell r="CH143">
            <v>9.2572807899999994</v>
          </cell>
        </row>
        <row r="144">
          <cell r="A144" t="str">
            <v>BIRF 4002</v>
          </cell>
          <cell r="B144">
            <v>27.777777620000002</v>
          </cell>
          <cell r="C144">
            <v>27.77777768</v>
          </cell>
          <cell r="D144">
            <v>11.11111232</v>
          </cell>
          <cell r="CG144">
            <v>66.666667619999998</v>
          </cell>
          <cell r="CH144">
            <v>0</v>
          </cell>
        </row>
        <row r="145">
          <cell r="A145" t="str">
            <v>BIRF 4003</v>
          </cell>
          <cell r="B145">
            <v>10</v>
          </cell>
          <cell r="C145">
            <v>10</v>
          </cell>
          <cell r="D145">
            <v>10</v>
          </cell>
          <cell r="E145">
            <v>10</v>
          </cell>
          <cell r="F145">
            <v>10</v>
          </cell>
          <cell r="CG145">
            <v>50</v>
          </cell>
          <cell r="CH145">
            <v>20</v>
          </cell>
        </row>
        <row r="146">
          <cell r="A146" t="str">
            <v>BIRF 4004</v>
          </cell>
          <cell r="B146">
            <v>2.40301008</v>
          </cell>
          <cell r="C146">
            <v>2.40301008</v>
          </cell>
          <cell r="D146">
            <v>2.40301008</v>
          </cell>
          <cell r="E146">
            <v>2.40301008</v>
          </cell>
          <cell r="F146">
            <v>2.4098891600000001</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CG148">
            <v>128.98693286000002</v>
          </cell>
          <cell r="CH148">
            <v>51.3767888</v>
          </cell>
        </row>
        <row r="149">
          <cell r="A149" t="str">
            <v>BIRF 4116</v>
          </cell>
          <cell r="B149">
            <v>30</v>
          </cell>
          <cell r="C149">
            <v>30</v>
          </cell>
          <cell r="D149">
            <v>30</v>
          </cell>
          <cell r="E149">
            <v>30</v>
          </cell>
          <cell r="F149">
            <v>30</v>
          </cell>
          <cell r="G149">
            <v>15</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CG150">
            <v>96.351648800000007</v>
          </cell>
          <cell r="CH150">
            <v>43.796204000000003</v>
          </cell>
        </row>
        <row r="151">
          <cell r="A151" t="str">
            <v>BIRF 4131</v>
          </cell>
          <cell r="B151">
            <v>2</v>
          </cell>
          <cell r="C151">
            <v>2</v>
          </cell>
          <cell r="D151">
            <v>2</v>
          </cell>
          <cell r="E151">
            <v>2</v>
          </cell>
          <cell r="F151">
            <v>2</v>
          </cell>
          <cell r="G151">
            <v>1</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CG153">
            <v>81.361282529999997</v>
          </cell>
          <cell r="CH153">
            <v>36.982401150000001</v>
          </cell>
        </row>
        <row r="154">
          <cell r="A154" t="str">
            <v>BIRF 4164</v>
          </cell>
          <cell r="B154">
            <v>10</v>
          </cell>
          <cell r="C154">
            <v>10</v>
          </cell>
          <cell r="D154">
            <v>10</v>
          </cell>
          <cell r="E154">
            <v>10</v>
          </cell>
          <cell r="F154">
            <v>10</v>
          </cell>
          <cell r="G154">
            <v>10</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CG158">
            <v>30.000799999999998</v>
          </cell>
          <cell r="CH158">
            <v>15.001399999999999</v>
          </cell>
        </row>
        <row r="159">
          <cell r="A159" t="str">
            <v>BIRF 4219</v>
          </cell>
          <cell r="B159">
            <v>7.5</v>
          </cell>
          <cell r="C159">
            <v>7.5</v>
          </cell>
          <cell r="D159">
            <v>7.5</v>
          </cell>
          <cell r="E159">
            <v>7.5</v>
          </cell>
          <cell r="F159">
            <v>7.5</v>
          </cell>
          <cell r="G159">
            <v>7.5</v>
          </cell>
          <cell r="CG159">
            <v>45</v>
          </cell>
          <cell r="CH159">
            <v>22.5</v>
          </cell>
        </row>
        <row r="160">
          <cell r="A160" t="str">
            <v>BIRF 4220</v>
          </cell>
          <cell r="B160">
            <v>3.4998</v>
          </cell>
          <cell r="C160">
            <v>3.4998</v>
          </cell>
          <cell r="D160">
            <v>3.4998</v>
          </cell>
          <cell r="E160">
            <v>3.4998</v>
          </cell>
          <cell r="F160">
            <v>3.4998</v>
          </cell>
          <cell r="G160">
            <v>3.5018000000000002</v>
          </cell>
          <cell r="CG160">
            <v>21.000799999999998</v>
          </cell>
          <cell r="CH160">
            <v>10.5014</v>
          </cell>
        </row>
        <row r="161">
          <cell r="A161" t="str">
            <v>BIRF 4221</v>
          </cell>
          <cell r="B161">
            <v>10</v>
          </cell>
          <cell r="C161">
            <v>10</v>
          </cell>
          <cell r="D161">
            <v>10</v>
          </cell>
          <cell r="E161">
            <v>10</v>
          </cell>
          <cell r="F161">
            <v>10</v>
          </cell>
          <cell r="G161">
            <v>10</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CG169">
            <v>56.027655519999996</v>
          </cell>
          <cell r="CH169">
            <v>34.766829939999994</v>
          </cell>
        </row>
        <row r="170">
          <cell r="A170" t="str">
            <v>BIRF 4405-1</v>
          </cell>
          <cell r="B170">
            <v>62.5</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Y190">
            <v>60.464159700000003</v>
          </cell>
          <cell r="CG190">
            <v>60.464159700000003</v>
          </cell>
          <cell r="CH190">
            <v>60.464159700000003</v>
          </cell>
        </row>
        <row r="191">
          <cell r="A191" t="str">
            <v>BNA/NASA</v>
          </cell>
          <cell r="B191">
            <v>17.352874</v>
          </cell>
          <cell r="CG191">
            <v>17.352874</v>
          </cell>
          <cell r="CH191">
            <v>0</v>
          </cell>
        </row>
        <row r="192">
          <cell r="A192" t="str">
            <v>BNA/PROVLP</v>
          </cell>
          <cell r="B192">
            <v>1.55024107585204</v>
          </cell>
          <cell r="CG192">
            <v>1.55024107585204</v>
          </cell>
          <cell r="CH192">
            <v>0</v>
          </cell>
        </row>
        <row r="193">
          <cell r="A193" t="str">
            <v>BNA/SALUD</v>
          </cell>
          <cell r="B193">
            <v>12.31220188496432</v>
          </cell>
          <cell r="C193">
            <v>6.1559988989694361</v>
          </cell>
          <cell r="CG193">
            <v>18.468200783933757</v>
          </cell>
          <cell r="CH193">
            <v>0</v>
          </cell>
        </row>
        <row r="194">
          <cell r="A194" t="str">
            <v>BNA/TESORO/BCO</v>
          </cell>
          <cell r="B194">
            <v>0.15861886725975519</v>
          </cell>
          <cell r="C194">
            <v>0.1585502510349687</v>
          </cell>
          <cell r="CG194">
            <v>0.31716911829472388</v>
          </cell>
          <cell r="CH194">
            <v>0</v>
          </cell>
        </row>
        <row r="195">
          <cell r="A195" t="str">
            <v>BNLH/PROVMI</v>
          </cell>
          <cell r="B195">
            <v>0.65</v>
          </cell>
          <cell r="C195">
            <v>0.32500000000000001</v>
          </cell>
          <cell r="CG195">
            <v>0.97499999999999998</v>
          </cell>
          <cell r="CH195">
            <v>0</v>
          </cell>
        </row>
        <row r="196">
          <cell r="A196" t="str">
            <v>BODEN 2007 - II</v>
          </cell>
          <cell r="B196">
            <v>57.274916736589795</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CG199">
            <v>10353.991542539514</v>
          </cell>
          <cell r="CH199">
            <v>8719.1507732915616</v>
          </cell>
        </row>
        <row r="200">
          <cell r="A200" t="str">
            <v>BONOS/PROVSJ</v>
          </cell>
          <cell r="B200">
            <v>7.6175639259664401</v>
          </cell>
          <cell r="C200">
            <v>7.6175639259664401</v>
          </cell>
          <cell r="D200">
            <v>7.6175639259664401</v>
          </cell>
          <cell r="CG200">
            <v>22.85269177789932</v>
          </cell>
          <cell r="CH200">
            <v>0</v>
          </cell>
        </row>
        <row r="201">
          <cell r="A201" t="str">
            <v>BP06/B450-Fid1</v>
          </cell>
          <cell r="B201">
            <v>4.0092441715612902E-2</v>
          </cell>
          <cell r="CG201">
            <v>4.0092441715612902E-2</v>
          </cell>
          <cell r="CH201">
            <v>0</v>
          </cell>
        </row>
        <row r="202">
          <cell r="A202" t="str">
            <v>BP07/B450</v>
          </cell>
          <cell r="B202">
            <v>4.3393767916309903E-2</v>
          </cell>
          <cell r="CG202">
            <v>4.3393767916309903E-2</v>
          </cell>
          <cell r="CH202">
            <v>0</v>
          </cell>
        </row>
        <row r="203">
          <cell r="A203" t="str">
            <v>BRA/TESORO</v>
          </cell>
          <cell r="B203">
            <v>0.24506327999999999</v>
          </cell>
          <cell r="CG203">
            <v>0.24506327999999999</v>
          </cell>
          <cell r="CH203">
            <v>0</v>
          </cell>
        </row>
        <row r="204">
          <cell r="A204" t="str">
            <v>BRA/YACYRETA</v>
          </cell>
          <cell r="B204">
            <v>8.5504689999999994E-2</v>
          </cell>
          <cell r="CG204">
            <v>8.5504689999999994E-2</v>
          </cell>
          <cell r="CH204">
            <v>0</v>
          </cell>
        </row>
        <row r="205">
          <cell r="A205" t="str">
            <v>BT 2089</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CG208">
            <v>826.55455899639151</v>
          </cell>
          <cell r="CH208">
            <v>0</v>
          </cell>
        </row>
        <row r="209">
          <cell r="A209" t="str">
            <v>CUASIPAR</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CG217">
            <v>2.3741216999999999</v>
          </cell>
          <cell r="CH217">
            <v>0</v>
          </cell>
        </row>
        <row r="218">
          <cell r="A218" t="str">
            <v>EEUU/TESORO</v>
          </cell>
          <cell r="B218">
            <v>2.6910750000000001</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CG219">
            <v>33.736643410000006</v>
          </cell>
          <cell r="CH219">
            <v>24.638147439999997</v>
          </cell>
        </row>
        <row r="220">
          <cell r="A220" t="str">
            <v>EL/ARP-61</v>
          </cell>
          <cell r="B220">
            <v>0.21671099656357401</v>
          </cell>
          <cell r="CG220">
            <v>0.21671099656357401</v>
          </cell>
          <cell r="CH220">
            <v>0</v>
          </cell>
        </row>
        <row r="221">
          <cell r="A221" t="str">
            <v>EL/DEM-44</v>
          </cell>
          <cell r="B221">
            <v>0</v>
          </cell>
          <cell r="C221">
            <v>0</v>
          </cell>
          <cell r="D221">
            <v>0</v>
          </cell>
          <cell r="E221">
            <v>0</v>
          </cell>
          <cell r="F221">
            <v>308.77765274606401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CG224">
            <v>193.83744363658198</v>
          </cell>
          <cell r="CH224">
            <v>0</v>
          </cell>
        </row>
        <row r="225">
          <cell r="A225" t="str">
            <v>EL/DEM-76</v>
          </cell>
          <cell r="B225">
            <v>0</v>
          </cell>
          <cell r="C225">
            <v>308.828388222569</v>
          </cell>
          <cell r="CG225">
            <v>308.828388222569</v>
          </cell>
          <cell r="CH225">
            <v>0</v>
          </cell>
        </row>
        <row r="226">
          <cell r="A226" t="str">
            <v>EL/DEM-82</v>
          </cell>
          <cell r="B226">
            <v>0</v>
          </cell>
          <cell r="C226">
            <v>0</v>
          </cell>
          <cell r="D226">
            <v>0</v>
          </cell>
          <cell r="E226">
            <v>208.05353087369298</v>
          </cell>
          <cell r="CG226">
            <v>208.05353087369298</v>
          </cell>
          <cell r="CH226">
            <v>208.05353087369298</v>
          </cell>
        </row>
        <row r="227">
          <cell r="A227" t="str">
            <v>EL/DEM-86</v>
          </cell>
          <cell r="B227">
            <v>0</v>
          </cell>
          <cell r="C227">
            <v>91.496729792092296</v>
          </cell>
          <cell r="CG227">
            <v>91.496729792092296</v>
          </cell>
          <cell r="CH227">
            <v>0</v>
          </cell>
        </row>
        <row r="228">
          <cell r="A228" t="str">
            <v>EL/EUR-108</v>
          </cell>
          <cell r="B228">
            <v>388.48455714457401</v>
          </cell>
          <cell r="CG228">
            <v>388.48455714457401</v>
          </cell>
          <cell r="CH228">
            <v>0</v>
          </cell>
        </row>
        <row r="229">
          <cell r="A229" t="str">
            <v>EL/EUR-114</v>
          </cell>
          <cell r="B229">
            <v>191.45054680927802</v>
          </cell>
          <cell r="CG229">
            <v>191.45054680927802</v>
          </cell>
          <cell r="CH229">
            <v>0</v>
          </cell>
        </row>
        <row r="230">
          <cell r="A230" t="str">
            <v>EL/EUR-116</v>
          </cell>
          <cell r="B230">
            <v>215.724071626007</v>
          </cell>
          <cell r="CG230">
            <v>215.724071626007</v>
          </cell>
          <cell r="CH230">
            <v>0</v>
          </cell>
        </row>
        <row r="231">
          <cell r="A231" t="str">
            <v>EL/EUR-80</v>
          </cell>
          <cell r="B231">
            <v>0</v>
          </cell>
          <cell r="C231">
            <v>375.61591154909303</v>
          </cell>
          <cell r="CG231">
            <v>375.61591154909303</v>
          </cell>
          <cell r="CH231">
            <v>0</v>
          </cell>
        </row>
        <row r="232">
          <cell r="A232" t="str">
            <v>EL/EUR-81</v>
          </cell>
          <cell r="F232">
            <v>0</v>
          </cell>
          <cell r="K232">
            <v>0</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CG233">
            <v>234.75242879461601</v>
          </cell>
          <cell r="CH233">
            <v>234.75242879461601</v>
          </cell>
        </row>
        <row r="234">
          <cell r="A234" t="str">
            <v>EL/EUR-88</v>
          </cell>
          <cell r="B234">
            <v>0</v>
          </cell>
          <cell r="C234">
            <v>155.630332892681</v>
          </cell>
          <cell r="CG234">
            <v>155.630332892681</v>
          </cell>
          <cell r="CH234">
            <v>0</v>
          </cell>
        </row>
        <row r="235">
          <cell r="A235" t="str">
            <v>EL/EUR-92</v>
          </cell>
          <cell r="B235">
            <v>0</v>
          </cell>
          <cell r="C235">
            <v>113.681047950967</v>
          </cell>
          <cell r="CG235">
            <v>113.681047950967</v>
          </cell>
          <cell r="CH235">
            <v>0</v>
          </cell>
        </row>
        <row r="236">
          <cell r="A236" t="str">
            <v>EL/EUR-95</v>
          </cell>
          <cell r="B236">
            <v>0</v>
          </cell>
          <cell r="C236">
            <v>0</v>
          </cell>
          <cell r="D236">
            <v>328.98930417017198</v>
          </cell>
          <cell r="CG236">
            <v>328.98930417017198</v>
          </cell>
          <cell r="CH236">
            <v>0</v>
          </cell>
        </row>
        <row r="237">
          <cell r="A237" t="str">
            <v>EL/ITL-60</v>
          </cell>
          <cell r="B237">
            <v>161.47579515683202</v>
          </cell>
          <cell r="CG237">
            <v>161.47579515683202</v>
          </cell>
          <cell r="CH237">
            <v>0</v>
          </cell>
        </row>
        <row r="238">
          <cell r="A238" t="str">
            <v>EL/ITL-69</v>
          </cell>
          <cell r="B238">
            <v>212.050834731403</v>
          </cell>
          <cell r="CG238">
            <v>212.050834731403</v>
          </cell>
          <cell r="CH238">
            <v>0</v>
          </cell>
        </row>
        <row r="239">
          <cell r="A239" t="str">
            <v>EL/ITL-77</v>
          </cell>
          <cell r="B239">
            <v>0</v>
          </cell>
          <cell r="C239">
            <v>0</v>
          </cell>
          <cell r="D239">
            <v>200.08748089171999</v>
          </cell>
          <cell r="CG239">
            <v>200.08748089171999</v>
          </cell>
          <cell r="CH239">
            <v>0</v>
          </cell>
        </row>
        <row r="240">
          <cell r="A240" t="str">
            <v>EL/JPY-99</v>
          </cell>
          <cell r="B240">
            <v>0</v>
          </cell>
          <cell r="C240">
            <v>0</v>
          </cell>
          <cell r="D240">
            <v>22.372941072844199</v>
          </cell>
          <cell r="CG240">
            <v>22.372941072844199</v>
          </cell>
          <cell r="CH240">
            <v>0</v>
          </cell>
        </row>
        <row r="241">
          <cell r="A241" t="str">
            <v>EL/LIB-67</v>
          </cell>
          <cell r="B241">
            <v>57.729432402175505</v>
          </cell>
          <cell r="CG241">
            <v>57.729432402175505</v>
          </cell>
          <cell r="CH241">
            <v>0</v>
          </cell>
        </row>
        <row r="242">
          <cell r="A242" t="str">
            <v>EL/NLG-78</v>
          </cell>
          <cell r="B242">
            <v>0</v>
          </cell>
          <cell r="C242">
            <v>154.92967740656201</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CG244">
            <v>0.16076685999999998</v>
          </cell>
          <cell r="CH244">
            <v>0</v>
          </cell>
        </row>
        <row r="245">
          <cell r="A245" t="str">
            <v>EXIMUS/YACYRETA</v>
          </cell>
          <cell r="B245">
            <v>23.21632503</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CG249">
            <v>15.664112838069109</v>
          </cell>
          <cell r="CH249">
            <v>8.9509217391304112</v>
          </cell>
        </row>
        <row r="250">
          <cell r="A250" t="str">
            <v>FMI 2003</v>
          </cell>
          <cell r="B250">
            <v>1047.7545733188867</v>
          </cell>
          <cell r="CG250">
            <v>1047.7545733188867</v>
          </cell>
          <cell r="CH250">
            <v>0</v>
          </cell>
        </row>
        <row r="251">
          <cell r="A251" t="str">
            <v>FMI 2003 II</v>
          </cell>
          <cell r="B251">
            <v>3068.8851850723622</v>
          </cell>
          <cell r="C251">
            <v>424.47623150690686</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CG252">
            <v>35.653565972508602</v>
          </cell>
          <cell r="CH252">
            <v>5.44831724742268</v>
          </cell>
        </row>
        <row r="253">
          <cell r="A253" t="str">
            <v>FONP 06/94</v>
          </cell>
          <cell r="B253">
            <v>6.6242401400000004</v>
          </cell>
          <cell r="C253">
            <v>6.6242401400000004</v>
          </cell>
          <cell r="D253">
            <v>6.6242401400000004</v>
          </cell>
          <cell r="E253">
            <v>6.4728599500000001</v>
          </cell>
          <cell r="CG253">
            <v>26.34558037</v>
          </cell>
          <cell r="CH253">
            <v>6.4728599500000001</v>
          </cell>
        </row>
        <row r="254">
          <cell r="A254" t="str">
            <v>FONP 07/94</v>
          </cell>
          <cell r="B254">
            <v>4.0192656900000001</v>
          </cell>
          <cell r="CG254">
            <v>4.0192656900000001</v>
          </cell>
          <cell r="CH254">
            <v>0</v>
          </cell>
        </row>
        <row r="255">
          <cell r="A255" t="str">
            <v>FONP 10/96</v>
          </cell>
          <cell r="B255">
            <v>1.40495456</v>
          </cell>
          <cell r="CG255">
            <v>1.40495456</v>
          </cell>
          <cell r="CH255">
            <v>0</v>
          </cell>
        </row>
        <row r="256">
          <cell r="A256" t="str">
            <v>FONP 12/02</v>
          </cell>
          <cell r="B256">
            <v>7.2375E-3</v>
          </cell>
          <cell r="C256">
            <v>7.2375E-3</v>
          </cell>
          <cell r="D256">
            <v>7.2375E-3</v>
          </cell>
          <cell r="E256">
            <v>7.2375E-3</v>
          </cell>
          <cell r="F256">
            <v>7.2375E-3</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CG277">
            <v>0.21693898569883432</v>
          </cell>
          <cell r="CH277">
            <v>0.16288441293113812</v>
          </cell>
        </row>
        <row r="278">
          <cell r="A278" t="str">
            <v>ISTBSP/SALUD</v>
          </cell>
          <cell r="B278">
            <v>0.86759565999999999</v>
          </cell>
          <cell r="CG278">
            <v>0.86759565999999999</v>
          </cell>
          <cell r="CH278">
            <v>0</v>
          </cell>
        </row>
        <row r="279">
          <cell r="A279" t="str">
            <v>JBIC/HIDRONOR</v>
          </cell>
          <cell r="B279">
            <v>7.6165418832026806</v>
          </cell>
          <cell r="C279">
            <v>7.6157355236501401</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CG284">
            <v>6.2544399711573169</v>
          </cell>
          <cell r="CH284">
            <v>4.5489190241557536</v>
          </cell>
        </row>
        <row r="285">
          <cell r="A285" t="str">
            <v>KFW/NASA</v>
          </cell>
          <cell r="B285">
            <v>0.53056291311140502</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CG286">
            <v>4.4353798702079104</v>
          </cell>
          <cell r="CH286">
            <v>2.3882814685734899</v>
          </cell>
        </row>
        <row r="287">
          <cell r="A287" t="str">
            <v>MEDIO/BANADE</v>
          </cell>
          <cell r="B287">
            <v>15.76582249729598</v>
          </cell>
          <cell r="C287">
            <v>11.041882934743407</v>
          </cell>
          <cell r="D287">
            <v>3.9839399471217325</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CG295">
            <v>18.310162704341476</v>
          </cell>
          <cell r="CH295">
            <v>10.169053302157861</v>
          </cell>
        </row>
        <row r="296">
          <cell r="A296" t="str">
            <v>P BG04/06</v>
          </cell>
          <cell r="B296">
            <v>0</v>
          </cell>
          <cell r="C296">
            <v>0</v>
          </cell>
          <cell r="D296">
            <v>23.329466197775986</v>
          </cell>
          <cell r="E296">
            <v>0</v>
          </cell>
          <cell r="F296">
            <v>2.4221905937404239E-2</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CG307">
            <v>371.91441607363276</v>
          </cell>
          <cell r="CH307">
            <v>371.91441607363276</v>
          </cell>
        </row>
        <row r="308">
          <cell r="A308" t="str">
            <v>P BG16/08$</v>
          </cell>
          <cell r="B308">
            <v>0</v>
          </cell>
          <cell r="C308">
            <v>0</v>
          </cell>
          <cell r="D308">
            <v>0</v>
          </cell>
          <cell r="E308">
            <v>0</v>
          </cell>
          <cell r="F308">
            <v>170.85048594330399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CG312">
            <v>0.24666908557731659</v>
          </cell>
          <cell r="CH312">
            <v>9.6244833086573806E-2</v>
          </cell>
        </row>
        <row r="313">
          <cell r="A313" t="str">
            <v>P BP04/E435</v>
          </cell>
          <cell r="B313">
            <v>4.4156158055860208</v>
          </cell>
          <cell r="C313">
            <v>0</v>
          </cell>
          <cell r="D313">
            <v>1.9048417694512798</v>
          </cell>
          <cell r="CG313">
            <v>6.3204575750373007</v>
          </cell>
          <cell r="CH313">
            <v>0</v>
          </cell>
        </row>
        <row r="314">
          <cell r="A314" t="str">
            <v>P BP05/B400 (Hexagon IV)</v>
          </cell>
          <cell r="B314">
            <v>0</v>
          </cell>
          <cell r="C314">
            <v>29.261187996323002</v>
          </cell>
          <cell r="CG314">
            <v>29.261187996323002</v>
          </cell>
          <cell r="CH314">
            <v>0</v>
          </cell>
        </row>
        <row r="315">
          <cell r="A315" t="str">
            <v>P BP06/B450 (Radar III)</v>
          </cell>
          <cell r="B315">
            <v>0</v>
          </cell>
          <cell r="C315">
            <v>0</v>
          </cell>
          <cell r="D315">
            <v>30.772896489906699</v>
          </cell>
          <cell r="CG315">
            <v>30.772896489906699</v>
          </cell>
          <cell r="CH315">
            <v>0</v>
          </cell>
        </row>
        <row r="316">
          <cell r="A316" t="str">
            <v>P BP06/B450 (Radar IV)</v>
          </cell>
          <cell r="B316">
            <v>0</v>
          </cell>
          <cell r="C316">
            <v>0</v>
          </cell>
          <cell r="D316">
            <v>14.693156306111499</v>
          </cell>
          <cell r="CG316">
            <v>14.693156306111499</v>
          </cell>
          <cell r="CH316">
            <v>0</v>
          </cell>
        </row>
        <row r="317">
          <cell r="A317" t="str">
            <v>P BP06/E580</v>
          </cell>
          <cell r="B317">
            <v>0</v>
          </cell>
          <cell r="C317">
            <v>0</v>
          </cell>
          <cell r="D317">
            <v>969.01975510391082</v>
          </cell>
          <cell r="CG317">
            <v>969.01975510391082</v>
          </cell>
          <cell r="CH317">
            <v>0</v>
          </cell>
        </row>
        <row r="318">
          <cell r="A318" t="str">
            <v>P BP07/B450 (Celtic I)</v>
          </cell>
          <cell r="B318">
            <v>0</v>
          </cell>
          <cell r="C318">
            <v>0</v>
          </cell>
          <cell r="D318">
            <v>0</v>
          </cell>
          <cell r="E318">
            <v>11.4358330321627</v>
          </cell>
          <cell r="CG318">
            <v>11.4358330321627</v>
          </cell>
          <cell r="CH318">
            <v>11.4358330321627</v>
          </cell>
        </row>
        <row r="319">
          <cell r="A319" t="str">
            <v>P BP07/B450 (Celtic II)</v>
          </cell>
          <cell r="B319">
            <v>0</v>
          </cell>
          <cell r="C319">
            <v>0</v>
          </cell>
          <cell r="D319">
            <v>0</v>
          </cell>
          <cell r="E319">
            <v>16.985574298453901</v>
          </cell>
          <cell r="CG319">
            <v>16.985574298453901</v>
          </cell>
          <cell r="CH319">
            <v>16.985574298453901</v>
          </cell>
        </row>
        <row r="320">
          <cell r="A320" t="str">
            <v>P BT03</v>
          </cell>
          <cell r="E320">
            <v>0</v>
          </cell>
          <cell r="F320">
            <v>3.3755782275131523</v>
          </cell>
          <cell r="CG320">
            <v>3.3755782275131523</v>
          </cell>
          <cell r="CH320">
            <v>3.3755782275131523</v>
          </cell>
        </row>
        <row r="321">
          <cell r="A321" t="str">
            <v>P BT04</v>
          </cell>
          <cell r="B321">
            <v>620.83813355365032</v>
          </cell>
          <cell r="E321">
            <v>0</v>
          </cell>
          <cell r="F321">
            <v>6.0789305627546794E-2</v>
          </cell>
          <cell r="CG321">
            <v>620.89892285927783</v>
          </cell>
          <cell r="CH321">
            <v>6.0789305627546794E-2</v>
          </cell>
        </row>
        <row r="322">
          <cell r="A322" t="str">
            <v>P BT05</v>
          </cell>
          <cell r="B322">
            <v>0</v>
          </cell>
          <cell r="C322">
            <v>437.92712029737174</v>
          </cell>
          <cell r="E322">
            <v>0</v>
          </cell>
          <cell r="F322">
            <v>1.16523813478506</v>
          </cell>
          <cell r="CG322">
            <v>439.0923584321568</v>
          </cell>
          <cell r="CH322">
            <v>1.16523813478506</v>
          </cell>
        </row>
        <row r="323">
          <cell r="A323" t="str">
            <v>P BT06</v>
          </cell>
          <cell r="B323">
            <v>0</v>
          </cell>
          <cell r="C323">
            <v>0</v>
          </cell>
          <cell r="D323">
            <v>286.1884428725657</v>
          </cell>
          <cell r="E323">
            <v>0</v>
          </cell>
          <cell r="F323">
            <v>0.9787063314556721</v>
          </cell>
          <cell r="CG323">
            <v>287.16714920402137</v>
          </cell>
          <cell r="CH323">
            <v>0.9787063314556721</v>
          </cell>
        </row>
        <row r="324">
          <cell r="A324" t="str">
            <v>P BT2006</v>
          </cell>
          <cell r="B324">
            <v>221.40913326441239</v>
          </cell>
          <cell r="C324">
            <v>221.40913326441239</v>
          </cell>
          <cell r="D324">
            <v>55.352283316103097</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M326">
            <v>5.1232597503386375</v>
          </cell>
          <cell r="CG326">
            <v>5.1232597503386375</v>
          </cell>
          <cell r="CH326">
            <v>5.1232597503386375</v>
          </cell>
        </row>
        <row r="327">
          <cell r="A327" t="str">
            <v>P DC$</v>
          </cell>
          <cell r="B327">
            <v>4.0644955463917558</v>
          </cell>
          <cell r="C327">
            <v>4.0644955463917558</v>
          </cell>
          <cell r="D327">
            <v>4.0644955463917558</v>
          </cell>
          <cell r="E327">
            <v>1.036883594501719</v>
          </cell>
          <cell r="CG327">
            <v>13.230370233676986</v>
          </cell>
          <cell r="CH327">
            <v>1.036883594501719</v>
          </cell>
        </row>
        <row r="328">
          <cell r="A328" t="str">
            <v>P EL/ARP-61</v>
          </cell>
          <cell r="B328">
            <v>0</v>
          </cell>
          <cell r="C328">
            <v>0</v>
          </cell>
          <cell r="D328">
            <v>0</v>
          </cell>
          <cell r="E328">
            <v>22.652130604811003</v>
          </cell>
          <cell r="F328">
            <v>0.45964335395188799</v>
          </cell>
          <cell r="CG328">
            <v>23.111773958762889</v>
          </cell>
          <cell r="CH328">
            <v>23.111773958762889</v>
          </cell>
        </row>
        <row r="329">
          <cell r="A329" t="str">
            <v>P EL/USD-79</v>
          </cell>
          <cell r="B329">
            <v>0</v>
          </cell>
          <cell r="C329">
            <v>69.269690274432705</v>
          </cell>
          <cell r="CG329">
            <v>69.269690274432705</v>
          </cell>
          <cell r="CH329">
            <v>0</v>
          </cell>
        </row>
        <row r="330">
          <cell r="A330" t="str">
            <v>P EL/USD-91</v>
          </cell>
          <cell r="B330">
            <v>0</v>
          </cell>
          <cell r="C330">
            <v>4.1127186570177505</v>
          </cell>
          <cell r="CG330">
            <v>4.1127186570177505</v>
          </cell>
          <cell r="CH330">
            <v>0</v>
          </cell>
        </row>
        <row r="331">
          <cell r="A331" t="str">
            <v>P FRB</v>
          </cell>
          <cell r="B331">
            <v>123.48490756687565</v>
          </cell>
          <cell r="C331">
            <v>61.733810019101199</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CG332">
            <v>28.329726575275011</v>
          </cell>
          <cell r="CH332">
            <v>21.847885135154499</v>
          </cell>
        </row>
        <row r="333">
          <cell r="A333" t="str">
            <v>P PRO1</v>
          </cell>
          <cell r="B333">
            <v>22.983982515463925</v>
          </cell>
          <cell r="C333">
            <v>22.983982515463925</v>
          </cell>
          <cell r="D333">
            <v>22.983982515463925</v>
          </cell>
          <cell r="E333">
            <v>5.8689432783505167</v>
          </cell>
          <cell r="CG333">
            <v>74.820890824742293</v>
          </cell>
          <cell r="CH333">
            <v>5.8689432783505167</v>
          </cell>
        </row>
        <row r="334">
          <cell r="A334" t="str">
            <v>P PRO10</v>
          </cell>
          <cell r="B334">
            <v>2.8097028520044804</v>
          </cell>
          <cell r="C334">
            <v>2.8097028520044804</v>
          </cell>
          <cell r="D334">
            <v>2.8097028520044804</v>
          </cell>
          <cell r="E334">
            <v>1.4048514260022402</v>
          </cell>
          <cell r="CG334">
            <v>9.8339599820156813</v>
          </cell>
          <cell r="CH334">
            <v>1.4048514260022402</v>
          </cell>
        </row>
        <row r="335">
          <cell r="A335" t="str">
            <v>P PRO2</v>
          </cell>
          <cell r="B335">
            <v>17.426618196813759</v>
          </cell>
          <cell r="C335">
            <v>17.426618196813759</v>
          </cell>
          <cell r="D335">
            <v>17.426618196813759</v>
          </cell>
          <cell r="E335">
            <v>3.2824997121935384</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CG337">
            <v>197.4417649088042</v>
          </cell>
          <cell r="CH337">
            <v>111.72232591145882</v>
          </cell>
        </row>
        <row r="338">
          <cell r="A338" t="str">
            <v>P PRO5</v>
          </cell>
          <cell r="B338">
            <v>9.2653877800687194</v>
          </cell>
          <cell r="C338">
            <v>9.2653877800687194</v>
          </cell>
          <cell r="D338">
            <v>9.2653877800687194</v>
          </cell>
          <cell r="E338">
            <v>4.6375184329896904</v>
          </cell>
          <cell r="CG338">
            <v>32.433681773195843</v>
          </cell>
          <cell r="CH338">
            <v>4.6375184329896904</v>
          </cell>
        </row>
        <row r="339">
          <cell r="A339" t="str">
            <v>P PRO6</v>
          </cell>
          <cell r="B339">
            <v>44.559437239578074</v>
          </cell>
          <cell r="C339">
            <v>44.559437239578074</v>
          </cell>
          <cell r="D339">
            <v>44.559437239578074</v>
          </cell>
          <cell r="E339">
            <v>21.642337887643791</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C350">
            <v>17.93694095242461</v>
          </cell>
          <cell r="D350">
            <v>23.915921269899481</v>
          </cell>
          <cell r="E350">
            <v>23.915921269899481</v>
          </cell>
          <cell r="F350">
            <v>23.915921269899481</v>
          </cell>
          <cell r="G350">
            <v>23.915921269899481</v>
          </cell>
          <cell r="H350">
            <v>23.915921269899481</v>
          </cell>
          <cell r="I350">
            <v>10.112596329250589</v>
          </cell>
          <cell r="CG350">
            <v>147.62914363117261</v>
          </cell>
          <cell r="CH350">
            <v>105.77628140884852</v>
          </cell>
        </row>
        <row r="351">
          <cell r="A351" t="str">
            <v>PRE5</v>
          </cell>
          <cell r="B351">
            <v>259.66633930124738</v>
          </cell>
          <cell r="C351">
            <v>259.66633930124738</v>
          </cell>
          <cell r="D351">
            <v>259.66633930124738</v>
          </cell>
          <cell r="E351">
            <v>23.303389426497599</v>
          </cell>
          <cell r="CG351">
            <v>802.3024073302397</v>
          </cell>
          <cell r="CH351">
            <v>23.303389426497599</v>
          </cell>
        </row>
        <row r="352">
          <cell r="A352" t="str">
            <v>PRE6</v>
          </cell>
          <cell r="B352">
            <v>2.3311103716282924</v>
          </cell>
          <cell r="C352">
            <v>2.3311103716282924</v>
          </cell>
          <cell r="D352">
            <v>2.3311103716282924</v>
          </cell>
          <cell r="E352">
            <v>0.209202211957284</v>
          </cell>
          <cell r="CG352">
            <v>7.2025333268421612</v>
          </cell>
          <cell r="CH352">
            <v>0.209202211957284</v>
          </cell>
        </row>
        <row r="353">
          <cell r="A353" t="str">
            <v>PRO1</v>
          </cell>
          <cell r="B353">
            <v>0.69812507903779897</v>
          </cell>
          <cell r="CG353">
            <v>0.69812507903779897</v>
          </cell>
          <cell r="CH353">
            <v>0</v>
          </cell>
        </row>
        <row r="354">
          <cell r="A354" t="str">
            <v>PRO10</v>
          </cell>
          <cell r="B354">
            <v>1.195107336853372</v>
          </cell>
          <cell r="CG354">
            <v>1.195107336853372</v>
          </cell>
          <cell r="CH354">
            <v>0</v>
          </cell>
        </row>
        <row r="355">
          <cell r="A355" t="str">
            <v>PRO2</v>
          </cell>
          <cell r="B355">
            <v>3.3484393030186173</v>
          </cell>
          <cell r="CG355">
            <v>3.3484393030186173</v>
          </cell>
          <cell r="CH355">
            <v>0</v>
          </cell>
        </row>
        <row r="356">
          <cell r="A356" t="str">
            <v>PRO3</v>
          </cell>
          <cell r="B356">
            <v>1.2151321649484539</v>
          </cell>
          <cell r="C356">
            <v>1.2151321649484539</v>
          </cell>
          <cell r="D356">
            <v>1.2151321649484539</v>
          </cell>
          <cell r="E356">
            <v>1.2194618384879727</v>
          </cell>
          <cell r="CG356">
            <v>4.8648583333333342</v>
          </cell>
          <cell r="CH356">
            <v>1.2194618384879727</v>
          </cell>
        </row>
        <row r="357">
          <cell r="A357" t="str">
            <v>PRO4</v>
          </cell>
          <cell r="B357">
            <v>43.035259855140232</v>
          </cell>
          <cell r="C357">
            <v>43.035259855140232</v>
          </cell>
          <cell r="D357">
            <v>43.035259855140232</v>
          </cell>
          <cell r="E357">
            <v>42.952672968584061</v>
          </cell>
          <cell r="CG357">
            <v>172.05845253400477</v>
          </cell>
          <cell r="CH357">
            <v>42.952672968584061</v>
          </cell>
        </row>
        <row r="358">
          <cell r="A358" t="str">
            <v>PRO5</v>
          </cell>
          <cell r="B358">
            <v>0.61465021993127178</v>
          </cell>
          <cell r="CG358">
            <v>0.61465021993127178</v>
          </cell>
          <cell r="CH358">
            <v>0</v>
          </cell>
        </row>
        <row r="359">
          <cell r="A359" t="str">
            <v>PRO6</v>
          </cell>
          <cell r="B359">
            <v>7.492741655398742</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CG361">
            <v>1.185419386986567</v>
          </cell>
          <cell r="CH361">
            <v>0.7904537376178794</v>
          </cell>
        </row>
        <row r="362">
          <cell r="A362" t="str">
            <v>PRO9</v>
          </cell>
          <cell r="B362">
            <v>0.7128681030927827</v>
          </cell>
          <cell r="CG362">
            <v>0.7128681030927827</v>
          </cell>
          <cell r="CH362">
            <v>0</v>
          </cell>
        </row>
        <row r="363">
          <cell r="A363" t="str">
            <v>SABA/INTGM</v>
          </cell>
          <cell r="B363">
            <v>0.81604444000000009</v>
          </cell>
          <cell r="C363">
            <v>0.48222741999999996</v>
          </cell>
          <cell r="D363">
            <v>0.28354438000000004</v>
          </cell>
          <cell r="E363">
            <v>9.682781E-2</v>
          </cell>
          <cell r="CG363">
            <v>1.6786440500000002</v>
          </cell>
          <cell r="CH363">
            <v>9.682781E-2</v>
          </cell>
        </row>
        <row r="364">
          <cell r="A364" t="str">
            <v>SGP/TESORO</v>
          </cell>
          <cell r="B364">
            <v>0.7924599200000001</v>
          </cell>
          <cell r="CG364">
            <v>0.7924599200000001</v>
          </cell>
          <cell r="CH364">
            <v>0</v>
          </cell>
        </row>
        <row r="365">
          <cell r="A365" t="str">
            <v>VER 1</v>
          </cell>
          <cell r="B365">
            <v>3.5433064236682901</v>
          </cell>
          <cell r="CG365">
            <v>3.5433064236682901</v>
          </cell>
          <cell r="CH365">
            <v>0</v>
          </cell>
        </row>
        <row r="366">
          <cell r="A366" t="str">
            <v>VER 2</v>
          </cell>
          <cell r="B366">
            <v>2.5123669432090598</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CG368">
            <v>94.279902788126435</v>
          </cell>
          <cell r="CH368">
            <v>29.601285049873827</v>
          </cell>
        </row>
        <row r="369">
          <cell r="A369" t="str">
            <v>#N/A</v>
          </cell>
          <cell r="B369">
            <v>0.59551147422680384</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C9">
            <v>7.3629550000000002E-2</v>
          </cell>
          <cell r="F9">
            <v>1.6589669999999997E-2</v>
          </cell>
          <cell r="N9">
            <v>9.0219220000000003E-2</v>
          </cell>
        </row>
        <row r="10">
          <cell r="A10" t="str">
            <v>BD06-u$s</v>
          </cell>
          <cell r="B10">
            <v>15.803000000000001</v>
          </cell>
          <cell r="N10">
            <v>15.803000000000001</v>
          </cell>
        </row>
        <row r="11">
          <cell r="A11" t="str">
            <v>BD07-I $</v>
          </cell>
          <cell r="C11">
            <v>171.712753881092</v>
          </cell>
          <cell r="I11">
            <v>171.712753881092</v>
          </cell>
          <cell r="N11">
            <v>343.425507762184</v>
          </cell>
        </row>
        <row r="12">
          <cell r="A12" t="str">
            <v>BD08-UCP</v>
          </cell>
          <cell r="D12">
            <v>108.183685474795</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C14">
            <v>0</v>
          </cell>
          <cell r="I14">
            <v>1523.6552460299999</v>
          </cell>
          <cell r="N14">
            <v>1523.6552460299999</v>
          </cell>
        </row>
        <row r="15">
          <cell r="A15" t="str">
            <v>BD13-u$s</v>
          </cell>
          <cell r="E15">
            <v>245.462425</v>
          </cell>
          <cell r="K15">
            <v>0</v>
          </cell>
          <cell r="N15">
            <v>245.462425</v>
          </cell>
        </row>
        <row r="16">
          <cell r="A16" t="str">
            <v>BERL/YACYRETA</v>
          </cell>
          <cell r="B16">
            <v>0.5819824660497539</v>
          </cell>
          <cell r="H16">
            <v>0.5819824660497539</v>
          </cell>
          <cell r="N16">
            <v>1.1639649320995078</v>
          </cell>
        </row>
        <row r="17">
          <cell r="A17" t="str">
            <v>BESP</v>
          </cell>
          <cell r="D17">
            <v>0</v>
          </cell>
          <cell r="J17">
            <v>0</v>
          </cell>
          <cell r="N17">
            <v>0</v>
          </cell>
        </row>
        <row r="18">
          <cell r="A18" t="str">
            <v>BG04/06</v>
          </cell>
          <cell r="E18">
            <v>0</v>
          </cell>
          <cell r="K18">
            <v>470.93302699999998</v>
          </cell>
          <cell r="N18">
            <v>470.93302699999998</v>
          </cell>
        </row>
        <row r="19">
          <cell r="A19" t="str">
            <v>BG05/17</v>
          </cell>
          <cell r="B19">
            <v>0</v>
          </cell>
          <cell r="H19">
            <v>0</v>
          </cell>
          <cell r="N19">
            <v>0</v>
          </cell>
        </row>
        <row r="20">
          <cell r="A20" t="str">
            <v>BG06/27</v>
          </cell>
          <cell r="D20">
            <v>0</v>
          </cell>
          <cell r="J20">
            <v>0</v>
          </cell>
          <cell r="N20">
            <v>0</v>
          </cell>
        </row>
        <row r="21">
          <cell r="A21" t="str">
            <v>BG08/19</v>
          </cell>
          <cell r="C21">
            <v>0</v>
          </cell>
          <cell r="I21">
            <v>0</v>
          </cell>
          <cell r="N21">
            <v>0</v>
          </cell>
        </row>
        <row r="22">
          <cell r="A22" t="str">
            <v>BG08/Pesificado</v>
          </cell>
          <cell r="G22">
            <v>3.8874089686792099E-3</v>
          </cell>
          <cell r="M22">
            <v>3.8874089686792099E-3</v>
          </cell>
          <cell r="N22">
            <v>7.7748179373584199E-3</v>
          </cell>
        </row>
        <row r="23">
          <cell r="A23" t="str">
            <v>BG09/09</v>
          </cell>
          <cell r="E23">
            <v>0</v>
          </cell>
          <cell r="K23">
            <v>0</v>
          </cell>
          <cell r="N23">
            <v>0</v>
          </cell>
        </row>
        <row r="24">
          <cell r="A24" t="str">
            <v>BG10/20</v>
          </cell>
          <cell r="C24">
            <v>0</v>
          </cell>
          <cell r="I24">
            <v>0</v>
          </cell>
          <cell r="N24">
            <v>0</v>
          </cell>
        </row>
        <row r="25">
          <cell r="A25" t="str">
            <v>BG11/10</v>
          </cell>
          <cell r="D25">
            <v>0</v>
          </cell>
          <cell r="J25">
            <v>0</v>
          </cell>
          <cell r="N25">
            <v>0</v>
          </cell>
        </row>
        <row r="26">
          <cell r="A26" t="str">
            <v>BG12/15</v>
          </cell>
          <cell r="G26">
            <v>0</v>
          </cell>
          <cell r="M26">
            <v>0</v>
          </cell>
          <cell r="N26">
            <v>0</v>
          </cell>
        </row>
        <row r="27">
          <cell r="A27" t="str">
            <v>BG13/30</v>
          </cell>
          <cell r="B27">
            <v>0</v>
          </cell>
          <cell r="H27">
            <v>0</v>
          </cell>
          <cell r="N27">
            <v>0</v>
          </cell>
        </row>
        <row r="28">
          <cell r="A28" t="str">
            <v>BG14/31</v>
          </cell>
          <cell r="B28">
            <v>0</v>
          </cell>
          <cell r="H28">
            <v>0</v>
          </cell>
          <cell r="N28">
            <v>0</v>
          </cell>
        </row>
        <row r="29">
          <cell r="A29" t="str">
            <v>BG15/12</v>
          </cell>
          <cell r="C29">
            <v>0</v>
          </cell>
          <cell r="I29">
            <v>0</v>
          </cell>
          <cell r="N29">
            <v>0</v>
          </cell>
        </row>
        <row r="30">
          <cell r="A30" t="str">
            <v>BG16/08$</v>
          </cell>
          <cell r="D30">
            <v>0</v>
          </cell>
          <cell r="J30">
            <v>0</v>
          </cell>
          <cell r="N30">
            <v>0</v>
          </cell>
        </row>
        <row r="31">
          <cell r="A31" t="str">
            <v>BG17/08</v>
          </cell>
          <cell r="G31">
            <v>73.481211580000007</v>
          </cell>
          <cell r="M31">
            <v>73.481211580000007</v>
          </cell>
          <cell r="N31">
            <v>146.96242316000001</v>
          </cell>
        </row>
        <row r="32">
          <cell r="A32" t="str">
            <v>BG18/18</v>
          </cell>
          <cell r="M32">
            <v>0</v>
          </cell>
          <cell r="N32">
            <v>0</v>
          </cell>
        </row>
        <row r="33">
          <cell r="A33" t="str">
            <v>BG19/31</v>
          </cell>
          <cell r="M33">
            <v>0</v>
          </cell>
          <cell r="N33">
            <v>0</v>
          </cell>
        </row>
        <row r="34">
          <cell r="A34" t="str">
            <v>BID 1008</v>
          </cell>
          <cell r="G34">
            <v>0.19496853</v>
          </cell>
          <cell r="M34">
            <v>0.19496853</v>
          </cell>
          <cell r="N34">
            <v>0.38993706</v>
          </cell>
        </row>
        <row r="35">
          <cell r="A35" t="str">
            <v>BID 1021</v>
          </cell>
          <cell r="D35">
            <v>0</v>
          </cell>
          <cell r="J35">
            <v>0.36248480999999999</v>
          </cell>
          <cell r="N35">
            <v>0.36248480999999999</v>
          </cell>
        </row>
        <row r="36">
          <cell r="A36" t="str">
            <v>BID 1031</v>
          </cell>
          <cell r="C36">
            <v>10.877888480000001</v>
          </cell>
          <cell r="I36">
            <v>10.877888480000001</v>
          </cell>
          <cell r="N36">
            <v>21.755776960000002</v>
          </cell>
        </row>
        <row r="37">
          <cell r="A37" t="str">
            <v>BID 1034</v>
          </cell>
          <cell r="F37">
            <v>2.85013205</v>
          </cell>
          <cell r="L37">
            <v>2.85013205</v>
          </cell>
          <cell r="N37">
            <v>5.7002641000000001</v>
          </cell>
        </row>
        <row r="38">
          <cell r="A38" t="str">
            <v>BID 1059</v>
          </cell>
          <cell r="C38">
            <v>5.56628875</v>
          </cell>
          <cell r="I38">
            <v>5.56628875</v>
          </cell>
          <cell r="N38">
            <v>11.1325775</v>
          </cell>
        </row>
        <row r="39">
          <cell r="A39" t="str">
            <v>BID 1060</v>
          </cell>
          <cell r="B39">
            <v>1.5309737999999999</v>
          </cell>
          <cell r="H39">
            <v>1.5309737999999999</v>
          </cell>
          <cell r="N39">
            <v>3.0619475999999999</v>
          </cell>
        </row>
        <row r="40">
          <cell r="A40" t="str">
            <v>BID 1068</v>
          </cell>
          <cell r="D40">
            <v>3.1377501899999998</v>
          </cell>
          <cell r="J40">
            <v>3.1377501899999998</v>
          </cell>
          <cell r="N40">
            <v>6.2755003799999995</v>
          </cell>
        </row>
        <row r="41">
          <cell r="A41" t="str">
            <v>BID 1082</v>
          </cell>
          <cell r="C41">
            <v>5.6778839999999997E-2</v>
          </cell>
          <cell r="I41">
            <v>5.6778839999999997E-2</v>
          </cell>
          <cell r="N41">
            <v>0.11355767999999999</v>
          </cell>
        </row>
        <row r="42">
          <cell r="A42" t="str">
            <v>BID 1111</v>
          </cell>
          <cell r="G42">
            <v>0.23964007999999998</v>
          </cell>
          <cell r="M42">
            <v>0.23964007999999998</v>
          </cell>
          <cell r="N42">
            <v>0.47928015999999996</v>
          </cell>
        </row>
        <row r="43">
          <cell r="A43" t="str">
            <v>BID 1118</v>
          </cell>
          <cell r="C43">
            <v>0</v>
          </cell>
          <cell r="I43">
            <v>0</v>
          </cell>
          <cell r="N43">
            <v>0</v>
          </cell>
        </row>
        <row r="44">
          <cell r="A44" t="str">
            <v>BID 1133</v>
          </cell>
          <cell r="B44">
            <v>4.7266240000000001E-2</v>
          </cell>
          <cell r="H44">
            <v>4.7266240000000001E-2</v>
          </cell>
          <cell r="N44">
            <v>9.4532480000000002E-2</v>
          </cell>
        </row>
        <row r="45">
          <cell r="A45" t="str">
            <v>BID 1134</v>
          </cell>
          <cell r="E45">
            <v>0.53420967000000008</v>
          </cell>
          <cell r="K45">
            <v>0.53420967000000008</v>
          </cell>
          <cell r="N45">
            <v>1.0684193400000002</v>
          </cell>
        </row>
        <row r="46">
          <cell r="A46" t="str">
            <v>BID 1164</v>
          </cell>
          <cell r="G46">
            <v>1.9875882199999999</v>
          </cell>
          <cell r="M46">
            <v>1.9875882199999999</v>
          </cell>
          <cell r="N46">
            <v>3.9751764399999998</v>
          </cell>
        </row>
        <row r="47">
          <cell r="A47" t="str">
            <v>BID 1192</v>
          </cell>
          <cell r="D47">
            <v>0.51831315999999994</v>
          </cell>
          <cell r="J47">
            <v>0.51831315999999994</v>
          </cell>
          <cell r="N47">
            <v>1.0366263199999999</v>
          </cell>
        </row>
        <row r="48">
          <cell r="A48" t="str">
            <v>BID 1193</v>
          </cell>
          <cell r="D48">
            <v>0</v>
          </cell>
          <cell r="J48">
            <v>0</v>
          </cell>
          <cell r="N48">
            <v>0</v>
          </cell>
        </row>
        <row r="49">
          <cell r="A49" t="str">
            <v>BID 1201</v>
          </cell>
          <cell r="F49">
            <v>4.2663325099999998</v>
          </cell>
          <cell r="L49">
            <v>4.2663325099999998</v>
          </cell>
          <cell r="N49">
            <v>8.5326650199999996</v>
          </cell>
        </row>
        <row r="50">
          <cell r="A50" t="str">
            <v>BID 1206</v>
          </cell>
          <cell r="D50">
            <v>5.5740660000000004E-2</v>
          </cell>
          <cell r="J50">
            <v>5.5740660000000004E-2</v>
          </cell>
          <cell r="N50">
            <v>0.11148132000000001</v>
          </cell>
        </row>
        <row r="51">
          <cell r="A51" t="str">
            <v>BID 1279</v>
          </cell>
          <cell r="E51">
            <v>2.4502929999999999E-2</v>
          </cell>
          <cell r="K51">
            <v>2.4502929999999999E-2</v>
          </cell>
          <cell r="N51">
            <v>4.9005859999999998E-2</v>
          </cell>
        </row>
        <row r="52">
          <cell r="A52" t="str">
            <v>BID 1287</v>
          </cell>
          <cell r="B52">
            <v>5.3303964600000002</v>
          </cell>
          <cell r="H52">
            <v>5.3303964600000002</v>
          </cell>
          <cell r="N52">
            <v>10.66079292</v>
          </cell>
        </row>
        <row r="53">
          <cell r="A53" t="str">
            <v>BID 1295</v>
          </cell>
          <cell r="C53">
            <v>0</v>
          </cell>
          <cell r="I53">
            <v>13.33333333</v>
          </cell>
          <cell r="N53">
            <v>13.33333333</v>
          </cell>
        </row>
        <row r="54">
          <cell r="A54" t="str">
            <v>BID 1307</v>
          </cell>
          <cell r="E54">
            <v>0</v>
          </cell>
          <cell r="K54">
            <v>0</v>
          </cell>
          <cell r="N54">
            <v>0</v>
          </cell>
        </row>
        <row r="55">
          <cell r="A55" t="str">
            <v>BID 1324</v>
          </cell>
          <cell r="G55">
            <v>0</v>
          </cell>
          <cell r="M55">
            <v>16.666666670000001</v>
          </cell>
          <cell r="N55">
            <v>16.666666670000001</v>
          </cell>
        </row>
        <row r="56">
          <cell r="A56" t="str">
            <v>BID 1325</v>
          </cell>
          <cell r="G56">
            <v>1.641366E-2</v>
          </cell>
          <cell r="M56">
            <v>1.641366E-2</v>
          </cell>
          <cell r="N56">
            <v>3.282732E-2</v>
          </cell>
        </row>
        <row r="57">
          <cell r="A57" t="str">
            <v>BID 1341</v>
          </cell>
          <cell r="D57">
            <v>0</v>
          </cell>
          <cell r="J57">
            <v>0</v>
          </cell>
          <cell r="N57">
            <v>0</v>
          </cell>
        </row>
        <row r="58">
          <cell r="A58" t="str">
            <v>BID 1345</v>
          </cell>
          <cell r="F58">
            <v>0</v>
          </cell>
          <cell r="L58">
            <v>0</v>
          </cell>
          <cell r="N58">
            <v>0</v>
          </cell>
        </row>
        <row r="59">
          <cell r="A59" t="str">
            <v>BID 1353</v>
          </cell>
          <cell r="C59">
            <v>1.1576972800000001</v>
          </cell>
          <cell r="N59">
            <v>1.1576972800000001</v>
          </cell>
        </row>
        <row r="60">
          <cell r="A60" t="str">
            <v>BID 1452</v>
          </cell>
          <cell r="C60">
            <v>300</v>
          </cell>
          <cell r="I60">
            <v>300</v>
          </cell>
          <cell r="N60">
            <v>600</v>
          </cell>
        </row>
        <row r="61">
          <cell r="A61" t="str">
            <v>BID 1463</v>
          </cell>
          <cell r="D61">
            <v>0</v>
          </cell>
          <cell r="J61">
            <v>0</v>
          </cell>
          <cell r="N61">
            <v>0</v>
          </cell>
        </row>
        <row r="62">
          <cell r="A62" t="str">
            <v>BID 1517</v>
          </cell>
          <cell r="C62">
            <v>0</v>
          </cell>
          <cell r="G62">
            <v>100</v>
          </cell>
          <cell r="I62">
            <v>0</v>
          </cell>
          <cell r="M62">
            <v>100</v>
          </cell>
          <cell r="N62">
            <v>200</v>
          </cell>
        </row>
        <row r="63">
          <cell r="A63" t="str">
            <v>BID 1570</v>
          </cell>
          <cell r="D63">
            <v>0</v>
          </cell>
          <cell r="J63">
            <v>0.22885248</v>
          </cell>
          <cell r="N63">
            <v>0.22885248</v>
          </cell>
        </row>
        <row r="64">
          <cell r="A64" t="str">
            <v>BID 1606</v>
          </cell>
          <cell r="G64">
            <v>0</v>
          </cell>
          <cell r="M64">
            <v>0</v>
          </cell>
          <cell r="N64">
            <v>0</v>
          </cell>
        </row>
        <row r="65">
          <cell r="A65" t="str">
            <v>BID 165</v>
          </cell>
          <cell r="B65">
            <v>7.18012346619398E-2</v>
          </cell>
          <cell r="N65">
            <v>7.18012346619398E-2</v>
          </cell>
        </row>
        <row r="66">
          <cell r="A66" t="str">
            <v>BID 206</v>
          </cell>
          <cell r="B66">
            <v>3.8688875451482798</v>
          </cell>
          <cell r="H66">
            <v>3.8688875451482798</v>
          </cell>
          <cell r="N66">
            <v>7.7377750902965596</v>
          </cell>
        </row>
        <row r="67">
          <cell r="A67" t="str">
            <v>BID 214</v>
          </cell>
          <cell r="B67">
            <v>1.0987524224487499</v>
          </cell>
          <cell r="H67">
            <v>1.0987524224487499</v>
          </cell>
          <cell r="N67">
            <v>2.1975048448974999</v>
          </cell>
        </row>
        <row r="68">
          <cell r="A68" t="str">
            <v>BID 4</v>
          </cell>
          <cell r="C68">
            <v>8.0314430771878491E-3</v>
          </cell>
          <cell r="I68">
            <v>8.0314430771878491E-3</v>
          </cell>
          <cell r="N68">
            <v>1.6062886154375698E-2</v>
          </cell>
        </row>
        <row r="69">
          <cell r="A69" t="str">
            <v>BID 504</v>
          </cell>
          <cell r="B69">
            <v>3.9271100000000001E-3</v>
          </cell>
          <cell r="N69">
            <v>3.9271100000000001E-3</v>
          </cell>
        </row>
        <row r="70">
          <cell r="A70" t="str">
            <v>BID 514</v>
          </cell>
          <cell r="B70">
            <v>4.1075199999999999E-2</v>
          </cell>
          <cell r="H70">
            <v>4.1075199999999999E-2</v>
          </cell>
          <cell r="N70">
            <v>8.2150399999999998E-2</v>
          </cell>
        </row>
        <row r="71">
          <cell r="A71" t="str">
            <v>BID 515</v>
          </cell>
          <cell r="D71">
            <v>1.7006229100424599</v>
          </cell>
          <cell r="J71">
            <v>1.7006229100424599</v>
          </cell>
          <cell r="N71">
            <v>3.4012458200849198</v>
          </cell>
        </row>
        <row r="72">
          <cell r="A72" t="str">
            <v>BID 516</v>
          </cell>
          <cell r="D72">
            <v>1.2880448589280999</v>
          </cell>
          <cell r="J72">
            <v>1.2880448589280999</v>
          </cell>
          <cell r="N72">
            <v>2.5760897178561999</v>
          </cell>
        </row>
        <row r="73">
          <cell r="A73" t="str">
            <v>BID 528</v>
          </cell>
          <cell r="D73">
            <v>0.70864637261835106</v>
          </cell>
          <cell r="J73">
            <v>0.70864637261835106</v>
          </cell>
          <cell r="N73">
            <v>1.4172927452367021</v>
          </cell>
        </row>
        <row r="74">
          <cell r="A74" t="str">
            <v>BID 545</v>
          </cell>
          <cell r="F74">
            <v>1.87645755707303</v>
          </cell>
          <cell r="L74">
            <v>1.87645755707303</v>
          </cell>
          <cell r="N74">
            <v>3.7529151141460599</v>
          </cell>
        </row>
        <row r="75">
          <cell r="A75" t="str">
            <v>BID 553</v>
          </cell>
          <cell r="B75">
            <v>0.12921470858502301</v>
          </cell>
          <cell r="H75">
            <v>0.12921470858502301</v>
          </cell>
          <cell r="N75">
            <v>0.25842941717004603</v>
          </cell>
        </row>
        <row r="76">
          <cell r="A76" t="str">
            <v>BID 555</v>
          </cell>
          <cell r="F76">
            <v>9.7115555241198894</v>
          </cell>
          <cell r="L76">
            <v>9.7115555241198894</v>
          </cell>
          <cell r="N76">
            <v>19.423111048239779</v>
          </cell>
        </row>
        <row r="77">
          <cell r="A77" t="str">
            <v>BID 583</v>
          </cell>
          <cell r="E77">
            <v>9.1163717524635999</v>
          </cell>
          <cell r="K77">
            <v>9.1163717524635999</v>
          </cell>
          <cell r="N77">
            <v>18.2327435049272</v>
          </cell>
        </row>
        <row r="78">
          <cell r="A78" t="str">
            <v>BID 618</v>
          </cell>
          <cell r="D78">
            <v>1.72828626032447</v>
          </cell>
          <cell r="J78">
            <v>1.72828626032447</v>
          </cell>
          <cell r="N78">
            <v>3.4565725206489399</v>
          </cell>
        </row>
        <row r="79">
          <cell r="A79" t="str">
            <v>BID 619</v>
          </cell>
          <cell r="D79">
            <v>13.155169939215</v>
          </cell>
          <cell r="J79">
            <v>13.155169939215</v>
          </cell>
          <cell r="N79">
            <v>26.31033987843</v>
          </cell>
        </row>
        <row r="80">
          <cell r="A80" t="str">
            <v>BID 621</v>
          </cell>
          <cell r="B80">
            <v>2.0692985251152001</v>
          </cell>
          <cell r="H80">
            <v>2.0692985251152001</v>
          </cell>
          <cell r="N80">
            <v>4.1385970502304001</v>
          </cell>
        </row>
        <row r="81">
          <cell r="A81" t="str">
            <v>BID 633</v>
          </cell>
          <cell r="F81">
            <v>11.5007549082752</v>
          </cell>
          <cell r="L81">
            <v>11.5007549082752</v>
          </cell>
          <cell r="N81">
            <v>23.001509816550399</v>
          </cell>
        </row>
        <row r="82">
          <cell r="A82" t="str">
            <v>BID 643</v>
          </cell>
          <cell r="E82">
            <v>1.0412584466980199</v>
          </cell>
          <cell r="K82">
            <v>1.0412584466980199</v>
          </cell>
          <cell r="N82">
            <v>2.0825168933960398</v>
          </cell>
        </row>
        <row r="83">
          <cell r="A83" t="str">
            <v>BID 661</v>
          </cell>
          <cell r="D83">
            <v>0.41505735999999999</v>
          </cell>
          <cell r="J83">
            <v>0.41505735999999999</v>
          </cell>
          <cell r="N83">
            <v>0.83011471999999997</v>
          </cell>
        </row>
        <row r="84">
          <cell r="A84" t="str">
            <v>BID 682</v>
          </cell>
          <cell r="E84">
            <v>10.0858137232446</v>
          </cell>
          <cell r="K84">
            <v>10.0858137232446</v>
          </cell>
          <cell r="N84">
            <v>20.1716274464892</v>
          </cell>
        </row>
        <row r="85">
          <cell r="A85" t="str">
            <v>BID 684</v>
          </cell>
          <cell r="E85">
            <v>0.120364073556537</v>
          </cell>
          <cell r="K85">
            <v>0.120364073556537</v>
          </cell>
          <cell r="N85">
            <v>0.240728147113074</v>
          </cell>
        </row>
        <row r="86">
          <cell r="A86" t="str">
            <v>BID 718</v>
          </cell>
          <cell r="D86">
            <v>0.56482353000000007</v>
          </cell>
          <cell r="J86">
            <v>0.56482353000000007</v>
          </cell>
          <cell r="N86">
            <v>1.1296470600000001</v>
          </cell>
        </row>
        <row r="87">
          <cell r="A87" t="str">
            <v>BID 733</v>
          </cell>
          <cell r="G87">
            <v>12.159303816249</v>
          </cell>
          <cell r="M87">
            <v>12.159303816249</v>
          </cell>
          <cell r="N87">
            <v>24.318607632498001</v>
          </cell>
        </row>
        <row r="88">
          <cell r="A88" t="str">
            <v>BID 734</v>
          </cell>
          <cell r="G88">
            <v>14.1368981275685</v>
          </cell>
          <cell r="M88">
            <v>14.1368981275685</v>
          </cell>
          <cell r="N88">
            <v>28.273796255137</v>
          </cell>
        </row>
        <row r="89">
          <cell r="A89" t="str">
            <v>BID 740</v>
          </cell>
          <cell r="B89">
            <v>0.77434701676462503</v>
          </cell>
          <cell r="H89">
            <v>0.77434701676462503</v>
          </cell>
          <cell r="N89">
            <v>1.5486940335292501</v>
          </cell>
        </row>
        <row r="90">
          <cell r="A90" t="str">
            <v>BID 760</v>
          </cell>
          <cell r="B90">
            <v>2.9665633845187998</v>
          </cell>
          <cell r="H90">
            <v>2.9665633845187998</v>
          </cell>
          <cell r="N90">
            <v>5.9331267690375995</v>
          </cell>
        </row>
        <row r="91">
          <cell r="A91" t="str">
            <v>BID 768</v>
          </cell>
          <cell r="D91">
            <v>0.179826653091746</v>
          </cell>
          <cell r="J91">
            <v>0.179826653091746</v>
          </cell>
          <cell r="N91">
            <v>0.35965330618349201</v>
          </cell>
        </row>
        <row r="92">
          <cell r="A92" t="str">
            <v>BID 795</v>
          </cell>
          <cell r="D92">
            <v>12.9784992441372</v>
          </cell>
          <cell r="J92">
            <v>12.9784992441372</v>
          </cell>
          <cell r="N92">
            <v>25.956998488274401</v>
          </cell>
        </row>
        <row r="93">
          <cell r="A93" t="str">
            <v>BID 797</v>
          </cell>
          <cell r="D93">
            <v>6.8305078628982905</v>
          </cell>
          <cell r="J93">
            <v>6.8305078628982905</v>
          </cell>
          <cell r="N93">
            <v>13.661015725796581</v>
          </cell>
        </row>
        <row r="94">
          <cell r="A94" t="str">
            <v>BID 798</v>
          </cell>
          <cell r="D94">
            <v>1.80484351432682</v>
          </cell>
          <cell r="J94">
            <v>1.80484351432682</v>
          </cell>
          <cell r="N94">
            <v>3.60968702865364</v>
          </cell>
        </row>
        <row r="95">
          <cell r="A95" t="str">
            <v>BID 802</v>
          </cell>
          <cell r="D95">
            <v>3.2605394337105</v>
          </cell>
          <cell r="J95">
            <v>3.2605394337105</v>
          </cell>
          <cell r="N95">
            <v>6.5210788674210001</v>
          </cell>
        </row>
        <row r="96">
          <cell r="A96" t="str">
            <v>BID 816</v>
          </cell>
          <cell r="G96">
            <v>4.2386606629018804</v>
          </cell>
          <cell r="M96">
            <v>4.2386606629018804</v>
          </cell>
          <cell r="N96">
            <v>8.4773213258037607</v>
          </cell>
        </row>
        <row r="97">
          <cell r="A97" t="str">
            <v>BID 826</v>
          </cell>
          <cell r="B97">
            <v>1.9348335859696</v>
          </cell>
          <cell r="H97">
            <v>1.9348335859696</v>
          </cell>
          <cell r="N97">
            <v>3.8696671719392</v>
          </cell>
        </row>
        <row r="98">
          <cell r="A98" t="str">
            <v>BID 830</v>
          </cell>
          <cell r="G98">
            <v>5.5496372853334099</v>
          </cell>
          <cell r="M98">
            <v>5.5496372853334099</v>
          </cell>
          <cell r="N98">
            <v>11.09927457066682</v>
          </cell>
        </row>
        <row r="99">
          <cell r="A99" t="str">
            <v>BID 845</v>
          </cell>
          <cell r="E99">
            <v>13.032710224898901</v>
          </cell>
          <cell r="K99">
            <v>13.032710224898901</v>
          </cell>
          <cell r="N99">
            <v>26.065420449797802</v>
          </cell>
        </row>
        <row r="100">
          <cell r="A100" t="str">
            <v>BID 855</v>
          </cell>
          <cell r="C100">
            <v>0.84320547999999995</v>
          </cell>
          <cell r="I100">
            <v>0.84320547999999995</v>
          </cell>
          <cell r="N100">
            <v>1.6864109599999999</v>
          </cell>
        </row>
        <row r="101">
          <cell r="A101" t="str">
            <v>BID 857</v>
          </cell>
          <cell r="G101">
            <v>7.7543456499816905</v>
          </cell>
          <cell r="M101">
            <v>7.7543456499816905</v>
          </cell>
          <cell r="N101">
            <v>15.508691299963381</v>
          </cell>
        </row>
        <row r="102">
          <cell r="A102" t="str">
            <v>BID 863</v>
          </cell>
          <cell r="E102">
            <v>2.1218089999999998E-2</v>
          </cell>
          <cell r="K102">
            <v>2.1218089999999998E-2</v>
          </cell>
          <cell r="N102">
            <v>4.2436179999999997E-2</v>
          </cell>
        </row>
        <row r="103">
          <cell r="A103" t="str">
            <v>BID 865</v>
          </cell>
          <cell r="G103">
            <v>36.001268495617097</v>
          </cell>
          <cell r="M103">
            <v>36.001268495617097</v>
          </cell>
          <cell r="N103">
            <v>72.002536991234194</v>
          </cell>
        </row>
        <row r="104">
          <cell r="A104" t="str">
            <v>BID 867</v>
          </cell>
          <cell r="E104">
            <v>0.47034197999999999</v>
          </cell>
          <cell r="K104">
            <v>0.47034197999999999</v>
          </cell>
          <cell r="N104">
            <v>0.94068395999999999</v>
          </cell>
        </row>
        <row r="105">
          <cell r="A105" t="str">
            <v>BID 871</v>
          </cell>
          <cell r="G105">
            <v>13.187557351785001</v>
          </cell>
          <cell r="M105">
            <v>13.187557351785001</v>
          </cell>
          <cell r="N105">
            <v>26.375114703570002</v>
          </cell>
        </row>
        <row r="106">
          <cell r="A106" t="str">
            <v>BID 899</v>
          </cell>
          <cell r="D106">
            <v>5.0458772279226798</v>
          </cell>
          <cell r="J106">
            <v>5.0458772279226798</v>
          </cell>
          <cell r="N106">
            <v>10.09175445584536</v>
          </cell>
        </row>
        <row r="107">
          <cell r="A107" t="str">
            <v>BID 907</v>
          </cell>
          <cell r="D107">
            <v>0.64739437</v>
          </cell>
          <cell r="J107">
            <v>0.64739437</v>
          </cell>
          <cell r="N107">
            <v>1.29478874</v>
          </cell>
        </row>
        <row r="108">
          <cell r="A108" t="str">
            <v>BID 925</v>
          </cell>
          <cell r="G108">
            <v>0.47286607000000003</v>
          </cell>
          <cell r="M108">
            <v>0.47286607000000003</v>
          </cell>
          <cell r="N108">
            <v>0.94573214000000005</v>
          </cell>
        </row>
        <row r="109">
          <cell r="A109" t="str">
            <v>BID 925/OC</v>
          </cell>
          <cell r="D109">
            <v>0.56708312999999999</v>
          </cell>
          <cell r="J109">
            <v>0.56708312999999999</v>
          </cell>
          <cell r="N109">
            <v>1.13416626</v>
          </cell>
        </row>
        <row r="110">
          <cell r="A110" t="str">
            <v>BID 932</v>
          </cell>
          <cell r="G110">
            <v>0.9375</v>
          </cell>
          <cell r="M110">
            <v>0.9375</v>
          </cell>
          <cell r="N110">
            <v>1.875</v>
          </cell>
        </row>
        <row r="111">
          <cell r="A111" t="str">
            <v>BID 940</v>
          </cell>
          <cell r="C111">
            <v>0</v>
          </cell>
          <cell r="I111">
            <v>0</v>
          </cell>
          <cell r="N111">
            <v>0</v>
          </cell>
        </row>
        <row r="112">
          <cell r="A112" t="str">
            <v>BID 961</v>
          </cell>
          <cell r="G112">
            <v>15.962</v>
          </cell>
          <cell r="M112">
            <v>15.962</v>
          </cell>
          <cell r="N112">
            <v>31.923999999999999</v>
          </cell>
        </row>
        <row r="113">
          <cell r="A113" t="str">
            <v>BID 962</v>
          </cell>
          <cell r="C113">
            <v>1.7143301399999999</v>
          </cell>
          <cell r="I113">
            <v>1.7143301399999999</v>
          </cell>
          <cell r="N113">
            <v>3.4286602799999999</v>
          </cell>
        </row>
        <row r="114">
          <cell r="A114" t="str">
            <v>BID 979</v>
          </cell>
          <cell r="C114">
            <v>11.91359209</v>
          </cell>
          <cell r="I114">
            <v>11.91359209</v>
          </cell>
          <cell r="N114">
            <v>23.82718418</v>
          </cell>
        </row>
        <row r="115">
          <cell r="A115" t="str">
            <v>BID 989</v>
          </cell>
          <cell r="D115">
            <v>0.45427601000000001</v>
          </cell>
          <cell r="J115">
            <v>0.88438320999999998</v>
          </cell>
          <cell r="N115">
            <v>1.33865922</v>
          </cell>
        </row>
        <row r="116">
          <cell r="A116" t="str">
            <v>BID 996</v>
          </cell>
          <cell r="D116">
            <v>0.44471572999999998</v>
          </cell>
          <cell r="J116">
            <v>0.44471572999999998</v>
          </cell>
          <cell r="N116">
            <v>0.88943145999999995</v>
          </cell>
        </row>
        <row r="117">
          <cell r="A117" t="str">
            <v>BID CBA</v>
          </cell>
          <cell r="F117">
            <v>2.6290665600000001</v>
          </cell>
          <cell r="L117">
            <v>2.6290665600000001</v>
          </cell>
          <cell r="N117">
            <v>5.2581331200000001</v>
          </cell>
        </row>
        <row r="118">
          <cell r="A118" t="str">
            <v>BIRF 302</v>
          </cell>
          <cell r="G118">
            <v>0.13857376999999999</v>
          </cell>
          <cell r="M118">
            <v>0.13857376999999999</v>
          </cell>
          <cell r="N118">
            <v>0.27714753999999997</v>
          </cell>
        </row>
        <row r="119">
          <cell r="A119" t="str">
            <v>BIRF 3280</v>
          </cell>
          <cell r="E119">
            <v>8.4093992100000001</v>
          </cell>
          <cell r="K119">
            <v>8.4093992100000001</v>
          </cell>
          <cell r="N119">
            <v>16.81879842</v>
          </cell>
        </row>
        <row r="120">
          <cell r="A120" t="str">
            <v>BIRF 3281</v>
          </cell>
          <cell r="F120">
            <v>1.7077424699999999</v>
          </cell>
          <cell r="L120">
            <v>1.7077424699999999</v>
          </cell>
          <cell r="N120">
            <v>3.4154849399999998</v>
          </cell>
        </row>
        <row r="121">
          <cell r="A121" t="str">
            <v>BIRF 3291</v>
          </cell>
          <cell r="D121">
            <v>12.5</v>
          </cell>
          <cell r="J121">
            <v>12.5</v>
          </cell>
          <cell r="N121">
            <v>25</v>
          </cell>
        </row>
        <row r="122">
          <cell r="A122" t="str">
            <v>BIRF 3292</v>
          </cell>
          <cell r="D122">
            <v>0.95935999999999999</v>
          </cell>
          <cell r="J122">
            <v>0.95935999999999999</v>
          </cell>
          <cell r="N122">
            <v>1.91872</v>
          </cell>
        </row>
        <row r="123">
          <cell r="A123" t="str">
            <v>BIRF 3297</v>
          </cell>
          <cell r="D123">
            <v>1.35653</v>
          </cell>
          <cell r="J123">
            <v>1.35653</v>
          </cell>
          <cell r="N123">
            <v>2.71306</v>
          </cell>
        </row>
        <row r="124">
          <cell r="A124" t="str">
            <v>BIRF 3362</v>
          </cell>
          <cell r="D124">
            <v>0.96</v>
          </cell>
          <cell r="J124">
            <v>0.96</v>
          </cell>
          <cell r="N124">
            <v>1.92</v>
          </cell>
        </row>
        <row r="125">
          <cell r="A125" t="str">
            <v>BIRF 3394</v>
          </cell>
          <cell r="D125">
            <v>15.96</v>
          </cell>
          <cell r="J125">
            <v>16.574999999999999</v>
          </cell>
          <cell r="N125">
            <v>32.534999999999997</v>
          </cell>
        </row>
        <row r="126">
          <cell r="A126" t="str">
            <v>BIRF 343</v>
          </cell>
          <cell r="B126">
            <v>0.16967599999999999</v>
          </cell>
          <cell r="H126">
            <v>0.16967599999999999</v>
          </cell>
          <cell r="N126">
            <v>0.33935199999999999</v>
          </cell>
        </row>
        <row r="127">
          <cell r="A127" t="str">
            <v>BIRF 3460</v>
          </cell>
          <cell r="F127">
            <v>0.82952760000000003</v>
          </cell>
          <cell r="L127">
            <v>0.82952760000000003</v>
          </cell>
          <cell r="N127">
            <v>1.6590552000000001</v>
          </cell>
        </row>
        <row r="128">
          <cell r="A128" t="str">
            <v>BIRF 352</v>
          </cell>
          <cell r="G128">
            <v>3.0675689999999999E-2</v>
          </cell>
          <cell r="M128">
            <v>3.0675689999999999E-2</v>
          </cell>
          <cell r="N128">
            <v>6.1351379999999997E-2</v>
          </cell>
        </row>
        <row r="129">
          <cell r="A129" t="str">
            <v>BIRF 3520</v>
          </cell>
          <cell r="F129">
            <v>13.625</v>
          </cell>
          <cell r="L129">
            <v>14.145</v>
          </cell>
          <cell r="N129">
            <v>27.77</v>
          </cell>
        </row>
        <row r="130">
          <cell r="A130" t="str">
            <v>BIRF 3521</v>
          </cell>
          <cell r="F130">
            <v>7.5791002499999998</v>
          </cell>
          <cell r="L130">
            <v>7.8687161199999993</v>
          </cell>
          <cell r="N130">
            <v>15.447816369999998</v>
          </cell>
        </row>
        <row r="131">
          <cell r="A131" t="str">
            <v>BIRF 3555</v>
          </cell>
          <cell r="D131">
            <v>22.5</v>
          </cell>
          <cell r="J131">
            <v>22.5</v>
          </cell>
          <cell r="N131">
            <v>45</v>
          </cell>
        </row>
        <row r="132">
          <cell r="A132" t="str">
            <v>BIRF 3556</v>
          </cell>
          <cell r="B132">
            <v>13.125</v>
          </cell>
          <cell r="H132">
            <v>13.625</v>
          </cell>
          <cell r="N132">
            <v>26.75</v>
          </cell>
        </row>
        <row r="133">
          <cell r="A133" t="str">
            <v>BIRF 3558</v>
          </cell>
          <cell r="F133">
            <v>20</v>
          </cell>
          <cell r="L133">
            <v>20</v>
          </cell>
          <cell r="N133">
            <v>40</v>
          </cell>
        </row>
        <row r="134">
          <cell r="A134" t="str">
            <v>BIRF 3611</v>
          </cell>
          <cell r="G134">
            <v>16.252800000000001</v>
          </cell>
          <cell r="M134">
            <v>16.252800000000001</v>
          </cell>
          <cell r="N134">
            <v>32.505600000000001</v>
          </cell>
        </row>
        <row r="135">
          <cell r="A135" t="str">
            <v>BIRF 3643</v>
          </cell>
          <cell r="F135">
            <v>4.9783999999999997</v>
          </cell>
          <cell r="L135">
            <v>4.9783999999999997</v>
          </cell>
          <cell r="N135">
            <v>9.9567999999999994</v>
          </cell>
        </row>
        <row r="136">
          <cell r="A136" t="str">
            <v>BIRF 3709</v>
          </cell>
          <cell r="B136">
            <v>6.6467400000000003</v>
          </cell>
          <cell r="H136">
            <v>6.6467400000000003</v>
          </cell>
          <cell r="N136">
            <v>13.293480000000001</v>
          </cell>
        </row>
        <row r="137">
          <cell r="A137" t="str">
            <v>BIRF 3710</v>
          </cell>
          <cell r="D137">
            <v>0.34299999999999997</v>
          </cell>
          <cell r="J137">
            <v>0.34299999999999997</v>
          </cell>
          <cell r="N137">
            <v>0.68599999999999994</v>
          </cell>
        </row>
        <row r="138">
          <cell r="A138" t="str">
            <v>BIRF 3794</v>
          </cell>
          <cell r="F138">
            <v>8.3864314599999989</v>
          </cell>
          <cell r="L138">
            <v>8.3864314599999989</v>
          </cell>
          <cell r="N138">
            <v>16.772862919999998</v>
          </cell>
        </row>
        <row r="139">
          <cell r="A139" t="str">
            <v>BIRF 3836</v>
          </cell>
          <cell r="D139">
            <v>15</v>
          </cell>
          <cell r="J139">
            <v>15</v>
          </cell>
          <cell r="N139">
            <v>30</v>
          </cell>
        </row>
        <row r="140">
          <cell r="A140" t="str">
            <v>BIRF 3860</v>
          </cell>
          <cell r="F140">
            <v>9.4340392499999997</v>
          </cell>
          <cell r="L140">
            <v>9.4340392499999997</v>
          </cell>
          <cell r="N140">
            <v>18.868078499999999</v>
          </cell>
        </row>
        <row r="141">
          <cell r="A141" t="str">
            <v>BIRF 3877</v>
          </cell>
          <cell r="E141">
            <v>11.186620789999999</v>
          </cell>
          <cell r="K141">
            <v>11.186620789999999</v>
          </cell>
          <cell r="N141">
            <v>22.373241579999998</v>
          </cell>
        </row>
        <row r="142">
          <cell r="A142" t="str">
            <v>BIRF 3878</v>
          </cell>
          <cell r="C142">
            <v>25</v>
          </cell>
          <cell r="I142">
            <v>25</v>
          </cell>
          <cell r="N142">
            <v>50</v>
          </cell>
        </row>
        <row r="143">
          <cell r="A143" t="str">
            <v>BIRF 3921</v>
          </cell>
          <cell r="E143">
            <v>6.4135</v>
          </cell>
          <cell r="K143">
            <v>6.4135</v>
          </cell>
          <cell r="N143">
            <v>12.827</v>
          </cell>
        </row>
        <row r="144">
          <cell r="A144" t="str">
            <v>BIRF 3926</v>
          </cell>
          <cell r="C144">
            <v>27.777777659999998</v>
          </cell>
          <cell r="I144">
            <v>27.777777659999998</v>
          </cell>
          <cell r="N144">
            <v>55.555555319999996</v>
          </cell>
        </row>
        <row r="145">
          <cell r="A145" t="str">
            <v>BIRF 3927</v>
          </cell>
          <cell r="E145">
            <v>1.3862619600000001</v>
          </cell>
          <cell r="K145">
            <v>1.3862619600000001</v>
          </cell>
          <cell r="N145">
            <v>2.7725239200000003</v>
          </cell>
        </row>
        <row r="146">
          <cell r="A146" t="str">
            <v>BIRF 3931</v>
          </cell>
          <cell r="D146">
            <v>3.7231199999999998</v>
          </cell>
          <cell r="J146">
            <v>3.7231199999999998</v>
          </cell>
          <cell r="N146">
            <v>7.4462399999999995</v>
          </cell>
        </row>
        <row r="147">
          <cell r="A147" t="str">
            <v>BIRF 3948</v>
          </cell>
          <cell r="D147">
            <v>0.50019683999999998</v>
          </cell>
          <cell r="J147">
            <v>0.50019683999999998</v>
          </cell>
          <cell r="N147">
            <v>1.00039368</v>
          </cell>
        </row>
        <row r="148">
          <cell r="A148" t="str">
            <v>BIRF 3957</v>
          </cell>
          <cell r="C148">
            <v>8.4426269299999994</v>
          </cell>
          <cell r="I148">
            <v>8.4426269299999994</v>
          </cell>
          <cell r="N148">
            <v>16.885253859999999</v>
          </cell>
        </row>
        <row r="149">
          <cell r="A149" t="str">
            <v>BIRF 3958</v>
          </cell>
          <cell r="C149">
            <v>0.47318707999999998</v>
          </cell>
          <cell r="I149">
            <v>0.47318707999999998</v>
          </cell>
          <cell r="N149">
            <v>0.94637415999999996</v>
          </cell>
        </row>
        <row r="150">
          <cell r="A150" t="str">
            <v>BIRF 3960</v>
          </cell>
          <cell r="E150">
            <v>1.1284000000000001</v>
          </cell>
          <cell r="K150">
            <v>1.1284000000000001</v>
          </cell>
          <cell r="N150">
            <v>2.2568000000000001</v>
          </cell>
        </row>
        <row r="151">
          <cell r="A151" t="str">
            <v>BIRF 3971</v>
          </cell>
          <cell r="F151">
            <v>4.6810999999999998</v>
          </cell>
          <cell r="L151">
            <v>4.6810999999999998</v>
          </cell>
          <cell r="N151">
            <v>9.3621999999999996</v>
          </cell>
        </row>
        <row r="152">
          <cell r="A152" t="str">
            <v>BIRF 4002</v>
          </cell>
          <cell r="D152">
            <v>13.888888810000001</v>
          </cell>
          <cell r="J152">
            <v>13.888888810000001</v>
          </cell>
          <cell r="N152">
            <v>27.777777620000002</v>
          </cell>
        </row>
        <row r="153">
          <cell r="A153" t="str">
            <v>BIRF 4003</v>
          </cell>
          <cell r="B153">
            <v>5</v>
          </cell>
          <cell r="H153">
            <v>5</v>
          </cell>
          <cell r="N153">
            <v>10</v>
          </cell>
        </row>
        <row r="154">
          <cell r="A154" t="str">
            <v>BIRF 4004</v>
          </cell>
          <cell r="B154">
            <v>1.20150504</v>
          </cell>
          <cell r="H154">
            <v>1.20150504</v>
          </cell>
          <cell r="N154">
            <v>2.40301008</v>
          </cell>
        </row>
        <row r="155">
          <cell r="A155" t="str">
            <v>BIRF 4085</v>
          </cell>
          <cell r="E155">
            <v>0.33587914000000002</v>
          </cell>
          <cell r="K155">
            <v>0.33587914000000002</v>
          </cell>
          <cell r="N155">
            <v>0.67175828000000004</v>
          </cell>
        </row>
        <row r="156">
          <cell r="A156" t="str">
            <v>BIRF 4093</v>
          </cell>
          <cell r="D156">
            <v>12.935024010000001</v>
          </cell>
          <cell r="J156">
            <v>12.935024010000001</v>
          </cell>
          <cell r="N156">
            <v>25.870048020000002</v>
          </cell>
        </row>
        <row r="157">
          <cell r="A157" t="str">
            <v>BIRF 4116</v>
          </cell>
          <cell r="C157">
            <v>15</v>
          </cell>
          <cell r="I157">
            <v>15</v>
          </cell>
          <cell r="N157">
            <v>30</v>
          </cell>
        </row>
        <row r="158">
          <cell r="A158" t="str">
            <v>BIRF 4117</v>
          </cell>
          <cell r="C158">
            <v>8.7592408000000006</v>
          </cell>
          <cell r="I158">
            <v>8.7592408000000006</v>
          </cell>
          <cell r="N158">
            <v>17.518481600000001</v>
          </cell>
        </row>
        <row r="159">
          <cell r="A159" t="str">
            <v>BIRF 4131</v>
          </cell>
          <cell r="E159">
            <v>1</v>
          </cell>
          <cell r="K159">
            <v>1</v>
          </cell>
          <cell r="N159">
            <v>2</v>
          </cell>
        </row>
        <row r="160">
          <cell r="A160" t="str">
            <v>BIRF 4150</v>
          </cell>
          <cell r="D160">
            <v>3.03481215</v>
          </cell>
          <cell r="J160">
            <v>3.03481215</v>
          </cell>
          <cell r="N160">
            <v>6.0696243000000001</v>
          </cell>
        </row>
        <row r="161">
          <cell r="A161" t="str">
            <v>BIRF 4163</v>
          </cell>
          <cell r="G161">
            <v>7.3964802300000008</v>
          </cell>
          <cell r="M161">
            <v>7.3964802300000008</v>
          </cell>
          <cell r="N161">
            <v>14.792960460000002</v>
          </cell>
        </row>
        <row r="162">
          <cell r="A162" t="str">
            <v>BIRF 4164</v>
          </cell>
          <cell r="B162">
            <v>5</v>
          </cell>
          <cell r="H162">
            <v>5</v>
          </cell>
          <cell r="N162">
            <v>10</v>
          </cell>
        </row>
        <row r="163">
          <cell r="A163" t="str">
            <v>BIRF 4168</v>
          </cell>
          <cell r="G163">
            <v>0.74906143000000003</v>
          </cell>
          <cell r="M163">
            <v>0.74906143000000003</v>
          </cell>
          <cell r="N163">
            <v>1.4981228600000001</v>
          </cell>
        </row>
        <row r="164">
          <cell r="A164" t="str">
            <v>BIRF 4195</v>
          </cell>
          <cell r="D164">
            <v>9.9977800000000006</v>
          </cell>
          <cell r="J164">
            <v>9.9977800000000006</v>
          </cell>
          <cell r="N164">
            <v>19.995560000000001</v>
          </cell>
        </row>
        <row r="165">
          <cell r="A165" t="str">
            <v>BIRF 4212</v>
          </cell>
          <cell r="D165">
            <v>2.54078933</v>
          </cell>
          <cell r="J165">
            <v>2.54078933</v>
          </cell>
          <cell r="N165">
            <v>5.0815786599999999</v>
          </cell>
        </row>
        <row r="166">
          <cell r="A166" t="str">
            <v>BIRF 4218</v>
          </cell>
          <cell r="F166">
            <v>2.4998999999999998</v>
          </cell>
          <cell r="L166">
            <v>2.4998999999999998</v>
          </cell>
          <cell r="N166">
            <v>4.9997999999999996</v>
          </cell>
        </row>
        <row r="167">
          <cell r="A167" t="str">
            <v>BIRF 4219</v>
          </cell>
          <cell r="F167">
            <v>3.75</v>
          </cell>
          <cell r="L167">
            <v>3.75</v>
          </cell>
          <cell r="N167">
            <v>7.5</v>
          </cell>
        </row>
        <row r="168">
          <cell r="A168" t="str">
            <v>BIRF 4220</v>
          </cell>
          <cell r="F168">
            <v>1.7499</v>
          </cell>
          <cell r="L168">
            <v>1.7499</v>
          </cell>
          <cell r="N168">
            <v>3.4998</v>
          </cell>
        </row>
        <row r="169">
          <cell r="A169" t="str">
            <v>BIRF 4221</v>
          </cell>
          <cell r="F169">
            <v>5</v>
          </cell>
          <cell r="L169">
            <v>5</v>
          </cell>
          <cell r="N169">
            <v>10</v>
          </cell>
        </row>
        <row r="170">
          <cell r="A170" t="str">
            <v>BIRF 4273</v>
          </cell>
          <cell r="C170">
            <v>1.8156000000000001</v>
          </cell>
          <cell r="I170">
            <v>1.8156000000000001</v>
          </cell>
          <cell r="N170">
            <v>3.6312000000000002</v>
          </cell>
        </row>
        <row r="171">
          <cell r="A171" t="str">
            <v>BIRF 4281</v>
          </cell>
          <cell r="E171">
            <v>0.2999</v>
          </cell>
          <cell r="K171">
            <v>0.2999</v>
          </cell>
          <cell r="N171">
            <v>0.5998</v>
          </cell>
        </row>
        <row r="172">
          <cell r="A172" t="str">
            <v>BIRF 4282</v>
          </cell>
          <cell r="D172">
            <v>1.3681000000000001</v>
          </cell>
          <cell r="J172">
            <v>1.3681000000000001</v>
          </cell>
          <cell r="N172">
            <v>2.7362000000000002</v>
          </cell>
        </row>
        <row r="173">
          <cell r="A173" t="str">
            <v>BIRF 4295</v>
          </cell>
          <cell r="F173">
            <v>20.757190000000001</v>
          </cell>
          <cell r="L173">
            <v>20.757190000000001</v>
          </cell>
          <cell r="N173">
            <v>41.514380000000003</v>
          </cell>
        </row>
        <row r="174">
          <cell r="A174" t="str">
            <v>BIRF 4313</v>
          </cell>
          <cell r="F174">
            <v>5.9256000000000002</v>
          </cell>
          <cell r="L174">
            <v>5.9256000000000002</v>
          </cell>
          <cell r="N174">
            <v>11.8512</v>
          </cell>
        </row>
        <row r="175">
          <cell r="A175" t="str">
            <v>BIRF 4314</v>
          </cell>
          <cell r="F175">
            <v>0.16971082999999998</v>
          </cell>
          <cell r="L175">
            <v>0.16971082999999998</v>
          </cell>
          <cell r="N175">
            <v>0.33942165999999996</v>
          </cell>
        </row>
        <row r="176">
          <cell r="A176" t="str">
            <v>BIRF 4366</v>
          </cell>
          <cell r="C176">
            <v>14.2</v>
          </cell>
          <cell r="I176">
            <v>14.2</v>
          </cell>
          <cell r="N176">
            <v>28.4</v>
          </cell>
        </row>
        <row r="177">
          <cell r="A177" t="str">
            <v>BIRF 4398</v>
          </cell>
          <cell r="E177">
            <v>3.10749414</v>
          </cell>
          <cell r="K177">
            <v>3.1956171099999997</v>
          </cell>
          <cell r="N177">
            <v>6.3031112499999997</v>
          </cell>
        </row>
        <row r="178">
          <cell r="A178" t="str">
            <v>BIRF 4405-1</v>
          </cell>
          <cell r="E178">
            <v>62.5</v>
          </cell>
          <cell r="K178">
            <v>62.5</v>
          </cell>
          <cell r="N178">
            <v>125</v>
          </cell>
        </row>
        <row r="179">
          <cell r="A179" t="str">
            <v>BIRF 4423</v>
          </cell>
          <cell r="D179">
            <v>0.44629316999999996</v>
          </cell>
          <cell r="J179">
            <v>0.44629316999999996</v>
          </cell>
          <cell r="N179">
            <v>0.89258633999999992</v>
          </cell>
        </row>
        <row r="180">
          <cell r="A180" t="str">
            <v>BIRF 4454</v>
          </cell>
          <cell r="C180">
            <v>1.6246049999999998E-2</v>
          </cell>
          <cell r="I180">
            <v>1.6246049999999998E-2</v>
          </cell>
          <cell r="N180">
            <v>3.2492099999999996E-2</v>
          </cell>
        </row>
        <row r="181">
          <cell r="A181" t="str">
            <v>BIRF 4459</v>
          </cell>
          <cell r="E181">
            <v>0.5</v>
          </cell>
          <cell r="K181">
            <v>0.5</v>
          </cell>
          <cell r="N181">
            <v>1</v>
          </cell>
        </row>
        <row r="182">
          <cell r="A182" t="str">
            <v>BIRF 4472</v>
          </cell>
          <cell r="G182">
            <v>1.6999999999999999E-3</v>
          </cell>
          <cell r="M182">
            <v>1.75E-3</v>
          </cell>
          <cell r="N182">
            <v>3.4499999999999999E-3</v>
          </cell>
        </row>
        <row r="183">
          <cell r="A183" t="str">
            <v>BIRF 4484</v>
          </cell>
          <cell r="B183">
            <v>0.51347856999999997</v>
          </cell>
          <cell r="H183">
            <v>0.51347856999999997</v>
          </cell>
          <cell r="N183">
            <v>1.0269571399999999</v>
          </cell>
        </row>
        <row r="184">
          <cell r="A184" t="str">
            <v>BIRF 4516</v>
          </cell>
          <cell r="C184">
            <v>2.2760489100000001</v>
          </cell>
          <cell r="I184">
            <v>2.2760489100000001</v>
          </cell>
          <cell r="N184">
            <v>4.5520978200000002</v>
          </cell>
        </row>
        <row r="185">
          <cell r="A185" t="str">
            <v>BIRF 4578</v>
          </cell>
          <cell r="E185">
            <v>2.2849999900000002</v>
          </cell>
          <cell r="K185">
            <v>2.2849999900000002</v>
          </cell>
          <cell r="N185">
            <v>4.5699999800000004</v>
          </cell>
        </row>
        <row r="186">
          <cell r="A186" t="str">
            <v>BIRF 4580</v>
          </cell>
          <cell r="G186">
            <v>0.11405221</v>
          </cell>
          <cell r="M186">
            <v>0.11405221</v>
          </cell>
          <cell r="N186">
            <v>0.22810442</v>
          </cell>
        </row>
        <row r="187">
          <cell r="A187" t="str">
            <v>BIRF 4585</v>
          </cell>
          <cell r="E187">
            <v>11.39999999</v>
          </cell>
          <cell r="K187">
            <v>11.39999999</v>
          </cell>
          <cell r="N187">
            <v>22.799999979999999</v>
          </cell>
        </row>
        <row r="188">
          <cell r="A188" t="str">
            <v>BIRF 4586</v>
          </cell>
          <cell r="E188">
            <v>2.29767308</v>
          </cell>
          <cell r="K188">
            <v>2.29767308</v>
          </cell>
          <cell r="N188">
            <v>4.5953461600000001</v>
          </cell>
        </row>
        <row r="189">
          <cell r="A189" t="str">
            <v>BIRF 4634</v>
          </cell>
          <cell r="D189">
            <v>0</v>
          </cell>
          <cell r="J189">
            <v>0</v>
          </cell>
          <cell r="N189">
            <v>0</v>
          </cell>
        </row>
        <row r="190">
          <cell r="A190" t="str">
            <v>BIRF 4640</v>
          </cell>
          <cell r="E190">
            <v>0</v>
          </cell>
          <cell r="K190">
            <v>0.15237532000000001</v>
          </cell>
          <cell r="N190">
            <v>0.15237532000000001</v>
          </cell>
        </row>
        <row r="191">
          <cell r="A191" t="str">
            <v>BIRF 7075</v>
          </cell>
          <cell r="C191">
            <v>10</v>
          </cell>
          <cell r="I191">
            <v>10</v>
          </cell>
          <cell r="N191">
            <v>20</v>
          </cell>
        </row>
        <row r="192">
          <cell r="A192" t="str">
            <v>BIRF 7157</v>
          </cell>
          <cell r="E192">
            <v>0</v>
          </cell>
          <cell r="K192">
            <v>0</v>
          </cell>
          <cell r="N192">
            <v>0</v>
          </cell>
        </row>
        <row r="193">
          <cell r="A193" t="str">
            <v>BIRF 7171</v>
          </cell>
          <cell r="C193">
            <v>0</v>
          </cell>
          <cell r="I193">
            <v>13.6</v>
          </cell>
          <cell r="N193">
            <v>13.6</v>
          </cell>
        </row>
        <row r="194">
          <cell r="A194" t="str">
            <v>BIRF 7199</v>
          </cell>
          <cell r="E194">
            <v>0</v>
          </cell>
          <cell r="K194">
            <v>0</v>
          </cell>
          <cell r="N194">
            <v>0</v>
          </cell>
        </row>
        <row r="195">
          <cell r="A195" t="str">
            <v>BIRF 7242</v>
          </cell>
          <cell r="G195">
            <v>0</v>
          </cell>
          <cell r="M195">
            <v>0</v>
          </cell>
          <cell r="N195">
            <v>0</v>
          </cell>
        </row>
        <row r="196">
          <cell r="A196" t="str">
            <v>BIRF 7268</v>
          </cell>
          <cell r="E196">
            <v>0</v>
          </cell>
          <cell r="K196">
            <v>0</v>
          </cell>
          <cell r="N196">
            <v>0</v>
          </cell>
        </row>
        <row r="197">
          <cell r="A197" t="str">
            <v>BIRF 7295</v>
          </cell>
          <cell r="C197">
            <v>0</v>
          </cell>
          <cell r="I197">
            <v>0</v>
          </cell>
          <cell r="N197">
            <v>0</v>
          </cell>
        </row>
        <row r="198">
          <cell r="A198" t="str">
            <v>BNA/ATC</v>
          </cell>
          <cell r="F198">
            <v>0.33032446954692901</v>
          </cell>
          <cell r="N198">
            <v>0.33032446954692901</v>
          </cell>
        </row>
        <row r="199">
          <cell r="A199" t="str">
            <v>BNA/NASA</v>
          </cell>
          <cell r="B199">
            <v>8.4081100000000006</v>
          </cell>
          <cell r="H199">
            <v>8.5130769999999991</v>
          </cell>
          <cell r="N199">
            <v>16.921187</v>
          </cell>
        </row>
        <row r="200">
          <cell r="A200" t="str">
            <v>BNA/PROVLP</v>
          </cell>
          <cell r="E200">
            <v>1.55024107585204</v>
          </cell>
          <cell r="K200">
            <v>0</v>
          </cell>
          <cell r="N200">
            <v>1.55024107585204</v>
          </cell>
        </row>
        <row r="201">
          <cell r="A201" t="str">
            <v>BNA/SALUD</v>
          </cell>
          <cell r="G201">
            <v>6.1561009424821602</v>
          </cell>
          <cell r="M201">
            <v>6.1561009424821602</v>
          </cell>
          <cell r="N201">
            <v>12.31220188496432</v>
          </cell>
        </row>
        <row r="202">
          <cell r="A202" t="str">
            <v>BNA/TESORO/BCO</v>
          </cell>
          <cell r="E202">
            <v>0.589265512027491</v>
          </cell>
          <cell r="F202">
            <v>0.11816767945741209</v>
          </cell>
          <cell r="L202">
            <v>7.1170615696291711E-2</v>
          </cell>
          <cell r="N202">
            <v>0.77860380718119482</v>
          </cell>
        </row>
        <row r="203">
          <cell r="A203" t="str">
            <v>BNLH/PROVMI</v>
          </cell>
          <cell r="F203">
            <v>0.32500000000000001</v>
          </cell>
          <cell r="K203">
            <v>0.32500000000000001</v>
          </cell>
          <cell r="N203">
            <v>0.65</v>
          </cell>
        </row>
        <row r="204">
          <cell r="A204" t="str">
            <v>BODEN 2007 - II</v>
          </cell>
          <cell r="C204">
            <v>57.274916736589795</v>
          </cell>
          <cell r="I204">
            <v>57.274916736589795</v>
          </cell>
          <cell r="N204">
            <v>114.54983347317959</v>
          </cell>
        </row>
        <row r="205">
          <cell r="A205" t="str">
            <v>BODEN 2012 - II</v>
          </cell>
          <cell r="C205">
            <v>0</v>
          </cell>
          <cell r="I205">
            <v>45.980799879999999</v>
          </cell>
          <cell r="N205">
            <v>45.980799879999999</v>
          </cell>
        </row>
        <row r="206">
          <cell r="A206" t="str">
            <v>BODEN 2014 ($+CER)</v>
          </cell>
          <cell r="D206">
            <v>0</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G208">
            <v>0</v>
          </cell>
          <cell r="M208">
            <v>7.6175639259664401</v>
          </cell>
          <cell r="N208">
            <v>7.6175639259664401</v>
          </cell>
        </row>
        <row r="209">
          <cell r="A209" t="str">
            <v>BP06/B450-Fid1</v>
          </cell>
          <cell r="B209">
            <v>0</v>
          </cell>
          <cell r="D209">
            <v>0</v>
          </cell>
          <cell r="E209">
            <v>0</v>
          </cell>
          <cell r="F209">
            <v>0</v>
          </cell>
          <cell r="H209">
            <v>0</v>
          </cell>
          <cell r="I209">
            <v>0</v>
          </cell>
          <cell r="K209">
            <v>0</v>
          </cell>
          <cell r="L209">
            <v>0</v>
          </cell>
          <cell r="N209">
            <v>0</v>
          </cell>
        </row>
        <row r="210">
          <cell r="A210" t="str">
            <v>BP06/B450-Fid3</v>
          </cell>
          <cell r="B210">
            <v>0</v>
          </cell>
          <cell r="D210">
            <v>0</v>
          </cell>
          <cell r="F210">
            <v>0</v>
          </cell>
          <cell r="H210">
            <v>5.5275449393315398E-2</v>
          </cell>
          <cell r="N210">
            <v>5.5275449393315398E-2</v>
          </cell>
        </row>
        <row r="211">
          <cell r="A211" t="str">
            <v>BP06/B450-Fid4</v>
          </cell>
          <cell r="C211">
            <v>0</v>
          </cell>
          <cell r="D211">
            <v>0</v>
          </cell>
          <cell r="F211">
            <v>0</v>
          </cell>
          <cell r="G211">
            <v>0</v>
          </cell>
          <cell r="I211">
            <v>4.0092441715612902E-2</v>
          </cell>
          <cell r="N211">
            <v>4.0092441715612902E-2</v>
          </cell>
        </row>
        <row r="212">
          <cell r="A212" t="str">
            <v>BP07/B450</v>
          </cell>
          <cell r="B212">
            <v>0</v>
          </cell>
          <cell r="D212">
            <v>0</v>
          </cell>
          <cell r="E212">
            <v>0</v>
          </cell>
          <cell r="G212">
            <v>0</v>
          </cell>
          <cell r="H212">
            <v>0</v>
          </cell>
          <cell r="J212">
            <v>0</v>
          </cell>
          <cell r="K212">
            <v>0</v>
          </cell>
          <cell r="M212">
            <v>0</v>
          </cell>
          <cell r="N212">
            <v>0</v>
          </cell>
        </row>
        <row r="213">
          <cell r="A213" t="str">
            <v>BRA/TESORO</v>
          </cell>
          <cell r="F213">
            <v>0.12253164</v>
          </cell>
          <cell r="L213">
            <v>0.12253164</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N214">
            <v>1.6787863299999999</v>
          </cell>
        </row>
        <row r="215">
          <cell r="A215" t="str">
            <v>BT06</v>
          </cell>
          <cell r="F215">
            <v>26.13342284702447</v>
          </cell>
          <cell r="N215">
            <v>26.13342284702447</v>
          </cell>
        </row>
        <row r="216">
          <cell r="A216" t="str">
            <v>CAF I</v>
          </cell>
          <cell r="F216">
            <v>0</v>
          </cell>
          <cell r="L216">
            <v>0</v>
          </cell>
          <cell r="N216">
            <v>0</v>
          </cell>
        </row>
        <row r="217">
          <cell r="A217" t="str">
            <v>CCF06</v>
          </cell>
          <cell r="M217">
            <v>45.665320181103297</v>
          </cell>
          <cell r="N217">
            <v>45.665320181103297</v>
          </cell>
        </row>
        <row r="218">
          <cell r="A218" t="str">
            <v>CHINA/EJERCITO</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D220">
            <v>0</v>
          </cell>
          <cell r="F220">
            <v>180.14689091238688</v>
          </cell>
          <cell r="G220">
            <v>0</v>
          </cell>
          <cell r="J220">
            <v>0</v>
          </cell>
          <cell r="L220">
            <v>185.44532479331616</v>
          </cell>
          <cell r="M220">
            <v>0</v>
          </cell>
          <cell r="N220">
            <v>365.59221570570304</v>
          </cell>
        </row>
        <row r="221">
          <cell r="A221" t="str">
            <v>DBF/CONEA</v>
          </cell>
          <cell r="M221">
            <v>4.3933865520971001</v>
          </cell>
          <cell r="N221">
            <v>4.3933865520971001</v>
          </cell>
        </row>
        <row r="222">
          <cell r="A222" t="str">
            <v>DISC $+CER</v>
          </cell>
          <cell r="G222">
            <v>0</v>
          </cell>
          <cell r="M222">
            <v>0</v>
          </cell>
          <cell r="N222">
            <v>0</v>
          </cell>
        </row>
        <row r="223">
          <cell r="A223" t="str">
            <v>DISC EUR</v>
          </cell>
          <cell r="G223">
            <v>0</v>
          </cell>
          <cell r="M223">
            <v>0</v>
          </cell>
          <cell r="N223">
            <v>0</v>
          </cell>
        </row>
        <row r="224">
          <cell r="A224" t="str">
            <v>DISC JPY</v>
          </cell>
          <cell r="G224">
            <v>0</v>
          </cell>
          <cell r="M224">
            <v>0</v>
          </cell>
          <cell r="N224">
            <v>0</v>
          </cell>
        </row>
        <row r="225">
          <cell r="A225" t="str">
            <v>DISC USD</v>
          </cell>
          <cell r="G225">
            <v>0</v>
          </cell>
          <cell r="M225">
            <v>0</v>
          </cell>
          <cell r="N225">
            <v>0</v>
          </cell>
        </row>
        <row r="226">
          <cell r="A226" t="str">
            <v>DISD</v>
          </cell>
          <cell r="F226">
            <v>0</v>
          </cell>
          <cell r="L226">
            <v>0</v>
          </cell>
          <cell r="N226">
            <v>0</v>
          </cell>
        </row>
        <row r="227">
          <cell r="A227" t="str">
            <v>DISDDM</v>
          </cell>
          <cell r="F227">
            <v>0</v>
          </cell>
          <cell r="L227">
            <v>0</v>
          </cell>
          <cell r="N227">
            <v>0</v>
          </cell>
        </row>
        <row r="228">
          <cell r="A228" t="str">
            <v>EDC/YACYRETA</v>
          </cell>
          <cell r="D228">
            <v>2.3741216999999999</v>
          </cell>
          <cell r="J228">
            <v>2.3741216999999999</v>
          </cell>
          <cell r="N228">
            <v>4.7482433999999998</v>
          </cell>
        </row>
        <row r="229">
          <cell r="A229" t="str">
            <v>EEUU/TESORO</v>
          </cell>
          <cell r="D229">
            <v>0</v>
          </cell>
          <cell r="G229">
            <v>0</v>
          </cell>
          <cell r="J229">
            <v>2.6910750000000001</v>
          </cell>
          <cell r="M229">
            <v>0</v>
          </cell>
          <cell r="N229">
            <v>2.6910750000000001</v>
          </cell>
        </row>
        <row r="230">
          <cell r="A230" t="str">
            <v>EIB/VIALIDAD</v>
          </cell>
          <cell r="G230">
            <v>1.3048031499999999</v>
          </cell>
          <cell r="M230">
            <v>1.3484918300000002</v>
          </cell>
          <cell r="N230">
            <v>2.6532949800000001</v>
          </cell>
        </row>
        <row r="231">
          <cell r="A231" t="str">
            <v>EL/ARP-61</v>
          </cell>
          <cell r="C231">
            <v>0</v>
          </cell>
          <cell r="I231">
            <v>0</v>
          </cell>
          <cell r="N231">
            <v>0</v>
          </cell>
        </row>
        <row r="232">
          <cell r="A232" t="str">
            <v>EL/DEM-40</v>
          </cell>
          <cell r="E232">
            <v>221.59627312823</v>
          </cell>
          <cell r="N232">
            <v>221.59627312823</v>
          </cell>
        </row>
        <row r="233">
          <cell r="A233" t="str">
            <v>EL/DEM-44</v>
          </cell>
          <cell r="F233">
            <v>0</v>
          </cell>
          <cell r="N233">
            <v>0</v>
          </cell>
        </row>
        <row r="234">
          <cell r="A234" t="str">
            <v>EL/DEM-52</v>
          </cell>
          <cell r="J234">
            <v>0</v>
          </cell>
          <cell r="N234">
            <v>0</v>
          </cell>
        </row>
        <row r="235">
          <cell r="A235" t="str">
            <v>EL/DEM-55</v>
          </cell>
          <cell r="L235">
            <v>0</v>
          </cell>
          <cell r="N235">
            <v>0</v>
          </cell>
        </row>
        <row r="236">
          <cell r="A236" t="str">
            <v>EL/DEM-72</v>
          </cell>
          <cell r="K236">
            <v>0</v>
          </cell>
          <cell r="N236">
            <v>0</v>
          </cell>
        </row>
        <row r="237">
          <cell r="A237" t="str">
            <v>EL/DEM-76</v>
          </cell>
          <cell r="C237">
            <v>0</v>
          </cell>
          <cell r="N237">
            <v>0</v>
          </cell>
        </row>
        <row r="238">
          <cell r="A238" t="str">
            <v>EL/DEM-82</v>
          </cell>
          <cell r="H238">
            <v>0</v>
          </cell>
          <cell r="N238">
            <v>0</v>
          </cell>
        </row>
        <row r="239">
          <cell r="A239" t="str">
            <v>EL/DEM-86</v>
          </cell>
          <cell r="L239">
            <v>0</v>
          </cell>
          <cell r="N239">
            <v>0</v>
          </cell>
        </row>
        <row r="240">
          <cell r="A240" t="str">
            <v>EL/EUR-108</v>
          </cell>
          <cell r="B240">
            <v>0</v>
          </cell>
          <cell r="N240">
            <v>0</v>
          </cell>
        </row>
        <row r="241">
          <cell r="A241" t="str">
            <v>EL/EUR-114</v>
          </cell>
          <cell r="J241">
            <v>0</v>
          </cell>
          <cell r="N241">
            <v>0</v>
          </cell>
        </row>
        <row r="242">
          <cell r="A242" t="str">
            <v>EL/EUR-116</v>
          </cell>
          <cell r="C242">
            <v>0</v>
          </cell>
          <cell r="N242">
            <v>0</v>
          </cell>
        </row>
        <row r="243">
          <cell r="A243" t="str">
            <v>EL/EUR-80</v>
          </cell>
          <cell r="E243">
            <v>0</v>
          </cell>
          <cell r="N243">
            <v>0</v>
          </cell>
        </row>
        <row r="244">
          <cell r="A244" t="str">
            <v>EL/EUR-81</v>
          </cell>
          <cell r="F244">
            <v>0</v>
          </cell>
          <cell r="N244">
            <v>0</v>
          </cell>
        </row>
        <row r="245">
          <cell r="A245" t="str">
            <v>EL/EUR-85</v>
          </cell>
          <cell r="H245">
            <v>0</v>
          </cell>
          <cell r="N245">
            <v>0</v>
          </cell>
        </row>
        <row r="246">
          <cell r="A246" t="str">
            <v>EL/EUR-88</v>
          </cell>
          <cell r="C246">
            <v>0</v>
          </cell>
          <cell r="N246">
            <v>0</v>
          </cell>
        </row>
        <row r="247">
          <cell r="A247" t="str">
            <v>EL/EUR-92</v>
          </cell>
          <cell r="C247">
            <v>0</v>
          </cell>
          <cell r="N247">
            <v>0</v>
          </cell>
        </row>
        <row r="248">
          <cell r="A248" t="str">
            <v>EL/EUR-93</v>
          </cell>
          <cell r="E248">
            <v>217.43900973440699</v>
          </cell>
          <cell r="N248">
            <v>217.43900973440699</v>
          </cell>
        </row>
        <row r="249">
          <cell r="A249" t="str">
            <v>EL/EUR-95</v>
          </cell>
          <cell r="F249">
            <v>0</v>
          </cell>
          <cell r="N249">
            <v>0</v>
          </cell>
        </row>
        <row r="250">
          <cell r="A250" t="str">
            <v>EL/ITL-60</v>
          </cell>
          <cell r="B250">
            <v>0</v>
          </cell>
          <cell r="N250">
            <v>0</v>
          </cell>
        </row>
        <row r="251">
          <cell r="A251" t="str">
            <v>EL/ITL-69</v>
          </cell>
          <cell r="I251">
            <v>0</v>
          </cell>
          <cell r="N251">
            <v>0</v>
          </cell>
        </row>
        <row r="252">
          <cell r="A252" t="str">
            <v>EL/ITL-77</v>
          </cell>
          <cell r="K252">
            <v>0</v>
          </cell>
          <cell r="N252">
            <v>0</v>
          </cell>
        </row>
        <row r="253">
          <cell r="A253" t="str">
            <v>EL/JPY-39</v>
          </cell>
          <cell r="E253">
            <v>2.0258962388795902</v>
          </cell>
          <cell r="N253">
            <v>2.0258962388795902</v>
          </cell>
        </row>
        <row r="254">
          <cell r="A254" t="str">
            <v>EL/JPY-42</v>
          </cell>
          <cell r="E254">
            <v>8.8082445168677896</v>
          </cell>
          <cell r="N254">
            <v>8.8082445168677896</v>
          </cell>
        </row>
        <row r="255">
          <cell r="A255" t="str">
            <v>EL/JPY-46</v>
          </cell>
          <cell r="F255">
            <v>0.88082445168677903</v>
          </cell>
          <cell r="N255">
            <v>0.88082445168677903</v>
          </cell>
        </row>
        <row r="256">
          <cell r="A256" t="str">
            <v>EL/JPY-99</v>
          </cell>
          <cell r="I256">
            <v>0</v>
          </cell>
          <cell r="N256">
            <v>0</v>
          </cell>
        </row>
        <row r="257">
          <cell r="A257" t="str">
            <v>EL/LIB-67</v>
          </cell>
          <cell r="G257">
            <v>0</v>
          </cell>
          <cell r="N257">
            <v>0</v>
          </cell>
        </row>
        <row r="258">
          <cell r="A258" t="str">
            <v>EL/NLG-78</v>
          </cell>
          <cell r="C258">
            <v>0</v>
          </cell>
          <cell r="N258">
            <v>0</v>
          </cell>
        </row>
        <row r="259">
          <cell r="A259" t="str">
            <v>EL/USD-89</v>
          </cell>
          <cell r="D259">
            <v>0.54615119999999995</v>
          </cell>
          <cell r="J259">
            <v>0.54615119999999995</v>
          </cell>
          <cell r="N259">
            <v>1.0923023999999999</v>
          </cell>
        </row>
        <row r="260">
          <cell r="A260" t="str">
            <v>EN/YACYRETA</v>
          </cell>
          <cell r="D260">
            <v>1.386424E-2</v>
          </cell>
          <cell r="F260">
            <v>0.39573040999999998</v>
          </cell>
          <cell r="G260">
            <v>1.386424E-2</v>
          </cell>
          <cell r="L260">
            <v>0.16076685999999998</v>
          </cell>
          <cell r="N260">
            <v>0.58422574999999988</v>
          </cell>
        </row>
        <row r="261">
          <cell r="A261" t="str">
            <v>EXIMUS/YACYRETA</v>
          </cell>
          <cell r="F261">
            <v>11.608162530000001</v>
          </cell>
          <cell r="L261">
            <v>11.608162530000001</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E263">
            <v>0</v>
          </cell>
          <cell r="K263">
            <v>0</v>
          </cell>
          <cell r="N263">
            <v>0</v>
          </cell>
        </row>
        <row r="264">
          <cell r="A264" t="str">
            <v>FIDA 225</v>
          </cell>
          <cell r="G264">
            <v>0.446332133702941</v>
          </cell>
          <cell r="M264">
            <v>0.45597701699645604</v>
          </cell>
          <cell r="N264">
            <v>0.90230915069939699</v>
          </cell>
        </row>
        <row r="265">
          <cell r="A265" t="str">
            <v>FIDA 417</v>
          </cell>
          <cell r="G265">
            <v>0.15552810572994</v>
          </cell>
          <cell r="M265">
            <v>0.15552810572994</v>
          </cell>
          <cell r="N265">
            <v>0.31105621145987999</v>
          </cell>
        </row>
        <row r="266">
          <cell r="A266" t="str">
            <v>FIDA 514</v>
          </cell>
          <cell r="G266">
            <v>8.6038594155029412E-3</v>
          </cell>
          <cell r="M266">
            <v>8.6038594155029412E-3</v>
          </cell>
          <cell r="N266">
            <v>1.7207718831005882E-2</v>
          </cell>
        </row>
        <row r="267">
          <cell r="A267" t="str">
            <v>FKUW/PROVSF</v>
          </cell>
          <cell r="G267">
            <v>1.11886518315645</v>
          </cell>
          <cell r="M267">
            <v>1.11886518315645</v>
          </cell>
          <cell r="N267">
            <v>2.2377303663129</v>
          </cell>
        </row>
        <row r="268">
          <cell r="A268" t="str">
            <v>FMI 2000</v>
          </cell>
          <cell r="C268">
            <v>0</v>
          </cell>
          <cell r="N268">
            <v>0</v>
          </cell>
        </row>
        <row r="269">
          <cell r="A269" t="str">
            <v>FMI 2000/SRF</v>
          </cell>
          <cell r="B269">
            <v>138.622949059951</v>
          </cell>
          <cell r="C269">
            <v>0</v>
          </cell>
          <cell r="F269">
            <v>138.622949059951</v>
          </cell>
          <cell r="G269">
            <v>138.622949059951</v>
          </cell>
          <cell r="I269">
            <v>0</v>
          </cell>
          <cell r="J269">
            <v>138.622949059951</v>
          </cell>
          <cell r="L269">
            <v>0</v>
          </cell>
          <cell r="N269">
            <v>554.49179623980399</v>
          </cell>
        </row>
        <row r="270">
          <cell r="A270" t="str">
            <v>FMI 2003</v>
          </cell>
          <cell r="B270">
            <v>135.44799014765502</v>
          </cell>
          <cell r="C270">
            <v>0</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C271">
            <v>0</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C272">
            <v>0</v>
          </cell>
          <cell r="D272">
            <v>30.967962470571297</v>
          </cell>
          <cell r="F272">
            <v>0</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N274">
            <v>13.25130882474228</v>
          </cell>
        </row>
        <row r="275">
          <cell r="A275" t="str">
            <v>FONP 06/94</v>
          </cell>
          <cell r="D275">
            <v>3.1607262200000004</v>
          </cell>
          <cell r="E275">
            <v>0.15139385</v>
          </cell>
          <cell r="J275">
            <v>3.1607262200000004</v>
          </cell>
          <cell r="K275">
            <v>0.15139385</v>
          </cell>
          <cell r="N275">
            <v>6.6242401400000004</v>
          </cell>
        </row>
        <row r="276">
          <cell r="A276" t="str">
            <v>FONP 07/94</v>
          </cell>
          <cell r="C276">
            <v>2.0096328200000002</v>
          </cell>
          <cell r="I276">
            <v>2.0096328200000002</v>
          </cell>
          <cell r="N276">
            <v>4.0192656400000004</v>
          </cell>
        </row>
        <row r="277">
          <cell r="A277" t="str">
            <v>FONP 10/96</v>
          </cell>
          <cell r="F277">
            <v>0.70247727999999998</v>
          </cell>
          <cell r="L277">
            <v>0.70247727999999998</v>
          </cell>
          <cell r="N277">
            <v>1.40495456</v>
          </cell>
        </row>
        <row r="278">
          <cell r="A278" t="str">
            <v>FONP 12/02</v>
          </cell>
          <cell r="B278">
            <v>3.61875E-3</v>
          </cell>
          <cell r="H278">
            <v>3.61875E-3</v>
          </cell>
          <cell r="N278">
            <v>7.2375E-3</v>
          </cell>
        </row>
        <row r="279">
          <cell r="A279" t="str">
            <v>FONP 13/03</v>
          </cell>
          <cell r="D279">
            <v>0</v>
          </cell>
          <cell r="J279">
            <v>0</v>
          </cell>
          <cell r="N279">
            <v>0</v>
          </cell>
        </row>
        <row r="280">
          <cell r="A280" t="str">
            <v>FONP 14/04</v>
          </cell>
          <cell r="C280">
            <v>0</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E283">
            <v>0</v>
          </cell>
          <cell r="H283">
            <v>0</v>
          </cell>
          <cell r="K283">
            <v>0</v>
          </cell>
          <cell r="N283">
            <v>0</v>
          </cell>
        </row>
        <row r="284">
          <cell r="A284" t="str">
            <v>ICE/ASEGSAL</v>
          </cell>
          <cell r="B284">
            <v>0.10730121000000001</v>
          </cell>
          <cell r="H284">
            <v>0.10730121000000001</v>
          </cell>
          <cell r="N284">
            <v>0.21460242000000002</v>
          </cell>
        </row>
        <row r="285">
          <cell r="A285" t="str">
            <v>ICE/BANADE</v>
          </cell>
          <cell r="G285">
            <v>0.92688078000000007</v>
          </cell>
          <cell r="M285">
            <v>0.92688078000000007</v>
          </cell>
          <cell r="N285">
            <v>1.8537615600000001</v>
          </cell>
        </row>
        <row r="286">
          <cell r="A286" t="str">
            <v>ICE/BICE</v>
          </cell>
          <cell r="B286">
            <v>0.77098568000000001</v>
          </cell>
          <cell r="H286">
            <v>0.77098568000000001</v>
          </cell>
          <cell r="N286">
            <v>1.54197136</v>
          </cell>
        </row>
        <row r="287">
          <cell r="A287" t="str">
            <v>ICE/CORTE</v>
          </cell>
          <cell r="E287">
            <v>9.3219579999999996E-2</v>
          </cell>
          <cell r="K287">
            <v>9.3219579999999996E-2</v>
          </cell>
          <cell r="N287">
            <v>0.18643915999999999</v>
          </cell>
        </row>
        <row r="288">
          <cell r="A288" t="str">
            <v>ICE/DEFENSA</v>
          </cell>
          <cell r="B288">
            <v>0.72804878000000006</v>
          </cell>
          <cell r="H288">
            <v>0.72804878000000006</v>
          </cell>
          <cell r="N288">
            <v>1.4560975600000001</v>
          </cell>
        </row>
        <row r="289">
          <cell r="A289" t="str">
            <v>ICE/EDUCACION</v>
          </cell>
          <cell r="B289">
            <v>0.43121872999999999</v>
          </cell>
          <cell r="H289">
            <v>0.43121872999999999</v>
          </cell>
          <cell r="N289">
            <v>0.86243745999999999</v>
          </cell>
        </row>
        <row r="290">
          <cell r="A290" t="str">
            <v>ICE/JUSTICIA</v>
          </cell>
          <cell r="B290">
            <v>9.8774089999999995E-2</v>
          </cell>
          <cell r="H290">
            <v>9.8774089999999995E-2</v>
          </cell>
          <cell r="N290">
            <v>0.19754817999999999</v>
          </cell>
        </row>
        <row r="291">
          <cell r="A291" t="str">
            <v>ICE/MCBA</v>
          </cell>
          <cell r="G291">
            <v>0.35395259000000001</v>
          </cell>
          <cell r="M291">
            <v>0.35395259000000001</v>
          </cell>
          <cell r="N291">
            <v>0.70790518000000002</v>
          </cell>
        </row>
        <row r="292">
          <cell r="A292" t="str">
            <v>ICE/PREFEC</v>
          </cell>
          <cell r="G292">
            <v>6.6803979999999999E-2</v>
          </cell>
          <cell r="M292">
            <v>6.6803979999999999E-2</v>
          </cell>
          <cell r="N292">
            <v>0.13360796</v>
          </cell>
        </row>
        <row r="293">
          <cell r="A293" t="str">
            <v>ICE/PRES</v>
          </cell>
          <cell r="B293">
            <v>1.5233170000000001E-2</v>
          </cell>
          <cell r="H293">
            <v>1.5233170000000001E-2</v>
          </cell>
          <cell r="N293">
            <v>3.0466340000000001E-2</v>
          </cell>
        </row>
        <row r="294">
          <cell r="A294" t="str">
            <v>ICE/PROVCB</v>
          </cell>
          <cell r="E294">
            <v>0.62365181000000003</v>
          </cell>
          <cell r="K294">
            <v>0.62365181000000003</v>
          </cell>
          <cell r="N294">
            <v>1.2473036200000001</v>
          </cell>
        </row>
        <row r="295">
          <cell r="A295" t="str">
            <v>ICE/SALUD</v>
          </cell>
          <cell r="F295">
            <v>2.34358567</v>
          </cell>
          <cell r="L295">
            <v>2.34358567</v>
          </cell>
          <cell r="N295">
            <v>4.6871713399999999</v>
          </cell>
        </row>
        <row r="296">
          <cell r="A296" t="str">
            <v>ICE/SALUDPBA</v>
          </cell>
          <cell r="B296">
            <v>0.64464681999999995</v>
          </cell>
          <cell r="H296">
            <v>0.64464681999999995</v>
          </cell>
          <cell r="N296">
            <v>1.2892936399999999</v>
          </cell>
        </row>
        <row r="297">
          <cell r="A297" t="str">
            <v>ICE/VIALIDAD</v>
          </cell>
          <cell r="D297">
            <v>0.12129997000000001</v>
          </cell>
          <cell r="J297">
            <v>0.12129997000000001</v>
          </cell>
          <cell r="N297">
            <v>0.24259994000000001</v>
          </cell>
        </row>
        <row r="298">
          <cell r="A298" t="str">
            <v>ICO/CBA</v>
          </cell>
          <cell r="E298">
            <v>0</v>
          </cell>
          <cell r="K298">
            <v>0</v>
          </cell>
          <cell r="N298">
            <v>0</v>
          </cell>
        </row>
        <row r="299">
          <cell r="A299" t="str">
            <v>ICO/SALUD</v>
          </cell>
          <cell r="E299">
            <v>0</v>
          </cell>
          <cell r="K299">
            <v>0</v>
          </cell>
          <cell r="N299">
            <v>0</v>
          </cell>
        </row>
        <row r="300">
          <cell r="A300" t="str">
            <v>IRB/RELEXT</v>
          </cell>
          <cell r="D300">
            <v>3.7286864559548097E-3</v>
          </cell>
          <cell r="G300">
            <v>3.8027160197091699E-3</v>
          </cell>
          <cell r="J300">
            <v>3.8781997356087E-3</v>
          </cell>
          <cell r="M300">
            <v>3.9551736570123796E-3</v>
          </cell>
          <cell r="N300">
            <v>1.5364775868285059E-2</v>
          </cell>
        </row>
        <row r="301">
          <cell r="A301" t="str">
            <v>ISTBSP/SALUD</v>
          </cell>
          <cell r="D301">
            <v>0.86759571999999996</v>
          </cell>
          <cell r="J301">
            <v>0.86759571999999996</v>
          </cell>
          <cell r="N301">
            <v>1.7351914399999999</v>
          </cell>
        </row>
        <row r="302">
          <cell r="A302" t="str">
            <v>JBIC/HIDRONOR</v>
          </cell>
          <cell r="F302">
            <v>3.32002994803136</v>
          </cell>
          <cell r="L302">
            <v>3.4176869549898701</v>
          </cell>
          <cell r="N302">
            <v>6.7377169030212301</v>
          </cell>
        </row>
        <row r="303">
          <cell r="A303" t="str">
            <v>JBIC/PROV</v>
          </cell>
          <cell r="C303">
            <v>1.3805273231744899</v>
          </cell>
          <cell r="I303">
            <v>1.3805273231744899</v>
          </cell>
          <cell r="N303">
            <v>2.7610546463489798</v>
          </cell>
        </row>
        <row r="304">
          <cell r="A304" t="str">
            <v>JBIC/PROVBA</v>
          </cell>
          <cell r="D304">
            <v>1.1033647494054399</v>
          </cell>
          <cell r="J304">
            <v>1.1033647494054399</v>
          </cell>
          <cell r="N304">
            <v>2.2067294988108799</v>
          </cell>
        </row>
        <row r="305">
          <cell r="A305" t="str">
            <v>JBIC/TESORO</v>
          </cell>
          <cell r="E305">
            <v>54.860688804721242</v>
          </cell>
          <cell r="K305">
            <v>21.401479785078841</v>
          </cell>
          <cell r="N305">
            <v>76.262168589800083</v>
          </cell>
        </row>
        <row r="306">
          <cell r="A306" t="str">
            <v>KFW/CONEA</v>
          </cell>
          <cell r="D306">
            <v>22.385850546809241</v>
          </cell>
          <cell r="J306">
            <v>22.385850546809241</v>
          </cell>
          <cell r="N306">
            <v>44.771701093618482</v>
          </cell>
        </row>
        <row r="307">
          <cell r="A307" t="str">
            <v>KFW/INTI</v>
          </cell>
          <cell r="G307">
            <v>0.28425349116692722</v>
          </cell>
          <cell r="M307">
            <v>0.28425349116692722</v>
          </cell>
          <cell r="N307">
            <v>0.56850698233385444</v>
          </cell>
        </row>
        <row r="308">
          <cell r="A308" t="str">
            <v>KFW/NASA</v>
          </cell>
          <cell r="C308">
            <v>0.53056723951448193</v>
          </cell>
          <cell r="I308">
            <v>0.53056723951448193</v>
          </cell>
          <cell r="N308">
            <v>1.0611344790289639</v>
          </cell>
        </row>
        <row r="309">
          <cell r="A309" t="str">
            <v>KFW/YACYRETA</v>
          </cell>
          <cell r="F309">
            <v>0.34118306693907002</v>
          </cell>
          <cell r="L309">
            <v>0.34118306693907002</v>
          </cell>
          <cell r="N309">
            <v>0.68236613387814005</v>
          </cell>
        </row>
        <row r="310">
          <cell r="A310" t="str">
            <v>MEDIO/BANADE</v>
          </cell>
          <cell r="D310">
            <v>8.9941845931979306E-2</v>
          </cell>
          <cell r="E310">
            <v>4.6278854945318999</v>
          </cell>
          <cell r="F310">
            <v>2.1660289508472501</v>
          </cell>
          <cell r="G310">
            <v>1.9980904458598698</v>
          </cell>
          <cell r="J310">
            <v>8.9941845931979306E-2</v>
          </cell>
          <cell r="K310">
            <v>4.6278854945318999</v>
          </cell>
          <cell r="L310">
            <v>2.1660289508472501</v>
          </cell>
          <cell r="M310">
            <v>1.9980904458598698</v>
          </cell>
          <cell r="N310">
            <v>17.763893474342002</v>
          </cell>
        </row>
        <row r="311">
          <cell r="A311" t="str">
            <v>MEDIO/BCRA</v>
          </cell>
          <cell r="D311">
            <v>1.4191061399999998</v>
          </cell>
          <cell r="E311">
            <v>1.4385553799999999</v>
          </cell>
          <cell r="J311">
            <v>1.4191061399999998</v>
          </cell>
          <cell r="K311">
            <v>1.4385553799999999</v>
          </cell>
          <cell r="N311">
            <v>5.7153230399999995</v>
          </cell>
        </row>
        <row r="312">
          <cell r="A312" t="str">
            <v>MEDIO/HIDRONOR</v>
          </cell>
          <cell r="E312">
            <v>6.5103881744982606E-2</v>
          </cell>
          <cell r="K312">
            <v>6.5103881744982606E-2</v>
          </cell>
          <cell r="N312">
            <v>0.13020776348996521</v>
          </cell>
        </row>
        <row r="313">
          <cell r="A313" t="str">
            <v>MEDIO/JUSTICIA</v>
          </cell>
          <cell r="F313">
            <v>5.6662050000000005E-2</v>
          </cell>
          <cell r="L313">
            <v>5.6662050000000005E-2</v>
          </cell>
          <cell r="N313">
            <v>0.11332410000000001</v>
          </cell>
        </row>
        <row r="314">
          <cell r="A314" t="str">
            <v>MEDIO/NASA</v>
          </cell>
          <cell r="F314">
            <v>0.239855726475183</v>
          </cell>
          <cell r="L314">
            <v>0.239855726475183</v>
          </cell>
          <cell r="N314">
            <v>0.47971145295036599</v>
          </cell>
        </row>
        <row r="315">
          <cell r="A315" t="str">
            <v>MEDIO/PROVBA</v>
          </cell>
          <cell r="G315">
            <v>0.473955462083884</v>
          </cell>
          <cell r="M315">
            <v>0.473955462083884</v>
          </cell>
          <cell r="N315">
            <v>0.94791092416776801</v>
          </cell>
        </row>
        <row r="316">
          <cell r="A316" t="str">
            <v>MEDIO/SALUD</v>
          </cell>
          <cell r="F316">
            <v>0.57456817690181494</v>
          </cell>
          <cell r="L316">
            <v>0.57456817690181494</v>
          </cell>
          <cell r="N316">
            <v>1.1491363538036299</v>
          </cell>
        </row>
        <row r="317">
          <cell r="A317" t="str">
            <v>MEDIO/YACYRETA</v>
          </cell>
          <cell r="B317">
            <v>4.9872034611224594E-2</v>
          </cell>
          <cell r="H317">
            <v>4.9872034611224594E-2</v>
          </cell>
          <cell r="N317">
            <v>9.9744069222449189E-2</v>
          </cell>
        </row>
        <row r="318">
          <cell r="A318" t="str">
            <v>OCMO</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H334">
            <v>0</v>
          </cell>
          <cell r="I334">
            <v>0</v>
          </cell>
          <cell r="J334">
            <v>0</v>
          </cell>
          <cell r="K334">
            <v>0</v>
          </cell>
          <cell r="L334">
            <v>0</v>
          </cell>
          <cell r="M334">
            <v>0</v>
          </cell>
          <cell r="N334">
            <v>0</v>
          </cell>
        </row>
        <row r="335">
          <cell r="A335" t="str">
            <v>P BG19/31</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N340">
            <v>25.056992935139</v>
          </cell>
        </row>
        <row r="341">
          <cell r="A341" t="str">
            <v>P BP03/B405 (Radar II)</v>
          </cell>
          <cell r="B341">
            <v>0</v>
          </cell>
          <cell r="C341">
            <v>0</v>
          </cell>
          <cell r="D341">
            <v>0</v>
          </cell>
          <cell r="E341">
            <v>0</v>
          </cell>
          <cell r="F341">
            <v>22.885172933019899</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N349">
            <v>634.99859723992222</v>
          </cell>
        </row>
        <row r="350">
          <cell r="A350" t="str">
            <v>P BT03Flot</v>
          </cell>
          <cell r="B350">
            <v>0</v>
          </cell>
          <cell r="C350">
            <v>0</v>
          </cell>
          <cell r="D350">
            <v>0</v>
          </cell>
          <cell r="E350">
            <v>0</v>
          </cell>
          <cell r="F350">
            <v>0</v>
          </cell>
          <cell r="G350">
            <v>0</v>
          </cell>
          <cell r="H350">
            <v>70.211776324267632</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CG5">
            <v>4.470872</v>
          </cell>
          <cell r="CH5">
            <v>0</v>
          </cell>
        </row>
        <row r="6">
          <cell r="A6" t="str">
            <v>ARMADA-CCI</v>
          </cell>
          <cell r="B6">
            <v>1.0782157285223366</v>
          </cell>
          <cell r="CG6">
            <v>1.0782157285223366</v>
          </cell>
          <cell r="CH6">
            <v>0</v>
          </cell>
        </row>
        <row r="7">
          <cell r="A7" t="str">
            <v>BD07-I $</v>
          </cell>
          <cell r="B7">
            <v>235.99412550652502</v>
          </cell>
          <cell r="CG7">
            <v>235.99412550652502</v>
          </cell>
          <cell r="CH7">
            <v>0</v>
          </cell>
        </row>
        <row r="8">
          <cell r="A8" t="str">
            <v>BD08-UCP</v>
          </cell>
          <cell r="B8">
            <v>216.36737094959</v>
          </cell>
          <cell r="C8">
            <v>216.84379087782401</v>
          </cell>
          <cell r="CG8">
            <v>433.211161827414</v>
          </cell>
          <cell r="CH8">
            <v>0</v>
          </cell>
        </row>
        <row r="9">
          <cell r="A9" t="str">
            <v>BD11-UCP</v>
          </cell>
          <cell r="B9">
            <v>364.40039061493195</v>
          </cell>
          <cell r="C9">
            <v>364.40039061493195</v>
          </cell>
          <cell r="D9">
            <v>364.40039061493195</v>
          </cell>
          <cell r="E9">
            <v>364.40039061493195</v>
          </cell>
          <cell r="F9">
            <v>122.4875262562537</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CG11">
            <v>1718.2369749999998</v>
          </cell>
          <cell r="CH11">
            <v>981.84969999999998</v>
          </cell>
        </row>
        <row r="12">
          <cell r="A12" t="str">
            <v>BERL/YACYRETA</v>
          </cell>
          <cell r="B12">
            <v>1.1639649320995078</v>
          </cell>
          <cell r="C12">
            <v>1.1639649320995078</v>
          </cell>
          <cell r="D12">
            <v>1.1639649320995078</v>
          </cell>
          <cell r="E12">
            <v>1.1639647878860719</v>
          </cell>
          <cell r="CG12">
            <v>4.6558595841845953</v>
          </cell>
          <cell r="CH12">
            <v>1.1639647878860719</v>
          </cell>
        </row>
        <row r="13">
          <cell r="A13" t="str">
            <v>BESP</v>
          </cell>
          <cell r="B13">
            <v>0</v>
          </cell>
          <cell r="C13">
            <v>54.704999999999998</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CG17">
            <v>1.555898314112825E-2</v>
          </cell>
          <cell r="CH17">
            <v>0</v>
          </cell>
        </row>
        <row r="18">
          <cell r="A18" t="str">
            <v>BG09/09</v>
          </cell>
          <cell r="B18">
            <v>0</v>
          </cell>
          <cell r="C18">
            <v>0</v>
          </cell>
          <cell r="D18">
            <v>384.63801000000001</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CG24">
            <v>168.03500099999999</v>
          </cell>
          <cell r="CH24">
            <v>168.03500099999999</v>
          </cell>
        </row>
        <row r="25">
          <cell r="A25" t="str">
            <v>BG16/08$</v>
          </cell>
          <cell r="B25">
            <v>0</v>
          </cell>
          <cell r="C25">
            <v>595.39718800000003</v>
          </cell>
          <cell r="CG25">
            <v>595.39718800000003</v>
          </cell>
          <cell r="CH25">
            <v>0</v>
          </cell>
        </row>
        <row r="26">
          <cell r="A26" t="str">
            <v>BG17/08</v>
          </cell>
          <cell r="B26">
            <v>146.96242316000001</v>
          </cell>
          <cell r="C26">
            <v>147.13884864000002</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CG59">
            <v>42.771410026643899</v>
          </cell>
          <cell r="CH59">
            <v>19.558084755754219</v>
          </cell>
        </row>
        <row r="60">
          <cell r="A60" t="str">
            <v>BID 214</v>
          </cell>
          <cell r="B60">
            <v>1.1255457057415301</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CG64">
            <v>17.160244797452577</v>
          </cell>
          <cell r="CH64">
            <v>9.4319756438839804</v>
          </cell>
        </row>
        <row r="65">
          <cell r="A65" t="str">
            <v>BID 528</v>
          </cell>
          <cell r="B65">
            <v>1.4172927452367021</v>
          </cell>
          <cell r="C65">
            <v>0.80119738291167508</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CG67">
            <v>2.1777771242882014</v>
          </cell>
          <cell r="CH67">
            <v>1.4024888727780631</v>
          </cell>
        </row>
        <row r="68">
          <cell r="A68" t="str">
            <v>BID 555</v>
          </cell>
          <cell r="B68">
            <v>19.423111048239779</v>
          </cell>
          <cell r="C68">
            <v>19.031928119415351</v>
          </cell>
          <cell r="CG68">
            <v>38.45503916765513</v>
          </cell>
          <cell r="CH68">
            <v>0</v>
          </cell>
        </row>
        <row r="69">
          <cell r="A69" t="str">
            <v>BID 583</v>
          </cell>
          <cell r="B69">
            <v>18.2327435049272</v>
          </cell>
          <cell r="C69">
            <v>18.2327435049272</v>
          </cell>
          <cell r="D69">
            <v>18.2327435049272</v>
          </cell>
          <cell r="E69">
            <v>9.1160614704192096</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CG74">
            <v>11.455432347490689</v>
          </cell>
          <cell r="CH74">
            <v>5.2078816673025692</v>
          </cell>
        </row>
        <row r="75">
          <cell r="A75" t="str">
            <v>BID 661</v>
          </cell>
          <cell r="B75">
            <v>0.83011475000000001</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CG77">
            <v>1.324000720392716</v>
          </cell>
          <cell r="CH77">
            <v>0.601816279053494</v>
          </cell>
        </row>
        <row r="78">
          <cell r="A78" t="str">
            <v>BID 718</v>
          </cell>
          <cell r="B78">
            <v>1.1296470600000001</v>
          </cell>
          <cell r="C78">
            <v>1.1296470600000001</v>
          </cell>
          <cell r="D78">
            <v>1.12964704</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CG85">
            <v>103.62545165701547</v>
          </cell>
          <cell r="CH85">
            <v>62.642404479625732</v>
          </cell>
        </row>
        <row r="86">
          <cell r="A86" t="str">
            <v>BID 798</v>
          </cell>
          <cell r="B86">
            <v>3.60968702865364</v>
          </cell>
          <cell r="C86">
            <v>3.60968702865364</v>
          </cell>
          <cell r="D86">
            <v>1.63205345280628</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CG94">
            <v>0.44557983999999995</v>
          </cell>
          <cell r="CH94">
            <v>0.31827129999999998</v>
          </cell>
        </row>
        <row r="95">
          <cell r="A95" t="str">
            <v>BID 865</v>
          </cell>
          <cell r="B95">
            <v>72.002536991234194</v>
          </cell>
          <cell r="C95">
            <v>72.002536991234194</v>
          </cell>
          <cell r="D95">
            <v>72.002536991234194</v>
          </cell>
          <cell r="E95">
            <v>35.350511384996402</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CG110">
            <v>1.1085901599999999</v>
          </cell>
          <cell r="CH110">
            <v>0.27714753999999997</v>
          </cell>
        </row>
        <row r="111">
          <cell r="A111" t="str">
            <v>BIRF 3280</v>
          </cell>
          <cell r="B111">
            <v>16.406802280000001</v>
          </cell>
          <cell r="CG111">
            <v>16.406802280000001</v>
          </cell>
          <cell r="CH111">
            <v>0</v>
          </cell>
        </row>
        <row r="112">
          <cell r="A112" t="str">
            <v>BIRF 3281</v>
          </cell>
          <cell r="B112">
            <v>3.2465995699999999</v>
          </cell>
          <cell r="CG112">
            <v>3.2465995699999999</v>
          </cell>
          <cell r="CH112">
            <v>0</v>
          </cell>
        </row>
        <row r="113">
          <cell r="A113" t="str">
            <v>BIRF 3291</v>
          </cell>
          <cell r="B113">
            <v>25</v>
          </cell>
          <cell r="C113">
            <v>12.5</v>
          </cell>
          <cell r="CG113">
            <v>37.5</v>
          </cell>
          <cell r="CH113">
            <v>0</v>
          </cell>
        </row>
        <row r="114">
          <cell r="A114" t="str">
            <v>BIRF 3292</v>
          </cell>
          <cell r="B114">
            <v>1.91872</v>
          </cell>
          <cell r="C114">
            <v>0.91944961999999997</v>
          </cell>
          <cell r="CG114">
            <v>2.8381696199999999</v>
          </cell>
          <cell r="CH114">
            <v>0</v>
          </cell>
        </row>
        <row r="115">
          <cell r="A115" t="str">
            <v>BIRF 3297</v>
          </cell>
          <cell r="B115">
            <v>2.7358324499999997</v>
          </cell>
          <cell r="C115">
            <v>1.35468699</v>
          </cell>
          <cell r="CG115">
            <v>4.0905194399999996</v>
          </cell>
          <cell r="CH115">
            <v>0</v>
          </cell>
        </row>
        <row r="116">
          <cell r="A116" t="str">
            <v>BIRF 3362</v>
          </cell>
          <cell r="B116">
            <v>1.92</v>
          </cell>
          <cell r="C116">
            <v>1.88</v>
          </cell>
          <cell r="CG116">
            <v>3.8</v>
          </cell>
          <cell r="CH116">
            <v>0</v>
          </cell>
        </row>
        <row r="117">
          <cell r="A117" t="str">
            <v>BIRF 3394</v>
          </cell>
          <cell r="B117">
            <v>35.094999999999999</v>
          </cell>
          <cell r="C117">
            <v>37.854999999999997</v>
          </cell>
          <cell r="CG117">
            <v>72.95</v>
          </cell>
          <cell r="CH117">
            <v>0</v>
          </cell>
        </row>
        <row r="118">
          <cell r="A118" t="str">
            <v>BIRF 343</v>
          </cell>
          <cell r="B118">
            <v>0.33935199999999999</v>
          </cell>
          <cell r="C118">
            <v>0.33935199999999999</v>
          </cell>
          <cell r="D118">
            <v>0.33935199999999999</v>
          </cell>
          <cell r="E118">
            <v>0.17068696999999999</v>
          </cell>
          <cell r="CG118">
            <v>1.1887429700000001</v>
          </cell>
          <cell r="CH118">
            <v>0.17068696999999999</v>
          </cell>
        </row>
        <row r="119">
          <cell r="A119" t="str">
            <v>BIRF 3460</v>
          </cell>
          <cell r="B119">
            <v>1.6590552000000001</v>
          </cell>
          <cell r="C119">
            <v>1.6590552000000001</v>
          </cell>
          <cell r="D119">
            <v>0.89182019999999995</v>
          </cell>
          <cell r="CG119">
            <v>4.2099305999999999</v>
          </cell>
          <cell r="CH119">
            <v>0</v>
          </cell>
        </row>
        <row r="120">
          <cell r="A120" t="str">
            <v>BIRF 352</v>
          </cell>
          <cell r="B120">
            <v>6.1351379999999997E-2</v>
          </cell>
          <cell r="C120">
            <v>6.1351379999999997E-2</v>
          </cell>
          <cell r="CG120">
            <v>0.12270275999999999</v>
          </cell>
          <cell r="CH120">
            <v>0</v>
          </cell>
        </row>
        <row r="121">
          <cell r="A121" t="str">
            <v>BIRF 3520</v>
          </cell>
          <cell r="B121">
            <v>29.92</v>
          </cell>
          <cell r="C121">
            <v>32.24</v>
          </cell>
          <cell r="D121">
            <v>34.922081599999999</v>
          </cell>
          <cell r="CG121">
            <v>97.082081599999995</v>
          </cell>
          <cell r="CH121">
            <v>0</v>
          </cell>
        </row>
        <row r="122">
          <cell r="A122" t="str">
            <v>BIRF 3521</v>
          </cell>
          <cell r="B122">
            <v>16.64554983</v>
          </cell>
          <cell r="C122">
            <v>17.936549410000001</v>
          </cell>
          <cell r="D122">
            <v>19.97296309</v>
          </cell>
          <cell r="CG122">
            <v>54.555062330000005</v>
          </cell>
          <cell r="CH122">
            <v>0</v>
          </cell>
        </row>
        <row r="123">
          <cell r="A123" t="str">
            <v>BIRF 3555</v>
          </cell>
          <cell r="B123">
            <v>45</v>
          </cell>
          <cell r="C123">
            <v>22.5</v>
          </cell>
          <cell r="CG123">
            <v>67.5</v>
          </cell>
          <cell r="CH123">
            <v>0</v>
          </cell>
        </row>
        <row r="124">
          <cell r="A124" t="str">
            <v>BIRF 3556</v>
          </cell>
          <cell r="B124">
            <v>28.824999999999999</v>
          </cell>
          <cell r="C124">
            <v>31.06</v>
          </cell>
          <cell r="D124">
            <v>33.465000000000003</v>
          </cell>
          <cell r="E124">
            <v>17.68</v>
          </cell>
          <cell r="CG124">
            <v>111.03</v>
          </cell>
          <cell r="CH124">
            <v>17.68</v>
          </cell>
        </row>
        <row r="125">
          <cell r="A125" t="str">
            <v>BIRF 3558</v>
          </cell>
          <cell r="B125">
            <v>40</v>
          </cell>
          <cell r="C125">
            <v>20</v>
          </cell>
          <cell r="CG125">
            <v>60</v>
          </cell>
          <cell r="CH125">
            <v>0</v>
          </cell>
        </row>
        <row r="126">
          <cell r="A126" t="str">
            <v>BIRF 3611</v>
          </cell>
          <cell r="B126">
            <v>32.505600000000001</v>
          </cell>
          <cell r="C126">
            <v>16.25408298</v>
          </cell>
          <cell r="CG126">
            <v>48.759682980000001</v>
          </cell>
          <cell r="CH126">
            <v>0</v>
          </cell>
        </row>
        <row r="127">
          <cell r="A127" t="str">
            <v>BIRF 3643</v>
          </cell>
          <cell r="B127">
            <v>9.9567999999999994</v>
          </cell>
          <cell r="C127">
            <v>9.9570450500000014</v>
          </cell>
          <cell r="CG127">
            <v>19.913845049999999</v>
          </cell>
          <cell r="CH127">
            <v>0</v>
          </cell>
        </row>
        <row r="128">
          <cell r="A128" t="str">
            <v>BIRF 3709</v>
          </cell>
          <cell r="B128">
            <v>13.293480000000001</v>
          </cell>
          <cell r="C128">
            <v>13.293480000000001</v>
          </cell>
          <cell r="D128">
            <v>6.6517095300000006</v>
          </cell>
          <cell r="CG128">
            <v>33.238669530000003</v>
          </cell>
          <cell r="CH128">
            <v>0</v>
          </cell>
        </row>
        <row r="129">
          <cell r="A129" t="str">
            <v>BIRF 3710</v>
          </cell>
          <cell r="B129">
            <v>0.68599999999999994</v>
          </cell>
          <cell r="C129">
            <v>0.68599999999999994</v>
          </cell>
          <cell r="D129">
            <v>0.34340424999999997</v>
          </cell>
          <cell r="CG129">
            <v>1.7154042499999997</v>
          </cell>
          <cell r="CH129">
            <v>0</v>
          </cell>
        </row>
        <row r="130">
          <cell r="A130" t="str">
            <v>BIRF 3794</v>
          </cell>
          <cell r="B130">
            <v>16.772862919999998</v>
          </cell>
          <cell r="C130">
            <v>16.772862919999998</v>
          </cell>
          <cell r="D130">
            <v>14.712936879999997</v>
          </cell>
          <cell r="CG130">
            <v>48.25866271999999</v>
          </cell>
          <cell r="CH130">
            <v>0</v>
          </cell>
        </row>
        <row r="131">
          <cell r="A131" t="str">
            <v>BIRF 3836</v>
          </cell>
          <cell r="B131">
            <v>30</v>
          </cell>
          <cell r="C131">
            <v>30</v>
          </cell>
          <cell r="D131">
            <v>30</v>
          </cell>
          <cell r="E131">
            <v>15</v>
          </cell>
          <cell r="CG131">
            <v>105</v>
          </cell>
          <cell r="CH131">
            <v>15</v>
          </cell>
        </row>
        <row r="132">
          <cell r="A132" t="str">
            <v>BIRF 3860</v>
          </cell>
          <cell r="B132">
            <v>18.868078499999999</v>
          </cell>
          <cell r="C132">
            <v>18.868078499999999</v>
          </cell>
          <cell r="D132">
            <v>18.868078499999999</v>
          </cell>
          <cell r="E132">
            <v>9.3447041500000001</v>
          </cell>
          <cell r="CG132">
            <v>65.94893965</v>
          </cell>
          <cell r="CH132">
            <v>9.3447041500000001</v>
          </cell>
        </row>
        <row r="133">
          <cell r="A133" t="str">
            <v>BIRF 3877</v>
          </cell>
          <cell r="B133">
            <v>22.373241579999998</v>
          </cell>
          <cell r="C133">
            <v>22.373241579999998</v>
          </cell>
          <cell r="D133">
            <v>22.373241579999998</v>
          </cell>
          <cell r="E133">
            <v>11.07073782</v>
          </cell>
          <cell r="CG133">
            <v>78.19046256</v>
          </cell>
          <cell r="CH133">
            <v>11.07073782</v>
          </cell>
        </row>
        <row r="134">
          <cell r="A134" t="str">
            <v>BIRF 3878</v>
          </cell>
          <cell r="B134">
            <v>50</v>
          </cell>
          <cell r="C134">
            <v>50</v>
          </cell>
          <cell r="D134">
            <v>50</v>
          </cell>
          <cell r="E134">
            <v>50</v>
          </cell>
          <cell r="CG134">
            <v>200</v>
          </cell>
          <cell r="CH134">
            <v>50</v>
          </cell>
        </row>
        <row r="135">
          <cell r="A135" t="str">
            <v>BIRF 3921</v>
          </cell>
          <cell r="B135">
            <v>12.827</v>
          </cell>
          <cell r="C135">
            <v>12.827</v>
          </cell>
          <cell r="D135">
            <v>12.827</v>
          </cell>
          <cell r="E135">
            <v>12.82918974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CG136">
            <v>157.22222390000002</v>
          </cell>
          <cell r="CH136">
            <v>27.6666667</v>
          </cell>
        </row>
        <row r="137">
          <cell r="A137" t="str">
            <v>BIRF 3927</v>
          </cell>
          <cell r="B137">
            <v>2.7725239200000003</v>
          </cell>
          <cell r="C137">
            <v>2.7725239200000003</v>
          </cell>
          <cell r="D137">
            <v>2.7725239200000003</v>
          </cell>
          <cell r="E137">
            <v>2.75777261</v>
          </cell>
          <cell r="CG137">
            <v>11.07534437</v>
          </cell>
          <cell r="CH137">
            <v>2.75777261</v>
          </cell>
        </row>
        <row r="138">
          <cell r="A138" t="str">
            <v>BIRF 3931</v>
          </cell>
          <cell r="B138">
            <v>7.4462399999999995</v>
          </cell>
          <cell r="C138">
            <v>7.4462399999999995</v>
          </cell>
          <cell r="D138">
            <v>7.4462399999999995</v>
          </cell>
          <cell r="E138">
            <v>7.4499713200000004</v>
          </cell>
          <cell r="CG138">
            <v>29.788691319999998</v>
          </cell>
          <cell r="CH138">
            <v>7.4499713200000004</v>
          </cell>
        </row>
        <row r="139">
          <cell r="A139" t="str">
            <v>BIRF 3948</v>
          </cell>
          <cell r="B139">
            <v>1.00039368</v>
          </cell>
          <cell r="C139">
            <v>1.00039368</v>
          </cell>
          <cell r="D139">
            <v>1.00039368</v>
          </cell>
          <cell r="E139">
            <v>1.0658192099999999</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CG141">
            <v>4.27452539</v>
          </cell>
          <cell r="CH141">
            <v>1.4354029099999999</v>
          </cell>
        </row>
        <row r="142">
          <cell r="A142" t="str">
            <v>BIRF 3960</v>
          </cell>
          <cell r="B142">
            <v>2.2568000000000001</v>
          </cell>
          <cell r="C142">
            <v>2.2568000000000001</v>
          </cell>
          <cell r="D142">
            <v>2.2568000000000001</v>
          </cell>
          <cell r="E142">
            <v>2.2573534</v>
          </cell>
          <cell r="CG142">
            <v>9.0277533999999999</v>
          </cell>
          <cell r="CH142">
            <v>2.2573534</v>
          </cell>
        </row>
        <row r="143">
          <cell r="A143" t="str">
            <v>BIRF 3971</v>
          </cell>
          <cell r="B143">
            <v>9.3621999999999996</v>
          </cell>
          <cell r="C143">
            <v>9.3621999999999996</v>
          </cell>
          <cell r="D143">
            <v>9.3621999999999996</v>
          </cell>
          <cell r="E143">
            <v>9.2572807899999994</v>
          </cell>
          <cell r="CG143">
            <v>37.34388079</v>
          </cell>
          <cell r="CH143">
            <v>9.2572807899999994</v>
          </cell>
        </row>
        <row r="144">
          <cell r="A144" t="str">
            <v>BIRF 4002</v>
          </cell>
          <cell r="B144">
            <v>27.777777620000002</v>
          </cell>
          <cell r="C144">
            <v>27.77777768</v>
          </cell>
          <cell r="D144">
            <v>11.11111232</v>
          </cell>
          <cell r="CG144">
            <v>66.666667619999998</v>
          </cell>
          <cell r="CH144">
            <v>0</v>
          </cell>
        </row>
        <row r="145">
          <cell r="A145" t="str">
            <v>BIRF 4003</v>
          </cell>
          <cell r="B145">
            <v>10</v>
          </cell>
          <cell r="C145">
            <v>10</v>
          </cell>
          <cell r="D145">
            <v>10</v>
          </cell>
          <cell r="E145">
            <v>10</v>
          </cell>
          <cell r="F145">
            <v>10</v>
          </cell>
          <cell r="CG145">
            <v>50</v>
          </cell>
          <cell r="CH145">
            <v>20</v>
          </cell>
        </row>
        <row r="146">
          <cell r="A146" t="str">
            <v>BIRF 4004</v>
          </cell>
          <cell r="B146">
            <v>2.40301008</v>
          </cell>
          <cell r="C146">
            <v>2.40301008</v>
          </cell>
          <cell r="D146">
            <v>2.40301008</v>
          </cell>
          <cell r="E146">
            <v>2.40301008</v>
          </cell>
          <cell r="F146">
            <v>2.4098891600000001</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CG148">
            <v>128.98693286000002</v>
          </cell>
          <cell r="CH148">
            <v>51.3767888</v>
          </cell>
        </row>
        <row r="149">
          <cell r="A149" t="str">
            <v>BIRF 4116</v>
          </cell>
          <cell r="B149">
            <v>30</v>
          </cell>
          <cell r="C149">
            <v>30</v>
          </cell>
          <cell r="D149">
            <v>30</v>
          </cell>
          <cell r="E149">
            <v>30</v>
          </cell>
          <cell r="F149">
            <v>30</v>
          </cell>
          <cell r="G149">
            <v>15</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CG150">
            <v>96.351648800000007</v>
          </cell>
          <cell r="CH150">
            <v>43.796204000000003</v>
          </cell>
        </row>
        <row r="151">
          <cell r="A151" t="str">
            <v>BIRF 4131</v>
          </cell>
          <cell r="B151">
            <v>2</v>
          </cell>
          <cell r="C151">
            <v>2</v>
          </cell>
          <cell r="D151">
            <v>2</v>
          </cell>
          <cell r="E151">
            <v>2</v>
          </cell>
          <cell r="F151">
            <v>2</v>
          </cell>
          <cell r="G151">
            <v>1</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CG153">
            <v>81.361282529999997</v>
          </cell>
          <cell r="CH153">
            <v>36.982401150000001</v>
          </cell>
        </row>
        <row r="154">
          <cell r="A154" t="str">
            <v>BIRF 4164</v>
          </cell>
          <cell r="B154">
            <v>10</v>
          </cell>
          <cell r="C154">
            <v>10</v>
          </cell>
          <cell r="D154">
            <v>10</v>
          </cell>
          <cell r="E154">
            <v>10</v>
          </cell>
          <cell r="F154">
            <v>10</v>
          </cell>
          <cell r="G154">
            <v>10</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CG158">
            <v>30.000799999999998</v>
          </cell>
          <cell r="CH158">
            <v>15.001399999999999</v>
          </cell>
        </row>
        <row r="159">
          <cell r="A159" t="str">
            <v>BIRF 4219</v>
          </cell>
          <cell r="B159">
            <v>7.5</v>
          </cell>
          <cell r="C159">
            <v>7.5</v>
          </cell>
          <cell r="D159">
            <v>7.5</v>
          </cell>
          <cell r="E159">
            <v>7.5</v>
          </cell>
          <cell r="F159">
            <v>7.5</v>
          </cell>
          <cell r="G159">
            <v>7.5</v>
          </cell>
          <cell r="CG159">
            <v>45</v>
          </cell>
          <cell r="CH159">
            <v>22.5</v>
          </cell>
        </row>
        <row r="160">
          <cell r="A160" t="str">
            <v>BIRF 4220</v>
          </cell>
          <cell r="B160">
            <v>3.4998</v>
          </cell>
          <cell r="C160">
            <v>3.4998</v>
          </cell>
          <cell r="D160">
            <v>3.4998</v>
          </cell>
          <cell r="E160">
            <v>3.4998</v>
          </cell>
          <cell r="F160">
            <v>3.4998</v>
          </cell>
          <cell r="G160">
            <v>3.5018000000000002</v>
          </cell>
          <cell r="CG160">
            <v>21.000799999999998</v>
          </cell>
          <cell r="CH160">
            <v>10.5014</v>
          </cell>
        </row>
        <row r="161">
          <cell r="A161" t="str">
            <v>BIRF 4221</v>
          </cell>
          <cell r="B161">
            <v>10</v>
          </cell>
          <cell r="C161">
            <v>10</v>
          </cell>
          <cell r="D161">
            <v>10</v>
          </cell>
          <cell r="E161">
            <v>10</v>
          </cell>
          <cell r="F161">
            <v>10</v>
          </cell>
          <cell r="G161">
            <v>10</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CG169">
            <v>56.027655519999996</v>
          </cell>
          <cell r="CH169">
            <v>34.766829939999994</v>
          </cell>
        </row>
        <row r="170">
          <cell r="A170" t="str">
            <v>BIRF 4405-1</v>
          </cell>
          <cell r="B170">
            <v>62.5</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Y190">
            <v>60.464159700000003</v>
          </cell>
          <cell r="CG190">
            <v>60.464159700000003</v>
          </cell>
          <cell r="CH190">
            <v>60.464159700000003</v>
          </cell>
        </row>
        <row r="191">
          <cell r="A191" t="str">
            <v>BNA/NASA</v>
          </cell>
          <cell r="B191">
            <v>17.352874</v>
          </cell>
          <cell r="CG191">
            <v>17.352874</v>
          </cell>
          <cell r="CH191">
            <v>0</v>
          </cell>
        </row>
        <row r="192">
          <cell r="A192" t="str">
            <v>BNA/PROVLP</v>
          </cell>
          <cell r="B192">
            <v>1.55024107585204</v>
          </cell>
          <cell r="CG192">
            <v>1.55024107585204</v>
          </cell>
          <cell r="CH192">
            <v>0</v>
          </cell>
        </row>
        <row r="193">
          <cell r="A193" t="str">
            <v>BNA/SALUD</v>
          </cell>
          <cell r="B193">
            <v>12.31220188496432</v>
          </cell>
          <cell r="C193">
            <v>6.1559988989694361</v>
          </cell>
          <cell r="CG193">
            <v>18.468200783933757</v>
          </cell>
          <cell r="CH193">
            <v>0</v>
          </cell>
        </row>
        <row r="194">
          <cell r="A194" t="str">
            <v>BNA/TESORO/BCO</v>
          </cell>
          <cell r="B194">
            <v>0.15861886725975519</v>
          </cell>
          <cell r="C194">
            <v>0.1585502510349687</v>
          </cell>
          <cell r="CG194">
            <v>0.31716911829472388</v>
          </cell>
          <cell r="CH194">
            <v>0</v>
          </cell>
        </row>
        <row r="195">
          <cell r="A195" t="str">
            <v>BNLH/PROVMI</v>
          </cell>
          <cell r="B195">
            <v>0.65</v>
          </cell>
          <cell r="C195">
            <v>0.32500000000000001</v>
          </cell>
          <cell r="CG195">
            <v>0.97499999999999998</v>
          </cell>
          <cell r="CH195">
            <v>0</v>
          </cell>
        </row>
        <row r="196">
          <cell r="A196" t="str">
            <v>BODEN 2007 - II</v>
          </cell>
          <cell r="B196">
            <v>57.274916736589795</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CG199">
            <v>10353.991542539514</v>
          </cell>
          <cell r="CH199">
            <v>8719.1507732915616</v>
          </cell>
        </row>
        <row r="200">
          <cell r="A200" t="str">
            <v>BONOS/PROVSJ</v>
          </cell>
          <cell r="B200">
            <v>7.6175639259664401</v>
          </cell>
          <cell r="C200">
            <v>7.6175639259664401</v>
          </cell>
          <cell r="D200">
            <v>7.6175639259664401</v>
          </cell>
          <cell r="CG200">
            <v>22.85269177789932</v>
          </cell>
          <cell r="CH200">
            <v>0</v>
          </cell>
        </row>
        <row r="201">
          <cell r="A201" t="str">
            <v>BP06/B450-Fid1</v>
          </cell>
          <cell r="B201">
            <v>4.0092441715612902E-2</v>
          </cell>
          <cell r="CG201">
            <v>4.0092441715612902E-2</v>
          </cell>
          <cell r="CH201">
            <v>0</v>
          </cell>
        </row>
        <row r="202">
          <cell r="A202" t="str">
            <v>BP07/B450</v>
          </cell>
          <cell r="B202">
            <v>4.3393767916309903E-2</v>
          </cell>
          <cell r="CG202">
            <v>4.3393767916309903E-2</v>
          </cell>
          <cell r="CH202">
            <v>0</v>
          </cell>
        </row>
        <row r="203">
          <cell r="A203" t="str">
            <v>BRA/TESORO</v>
          </cell>
          <cell r="B203">
            <v>0.24506327999999999</v>
          </cell>
          <cell r="CG203">
            <v>0.24506327999999999</v>
          </cell>
          <cell r="CH203">
            <v>0</v>
          </cell>
        </row>
        <row r="204">
          <cell r="A204" t="str">
            <v>BRA/YACYRETA</v>
          </cell>
          <cell r="B204">
            <v>8.5504689999999994E-2</v>
          </cell>
          <cell r="CG204">
            <v>8.5504689999999994E-2</v>
          </cell>
          <cell r="CH204">
            <v>0</v>
          </cell>
        </row>
        <row r="205">
          <cell r="A205" t="str">
            <v>BT 2089</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CG208">
            <v>826.55455899639151</v>
          </cell>
          <cell r="CH208">
            <v>0</v>
          </cell>
        </row>
        <row r="209">
          <cell r="A209" t="str">
            <v>CUASIPAR</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CG217">
            <v>2.3741216999999999</v>
          </cell>
          <cell r="CH217">
            <v>0</v>
          </cell>
        </row>
        <row r="218">
          <cell r="A218" t="str">
            <v>EEUU/TESORO</v>
          </cell>
          <cell r="B218">
            <v>2.6910750000000001</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CG219">
            <v>33.736643410000006</v>
          </cell>
          <cell r="CH219">
            <v>24.638147439999997</v>
          </cell>
        </row>
        <row r="220">
          <cell r="A220" t="str">
            <v>EL/ARP-61</v>
          </cell>
          <cell r="B220">
            <v>0.21671099656357401</v>
          </cell>
          <cell r="CG220">
            <v>0.21671099656357401</v>
          </cell>
          <cell r="CH220">
            <v>0</v>
          </cell>
        </row>
        <row r="221">
          <cell r="A221" t="str">
            <v>EL/DEM-44</v>
          </cell>
          <cell r="B221">
            <v>0</v>
          </cell>
          <cell r="C221">
            <v>0</v>
          </cell>
          <cell r="D221">
            <v>0</v>
          </cell>
          <cell r="E221">
            <v>0</v>
          </cell>
          <cell r="F221">
            <v>308.77765274606401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CG224">
            <v>193.83744363658198</v>
          </cell>
          <cell r="CH224">
            <v>0</v>
          </cell>
        </row>
        <row r="225">
          <cell r="A225" t="str">
            <v>EL/DEM-76</v>
          </cell>
          <cell r="B225">
            <v>0</v>
          </cell>
          <cell r="C225">
            <v>308.828388222569</v>
          </cell>
          <cell r="CG225">
            <v>308.828388222569</v>
          </cell>
          <cell r="CH225">
            <v>0</v>
          </cell>
        </row>
        <row r="226">
          <cell r="A226" t="str">
            <v>EL/DEM-82</v>
          </cell>
          <cell r="B226">
            <v>0</v>
          </cell>
          <cell r="C226">
            <v>0</v>
          </cell>
          <cell r="D226">
            <v>0</v>
          </cell>
          <cell r="E226">
            <v>208.05353087369298</v>
          </cell>
          <cell r="CG226">
            <v>208.05353087369298</v>
          </cell>
          <cell r="CH226">
            <v>208.05353087369298</v>
          </cell>
        </row>
        <row r="227">
          <cell r="A227" t="str">
            <v>EL/DEM-86</v>
          </cell>
          <cell r="B227">
            <v>0</v>
          </cell>
          <cell r="C227">
            <v>91.496729792092296</v>
          </cell>
          <cell r="CG227">
            <v>91.496729792092296</v>
          </cell>
          <cell r="CH227">
            <v>0</v>
          </cell>
        </row>
        <row r="228">
          <cell r="A228" t="str">
            <v>EL/EUR-108</v>
          </cell>
          <cell r="B228">
            <v>388.48455714457401</v>
          </cell>
          <cell r="CG228">
            <v>388.48455714457401</v>
          </cell>
          <cell r="CH228">
            <v>0</v>
          </cell>
        </row>
        <row r="229">
          <cell r="A229" t="str">
            <v>EL/EUR-114</v>
          </cell>
          <cell r="B229">
            <v>191.45054680927802</v>
          </cell>
          <cell r="CG229">
            <v>191.45054680927802</v>
          </cell>
          <cell r="CH229">
            <v>0</v>
          </cell>
        </row>
        <row r="230">
          <cell r="A230" t="str">
            <v>EL/EUR-116</v>
          </cell>
          <cell r="B230">
            <v>215.724071626007</v>
          </cell>
          <cell r="CG230">
            <v>215.724071626007</v>
          </cell>
          <cell r="CH230">
            <v>0</v>
          </cell>
        </row>
        <row r="231">
          <cell r="A231" t="str">
            <v>EL/EUR-80</v>
          </cell>
          <cell r="B231">
            <v>0</v>
          </cell>
          <cell r="C231">
            <v>375.61591154909303</v>
          </cell>
          <cell r="CG231">
            <v>375.61591154909303</v>
          </cell>
          <cell r="CH231">
            <v>0</v>
          </cell>
        </row>
        <row r="232">
          <cell r="A232" t="str">
            <v>EL/EUR-81</v>
          </cell>
          <cell r="F232">
            <v>0</v>
          </cell>
          <cell r="K232">
            <v>0</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CG233">
            <v>234.75242879461601</v>
          </cell>
          <cell r="CH233">
            <v>234.75242879461601</v>
          </cell>
        </row>
        <row r="234">
          <cell r="A234" t="str">
            <v>EL/EUR-88</v>
          </cell>
          <cell r="B234">
            <v>0</v>
          </cell>
          <cell r="C234">
            <v>155.630332892681</v>
          </cell>
          <cell r="CG234">
            <v>155.630332892681</v>
          </cell>
          <cell r="CH234">
            <v>0</v>
          </cell>
        </row>
        <row r="235">
          <cell r="A235" t="str">
            <v>EL/EUR-92</v>
          </cell>
          <cell r="B235">
            <v>0</v>
          </cell>
          <cell r="C235">
            <v>113.681047950967</v>
          </cell>
          <cell r="CG235">
            <v>113.681047950967</v>
          </cell>
          <cell r="CH235">
            <v>0</v>
          </cell>
        </row>
        <row r="236">
          <cell r="A236" t="str">
            <v>EL/EUR-95</v>
          </cell>
          <cell r="B236">
            <v>0</v>
          </cell>
          <cell r="C236">
            <v>0</v>
          </cell>
          <cell r="D236">
            <v>328.98930417017198</v>
          </cell>
          <cell r="CG236">
            <v>328.98930417017198</v>
          </cell>
          <cell r="CH236">
            <v>0</v>
          </cell>
        </row>
        <row r="237">
          <cell r="A237" t="str">
            <v>EL/ITL-60</v>
          </cell>
          <cell r="B237">
            <v>161.47579515683202</v>
          </cell>
          <cell r="CG237">
            <v>161.47579515683202</v>
          </cell>
          <cell r="CH237">
            <v>0</v>
          </cell>
        </row>
        <row r="238">
          <cell r="A238" t="str">
            <v>EL/ITL-69</v>
          </cell>
          <cell r="B238">
            <v>212.050834731403</v>
          </cell>
          <cell r="CG238">
            <v>212.050834731403</v>
          </cell>
          <cell r="CH238">
            <v>0</v>
          </cell>
        </row>
        <row r="239">
          <cell r="A239" t="str">
            <v>EL/ITL-77</v>
          </cell>
          <cell r="B239">
            <v>0</v>
          </cell>
          <cell r="C239">
            <v>0</v>
          </cell>
          <cell r="D239">
            <v>200.08748089171999</v>
          </cell>
          <cell r="CG239">
            <v>200.08748089171999</v>
          </cell>
          <cell r="CH239">
            <v>0</v>
          </cell>
        </row>
        <row r="240">
          <cell r="A240" t="str">
            <v>EL/JPY-99</v>
          </cell>
          <cell r="B240">
            <v>0</v>
          </cell>
          <cell r="C240">
            <v>0</v>
          </cell>
          <cell r="D240">
            <v>22.372941072844199</v>
          </cell>
          <cell r="CG240">
            <v>22.372941072844199</v>
          </cell>
          <cell r="CH240">
            <v>0</v>
          </cell>
        </row>
        <row r="241">
          <cell r="A241" t="str">
            <v>EL/LIB-67</v>
          </cell>
          <cell r="B241">
            <v>57.729432402175505</v>
          </cell>
          <cell r="CG241">
            <v>57.729432402175505</v>
          </cell>
          <cell r="CH241">
            <v>0</v>
          </cell>
        </row>
        <row r="242">
          <cell r="A242" t="str">
            <v>EL/NLG-78</v>
          </cell>
          <cell r="B242">
            <v>0</v>
          </cell>
          <cell r="C242">
            <v>154.92967740656201</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CG244">
            <v>0.16076685999999998</v>
          </cell>
          <cell r="CH244">
            <v>0</v>
          </cell>
        </row>
        <row r="245">
          <cell r="A245" t="str">
            <v>EXIMUS/YACYRETA</v>
          </cell>
          <cell r="B245">
            <v>23.21632503</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CG249">
            <v>15.664112838069109</v>
          </cell>
          <cell r="CH249">
            <v>8.9509217391304112</v>
          </cell>
        </row>
        <row r="250">
          <cell r="A250" t="str">
            <v>FMI 2003</v>
          </cell>
          <cell r="B250">
            <v>1047.7545733188867</v>
          </cell>
          <cell r="CG250">
            <v>1047.7545733188867</v>
          </cell>
          <cell r="CH250">
            <v>0</v>
          </cell>
        </row>
        <row r="251">
          <cell r="A251" t="str">
            <v>FMI 2003 II</v>
          </cell>
          <cell r="B251">
            <v>3068.8851850723622</v>
          </cell>
          <cell r="C251">
            <v>424.47623150690686</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CG252">
            <v>35.653565972508602</v>
          </cell>
          <cell r="CH252">
            <v>5.44831724742268</v>
          </cell>
        </row>
        <row r="253">
          <cell r="A253" t="str">
            <v>FONP 06/94</v>
          </cell>
          <cell r="B253">
            <v>6.6242401400000004</v>
          </cell>
          <cell r="C253">
            <v>6.6242401400000004</v>
          </cell>
          <cell r="D253">
            <v>6.6242401400000004</v>
          </cell>
          <cell r="E253">
            <v>6.4728599500000001</v>
          </cell>
          <cell r="CG253">
            <v>26.34558037</v>
          </cell>
          <cell r="CH253">
            <v>6.4728599500000001</v>
          </cell>
        </row>
        <row r="254">
          <cell r="A254" t="str">
            <v>FONP 07/94</v>
          </cell>
          <cell r="B254">
            <v>4.0192656900000001</v>
          </cell>
          <cell r="CG254">
            <v>4.0192656900000001</v>
          </cell>
          <cell r="CH254">
            <v>0</v>
          </cell>
        </row>
        <row r="255">
          <cell r="A255" t="str">
            <v>FONP 10/96</v>
          </cell>
          <cell r="B255">
            <v>1.40495456</v>
          </cell>
          <cell r="CG255">
            <v>1.40495456</v>
          </cell>
          <cell r="CH255">
            <v>0</v>
          </cell>
        </row>
        <row r="256">
          <cell r="A256" t="str">
            <v>FONP 12/02</v>
          </cell>
          <cell r="B256">
            <v>7.2375E-3</v>
          </cell>
          <cell r="C256">
            <v>7.2375E-3</v>
          </cell>
          <cell r="D256">
            <v>7.2375E-3</v>
          </cell>
          <cell r="E256">
            <v>7.2375E-3</v>
          </cell>
          <cell r="F256">
            <v>7.2375E-3</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CG277">
            <v>0.21693898569883432</v>
          </cell>
          <cell r="CH277">
            <v>0.16288441293113812</v>
          </cell>
        </row>
        <row r="278">
          <cell r="A278" t="str">
            <v>ISTBSP/SALUD</v>
          </cell>
          <cell r="B278">
            <v>0.86759565999999999</v>
          </cell>
          <cell r="CG278">
            <v>0.86759565999999999</v>
          </cell>
          <cell r="CH278">
            <v>0</v>
          </cell>
        </row>
        <row r="279">
          <cell r="A279" t="str">
            <v>JBIC/HIDRONOR</v>
          </cell>
          <cell r="B279">
            <v>7.6165418832026806</v>
          </cell>
          <cell r="C279">
            <v>7.6157355236501401</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CG284">
            <v>6.2544399711573169</v>
          </cell>
          <cell r="CH284">
            <v>4.5489190241557536</v>
          </cell>
        </row>
        <row r="285">
          <cell r="A285" t="str">
            <v>KFW/NASA</v>
          </cell>
          <cell r="B285">
            <v>0.53056291311140502</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CG286">
            <v>4.4353798702079104</v>
          </cell>
          <cell r="CH286">
            <v>2.3882814685734899</v>
          </cell>
        </row>
        <row r="287">
          <cell r="A287" t="str">
            <v>MEDIO/BANADE</v>
          </cell>
          <cell r="B287">
            <v>15.76582249729598</v>
          </cell>
          <cell r="C287">
            <v>11.041882934743407</v>
          </cell>
          <cell r="D287">
            <v>3.9839399471217325</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CG295">
            <v>18.310162704341476</v>
          </cell>
          <cell r="CH295">
            <v>10.169053302157861</v>
          </cell>
        </row>
        <row r="296">
          <cell r="A296" t="str">
            <v>P BG04/06</v>
          </cell>
          <cell r="B296">
            <v>0</v>
          </cell>
          <cell r="C296">
            <v>0</v>
          </cell>
          <cell r="D296">
            <v>23.329466197775986</v>
          </cell>
          <cell r="E296">
            <v>0</v>
          </cell>
          <cell r="F296">
            <v>2.4221905937404239E-2</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CG307">
            <v>371.91441607363276</v>
          </cell>
          <cell r="CH307">
            <v>371.91441607363276</v>
          </cell>
        </row>
        <row r="308">
          <cell r="A308" t="str">
            <v>P BG16/08$</v>
          </cell>
          <cell r="B308">
            <v>0</v>
          </cell>
          <cell r="C308">
            <v>0</v>
          </cell>
          <cell r="D308">
            <v>0</v>
          </cell>
          <cell r="E308">
            <v>0</v>
          </cell>
          <cell r="F308">
            <v>170.85048594330399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CG312">
            <v>0.24666908557731659</v>
          </cell>
          <cell r="CH312">
            <v>9.6244833086573806E-2</v>
          </cell>
        </row>
        <row r="313">
          <cell r="A313" t="str">
            <v>P BP04/E435</v>
          </cell>
          <cell r="B313">
            <v>4.4156158055860208</v>
          </cell>
          <cell r="C313">
            <v>0</v>
          </cell>
          <cell r="D313">
            <v>1.9048417694512798</v>
          </cell>
          <cell r="CG313">
            <v>6.3204575750373007</v>
          </cell>
          <cell r="CH313">
            <v>0</v>
          </cell>
        </row>
        <row r="314">
          <cell r="A314" t="str">
            <v>P BP05/B400 (Hexagon IV)</v>
          </cell>
          <cell r="B314">
            <v>0</v>
          </cell>
          <cell r="C314">
            <v>29.261187996323002</v>
          </cell>
          <cell r="CG314">
            <v>29.261187996323002</v>
          </cell>
          <cell r="CH314">
            <v>0</v>
          </cell>
        </row>
        <row r="315">
          <cell r="A315" t="str">
            <v>P BP06/B450 (Radar III)</v>
          </cell>
          <cell r="B315">
            <v>0</v>
          </cell>
          <cell r="C315">
            <v>0</v>
          </cell>
          <cell r="D315">
            <v>30.772896489906699</v>
          </cell>
          <cell r="CG315">
            <v>30.772896489906699</v>
          </cell>
          <cell r="CH315">
            <v>0</v>
          </cell>
        </row>
        <row r="316">
          <cell r="A316" t="str">
            <v>P BP06/B450 (Radar IV)</v>
          </cell>
          <cell r="B316">
            <v>0</v>
          </cell>
          <cell r="C316">
            <v>0</v>
          </cell>
          <cell r="D316">
            <v>14.693156306111499</v>
          </cell>
          <cell r="CG316">
            <v>14.693156306111499</v>
          </cell>
          <cell r="CH316">
            <v>0</v>
          </cell>
        </row>
        <row r="317">
          <cell r="A317" t="str">
            <v>P BP06/E580</v>
          </cell>
          <cell r="B317">
            <v>0</v>
          </cell>
          <cell r="C317">
            <v>0</v>
          </cell>
          <cell r="D317">
            <v>969.01975510391082</v>
          </cell>
          <cell r="CG317">
            <v>969.01975510391082</v>
          </cell>
          <cell r="CH317">
            <v>0</v>
          </cell>
        </row>
        <row r="318">
          <cell r="A318" t="str">
            <v>P BP07/B450 (Celtic I)</v>
          </cell>
          <cell r="B318">
            <v>0</v>
          </cell>
          <cell r="C318">
            <v>0</v>
          </cell>
          <cell r="D318">
            <v>0</v>
          </cell>
          <cell r="E318">
            <v>11.4358330321627</v>
          </cell>
          <cell r="CG318">
            <v>11.4358330321627</v>
          </cell>
          <cell r="CH318">
            <v>11.4358330321627</v>
          </cell>
        </row>
        <row r="319">
          <cell r="A319" t="str">
            <v>P BP07/B450 (Celtic II)</v>
          </cell>
          <cell r="B319">
            <v>0</v>
          </cell>
          <cell r="C319">
            <v>0</v>
          </cell>
          <cell r="D319">
            <v>0</v>
          </cell>
          <cell r="E319">
            <v>16.985574298453901</v>
          </cell>
          <cell r="CG319">
            <v>16.985574298453901</v>
          </cell>
          <cell r="CH319">
            <v>16.985574298453901</v>
          </cell>
        </row>
        <row r="320">
          <cell r="A320" t="str">
            <v>P BT03</v>
          </cell>
          <cell r="E320">
            <v>0</v>
          </cell>
          <cell r="F320">
            <v>3.3755782275131523</v>
          </cell>
          <cell r="CG320">
            <v>3.3755782275131523</v>
          </cell>
          <cell r="CH320">
            <v>3.3755782275131523</v>
          </cell>
        </row>
        <row r="321">
          <cell r="A321" t="str">
            <v>P BT04</v>
          </cell>
          <cell r="B321">
            <v>620.83813355365032</v>
          </cell>
          <cell r="E321">
            <v>0</v>
          </cell>
          <cell r="F321">
            <v>6.0789305627546794E-2</v>
          </cell>
          <cell r="CG321">
            <v>620.89892285927783</v>
          </cell>
          <cell r="CH321">
            <v>6.0789305627546794E-2</v>
          </cell>
        </row>
        <row r="322">
          <cell r="A322" t="str">
            <v>P BT05</v>
          </cell>
          <cell r="B322">
            <v>0</v>
          </cell>
          <cell r="C322">
            <v>437.92712029737174</v>
          </cell>
          <cell r="E322">
            <v>0</v>
          </cell>
          <cell r="F322">
            <v>1.16523813478506</v>
          </cell>
          <cell r="CG322">
            <v>439.0923584321568</v>
          </cell>
          <cell r="CH322">
            <v>1.16523813478506</v>
          </cell>
        </row>
        <row r="323">
          <cell r="A323" t="str">
            <v>P BT06</v>
          </cell>
          <cell r="B323">
            <v>0</v>
          </cell>
          <cell r="C323">
            <v>0</v>
          </cell>
          <cell r="D323">
            <v>286.1884428725657</v>
          </cell>
          <cell r="E323">
            <v>0</v>
          </cell>
          <cell r="F323">
            <v>0.9787063314556721</v>
          </cell>
          <cell r="CG323">
            <v>287.16714920402137</v>
          </cell>
          <cell r="CH323">
            <v>0.9787063314556721</v>
          </cell>
        </row>
        <row r="324">
          <cell r="A324" t="str">
            <v>P BT2006</v>
          </cell>
          <cell r="B324">
            <v>221.40913326441239</v>
          </cell>
          <cell r="C324">
            <v>221.40913326441239</v>
          </cell>
          <cell r="D324">
            <v>55.352283316103097</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M326">
            <v>5.1232597503386375</v>
          </cell>
          <cell r="CG326">
            <v>5.1232597503386375</v>
          </cell>
          <cell r="CH326">
            <v>5.1232597503386375</v>
          </cell>
        </row>
        <row r="327">
          <cell r="A327" t="str">
            <v>P DC$</v>
          </cell>
          <cell r="B327">
            <v>4.0644955463917558</v>
          </cell>
          <cell r="C327">
            <v>4.0644955463917558</v>
          </cell>
          <cell r="D327">
            <v>4.0644955463917558</v>
          </cell>
          <cell r="E327">
            <v>1.036883594501719</v>
          </cell>
          <cell r="CG327">
            <v>13.230370233676986</v>
          </cell>
          <cell r="CH327">
            <v>1.036883594501719</v>
          </cell>
        </row>
        <row r="328">
          <cell r="A328" t="str">
            <v>P EL/ARP-61</v>
          </cell>
          <cell r="B328">
            <v>0</v>
          </cell>
          <cell r="C328">
            <v>0</v>
          </cell>
          <cell r="D328">
            <v>0</v>
          </cell>
          <cell r="E328">
            <v>22.652130604811003</v>
          </cell>
          <cell r="F328">
            <v>0.45964335395188799</v>
          </cell>
          <cell r="CG328">
            <v>23.111773958762889</v>
          </cell>
          <cell r="CH328">
            <v>23.111773958762889</v>
          </cell>
        </row>
        <row r="329">
          <cell r="A329" t="str">
            <v>P EL/USD-79</v>
          </cell>
          <cell r="B329">
            <v>0</v>
          </cell>
          <cell r="C329">
            <v>69.269690274432705</v>
          </cell>
          <cell r="CG329">
            <v>69.269690274432705</v>
          </cell>
          <cell r="CH329">
            <v>0</v>
          </cell>
        </row>
        <row r="330">
          <cell r="A330" t="str">
            <v>P EL/USD-91</v>
          </cell>
          <cell r="B330">
            <v>0</v>
          </cell>
          <cell r="C330">
            <v>4.1127186570177505</v>
          </cell>
          <cell r="CG330">
            <v>4.1127186570177505</v>
          </cell>
          <cell r="CH330">
            <v>0</v>
          </cell>
        </row>
        <row r="331">
          <cell r="A331" t="str">
            <v>P FRB</v>
          </cell>
          <cell r="B331">
            <v>123.48490756687565</v>
          </cell>
          <cell r="C331">
            <v>61.733810019101199</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CG332">
            <v>28.329726575275011</v>
          </cell>
          <cell r="CH332">
            <v>21.847885135154499</v>
          </cell>
        </row>
        <row r="333">
          <cell r="A333" t="str">
            <v>P PRO1</v>
          </cell>
          <cell r="B333">
            <v>22.983982515463925</v>
          </cell>
          <cell r="C333">
            <v>22.983982515463925</v>
          </cell>
          <cell r="D333">
            <v>22.983982515463925</v>
          </cell>
          <cell r="E333">
            <v>5.8689432783505167</v>
          </cell>
          <cell r="CG333">
            <v>74.820890824742293</v>
          </cell>
          <cell r="CH333">
            <v>5.8689432783505167</v>
          </cell>
        </row>
        <row r="334">
          <cell r="A334" t="str">
            <v>P PRO10</v>
          </cell>
          <cell r="B334">
            <v>2.8097028520044804</v>
          </cell>
          <cell r="C334">
            <v>2.8097028520044804</v>
          </cell>
          <cell r="D334">
            <v>2.8097028520044804</v>
          </cell>
          <cell r="E334">
            <v>1.4048514260022402</v>
          </cell>
          <cell r="CG334">
            <v>9.8339599820156813</v>
          </cell>
          <cell r="CH334">
            <v>1.4048514260022402</v>
          </cell>
        </row>
        <row r="335">
          <cell r="A335" t="str">
            <v>P PRO2</v>
          </cell>
          <cell r="B335">
            <v>17.426618196813759</v>
          </cell>
          <cell r="C335">
            <v>17.426618196813759</v>
          </cell>
          <cell r="D335">
            <v>17.426618196813759</v>
          </cell>
          <cell r="E335">
            <v>3.2824997121935384</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CG337">
            <v>197.4417649088042</v>
          </cell>
          <cell r="CH337">
            <v>111.72232591145882</v>
          </cell>
        </row>
        <row r="338">
          <cell r="A338" t="str">
            <v>P PRO5</v>
          </cell>
          <cell r="B338">
            <v>9.2653877800687194</v>
          </cell>
          <cell r="C338">
            <v>9.2653877800687194</v>
          </cell>
          <cell r="D338">
            <v>9.2653877800687194</v>
          </cell>
          <cell r="E338">
            <v>4.6375184329896904</v>
          </cell>
          <cell r="CG338">
            <v>32.433681773195843</v>
          </cell>
          <cell r="CH338">
            <v>4.6375184329896904</v>
          </cell>
        </row>
        <row r="339">
          <cell r="A339" t="str">
            <v>P PRO6</v>
          </cell>
          <cell r="B339">
            <v>44.559437239578074</v>
          </cell>
          <cell r="C339">
            <v>44.559437239578074</v>
          </cell>
          <cell r="D339">
            <v>44.559437239578074</v>
          </cell>
          <cell r="E339">
            <v>21.642337887643791</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C350">
            <v>17.93694095242461</v>
          </cell>
          <cell r="D350">
            <v>23.915921269899481</v>
          </cell>
          <cell r="E350">
            <v>23.915921269899481</v>
          </cell>
          <cell r="F350">
            <v>23.915921269899481</v>
          </cell>
          <cell r="G350">
            <v>23.915921269899481</v>
          </cell>
          <cell r="H350">
            <v>23.915921269899481</v>
          </cell>
          <cell r="I350">
            <v>10.112596329250589</v>
          </cell>
          <cell r="CG350">
            <v>147.62914363117261</v>
          </cell>
          <cell r="CH350">
            <v>105.77628140884852</v>
          </cell>
        </row>
        <row r="351">
          <cell r="A351" t="str">
            <v>PRE5</v>
          </cell>
          <cell r="B351">
            <v>259.66633930124738</v>
          </cell>
          <cell r="C351">
            <v>259.66633930124738</v>
          </cell>
          <cell r="D351">
            <v>259.66633930124738</v>
          </cell>
          <cell r="E351">
            <v>23.303389426497599</v>
          </cell>
          <cell r="CG351">
            <v>802.3024073302397</v>
          </cell>
          <cell r="CH351">
            <v>23.303389426497599</v>
          </cell>
        </row>
        <row r="352">
          <cell r="A352" t="str">
            <v>PRE6</v>
          </cell>
          <cell r="B352">
            <v>2.3311103716282924</v>
          </cell>
          <cell r="C352">
            <v>2.3311103716282924</v>
          </cell>
          <cell r="D352">
            <v>2.3311103716282924</v>
          </cell>
          <cell r="E352">
            <v>0.209202211957284</v>
          </cell>
          <cell r="CG352">
            <v>7.2025333268421612</v>
          </cell>
          <cell r="CH352">
            <v>0.209202211957284</v>
          </cell>
        </row>
        <row r="353">
          <cell r="A353" t="str">
            <v>PRO1</v>
          </cell>
          <cell r="B353">
            <v>0.69812507903779897</v>
          </cell>
          <cell r="CG353">
            <v>0.69812507903779897</v>
          </cell>
          <cell r="CH353">
            <v>0</v>
          </cell>
        </row>
        <row r="354">
          <cell r="A354" t="str">
            <v>PRO10</v>
          </cell>
          <cell r="B354">
            <v>1.195107336853372</v>
          </cell>
          <cell r="CG354">
            <v>1.195107336853372</v>
          </cell>
          <cell r="CH354">
            <v>0</v>
          </cell>
        </row>
        <row r="355">
          <cell r="A355" t="str">
            <v>PRO2</v>
          </cell>
          <cell r="B355">
            <v>3.3484393030186173</v>
          </cell>
          <cell r="CG355">
            <v>3.3484393030186173</v>
          </cell>
          <cell r="CH355">
            <v>0</v>
          </cell>
        </row>
        <row r="356">
          <cell r="A356" t="str">
            <v>PRO3</v>
          </cell>
          <cell r="B356">
            <v>1.2151321649484539</v>
          </cell>
          <cell r="C356">
            <v>1.2151321649484539</v>
          </cell>
          <cell r="D356">
            <v>1.2151321649484539</v>
          </cell>
          <cell r="E356">
            <v>1.2194618384879727</v>
          </cell>
          <cell r="CG356">
            <v>4.8648583333333342</v>
          </cell>
          <cell r="CH356">
            <v>1.2194618384879727</v>
          </cell>
        </row>
        <row r="357">
          <cell r="A357" t="str">
            <v>PRO4</v>
          </cell>
          <cell r="B357">
            <v>43.035259855140232</v>
          </cell>
          <cell r="C357">
            <v>43.035259855140232</v>
          </cell>
          <cell r="D357">
            <v>43.035259855140232</v>
          </cell>
          <cell r="E357">
            <v>42.952672968584061</v>
          </cell>
          <cell r="CG357">
            <v>172.05845253400477</v>
          </cell>
          <cell r="CH357">
            <v>42.952672968584061</v>
          </cell>
        </row>
        <row r="358">
          <cell r="A358" t="str">
            <v>PRO5</v>
          </cell>
          <cell r="B358">
            <v>0.61465021993127178</v>
          </cell>
          <cell r="CG358">
            <v>0.61465021993127178</v>
          </cell>
          <cell r="CH358">
            <v>0</v>
          </cell>
        </row>
        <row r="359">
          <cell r="A359" t="str">
            <v>PRO6</v>
          </cell>
          <cell r="B359">
            <v>7.492741655398742</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CG361">
            <v>1.185419386986567</v>
          </cell>
          <cell r="CH361">
            <v>0.7904537376178794</v>
          </cell>
        </row>
        <row r="362">
          <cell r="A362" t="str">
            <v>PRO9</v>
          </cell>
          <cell r="B362">
            <v>0.7128681030927827</v>
          </cell>
          <cell r="CG362">
            <v>0.7128681030927827</v>
          </cell>
          <cell r="CH362">
            <v>0</v>
          </cell>
        </row>
        <row r="363">
          <cell r="A363" t="str">
            <v>SABA/INTGM</v>
          </cell>
          <cell r="B363">
            <v>0.81604444000000009</v>
          </cell>
          <cell r="C363">
            <v>0.48222741999999996</v>
          </cell>
          <cell r="D363">
            <v>0.28354438000000004</v>
          </cell>
          <cell r="E363">
            <v>9.682781E-2</v>
          </cell>
          <cell r="CG363">
            <v>1.6786440500000002</v>
          </cell>
          <cell r="CH363">
            <v>9.682781E-2</v>
          </cell>
        </row>
        <row r="364">
          <cell r="A364" t="str">
            <v>SGP/TESORO</v>
          </cell>
          <cell r="B364">
            <v>0.7924599200000001</v>
          </cell>
          <cell r="CG364">
            <v>0.7924599200000001</v>
          </cell>
          <cell r="CH364">
            <v>0</v>
          </cell>
        </row>
        <row r="365">
          <cell r="A365" t="str">
            <v>VER 1</v>
          </cell>
          <cell r="B365">
            <v>3.5433064236682901</v>
          </cell>
          <cell r="CG365">
            <v>3.5433064236682901</v>
          </cell>
          <cell r="CH365">
            <v>0</v>
          </cell>
        </row>
        <row r="366">
          <cell r="A366" t="str">
            <v>VER 2</v>
          </cell>
          <cell r="B366">
            <v>2.5123669432090598</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CG368">
            <v>94.279902788126435</v>
          </cell>
          <cell r="CH368">
            <v>29.601285049873827</v>
          </cell>
        </row>
        <row r="369">
          <cell r="A369" t="str">
            <v>#N/A</v>
          </cell>
          <cell r="B369">
            <v>0.59551147422680384</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sheetData sheetId="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P60"/>
  <sheetViews>
    <sheetView showGridLines="0" tabSelected="1" view="pageBreakPreview" zoomScale="85" zoomScaleSheetLayoutView="85" workbookViewId="0">
      <selection activeCell="G15" sqref="G15"/>
    </sheetView>
  </sheetViews>
  <sheetFormatPr baseColWidth="10" defaultColWidth="9.140625" defaultRowHeight="15.75"/>
  <cols>
    <col min="1" max="1" width="5.7109375" style="37" customWidth="1"/>
    <col min="2" max="2" width="15.7109375" style="37" customWidth="1"/>
    <col min="3" max="3" width="105.140625" style="37" customWidth="1"/>
    <col min="4" max="4" width="7.28515625" style="37" customWidth="1"/>
    <col min="5" max="5" width="19.28515625" style="37" bestFit="1" customWidth="1"/>
    <col min="6" max="6" width="10" style="292" bestFit="1" customWidth="1"/>
    <col min="7" max="9" width="12.28515625" style="292" bestFit="1" customWidth="1"/>
    <col min="10" max="11" width="14" style="292" bestFit="1" customWidth="1"/>
    <col min="12" max="16" width="9.140625" style="292" customWidth="1"/>
    <col min="17" max="16384" width="9.140625" style="37"/>
  </cols>
  <sheetData>
    <row r="1" spans="2:5" ht="30.75" customHeight="1" thickBot="1">
      <c r="C1" s="291"/>
    </row>
    <row r="2" spans="2:5" ht="27" customHeight="1" thickBot="1">
      <c r="B2" s="1286" t="s">
        <v>874</v>
      </c>
      <c r="C2" s="1287"/>
    </row>
    <row r="3" spans="2:5" ht="24.75" customHeight="1" thickBot="1"/>
    <row r="4" spans="2:5" ht="25.5" customHeight="1" thickBot="1">
      <c r="B4" s="1288" t="s">
        <v>245</v>
      </c>
      <c r="C4" s="1289"/>
    </row>
    <row r="5" spans="2:5" ht="16.5" thickBot="1"/>
    <row r="6" spans="2:5" ht="24" customHeight="1" thickBot="1">
      <c r="B6" s="344" t="s">
        <v>246</v>
      </c>
      <c r="C6" s="293" t="s">
        <v>247</v>
      </c>
    </row>
    <row r="7" spans="2:5" ht="27" customHeight="1">
      <c r="B7" s="1284" t="s">
        <v>875</v>
      </c>
      <c r="C7" s="1285"/>
    </row>
    <row r="8" spans="2:5">
      <c r="B8" s="294" t="s">
        <v>248</v>
      </c>
      <c r="C8" s="295" t="s">
        <v>145</v>
      </c>
    </row>
    <row r="9" spans="2:5">
      <c r="B9" s="294" t="s">
        <v>308</v>
      </c>
      <c r="C9" s="295" t="s">
        <v>121</v>
      </c>
    </row>
    <row r="10" spans="2:5">
      <c r="B10" s="294" t="s">
        <v>354</v>
      </c>
      <c r="C10" s="295" t="s">
        <v>184</v>
      </c>
    </row>
    <row r="11" spans="2:5">
      <c r="B11" s="294" t="s">
        <v>186</v>
      </c>
      <c r="C11" s="295" t="s">
        <v>81</v>
      </c>
    </row>
    <row r="12" spans="2:5">
      <c r="B12" s="294" t="s">
        <v>187</v>
      </c>
      <c r="C12" s="295" t="s">
        <v>185</v>
      </c>
      <c r="E12" s="304"/>
    </row>
    <row r="13" spans="2:5">
      <c r="B13" s="294" t="s">
        <v>188</v>
      </c>
      <c r="C13" s="295" t="s">
        <v>230</v>
      </c>
      <c r="E13" s="304"/>
    </row>
    <row r="14" spans="2:5">
      <c r="B14" s="294" t="s">
        <v>189</v>
      </c>
      <c r="C14" s="295" t="s">
        <v>344</v>
      </c>
      <c r="E14" s="304"/>
    </row>
    <row r="15" spans="2:5">
      <c r="B15" s="294" t="s">
        <v>190</v>
      </c>
      <c r="C15" s="295" t="s">
        <v>345</v>
      </c>
      <c r="E15" s="304"/>
    </row>
    <row r="16" spans="2:5">
      <c r="B16" s="294" t="s">
        <v>191</v>
      </c>
      <c r="C16" s="295" t="s">
        <v>250</v>
      </c>
      <c r="E16" s="304"/>
    </row>
    <row r="17" spans="1:5">
      <c r="B17" s="296" t="s">
        <v>192</v>
      </c>
      <c r="C17" s="295" t="s">
        <v>251</v>
      </c>
      <c r="E17" s="304"/>
    </row>
    <row r="18" spans="1:5" ht="16.5" thickBot="1">
      <c r="B18" s="296" t="s">
        <v>193</v>
      </c>
      <c r="C18" s="297" t="s">
        <v>346</v>
      </c>
      <c r="E18" s="304"/>
    </row>
    <row r="19" spans="1:5" ht="16.5" thickBot="1">
      <c r="A19" s="292"/>
      <c r="B19" s="292"/>
      <c r="C19" s="292"/>
      <c r="D19" s="292"/>
      <c r="E19" s="292"/>
    </row>
    <row r="20" spans="1:5" ht="27" customHeight="1">
      <c r="B20" s="1284" t="s">
        <v>126</v>
      </c>
      <c r="C20" s="1285"/>
    </row>
    <row r="21" spans="1:5" ht="15.75" customHeight="1">
      <c r="B21" s="294" t="s">
        <v>235</v>
      </c>
      <c r="C21" s="295" t="s">
        <v>876</v>
      </c>
    </row>
    <row r="22" spans="1:5">
      <c r="B22" s="300" t="s">
        <v>236</v>
      </c>
      <c r="C22" s="295" t="s">
        <v>877</v>
      </c>
    </row>
    <row r="23" spans="1:5">
      <c r="B23" s="300" t="s">
        <v>114</v>
      </c>
      <c r="C23" s="295" t="s">
        <v>709</v>
      </c>
    </row>
    <row r="24" spans="1:5" ht="15.75" customHeight="1">
      <c r="B24" s="300" t="s">
        <v>671</v>
      </c>
      <c r="C24" s="295" t="s">
        <v>237</v>
      </c>
    </row>
    <row r="25" spans="1:5" ht="15.75" customHeight="1" thickBot="1">
      <c r="B25" s="300" t="s">
        <v>710</v>
      </c>
      <c r="C25" s="299" t="s">
        <v>859</v>
      </c>
    </row>
    <row r="26" spans="1:5" ht="16.5" thickBot="1">
      <c r="A26" s="292"/>
      <c r="B26" s="292"/>
      <c r="C26" s="292"/>
      <c r="D26" s="292"/>
      <c r="E26" s="292"/>
    </row>
    <row r="27" spans="1:5" ht="27.75" customHeight="1">
      <c r="B27" s="1282" t="s">
        <v>878</v>
      </c>
      <c r="C27" s="1283"/>
      <c r="D27" s="776"/>
    </row>
    <row r="28" spans="1:5" ht="31.5" customHeight="1">
      <c r="B28" s="294" t="s">
        <v>194</v>
      </c>
      <c r="C28" s="295" t="s">
        <v>879</v>
      </c>
      <c r="D28" s="777"/>
    </row>
    <row r="29" spans="1:5" ht="31.5">
      <c r="B29" s="294" t="s">
        <v>195</v>
      </c>
      <c r="C29" s="295" t="s">
        <v>880</v>
      </c>
    </row>
    <row r="30" spans="1:5" ht="31.5">
      <c r="B30" s="294" t="s">
        <v>196</v>
      </c>
      <c r="C30" s="295" t="s">
        <v>881</v>
      </c>
    </row>
    <row r="31" spans="1:5" ht="31.5">
      <c r="B31" s="294" t="s">
        <v>197</v>
      </c>
      <c r="C31" s="295" t="s">
        <v>882</v>
      </c>
    </row>
    <row r="32" spans="1:5" ht="31.5">
      <c r="B32" s="294" t="s">
        <v>198</v>
      </c>
      <c r="C32" s="295" t="s">
        <v>883</v>
      </c>
    </row>
    <row r="33" spans="1:5" ht="17.25" customHeight="1">
      <c r="B33" s="294" t="s">
        <v>199</v>
      </c>
      <c r="C33" s="295" t="s">
        <v>349</v>
      </c>
    </row>
    <row r="34" spans="1:5">
      <c r="B34" s="294" t="s">
        <v>200</v>
      </c>
      <c r="C34" s="295" t="s">
        <v>347</v>
      </c>
    </row>
    <row r="35" spans="1:5" ht="32.25" customHeight="1" thickBot="1">
      <c r="B35" s="298" t="s">
        <v>201</v>
      </c>
      <c r="C35" s="299" t="s">
        <v>348</v>
      </c>
    </row>
    <row r="36" spans="1:5" ht="16.5" thickBot="1">
      <c r="A36" s="292"/>
      <c r="B36" s="292"/>
      <c r="C36" s="292"/>
      <c r="D36" s="292"/>
      <c r="E36" s="292"/>
    </row>
    <row r="37" spans="1:5" ht="27.75" customHeight="1">
      <c r="B37" s="1284" t="s">
        <v>182</v>
      </c>
      <c r="C37" s="1285"/>
    </row>
    <row r="38" spans="1:5">
      <c r="B38" s="294" t="s">
        <v>202</v>
      </c>
      <c r="C38" s="295" t="s">
        <v>183</v>
      </c>
    </row>
    <row r="39" spans="1:5">
      <c r="B39" s="294" t="s">
        <v>203</v>
      </c>
      <c r="C39" s="295" t="s">
        <v>249</v>
      </c>
    </row>
    <row r="40" spans="1:5">
      <c r="B40" s="294" t="s">
        <v>204</v>
      </c>
      <c r="C40" s="295" t="s">
        <v>342</v>
      </c>
    </row>
    <row r="41" spans="1:5">
      <c r="B41" s="294" t="s">
        <v>205</v>
      </c>
      <c r="C41" s="295" t="s">
        <v>350</v>
      </c>
    </row>
    <row r="42" spans="1:5">
      <c r="B42" s="294" t="s">
        <v>206</v>
      </c>
      <c r="C42" s="295" t="s">
        <v>556</v>
      </c>
    </row>
    <row r="43" spans="1:5">
      <c r="B43" s="294" t="s">
        <v>115</v>
      </c>
      <c r="C43" s="295" t="s">
        <v>555</v>
      </c>
    </row>
    <row r="44" spans="1:5" ht="16.5" thickBot="1">
      <c r="B44" s="298" t="s">
        <v>116</v>
      </c>
      <c r="C44" s="299" t="s">
        <v>343</v>
      </c>
    </row>
    <row r="47" spans="1:5" ht="18" customHeight="1"/>
    <row r="60" ht="30" customHeight="1"/>
  </sheetData>
  <mergeCells count="6">
    <mergeCell ref="B27:C27"/>
    <mergeCell ref="B37:C37"/>
    <mergeCell ref="B2:C2"/>
    <mergeCell ref="B4:C4"/>
    <mergeCell ref="B7:C7"/>
    <mergeCell ref="B20:C20"/>
  </mergeCells>
  <phoneticPr fontId="43" type="noConversion"/>
  <hyperlinks>
    <hyperlink ref="B38" location="A.4.1!A1" display="A.4.1"/>
    <hyperlink ref="B28" location="A.3.1!A1" display="A.3.1"/>
    <hyperlink ref="B29:B35" location="A.16.1!A1" display="A.16.1!A1"/>
    <hyperlink ref="B39" location="A.4.2!A1" display="A.4.2"/>
    <hyperlink ref="B40" location="A.4.3!A1" display="A.4.3"/>
    <hyperlink ref="B21" location="A.2.1!A1" display="A.2.1"/>
    <hyperlink ref="B29" location="A.3.2!A1" display="A.3.2"/>
    <hyperlink ref="B30" location="A.3.3!A1" display="A.3.3"/>
    <hyperlink ref="B31" location="A.3.4!A1" display="A.3.4"/>
    <hyperlink ref="B32" location="A.3.5!A1" display="A.3.5"/>
    <hyperlink ref="B33" location="A.3.6!A1" display="A.3.6"/>
    <hyperlink ref="B34" location="A.3.7!A1" display="A.3.7"/>
    <hyperlink ref="B35" location="A.3.8!A1" display="A.3.8"/>
    <hyperlink ref="B41" location="A.4.4!A1" display="A.4.4"/>
    <hyperlink ref="B42" location="A.4.5!A1" display="A.4.5"/>
    <hyperlink ref="B43" location="A.4.6!A1" display="A.4.6"/>
    <hyperlink ref="B44" location="A.4.7!A1" display="A.4.7"/>
    <hyperlink ref="B8" location="A.1.1!A1" display="A.1.1"/>
    <hyperlink ref="B9" location="A.1.2!A1" display="A.1.2"/>
    <hyperlink ref="B10" location="A.1.3!A1" display="A.1.3"/>
    <hyperlink ref="B11" location="A.1.4!A1" display="A.1.4"/>
    <hyperlink ref="B12" location="A.1.5!A1" display="A.1.5"/>
    <hyperlink ref="B13" location="A.1.6!A1" display="A.1.6"/>
    <hyperlink ref="B14" location="A.1.7!A1" display="A.1.7"/>
    <hyperlink ref="B15" location="A.1.8!A1" display="A.1.8"/>
    <hyperlink ref="B16" location="A.1.9!A1" display="A.1.9"/>
    <hyperlink ref="B17" location="A.1.10!A1" display="A.1.10!A1"/>
    <hyperlink ref="B18" location="A.1.11!A1" display="A.1.11!A1"/>
    <hyperlink ref="B22" location="A.2.2!A1" display="A.2.2"/>
    <hyperlink ref="B25" location="A.2.5!A1" display="A.2.5"/>
    <hyperlink ref="B23" location="A.2.3!A1" display="A.2.3"/>
    <hyperlink ref="B24" location="A.2.4!A1" display="A.2.4"/>
  </hyperlinks>
  <printOptions horizontalCentered="1"/>
  <pageMargins left="0.39370078740157483" right="0.39370078740157483" top="0.19685039370078741" bottom="0.19685039370078741" header="0.15748031496062992" footer="0"/>
  <pageSetup paperSize="9" scale="80" orientation="portrait" horizontalDpi="4294967294" verticalDpi="4294967294" r:id="rId1"/>
  <headerFooter differentFirst="1" scaleWithDoc="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6"/>
  <sheetViews>
    <sheetView showGridLines="0" showRuler="0" view="pageBreakPreview" zoomScale="85" zoomScaleSheetLayoutView="85" workbookViewId="0"/>
  </sheetViews>
  <sheetFormatPr baseColWidth="10" defaultColWidth="11.42578125" defaultRowHeight="12.75"/>
  <cols>
    <col min="1" max="1" width="5.85546875" style="780" bestFit="1" customWidth="1"/>
    <col min="2" max="2" width="10.5703125" style="780" customWidth="1"/>
    <col min="3" max="3" width="66.140625" style="780" customWidth="1"/>
    <col min="4" max="4" width="13.140625" style="780" customWidth="1"/>
    <col min="5" max="5" width="11.7109375" style="780" customWidth="1"/>
    <col min="6" max="6" width="19.85546875" style="780" customWidth="1"/>
    <col min="7" max="7" width="20.5703125" style="780" customWidth="1"/>
    <col min="8" max="8" width="21.28515625" style="780" customWidth="1"/>
    <col min="9" max="16384" width="11.42578125" style="780"/>
  </cols>
  <sheetData>
    <row r="1" spans="1:8">
      <c r="A1" s="247" t="s">
        <v>302</v>
      </c>
    </row>
    <row r="2" spans="1:8" ht="14.25">
      <c r="A2" s="353"/>
      <c r="B2" s="3" t="s">
        <v>866</v>
      </c>
      <c r="C2" s="22"/>
      <c r="D2" s="22"/>
      <c r="E2" s="409"/>
      <c r="F2" s="409"/>
      <c r="G2" s="410"/>
      <c r="H2" s="18"/>
    </row>
    <row r="3" spans="1:8" ht="14.25">
      <c r="B3" s="21" t="s">
        <v>412</v>
      </c>
      <c r="C3" s="22"/>
      <c r="D3" s="22"/>
      <c r="E3" s="409"/>
      <c r="F3" s="409"/>
      <c r="G3" s="409"/>
      <c r="H3" s="18"/>
    </row>
    <row r="4" spans="1:8">
      <c r="B4" s="40"/>
      <c r="C4" s="40"/>
      <c r="D4" s="40"/>
      <c r="E4" s="411"/>
      <c r="F4" s="412"/>
      <c r="G4" s="412"/>
      <c r="H4" s="18"/>
    </row>
    <row r="5" spans="1:8" ht="16.5">
      <c r="B5" s="1345" t="s">
        <v>513</v>
      </c>
      <c r="C5" s="1345"/>
      <c r="D5" s="1345"/>
      <c r="E5" s="1345"/>
      <c r="F5" s="1345"/>
      <c r="G5" s="1345"/>
      <c r="H5" s="1345"/>
    </row>
    <row r="6" spans="1:8" ht="16.5">
      <c r="B6" s="1345" t="s">
        <v>313</v>
      </c>
      <c r="C6" s="1345"/>
      <c r="D6" s="1345"/>
      <c r="E6" s="1345"/>
      <c r="F6" s="1345"/>
      <c r="G6" s="1345"/>
      <c r="H6" s="1345"/>
    </row>
    <row r="7" spans="1:8" ht="14.25">
      <c r="B7" s="1346" t="s">
        <v>886</v>
      </c>
      <c r="C7" s="1346"/>
      <c r="D7" s="1346"/>
      <c r="E7" s="1346"/>
      <c r="F7" s="1346"/>
      <c r="G7" s="1346"/>
      <c r="H7" s="1346"/>
    </row>
    <row r="8" spans="1:8" ht="14.25">
      <c r="B8" s="1035"/>
      <c r="C8" s="1035"/>
      <c r="D8" s="1035"/>
      <c r="E8" s="1035"/>
      <c r="F8" s="1035"/>
      <c r="G8" s="1035"/>
      <c r="H8" s="1035"/>
    </row>
    <row r="9" spans="1:8" ht="13.5" thickBot="1">
      <c r="B9" s="18"/>
      <c r="C9" s="28"/>
      <c r="D9" s="40"/>
      <c r="E9" s="40"/>
      <c r="F9" s="412"/>
      <c r="G9" s="412"/>
      <c r="H9" s="413" t="s">
        <v>398</v>
      </c>
    </row>
    <row r="10" spans="1:8" ht="13.5" thickTop="1">
      <c r="B10" s="1347" t="s">
        <v>399</v>
      </c>
      <c r="C10" s="1350" t="s">
        <v>394</v>
      </c>
      <c r="D10" s="1350" t="s">
        <v>319</v>
      </c>
      <c r="E10" s="1337" t="s">
        <v>395</v>
      </c>
      <c r="F10" s="1340" t="s">
        <v>453</v>
      </c>
      <c r="G10" s="1340" t="s">
        <v>454</v>
      </c>
      <c r="H10" s="1340" t="s">
        <v>455</v>
      </c>
    </row>
    <row r="11" spans="1:8" ht="17.25" customHeight="1">
      <c r="B11" s="1348"/>
      <c r="C11" s="1351"/>
      <c r="D11" s="1351"/>
      <c r="E11" s="1338"/>
      <c r="F11" s="1341"/>
      <c r="G11" s="1341"/>
      <c r="H11" s="1341"/>
    </row>
    <row r="12" spans="1:8">
      <c r="B12" s="1348"/>
      <c r="C12" s="1351"/>
      <c r="D12" s="1351"/>
      <c r="E12" s="1338"/>
      <c r="F12" s="1341"/>
      <c r="G12" s="1341"/>
      <c r="H12" s="1341"/>
    </row>
    <row r="13" spans="1:8">
      <c r="B13" s="1349"/>
      <c r="C13" s="1352"/>
      <c r="D13" s="1352"/>
      <c r="E13" s="1339"/>
      <c r="F13" s="1342"/>
      <c r="G13" s="1342"/>
      <c r="H13" s="1342"/>
    </row>
    <row r="14" spans="1:8" ht="13.5" customHeight="1">
      <c r="B14" s="414"/>
      <c r="C14" s="270"/>
      <c r="D14" s="271"/>
      <c r="E14" s="635"/>
      <c r="F14" s="637"/>
      <c r="G14" s="640"/>
      <c r="H14" s="641"/>
    </row>
    <row r="15" spans="1:8" s="1170" customFormat="1" ht="13.5" customHeight="1">
      <c r="B15" s="1168"/>
      <c r="C15" s="1180" t="s">
        <v>760</v>
      </c>
      <c r="D15" s="1169"/>
      <c r="E15" s="1164"/>
      <c r="F15" s="1186">
        <f>SUM(F17:F18)</f>
        <v>2137829.6571652093</v>
      </c>
      <c r="G15" s="1186">
        <f t="shared" ref="G15:H15" si="0">SUM(G17:G18)</f>
        <v>2137829.6571652093</v>
      </c>
      <c r="H15" s="1186">
        <f t="shared" si="0"/>
        <v>2271275.481970435</v>
      </c>
    </row>
    <row r="16" spans="1:8" ht="13.5" customHeight="1">
      <c r="B16" s="589"/>
      <c r="C16" s="1181"/>
      <c r="D16" s="1182"/>
      <c r="E16" s="636"/>
      <c r="F16" s="1187"/>
      <c r="G16" s="1187"/>
      <c r="H16" s="1187"/>
    </row>
    <row r="17" spans="2:9" ht="13.5" customHeight="1">
      <c r="B17" s="589">
        <v>42573</v>
      </c>
      <c r="C17" s="590" t="s">
        <v>761</v>
      </c>
      <c r="D17" s="261">
        <v>2.5000000000000001E-2</v>
      </c>
      <c r="E17" s="636">
        <v>2021</v>
      </c>
      <c r="F17" s="1188">
        <v>946046.52080099937</v>
      </c>
      <c r="G17" s="1188">
        <v>946046.52080099937</v>
      </c>
      <c r="H17" s="1188">
        <v>1032723.6453689476</v>
      </c>
    </row>
    <row r="18" spans="2:9" ht="13.5" customHeight="1">
      <c r="B18" s="589">
        <v>42671</v>
      </c>
      <c r="C18" s="590" t="s">
        <v>905</v>
      </c>
      <c r="D18" s="261">
        <v>2.2499999999999999E-2</v>
      </c>
      <c r="E18" s="636">
        <v>2020</v>
      </c>
      <c r="F18" s="1188">
        <v>1191783.1363642099</v>
      </c>
      <c r="G18" s="1188">
        <v>1191783.1363642099</v>
      </c>
      <c r="H18" s="1188">
        <v>1238551.8366014876</v>
      </c>
    </row>
    <row r="19" spans="2:9" ht="13.5" customHeight="1">
      <c r="B19" s="414"/>
      <c r="C19" s="1183"/>
      <c r="D19" s="271"/>
      <c r="E19" s="635"/>
      <c r="F19" s="1189"/>
      <c r="G19" s="1187"/>
      <c r="H19" s="1187"/>
    </row>
    <row r="20" spans="2:9" s="1170" customFormat="1">
      <c r="B20" s="1168"/>
      <c r="C20" s="1180" t="s">
        <v>592</v>
      </c>
      <c r="D20" s="1169"/>
      <c r="E20" s="1164"/>
      <c r="F20" s="1186">
        <f>+SUM(F22:F22)</f>
        <v>121961.37323188352</v>
      </c>
      <c r="G20" s="1186">
        <f>+SUM(G22:G22)</f>
        <v>88556.153103670731</v>
      </c>
      <c r="H20" s="1186">
        <f>+SUM(H22:H22)</f>
        <v>504022.83025298244</v>
      </c>
      <c r="I20" s="780"/>
    </row>
    <row r="21" spans="2:9">
      <c r="B21" s="589"/>
      <c r="C21" s="1181"/>
      <c r="D21" s="1182"/>
      <c r="E21" s="636"/>
      <c r="F21" s="1187"/>
      <c r="G21" s="1187"/>
      <c r="H21" s="1187"/>
    </row>
    <row r="22" spans="2:9">
      <c r="B22" s="589">
        <v>38061</v>
      </c>
      <c r="C22" s="590" t="s">
        <v>405</v>
      </c>
      <c r="D22" s="261">
        <v>0.02</v>
      </c>
      <c r="E22" s="636">
        <v>2024</v>
      </c>
      <c r="F22" s="1188">
        <v>121961.37323188352</v>
      </c>
      <c r="G22" s="1188">
        <v>88556.153103670731</v>
      </c>
      <c r="H22" s="1188">
        <v>504022.83025298244</v>
      </c>
    </row>
    <row r="23" spans="2:9">
      <c r="B23" s="589"/>
      <c r="C23" s="590"/>
      <c r="D23" s="261"/>
      <c r="E23" s="636"/>
      <c r="F23" s="1190"/>
      <c r="G23" s="1187"/>
      <c r="H23" s="1187"/>
    </row>
    <row r="24" spans="2:9" s="1170" customFormat="1">
      <c r="B24" s="1168"/>
      <c r="C24" s="1180" t="s">
        <v>593</v>
      </c>
      <c r="D24" s="1169"/>
      <c r="E24" s="1164"/>
      <c r="F24" s="1186">
        <f>+SUM(F26:F30)</f>
        <v>2328148.6935180631</v>
      </c>
      <c r="G24" s="1186">
        <f t="shared" ref="G24:H24" si="1">+SUM(G26:G30)</f>
        <v>2328148.6935180631</v>
      </c>
      <c r="H24" s="1186">
        <f t="shared" si="1"/>
        <v>14471461.086661667</v>
      </c>
      <c r="I24" s="780"/>
    </row>
    <row r="25" spans="2:9">
      <c r="B25" s="589"/>
      <c r="C25" s="590"/>
      <c r="D25" s="261"/>
      <c r="E25" s="636"/>
      <c r="F25" s="1190"/>
      <c r="G25" s="1187"/>
      <c r="H25" s="1187"/>
    </row>
    <row r="26" spans="2:9">
      <c r="B26" s="589">
        <v>37986</v>
      </c>
      <c r="C26" s="590" t="s">
        <v>159</v>
      </c>
      <c r="D26" s="261">
        <v>1.18E-2</v>
      </c>
      <c r="E26" s="636">
        <v>2038</v>
      </c>
      <c r="F26" s="1188">
        <v>180334.07603689542</v>
      </c>
      <c r="G26" s="1188">
        <v>180334.07603689542</v>
      </c>
      <c r="H26" s="1188">
        <v>846436.35810814891</v>
      </c>
    </row>
    <row r="27" spans="2:9">
      <c r="B27" s="589">
        <v>37986</v>
      </c>
      <c r="C27" s="590" t="s">
        <v>160</v>
      </c>
      <c r="D27" s="261">
        <v>1.18E-2</v>
      </c>
      <c r="E27" s="636">
        <v>2038</v>
      </c>
      <c r="F27" s="1188">
        <v>709.48745126244467</v>
      </c>
      <c r="G27" s="1188">
        <v>709.48745126244467</v>
      </c>
      <c r="H27" s="1188">
        <v>3330.1303220930222</v>
      </c>
    </row>
    <row r="28" spans="2:9">
      <c r="B28" s="589">
        <v>37986</v>
      </c>
      <c r="C28" s="590" t="s">
        <v>161</v>
      </c>
      <c r="D28" s="261">
        <v>5.8299999999999998E-2</v>
      </c>
      <c r="E28" s="636">
        <v>2033</v>
      </c>
      <c r="F28" s="1188">
        <v>660716.23916417465</v>
      </c>
      <c r="G28" s="1188">
        <v>660716.23916417465</v>
      </c>
      <c r="H28" s="1188">
        <v>3938341.9564577783</v>
      </c>
    </row>
    <row r="29" spans="2:9">
      <c r="B29" s="589">
        <v>37986</v>
      </c>
      <c r="C29" s="590" t="s">
        <v>162</v>
      </c>
      <c r="D29" s="261">
        <v>5.8299999999999998E-2</v>
      </c>
      <c r="E29" s="636">
        <v>2033</v>
      </c>
      <c r="F29" s="1188">
        <v>7918.5444347705397</v>
      </c>
      <c r="G29" s="1188">
        <v>7918.5444347705397</v>
      </c>
      <c r="H29" s="1188">
        <v>47200.174161118121</v>
      </c>
    </row>
    <row r="30" spans="2:9">
      <c r="B30" s="589">
        <v>37986</v>
      </c>
      <c r="C30" s="590" t="s">
        <v>163</v>
      </c>
      <c r="D30" s="261">
        <v>3.3099999999999997E-2</v>
      </c>
      <c r="E30" s="636">
        <v>2045</v>
      </c>
      <c r="F30" s="1188">
        <v>1478470.3464309599</v>
      </c>
      <c r="G30" s="1188">
        <v>1478470.3464309599</v>
      </c>
      <c r="H30" s="1188">
        <v>9636152.4676125273</v>
      </c>
    </row>
    <row r="31" spans="2:9">
      <c r="B31" s="272"/>
      <c r="C31" s="590"/>
      <c r="D31" s="261"/>
      <c r="E31" s="636"/>
      <c r="F31" s="1190"/>
      <c r="G31" s="1187"/>
      <c r="H31" s="1187"/>
    </row>
    <row r="32" spans="2:9" s="1170" customFormat="1">
      <c r="B32" s="609"/>
      <c r="C32" s="1180" t="s">
        <v>403</v>
      </c>
      <c r="D32" s="1169"/>
      <c r="E32" s="1164"/>
      <c r="F32" s="1186"/>
      <c r="G32" s="1186"/>
      <c r="H32" s="1186">
        <v>1360.0966900284984</v>
      </c>
      <c r="I32" s="780"/>
    </row>
    <row r="33" spans="2:9">
      <c r="B33" s="272"/>
      <c r="C33" s="590"/>
      <c r="D33" s="261"/>
      <c r="E33" s="636"/>
      <c r="F33" s="1190"/>
      <c r="G33" s="1187"/>
      <c r="H33" s="1187"/>
    </row>
    <row r="34" spans="2:9" s="1170" customFormat="1">
      <c r="B34" s="609"/>
      <c r="C34" s="1184" t="s">
        <v>591</v>
      </c>
      <c r="D34" s="113"/>
      <c r="E34" s="1164"/>
      <c r="F34" s="1186">
        <f>+F36+F54</f>
        <v>274699.59268652764</v>
      </c>
      <c r="G34" s="1186">
        <f>+G36+G54</f>
        <v>230597.23809353061</v>
      </c>
      <c r="H34" s="1186">
        <f>+H36+H54</f>
        <v>1844643.950927211</v>
      </c>
      <c r="I34" s="780"/>
    </row>
    <row r="35" spans="2:9">
      <c r="B35" s="272"/>
      <c r="C35" s="590"/>
      <c r="D35" s="111"/>
      <c r="E35" s="636"/>
      <c r="F35" s="1187"/>
      <c r="G35" s="1187"/>
      <c r="H35" s="1187"/>
    </row>
    <row r="36" spans="2:9" s="1170" customFormat="1">
      <c r="B36" s="1168"/>
      <c r="C36" s="1172" t="s">
        <v>594</v>
      </c>
      <c r="D36" s="1171"/>
      <c r="E36" s="1164"/>
      <c r="F36" s="1186">
        <f>+SUM(F37:F52)</f>
        <v>274203.97606339352</v>
      </c>
      <c r="G36" s="1186">
        <f t="shared" ref="G36:H36" si="2">+SUM(G37:G52)</f>
        <v>230101.62147039652</v>
      </c>
      <c r="H36" s="1186">
        <f t="shared" si="2"/>
        <v>1836987.9303476317</v>
      </c>
      <c r="I36" s="780"/>
    </row>
    <row r="37" spans="2:9">
      <c r="B37" s="589">
        <v>37201</v>
      </c>
      <c r="C37" s="590" t="s">
        <v>429</v>
      </c>
      <c r="D37" s="112">
        <v>0.05</v>
      </c>
      <c r="E37" s="636">
        <v>2027</v>
      </c>
      <c r="F37" s="1190">
        <v>3694.7168742350254</v>
      </c>
      <c r="G37" s="1188">
        <v>3694.7168742350254</v>
      </c>
      <c r="H37" s="1188">
        <v>25895.364366059744</v>
      </c>
    </row>
    <row r="38" spans="2:9">
      <c r="B38" s="589">
        <v>37201</v>
      </c>
      <c r="C38" s="590" t="s">
        <v>421</v>
      </c>
      <c r="D38" s="112">
        <v>0.05</v>
      </c>
      <c r="E38" s="636">
        <v>2017</v>
      </c>
      <c r="F38" s="1190">
        <v>33939.382304324237</v>
      </c>
      <c r="G38" s="1188">
        <v>33939.382304324237</v>
      </c>
      <c r="H38" s="1188">
        <v>237820.48662094385</v>
      </c>
    </row>
    <row r="39" spans="2:9">
      <c r="B39" s="589">
        <v>37201</v>
      </c>
      <c r="C39" s="590" t="s">
        <v>423</v>
      </c>
      <c r="D39" s="112">
        <v>0.05</v>
      </c>
      <c r="E39" s="636">
        <v>2018</v>
      </c>
      <c r="F39" s="1190">
        <v>66517.5646111721</v>
      </c>
      <c r="G39" s="1188">
        <v>39910.538766703256</v>
      </c>
      <c r="H39" s="1188">
        <v>344514.26664325595</v>
      </c>
    </row>
    <row r="40" spans="2:9">
      <c r="B40" s="589">
        <v>37201</v>
      </c>
      <c r="C40" s="590" t="s">
        <v>425</v>
      </c>
      <c r="D40" s="112">
        <v>0.05</v>
      </c>
      <c r="E40" s="636">
        <v>2019</v>
      </c>
      <c r="F40" s="1190">
        <v>2688.122421168187</v>
      </c>
      <c r="G40" s="1188">
        <v>2688.122421168187</v>
      </c>
      <c r="H40" s="1188">
        <v>18842.360974380787</v>
      </c>
    </row>
    <row r="41" spans="2:9">
      <c r="B41" s="589">
        <v>37201</v>
      </c>
      <c r="C41" s="590" t="s">
        <v>427</v>
      </c>
      <c r="D41" s="112">
        <v>0.05</v>
      </c>
      <c r="E41" s="636">
        <v>2020</v>
      </c>
      <c r="F41" s="1190">
        <v>2270.3539135152864</v>
      </c>
      <c r="G41" s="1188">
        <v>2270.3539135152864</v>
      </c>
      <c r="H41" s="1188">
        <v>15914.017150799862</v>
      </c>
    </row>
    <row r="42" spans="2:9">
      <c r="B42" s="589">
        <v>37201</v>
      </c>
      <c r="C42" s="590" t="s">
        <v>430</v>
      </c>
      <c r="D42" s="112">
        <v>0.05</v>
      </c>
      <c r="E42" s="636">
        <v>2027</v>
      </c>
      <c r="F42" s="1190">
        <v>10501.760268009237</v>
      </c>
      <c r="G42" s="1188">
        <v>10501.760268009237</v>
      </c>
      <c r="H42" s="1188">
        <v>73556.89749381585</v>
      </c>
    </row>
    <row r="43" spans="2:9">
      <c r="B43" s="589">
        <v>37201</v>
      </c>
      <c r="C43" s="590" t="s">
        <v>433</v>
      </c>
      <c r="D43" s="112">
        <v>0.05</v>
      </c>
      <c r="E43" s="636">
        <v>2030</v>
      </c>
      <c r="F43" s="1190">
        <v>795.96618339200768</v>
      </c>
      <c r="G43" s="1188">
        <v>795.96618339200768</v>
      </c>
      <c r="H43" s="1188">
        <v>5579.3151500457716</v>
      </c>
    </row>
    <row r="44" spans="2:9">
      <c r="B44" s="589">
        <v>37201</v>
      </c>
      <c r="C44" s="590" t="s">
        <v>434</v>
      </c>
      <c r="D44" s="112">
        <v>0.05</v>
      </c>
      <c r="E44" s="636">
        <v>2031</v>
      </c>
      <c r="F44" s="1190">
        <v>182.30684786311846</v>
      </c>
      <c r="G44" s="1188">
        <v>182.30684786311846</v>
      </c>
      <c r="H44" s="1188">
        <v>1277.8776036161801</v>
      </c>
    </row>
    <row r="45" spans="2:9">
      <c r="B45" s="589">
        <v>37201</v>
      </c>
      <c r="C45" s="590" t="s">
        <v>435</v>
      </c>
      <c r="D45" s="112">
        <v>0.05</v>
      </c>
      <c r="E45" s="636">
        <v>2031</v>
      </c>
      <c r="F45" s="1190">
        <v>59552.159455401197</v>
      </c>
      <c r="G45" s="1188">
        <v>59552.159455401197</v>
      </c>
      <c r="H45" s="1188">
        <v>514063.90989574743</v>
      </c>
    </row>
    <row r="46" spans="2:9">
      <c r="B46" s="589">
        <v>37201</v>
      </c>
      <c r="C46" s="590" t="s">
        <v>422</v>
      </c>
      <c r="D46" s="112">
        <v>0.05</v>
      </c>
      <c r="E46" s="636">
        <v>2017</v>
      </c>
      <c r="F46" s="1190">
        <v>18514.212211833288</v>
      </c>
      <c r="G46" s="1188">
        <v>18514.212211833288</v>
      </c>
      <c r="H46" s="1188">
        <v>129244.25846819664</v>
      </c>
    </row>
    <row r="47" spans="2:9">
      <c r="B47" s="589">
        <v>37201</v>
      </c>
      <c r="C47" s="590" t="s">
        <v>424</v>
      </c>
      <c r="D47" s="112">
        <v>0.05</v>
      </c>
      <c r="E47" s="636">
        <v>2018</v>
      </c>
      <c r="F47" s="1190">
        <v>42875.773125891159</v>
      </c>
      <c r="G47" s="1188">
        <v>25725.463875534693</v>
      </c>
      <c r="H47" s="1188">
        <v>221157.91500181617</v>
      </c>
    </row>
    <row r="48" spans="2:9">
      <c r="B48" s="589">
        <v>37201</v>
      </c>
      <c r="C48" s="590" t="s">
        <v>428</v>
      </c>
      <c r="D48" s="112">
        <v>0.05</v>
      </c>
      <c r="E48" s="636">
        <v>2020</v>
      </c>
      <c r="F48" s="1190">
        <v>1047.92572964379</v>
      </c>
      <c r="G48" s="1188">
        <v>1047.92572964379</v>
      </c>
      <c r="H48" s="1188">
        <v>7315.3738525797371</v>
      </c>
    </row>
    <row r="49" spans="2:9">
      <c r="B49" s="589">
        <v>37201</v>
      </c>
      <c r="C49" s="590" t="s">
        <v>431</v>
      </c>
      <c r="D49" s="112">
        <v>0.05</v>
      </c>
      <c r="E49" s="636">
        <v>2027</v>
      </c>
      <c r="F49" s="1190">
        <v>10750.613178382608</v>
      </c>
      <c r="G49" s="1188">
        <v>10750.613178382608</v>
      </c>
      <c r="H49" s="1188">
        <v>75024.390649630324</v>
      </c>
    </row>
    <row r="50" spans="2:9">
      <c r="B50" s="589">
        <v>37201</v>
      </c>
      <c r="C50" s="590" t="s">
        <v>432</v>
      </c>
      <c r="D50" s="112">
        <v>0.05</v>
      </c>
      <c r="E50" s="636">
        <v>2030</v>
      </c>
      <c r="F50" s="1190">
        <v>5979.4800065614318</v>
      </c>
      <c r="G50" s="1188">
        <v>5979.4800065614318</v>
      </c>
      <c r="H50" s="1188">
        <v>41741.633437243589</v>
      </c>
    </row>
    <row r="51" spans="2:9">
      <c r="B51" s="589">
        <v>37201</v>
      </c>
      <c r="C51" s="590" t="s">
        <v>436</v>
      </c>
      <c r="D51" s="112">
        <v>0.05</v>
      </c>
      <c r="E51" s="636">
        <v>2031</v>
      </c>
      <c r="F51" s="1190">
        <v>14465.78737176818</v>
      </c>
      <c r="G51" s="1188">
        <v>14465.78737176818</v>
      </c>
      <c r="H51" s="1188">
        <v>124360.18217224482</v>
      </c>
    </row>
    <row r="52" spans="2:9">
      <c r="B52" s="589">
        <v>37201</v>
      </c>
      <c r="C52" s="590" t="s">
        <v>426</v>
      </c>
      <c r="D52" s="112">
        <v>0.05</v>
      </c>
      <c r="E52" s="636">
        <v>2019</v>
      </c>
      <c r="F52" s="1190">
        <v>427.85156023267848</v>
      </c>
      <c r="G52" s="1188">
        <v>82.832062061046557</v>
      </c>
      <c r="H52" s="1188">
        <v>679.68086725515582</v>
      </c>
    </row>
    <row r="53" spans="2:9">
      <c r="B53" s="589"/>
      <c r="C53" s="590"/>
      <c r="D53" s="112"/>
      <c r="E53" s="636"/>
      <c r="F53" s="1190"/>
      <c r="G53" s="1188"/>
      <c r="H53" s="1188"/>
    </row>
    <row r="54" spans="2:9" s="1170" customFormat="1">
      <c r="B54" s="1168"/>
      <c r="C54" s="1172" t="s">
        <v>595</v>
      </c>
      <c r="D54" s="1171"/>
      <c r="E54" s="1164"/>
      <c r="F54" s="1186">
        <f>+F55</f>
        <v>495.61662313409295</v>
      </c>
      <c r="G54" s="1186">
        <f>+G55</f>
        <v>495.61662313409295</v>
      </c>
      <c r="H54" s="1186">
        <f>+H55</f>
        <v>7656.0205795793481</v>
      </c>
      <c r="I54" s="780"/>
    </row>
    <row r="55" spans="2:9">
      <c r="B55" s="589">
        <v>37201</v>
      </c>
      <c r="C55" s="590" t="s">
        <v>437</v>
      </c>
      <c r="D55" s="112">
        <v>5.5E-2</v>
      </c>
      <c r="E55" s="636">
        <v>2018</v>
      </c>
      <c r="F55" s="1190">
        <v>495.61662313409295</v>
      </c>
      <c r="G55" s="1188">
        <v>495.61662313409295</v>
      </c>
      <c r="H55" s="1188">
        <v>7656.0205795793481</v>
      </c>
    </row>
    <row r="56" spans="2:9">
      <c r="B56" s="589"/>
      <c r="C56" s="590"/>
      <c r="D56" s="112"/>
      <c r="E56" s="636"/>
      <c r="F56" s="1190"/>
      <c r="G56" s="1187"/>
      <c r="H56" s="1187"/>
    </row>
    <row r="57" spans="2:9" s="1170" customFormat="1">
      <c r="B57" s="1168"/>
      <c r="C57" s="1184" t="s">
        <v>482</v>
      </c>
      <c r="D57" s="1171"/>
      <c r="E57" s="1164"/>
      <c r="F57" s="1186">
        <f>+F59</f>
        <v>92527.287408360789</v>
      </c>
      <c r="G57" s="1186">
        <f t="shared" ref="G57" si="3">+G59</f>
        <v>92527.287408360789</v>
      </c>
      <c r="H57" s="1186">
        <f>+H59</f>
        <v>434296.51179063559</v>
      </c>
      <c r="I57" s="780"/>
    </row>
    <row r="58" spans="2:9">
      <c r="B58" s="589"/>
      <c r="C58" s="590"/>
      <c r="D58" s="112"/>
      <c r="E58" s="636"/>
      <c r="F58" s="1190"/>
      <c r="G58" s="1187"/>
      <c r="H58" s="1187"/>
    </row>
    <row r="59" spans="2:9">
      <c r="B59" s="589">
        <v>37986</v>
      </c>
      <c r="C59" s="590" t="s">
        <v>483</v>
      </c>
      <c r="D59" s="112">
        <v>1.18E-2</v>
      </c>
      <c r="E59" s="636">
        <v>2038</v>
      </c>
      <c r="F59" s="1190">
        <v>92527.287408360789</v>
      </c>
      <c r="G59" s="1188">
        <v>92527.287408360789</v>
      </c>
      <c r="H59" s="1188">
        <v>434296.51179063559</v>
      </c>
    </row>
    <row r="60" spans="2:9">
      <c r="B60" s="589"/>
      <c r="C60" s="415"/>
      <c r="D60" s="112"/>
      <c r="E60" s="636"/>
      <c r="F60" s="1185"/>
      <c r="G60" s="416"/>
      <c r="H60" s="416"/>
    </row>
    <row r="61" spans="2:9" ht="15">
      <c r="B61" s="1343" t="s">
        <v>407</v>
      </c>
      <c r="C61" s="1344"/>
      <c r="D61" s="1344"/>
      <c r="E61" s="1344"/>
      <c r="F61" s="638">
        <f>+F34+F20+F24+F32+F57+F15</f>
        <v>4955166.6040100437</v>
      </c>
      <c r="G61" s="638">
        <f>+G34+G20+G24+G32+G57+G15</f>
        <v>4877659.029288834</v>
      </c>
      <c r="H61" s="638">
        <f>+H34+H20+H24+H32+H57+H15</f>
        <v>19527059.958292961</v>
      </c>
    </row>
    <row r="62" spans="2:9" ht="13.5" thickBot="1">
      <c r="B62" s="417"/>
      <c r="C62" s="342"/>
      <c r="D62" s="342"/>
      <c r="E62" s="342"/>
      <c r="F62" s="639"/>
      <c r="G62" s="639"/>
      <c r="H62" s="639"/>
    </row>
    <row r="63" spans="2:9" ht="13.5" thickTop="1">
      <c r="B63" s="18"/>
      <c r="C63" s="42"/>
      <c r="D63" s="42"/>
      <c r="E63" s="42"/>
      <c r="F63" s="418"/>
      <c r="G63" s="418"/>
      <c r="H63" s="418"/>
    </row>
    <row r="64" spans="2:9">
      <c r="B64" s="115" t="s">
        <v>456</v>
      </c>
      <c r="C64" s="18"/>
      <c r="D64" s="18"/>
      <c r="E64" s="18"/>
      <c r="F64" s="18"/>
      <c r="G64" s="18"/>
      <c r="H64" s="419"/>
    </row>
    <row r="65" spans="2:8">
      <c r="B65" s="115" t="s">
        <v>906</v>
      </c>
      <c r="C65" s="18"/>
      <c r="D65" s="18"/>
      <c r="E65" s="18"/>
      <c r="F65" s="18"/>
      <c r="G65" s="18"/>
      <c r="H65" s="18"/>
    </row>
    <row r="66" spans="2:8">
      <c r="B66" s="115" t="s">
        <v>907</v>
      </c>
      <c r="C66" s="18"/>
      <c r="D66" s="18"/>
      <c r="E66" s="18"/>
      <c r="F66" s="18"/>
      <c r="G66" s="18"/>
      <c r="H66" s="732"/>
    </row>
  </sheetData>
  <mergeCells count="11">
    <mergeCell ref="B61:E61"/>
    <mergeCell ref="B5:H5"/>
    <mergeCell ref="B6:H6"/>
    <mergeCell ref="B7:H7"/>
    <mergeCell ref="B10:B13"/>
    <mergeCell ref="C10:C13"/>
    <mergeCell ref="D10:D13"/>
    <mergeCell ref="E10:E13"/>
    <mergeCell ref="F10:F13"/>
    <mergeCell ref="G10:G13"/>
    <mergeCell ref="H10:H13"/>
  </mergeCells>
  <hyperlinks>
    <hyperlink ref="A1" location="INDICE!A1" display="Indice"/>
  </hyperlinks>
  <printOptions horizontalCentered="1"/>
  <pageMargins left="0.39370078740157483" right="0.39370078740157483" top="0.19685039370078741" bottom="0.19685039370078741" header="0.15748031496062992" footer="0"/>
  <pageSetup paperSize="9" scale="59" orientation="portrait" r:id="rId1"/>
  <headerFooter scaleWithDoc="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3"/>
  <sheetViews>
    <sheetView showGridLines="0" showRuler="0" view="pageBreakPreview" zoomScale="85" zoomScaleSheetLayoutView="85" workbookViewId="0"/>
  </sheetViews>
  <sheetFormatPr baseColWidth="10" defaultColWidth="11.42578125" defaultRowHeight="12.75"/>
  <cols>
    <col min="1" max="1" width="5.85546875" style="7" bestFit="1" customWidth="1"/>
    <col min="2" max="2" width="10.5703125" style="7" customWidth="1"/>
    <col min="3" max="3" width="61.28515625" style="7" customWidth="1"/>
    <col min="4" max="4" width="17.5703125" style="7" customWidth="1"/>
    <col min="5" max="5" width="11.42578125" style="7"/>
    <col min="6" max="6" width="16.28515625" style="7" customWidth="1"/>
    <col min="7" max="7" width="17.85546875" style="7" customWidth="1"/>
    <col min="8" max="8" width="18.85546875" style="7" customWidth="1"/>
    <col min="9" max="16384" width="11.42578125" style="7"/>
  </cols>
  <sheetData>
    <row r="1" spans="1:8">
      <c r="A1" s="149" t="s">
        <v>302</v>
      </c>
    </row>
    <row r="2" spans="1:8" s="248" customFormat="1" ht="15" customHeight="1">
      <c r="A2" s="7"/>
      <c r="B2" s="3" t="s">
        <v>866</v>
      </c>
      <c r="C2" s="28"/>
      <c r="D2" s="28"/>
      <c r="E2" s="28"/>
      <c r="F2" s="28"/>
      <c r="G2" s="28"/>
      <c r="H2" s="420"/>
    </row>
    <row r="3" spans="1:8" s="248" customFormat="1" ht="15" customHeight="1">
      <c r="A3" s="7"/>
      <c r="B3" s="22" t="s">
        <v>412</v>
      </c>
      <c r="C3" s="28"/>
      <c r="D3" s="28"/>
      <c r="E3" s="28"/>
      <c r="F3" s="28"/>
      <c r="G3" s="28"/>
      <c r="H3" s="421"/>
    </row>
    <row r="4" spans="1:8" ht="15" customHeight="1">
      <c r="B4" s="28"/>
      <c r="C4" s="28"/>
      <c r="D4" s="28"/>
      <c r="E4" s="28"/>
      <c r="F4" s="28"/>
      <c r="G4" s="28"/>
      <c r="H4" s="421"/>
    </row>
    <row r="5" spans="1:8" ht="16.5">
      <c r="B5" s="1354" t="s">
        <v>541</v>
      </c>
      <c r="C5" s="1354"/>
      <c r="D5" s="1354"/>
      <c r="E5" s="1354"/>
      <c r="F5" s="1354"/>
      <c r="G5" s="1354"/>
      <c r="H5" s="1354"/>
    </row>
    <row r="6" spans="1:8" ht="14.25">
      <c r="B6" s="1355" t="s">
        <v>886</v>
      </c>
      <c r="C6" s="1355"/>
      <c r="D6" s="1355"/>
      <c r="E6" s="1355"/>
      <c r="F6" s="1355"/>
      <c r="G6" s="1355"/>
      <c r="H6" s="1355"/>
    </row>
    <row r="7" spans="1:8">
      <c r="B7" s="259"/>
      <c r="C7" s="28"/>
      <c r="D7" s="28"/>
      <c r="E7" s="28"/>
      <c r="F7" s="28"/>
      <c r="G7" s="28"/>
      <c r="H7" s="421"/>
    </row>
    <row r="8" spans="1:8" ht="13.5" thickBot="1">
      <c r="B8" s="28"/>
      <c r="C8" s="28"/>
      <c r="D8" s="422"/>
      <c r="E8" s="28"/>
      <c r="F8" s="28"/>
      <c r="G8" s="28"/>
      <c r="H8" s="423" t="s">
        <v>398</v>
      </c>
    </row>
    <row r="9" spans="1:8" s="253" customFormat="1" ht="13.5" thickTop="1">
      <c r="B9" s="1331" t="s">
        <v>399</v>
      </c>
      <c r="C9" s="1334" t="s">
        <v>394</v>
      </c>
      <c r="D9" s="1350" t="s">
        <v>317</v>
      </c>
      <c r="E9" s="1337" t="s">
        <v>395</v>
      </c>
      <c r="F9" s="1340" t="s">
        <v>400</v>
      </c>
      <c r="G9" s="1340" t="s">
        <v>451</v>
      </c>
      <c r="H9" s="1340" t="s">
        <v>452</v>
      </c>
    </row>
    <row r="10" spans="1:8" s="253" customFormat="1">
      <c r="B10" s="1332"/>
      <c r="C10" s="1335"/>
      <c r="D10" s="1351"/>
      <c r="E10" s="1338"/>
      <c r="F10" s="1341"/>
      <c r="G10" s="1341"/>
      <c r="H10" s="1341"/>
    </row>
    <row r="11" spans="1:8" s="253" customFormat="1">
      <c r="B11" s="1332"/>
      <c r="C11" s="1335"/>
      <c r="D11" s="1351"/>
      <c r="E11" s="1338"/>
      <c r="F11" s="1341"/>
      <c r="G11" s="1341"/>
      <c r="H11" s="1341"/>
    </row>
    <row r="12" spans="1:8" s="253" customFormat="1" ht="13.5" customHeight="1">
      <c r="B12" s="1332"/>
      <c r="C12" s="1335"/>
      <c r="D12" s="1351"/>
      <c r="E12" s="1338"/>
      <c r="F12" s="1341"/>
      <c r="G12" s="1341"/>
      <c r="H12" s="1341"/>
    </row>
    <row r="13" spans="1:8" s="253" customFormat="1">
      <c r="B13" s="1333"/>
      <c r="C13" s="1336"/>
      <c r="D13" s="1352"/>
      <c r="E13" s="1339"/>
      <c r="F13" s="1342"/>
      <c r="G13" s="1342"/>
      <c r="H13" s="1342"/>
    </row>
    <row r="14" spans="1:8" s="253" customFormat="1" ht="15.75">
      <c r="B14" s="256"/>
      <c r="C14" s="254"/>
      <c r="D14" s="255"/>
      <c r="E14" s="642"/>
      <c r="F14" s="591"/>
      <c r="G14" s="591"/>
      <c r="H14" s="591"/>
    </row>
    <row r="15" spans="1:8" s="1173" customFormat="1">
      <c r="B15" s="1174"/>
      <c r="C15" s="1178" t="s">
        <v>871</v>
      </c>
      <c r="D15" s="1177"/>
      <c r="E15" s="1175"/>
      <c r="F15" s="1197">
        <f>SUM(F17:F34)</f>
        <v>58771379.423840508</v>
      </c>
      <c r="G15" s="1197">
        <f t="shared" ref="G15:H15" si="0">SUM(G17:G34)</f>
        <v>58771379.423840508</v>
      </c>
      <c r="H15" s="1197">
        <f t="shared" si="0"/>
        <v>58771379.423840508</v>
      </c>
    </row>
    <row r="16" spans="1:8" s="1191" customFormat="1" ht="13.5">
      <c r="B16" s="257"/>
      <c r="C16" s="1192"/>
      <c r="D16" s="258"/>
      <c r="E16" s="643"/>
      <c r="F16" s="1198"/>
      <c r="G16" s="1198"/>
      <c r="H16" s="1198"/>
    </row>
    <row r="17" spans="2:9" s="1191" customFormat="1">
      <c r="B17" s="257">
        <v>39189</v>
      </c>
      <c r="C17" s="1165" t="s">
        <v>228</v>
      </c>
      <c r="D17" s="112">
        <v>7.0000000000000007E-2</v>
      </c>
      <c r="E17" s="535">
        <v>42842</v>
      </c>
      <c r="F17" s="1188">
        <v>6937652.858</v>
      </c>
      <c r="G17" s="1188">
        <v>6937652.858</v>
      </c>
      <c r="H17" s="1190">
        <v>6937652.858</v>
      </c>
      <c r="I17" s="1271"/>
    </row>
    <row r="18" spans="2:9" s="1191" customFormat="1">
      <c r="B18" s="257">
        <v>40876</v>
      </c>
      <c r="C18" s="1165" t="s">
        <v>143</v>
      </c>
      <c r="D18" s="112">
        <v>0.09</v>
      </c>
      <c r="E18" s="535">
        <v>43433</v>
      </c>
      <c r="F18" s="1188">
        <v>3374359.68</v>
      </c>
      <c r="G18" s="1188">
        <v>3374359.68</v>
      </c>
      <c r="H18" s="1190">
        <v>3374359.68</v>
      </c>
      <c r="I18" s="1271"/>
    </row>
    <row r="19" spans="2:9" s="1191" customFormat="1">
      <c r="B19" s="108">
        <v>40983</v>
      </c>
      <c r="C19" s="74" t="s">
        <v>144</v>
      </c>
      <c r="D19" s="112">
        <v>0.09</v>
      </c>
      <c r="E19" s="535">
        <v>43539</v>
      </c>
      <c r="F19" s="1188">
        <v>1899992.6029999999</v>
      </c>
      <c r="G19" s="1188">
        <v>1899992.6029999999</v>
      </c>
      <c r="H19" s="1190">
        <v>1899992.6029999999</v>
      </c>
      <c r="I19" s="1271"/>
    </row>
    <row r="20" spans="2:9" s="1191" customFormat="1">
      <c r="B20" s="108">
        <v>41766</v>
      </c>
      <c r="C20" s="74" t="s">
        <v>514</v>
      </c>
      <c r="D20" s="112">
        <v>8.7499999999999994E-2</v>
      </c>
      <c r="E20" s="535">
        <v>45419</v>
      </c>
      <c r="F20" s="1188">
        <v>7447609.5389999999</v>
      </c>
      <c r="G20" s="1188">
        <v>7447609.5389999999</v>
      </c>
      <c r="H20" s="1190">
        <v>7447609.5389999999</v>
      </c>
      <c r="I20" s="1271"/>
    </row>
    <row r="21" spans="2:9" s="1191" customFormat="1">
      <c r="B21" s="108">
        <v>42285</v>
      </c>
      <c r="C21" s="74" t="s">
        <v>575</v>
      </c>
      <c r="D21" s="112">
        <v>0.08</v>
      </c>
      <c r="E21" s="535">
        <v>44112</v>
      </c>
      <c r="F21" s="1188">
        <v>2847981.0950000002</v>
      </c>
      <c r="G21" s="1188">
        <v>2847981.0950000002</v>
      </c>
      <c r="H21" s="1190">
        <v>2847981.0950000002</v>
      </c>
      <c r="I21" s="1271"/>
    </row>
    <row r="22" spans="2:9" s="1191" customFormat="1">
      <c r="B22" s="108">
        <v>42368</v>
      </c>
      <c r="C22" s="74" t="s">
        <v>576</v>
      </c>
      <c r="D22" s="112">
        <v>7.7499999999999999E-2</v>
      </c>
      <c r="E22" s="535">
        <v>44925</v>
      </c>
      <c r="F22" s="1188">
        <v>4497753.4110000003</v>
      </c>
      <c r="G22" s="1188">
        <v>4497753.4110000003</v>
      </c>
      <c r="H22" s="1190">
        <v>4497753.4110000003</v>
      </c>
      <c r="I22" s="1271"/>
    </row>
    <row r="23" spans="2:9" s="1191" customFormat="1">
      <c r="B23" s="108">
        <v>42368</v>
      </c>
      <c r="C23" s="74" t="s">
        <v>577</v>
      </c>
      <c r="D23" s="112">
        <v>7.8750000000000001E-2</v>
      </c>
      <c r="E23" s="535">
        <v>46021</v>
      </c>
      <c r="F23" s="1188">
        <v>4510462.5750000002</v>
      </c>
      <c r="G23" s="1188">
        <v>4510462.5750000002</v>
      </c>
      <c r="H23" s="1190">
        <v>4510462.5750000002</v>
      </c>
      <c r="I23" s="1271"/>
    </row>
    <row r="24" spans="2:9" s="1191" customFormat="1">
      <c r="B24" s="108">
        <v>42368</v>
      </c>
      <c r="C24" s="74" t="s">
        <v>578</v>
      </c>
      <c r="D24" s="112">
        <v>7.8750000000000001E-2</v>
      </c>
      <c r="E24" s="535">
        <v>46751</v>
      </c>
      <c r="F24" s="1188">
        <v>4690499.5630000001</v>
      </c>
      <c r="G24" s="1188">
        <v>4690499.5630000001</v>
      </c>
      <c r="H24" s="1190">
        <v>4690499.5630000001</v>
      </c>
      <c r="I24" s="1271"/>
    </row>
    <row r="25" spans="2:9" s="1191" customFormat="1">
      <c r="B25" s="108">
        <v>42482</v>
      </c>
      <c r="C25" s="74" t="s">
        <v>711</v>
      </c>
      <c r="D25" s="112">
        <v>6.25E-2</v>
      </c>
      <c r="E25" s="535">
        <v>43577</v>
      </c>
      <c r="F25" s="1188">
        <v>2750000</v>
      </c>
      <c r="G25" s="1188">
        <v>2750000</v>
      </c>
      <c r="H25" s="1190">
        <v>2750000</v>
      </c>
      <c r="I25" s="1271"/>
    </row>
    <row r="26" spans="2:9" s="1191" customFormat="1">
      <c r="B26" s="108">
        <v>42482</v>
      </c>
      <c r="C26" s="74" t="s">
        <v>712</v>
      </c>
      <c r="D26" s="112">
        <v>6.8750000000000006E-2</v>
      </c>
      <c r="E26" s="535">
        <v>44308</v>
      </c>
      <c r="F26" s="1188">
        <v>4500000</v>
      </c>
      <c r="G26" s="1188">
        <v>4500000</v>
      </c>
      <c r="H26" s="1190">
        <v>4500000</v>
      </c>
      <c r="I26" s="1271"/>
    </row>
    <row r="27" spans="2:9" s="1191" customFormat="1">
      <c r="B27" s="108">
        <v>42482</v>
      </c>
      <c r="C27" s="74" t="s">
        <v>713</v>
      </c>
      <c r="D27" s="112">
        <v>7.4999999999999997E-2</v>
      </c>
      <c r="E27" s="535">
        <v>46134</v>
      </c>
      <c r="F27" s="1188">
        <v>6500000</v>
      </c>
      <c r="G27" s="1188">
        <v>6500000</v>
      </c>
      <c r="H27" s="1190">
        <v>6500000</v>
      </c>
      <c r="I27" s="1271"/>
    </row>
    <row r="28" spans="2:9" s="1191" customFormat="1">
      <c r="B28" s="108">
        <v>42482</v>
      </c>
      <c r="C28" s="74" t="s">
        <v>714</v>
      </c>
      <c r="D28" s="112">
        <v>7.6249999999999998E-2</v>
      </c>
      <c r="E28" s="535">
        <v>53439</v>
      </c>
      <c r="F28" s="1188">
        <v>2750000</v>
      </c>
      <c r="G28" s="1188">
        <v>2750000</v>
      </c>
      <c r="H28" s="1190">
        <v>2750000</v>
      </c>
      <c r="I28" s="1271"/>
    </row>
    <row r="29" spans="2:9" s="1191" customFormat="1">
      <c r="B29" s="108">
        <v>42587</v>
      </c>
      <c r="C29" s="74" t="s">
        <v>749</v>
      </c>
      <c r="D29" s="112">
        <v>0.01</v>
      </c>
      <c r="E29" s="535">
        <v>45143</v>
      </c>
      <c r="F29" s="1188">
        <v>661183.18400000001</v>
      </c>
      <c r="G29" s="1188">
        <v>661183.18400000001</v>
      </c>
      <c r="H29" s="1190">
        <v>661183.18400000001</v>
      </c>
      <c r="I29" s="1271"/>
    </row>
    <row r="30" spans="2:9" s="1191" customFormat="1">
      <c r="B30" s="108">
        <v>42557</v>
      </c>
      <c r="C30" s="74" t="s">
        <v>750</v>
      </c>
      <c r="D30" s="112">
        <v>6.6250000000000003E-2</v>
      </c>
      <c r="E30" s="535">
        <v>46940</v>
      </c>
      <c r="F30" s="1188">
        <v>1000000</v>
      </c>
      <c r="G30" s="1188">
        <v>1000000</v>
      </c>
      <c r="H30" s="1190">
        <v>1000000</v>
      </c>
      <c r="I30" s="1271"/>
    </row>
    <row r="31" spans="2:9" s="1191" customFormat="1">
      <c r="B31" s="108">
        <v>42587</v>
      </c>
      <c r="C31" s="74" t="s">
        <v>751</v>
      </c>
      <c r="D31" s="112" t="s">
        <v>531</v>
      </c>
      <c r="E31" s="535">
        <v>43682</v>
      </c>
      <c r="F31" s="1188">
        <v>22028.931</v>
      </c>
      <c r="G31" s="1188">
        <v>22028.931</v>
      </c>
      <c r="H31" s="1190">
        <v>22028.931</v>
      </c>
      <c r="I31" s="1271"/>
    </row>
    <row r="32" spans="2:9" s="1191" customFormat="1">
      <c r="B32" s="108">
        <v>42557</v>
      </c>
      <c r="C32" s="74" t="s">
        <v>752</v>
      </c>
      <c r="D32" s="112">
        <v>7.1249999999999994E-2</v>
      </c>
      <c r="E32" s="535">
        <v>49862</v>
      </c>
      <c r="F32" s="1188">
        <v>1750000</v>
      </c>
      <c r="G32" s="1188">
        <v>1750000</v>
      </c>
      <c r="H32" s="1190">
        <v>1750000</v>
      </c>
      <c r="I32" s="1271"/>
    </row>
    <row r="33" spans="2:11" s="1191" customFormat="1">
      <c r="B33" s="108">
        <v>42655</v>
      </c>
      <c r="C33" s="74" t="s">
        <v>908</v>
      </c>
      <c r="D33" s="112">
        <v>3.875E-2</v>
      </c>
      <c r="E33" s="535">
        <v>44576</v>
      </c>
      <c r="F33" s="1188">
        <v>1315927.9924202547</v>
      </c>
      <c r="G33" s="1188">
        <v>1315927.9924202547</v>
      </c>
      <c r="H33" s="1190">
        <v>1315927.9924202547</v>
      </c>
      <c r="I33" s="1271"/>
    </row>
    <row r="34" spans="2:11" s="1191" customFormat="1">
      <c r="B34" s="108">
        <v>42655</v>
      </c>
      <c r="C34" s="74" t="s">
        <v>909</v>
      </c>
      <c r="D34" s="112">
        <v>0.05</v>
      </c>
      <c r="E34" s="535">
        <v>46402</v>
      </c>
      <c r="F34" s="1188">
        <v>1315927.9924202547</v>
      </c>
      <c r="G34" s="1188">
        <v>1315927.9924202547</v>
      </c>
      <c r="H34" s="1190">
        <v>1315927.9924202547</v>
      </c>
      <c r="I34" s="1271"/>
    </row>
    <row r="35" spans="2:11" s="1191" customFormat="1">
      <c r="B35" s="256"/>
      <c r="C35" s="260"/>
      <c r="D35" s="255"/>
      <c r="E35" s="642"/>
      <c r="F35" s="1199"/>
      <c r="G35" s="1199"/>
      <c r="H35" s="1187"/>
      <c r="I35" s="1271"/>
    </row>
    <row r="36" spans="2:11" s="1173" customFormat="1">
      <c r="B36" s="1174"/>
      <c r="C36" s="1179" t="s">
        <v>593</v>
      </c>
      <c r="D36" s="1177"/>
      <c r="E36" s="1175"/>
      <c r="F36" s="1197">
        <f>+SUM(F38:F54)</f>
        <v>28130426.308207355</v>
      </c>
      <c r="G36" s="1197">
        <f t="shared" ref="G36:H36" si="1">+SUM(G38:G54)</f>
        <v>28130426.308207355</v>
      </c>
      <c r="H36" s="1197">
        <f t="shared" si="1"/>
        <v>33428876.467416003</v>
      </c>
      <c r="I36" s="1271"/>
    </row>
    <row r="37" spans="2:11" s="1191" customFormat="1" ht="13.5">
      <c r="B37" s="257"/>
      <c r="C37" s="1192"/>
      <c r="D37" s="258"/>
      <c r="E37" s="643"/>
      <c r="F37" s="1200"/>
      <c r="G37" s="1200"/>
      <c r="H37" s="1200"/>
      <c r="I37" s="1271"/>
    </row>
    <row r="38" spans="2:11" s="1191" customFormat="1">
      <c r="B38" s="108">
        <v>37986</v>
      </c>
      <c r="C38" s="94" t="s">
        <v>164</v>
      </c>
      <c r="D38" s="261">
        <v>2.5000000000000001E-2</v>
      </c>
      <c r="E38" s="535">
        <v>50770</v>
      </c>
      <c r="F38" s="1188">
        <v>5296689.1950000003</v>
      </c>
      <c r="G38" s="1188">
        <v>5296689.1950000003</v>
      </c>
      <c r="H38" s="1190">
        <v>5296689.1950000003</v>
      </c>
      <c r="I38" s="1271"/>
      <c r="J38" s="1193"/>
      <c r="K38" s="1193"/>
    </row>
    <row r="39" spans="2:11" s="1191" customFormat="1">
      <c r="B39" s="108">
        <v>37986</v>
      </c>
      <c r="C39" s="94" t="s">
        <v>165</v>
      </c>
      <c r="D39" s="261">
        <v>2.5000000000000001E-2</v>
      </c>
      <c r="E39" s="535">
        <v>50770</v>
      </c>
      <c r="F39" s="1188">
        <v>1229562.8419999999</v>
      </c>
      <c r="G39" s="1188">
        <v>1229562.8419999999</v>
      </c>
      <c r="H39" s="1190">
        <v>1229562.8419999999</v>
      </c>
      <c r="I39" s="1271"/>
      <c r="J39" s="1193"/>
      <c r="K39" s="1193"/>
    </row>
    <row r="40" spans="2:11" s="1191" customFormat="1">
      <c r="B40" s="108">
        <v>37986</v>
      </c>
      <c r="C40" s="94" t="s">
        <v>166</v>
      </c>
      <c r="D40" s="261">
        <v>2.5000000000000001E-2</v>
      </c>
      <c r="E40" s="535">
        <v>50770</v>
      </c>
      <c r="F40" s="1188">
        <v>96939.179000000004</v>
      </c>
      <c r="G40" s="1188">
        <v>96939.179000000004</v>
      </c>
      <c r="H40" s="1190">
        <v>96939.179000000004</v>
      </c>
      <c r="I40" s="1271"/>
      <c r="J40" s="1193"/>
      <c r="K40" s="1193"/>
    </row>
    <row r="41" spans="2:11" s="1191" customFormat="1">
      <c r="B41" s="108">
        <v>37986</v>
      </c>
      <c r="C41" s="94" t="s">
        <v>167</v>
      </c>
      <c r="D41" s="261">
        <v>2.5000000000000001E-2</v>
      </c>
      <c r="E41" s="535">
        <v>50770</v>
      </c>
      <c r="F41" s="1188">
        <v>71439.702000000005</v>
      </c>
      <c r="G41" s="1188">
        <v>71439.702000000005</v>
      </c>
      <c r="H41" s="1190">
        <v>71439.702000000005</v>
      </c>
      <c r="I41" s="1271"/>
      <c r="J41" s="1193"/>
      <c r="K41" s="1193"/>
    </row>
    <row r="42" spans="2:11" s="1191" customFormat="1">
      <c r="B42" s="108">
        <v>37986</v>
      </c>
      <c r="C42" s="94" t="s">
        <v>168</v>
      </c>
      <c r="D42" s="261">
        <v>2.2599999999999999E-2</v>
      </c>
      <c r="E42" s="535">
        <v>50770</v>
      </c>
      <c r="F42" s="1188">
        <v>5300465.4889988415</v>
      </c>
      <c r="G42" s="1188">
        <v>5300465.4889988415</v>
      </c>
      <c r="H42" s="1190">
        <v>5300465.4889988424</v>
      </c>
      <c r="I42" s="1271"/>
      <c r="J42" s="1193"/>
      <c r="K42" s="1193"/>
    </row>
    <row r="43" spans="2:11" s="1191" customFormat="1">
      <c r="B43" s="108">
        <v>37986</v>
      </c>
      <c r="C43" s="94" t="s">
        <v>169</v>
      </c>
      <c r="D43" s="261">
        <v>2.2599999999999999E-2</v>
      </c>
      <c r="E43" s="535">
        <v>50770</v>
      </c>
      <c r="F43" s="1188">
        <v>1514170.8916728077</v>
      </c>
      <c r="G43" s="1188">
        <v>1514170.8916728077</v>
      </c>
      <c r="H43" s="1190">
        <v>1514170.8916728077</v>
      </c>
      <c r="I43" s="1271"/>
      <c r="J43" s="1193"/>
      <c r="K43" s="1193"/>
    </row>
    <row r="44" spans="2:11" s="1191" customFormat="1">
      <c r="B44" s="108">
        <v>37986</v>
      </c>
      <c r="C44" s="94" t="s">
        <v>170</v>
      </c>
      <c r="D44" s="261">
        <v>4.4999999999999997E-3</v>
      </c>
      <c r="E44" s="535">
        <v>50770</v>
      </c>
      <c r="F44" s="1188">
        <v>147788.41807909607</v>
      </c>
      <c r="G44" s="1188">
        <v>147788.41807909607</v>
      </c>
      <c r="H44" s="1190">
        <v>147788.41807909604</v>
      </c>
      <c r="I44" s="1271"/>
      <c r="J44" s="1193"/>
      <c r="K44" s="1193"/>
    </row>
    <row r="45" spans="2:11" s="1191" customFormat="1">
      <c r="B45" s="108">
        <v>37986</v>
      </c>
      <c r="C45" s="94" t="s">
        <v>171</v>
      </c>
      <c r="D45" s="261">
        <v>4.4999999999999997E-3</v>
      </c>
      <c r="E45" s="535">
        <v>50770</v>
      </c>
      <c r="F45" s="1188">
        <v>7309.3905153227188</v>
      </c>
      <c r="G45" s="1188">
        <v>7309.3905153227188</v>
      </c>
      <c r="H45" s="1190">
        <v>7309.3905153227197</v>
      </c>
      <c r="I45" s="1271"/>
      <c r="J45" s="1193"/>
      <c r="K45" s="1193"/>
    </row>
    <row r="46" spans="2:11" s="1191" customFormat="1">
      <c r="B46" s="108">
        <v>37986</v>
      </c>
      <c r="C46" s="94" t="s">
        <v>172</v>
      </c>
      <c r="D46" s="112">
        <v>8.2799999999999999E-2</v>
      </c>
      <c r="E46" s="535">
        <v>48944</v>
      </c>
      <c r="F46" s="1188">
        <v>3048488.227</v>
      </c>
      <c r="G46" s="1188">
        <v>3048488.227</v>
      </c>
      <c r="H46" s="1190">
        <v>4274096.3368100002</v>
      </c>
      <c r="I46" s="1271"/>
      <c r="J46" s="1193"/>
      <c r="K46" s="1193"/>
    </row>
    <row r="47" spans="2:11" s="1191" customFormat="1">
      <c r="B47" s="108">
        <v>37986</v>
      </c>
      <c r="C47" s="94" t="s">
        <v>173</v>
      </c>
      <c r="D47" s="112">
        <v>8.2799999999999999E-2</v>
      </c>
      <c r="E47" s="535">
        <v>48944</v>
      </c>
      <c r="F47" s="1188">
        <v>4901085.5049999999</v>
      </c>
      <c r="G47" s="1188">
        <v>4901085.5049999999</v>
      </c>
      <c r="H47" s="1190">
        <v>6871508.1192600001</v>
      </c>
      <c r="I47" s="1271"/>
      <c r="J47" s="1193"/>
      <c r="K47" s="1193"/>
    </row>
    <row r="48" spans="2:11" s="1191" customFormat="1">
      <c r="B48" s="108">
        <v>37986</v>
      </c>
      <c r="C48" s="94" t="s">
        <v>174</v>
      </c>
      <c r="D48" s="112">
        <v>8.2799999999999999E-2</v>
      </c>
      <c r="E48" s="535">
        <v>48944</v>
      </c>
      <c r="F48" s="1188">
        <v>929895.88899999997</v>
      </c>
      <c r="G48" s="1188">
        <v>929895.88899999997</v>
      </c>
      <c r="H48" s="1190">
        <v>1303749.3724199999</v>
      </c>
      <c r="I48" s="1271"/>
      <c r="J48" s="1193"/>
      <c r="K48" s="1193"/>
    </row>
    <row r="49" spans="2:11" s="1191" customFormat="1">
      <c r="B49" s="108">
        <v>37986</v>
      </c>
      <c r="C49" s="94" t="s">
        <v>175</v>
      </c>
      <c r="D49" s="112">
        <v>8.2799999999999999E-2</v>
      </c>
      <c r="E49" s="535">
        <v>48944</v>
      </c>
      <c r="F49" s="1188">
        <v>131475.87</v>
      </c>
      <c r="G49" s="1188">
        <v>131475.87</v>
      </c>
      <c r="H49" s="1190">
        <v>184334.16581999999</v>
      </c>
      <c r="I49" s="1271"/>
      <c r="J49" s="1193"/>
      <c r="K49" s="1193"/>
    </row>
    <row r="50" spans="2:11" s="1191" customFormat="1">
      <c r="B50" s="108">
        <v>37986</v>
      </c>
      <c r="C50" s="94" t="s">
        <v>176</v>
      </c>
      <c r="D50" s="112">
        <v>7.8200000000000006E-2</v>
      </c>
      <c r="E50" s="535">
        <v>48944</v>
      </c>
      <c r="F50" s="1188">
        <v>2382883.0634803665</v>
      </c>
      <c r="G50" s="1188">
        <v>2382883.0634803665</v>
      </c>
      <c r="H50" s="1190">
        <v>3279094.2002947684</v>
      </c>
      <c r="I50" s="1271"/>
      <c r="J50" s="1193"/>
      <c r="K50" s="1193"/>
    </row>
    <row r="51" spans="2:11" s="1191" customFormat="1">
      <c r="B51" s="108">
        <v>37986</v>
      </c>
      <c r="C51" s="94" t="s">
        <v>177</v>
      </c>
      <c r="D51" s="112">
        <v>7.8200000000000006E-2</v>
      </c>
      <c r="E51" s="535">
        <v>48944</v>
      </c>
      <c r="F51" s="1188">
        <v>2036071.021160122</v>
      </c>
      <c r="G51" s="1188">
        <v>2036071.021160122</v>
      </c>
      <c r="H51" s="1190">
        <v>2801844.8656805977</v>
      </c>
      <c r="I51" s="1271"/>
      <c r="J51" s="1193"/>
      <c r="K51" s="1193"/>
    </row>
    <row r="52" spans="2:11" s="1191" customFormat="1">
      <c r="B52" s="108">
        <v>37986</v>
      </c>
      <c r="C52" s="94" t="s">
        <v>178</v>
      </c>
      <c r="D52" s="112">
        <v>4.3299999999999998E-2</v>
      </c>
      <c r="E52" s="535">
        <v>48944</v>
      </c>
      <c r="F52" s="1188">
        <v>48558.371854134566</v>
      </c>
      <c r="G52" s="1188">
        <v>48558.371854134566</v>
      </c>
      <c r="H52" s="1190">
        <v>58026.550269303203</v>
      </c>
      <c r="I52" s="1271"/>
      <c r="J52" s="1193"/>
      <c r="K52" s="1193"/>
    </row>
    <row r="53" spans="2:11" s="1191" customFormat="1">
      <c r="B53" s="108">
        <v>37986</v>
      </c>
      <c r="C53" s="94" t="s">
        <v>179</v>
      </c>
      <c r="D53" s="112">
        <v>4.3299999999999998E-2</v>
      </c>
      <c r="E53" s="535">
        <v>48944</v>
      </c>
      <c r="F53" s="1188">
        <v>21819.551446670092</v>
      </c>
      <c r="G53" s="1188">
        <v>21819.551446670092</v>
      </c>
      <c r="H53" s="1190">
        <v>26074.04759527478</v>
      </c>
      <c r="I53" s="1271"/>
      <c r="J53" s="1193"/>
      <c r="K53" s="1193"/>
    </row>
    <row r="54" spans="2:11" s="1191" customFormat="1">
      <c r="B54" s="108">
        <v>40331</v>
      </c>
      <c r="C54" s="94" t="s">
        <v>180</v>
      </c>
      <c r="D54" s="112">
        <v>8.7499999999999994E-2</v>
      </c>
      <c r="E54" s="535">
        <v>42888</v>
      </c>
      <c r="F54" s="1188">
        <v>965783.70200000005</v>
      </c>
      <c r="G54" s="1188">
        <v>965783.70200000005</v>
      </c>
      <c r="H54" s="1190">
        <v>965783.70200000005</v>
      </c>
      <c r="I54" s="1271"/>
      <c r="J54" s="1193"/>
      <c r="K54" s="1193"/>
    </row>
    <row r="55" spans="2:11" s="1191" customFormat="1">
      <c r="B55" s="108"/>
      <c r="C55" s="262"/>
      <c r="D55" s="255"/>
      <c r="E55" s="642"/>
      <c r="F55" s="1199"/>
      <c r="G55" s="1199"/>
      <c r="H55" s="1187"/>
      <c r="I55" s="1271"/>
    </row>
    <row r="56" spans="2:11" s="1173" customFormat="1">
      <c r="B56" s="1174"/>
      <c r="C56" s="1179" t="s">
        <v>303</v>
      </c>
      <c r="D56" s="1177"/>
      <c r="E56" s="1175"/>
      <c r="F56" s="1197">
        <f>SUM(F58:F72)</f>
        <v>9544501.3339999989</v>
      </c>
      <c r="G56" s="1197">
        <f t="shared" ref="G56:H56" si="2">SUM(G58:G72)</f>
        <v>9544501.3339999989</v>
      </c>
      <c r="H56" s="1197">
        <f t="shared" si="2"/>
        <v>9544501.3339999989</v>
      </c>
      <c r="I56" s="1271"/>
    </row>
    <row r="57" spans="2:11" s="1191" customFormat="1" ht="13.5">
      <c r="B57" s="257"/>
      <c r="C57" s="1192"/>
      <c r="D57" s="258"/>
      <c r="E57" s="643"/>
      <c r="F57" s="1200"/>
      <c r="G57" s="1200"/>
      <c r="H57" s="1200"/>
      <c r="I57" s="1271"/>
    </row>
    <row r="58" spans="2:11" s="1191" customFormat="1">
      <c r="B58" s="257">
        <v>42542</v>
      </c>
      <c r="C58" s="94" t="s">
        <v>715</v>
      </c>
      <c r="D58" s="112" t="s">
        <v>531</v>
      </c>
      <c r="E58" s="535">
        <v>42786</v>
      </c>
      <c r="F58" s="1188">
        <v>1045377.258</v>
      </c>
      <c r="G58" s="1188">
        <v>1045377.258</v>
      </c>
      <c r="H58" s="1190">
        <v>1045377.258</v>
      </c>
      <c r="I58" s="1271"/>
      <c r="J58" s="1193"/>
      <c r="K58" s="1193"/>
    </row>
    <row r="59" spans="2:11" s="1191" customFormat="1">
      <c r="B59" s="257">
        <v>42545</v>
      </c>
      <c r="C59" s="94" t="s">
        <v>716</v>
      </c>
      <c r="D59" s="112">
        <v>0.04</v>
      </c>
      <c r="E59" s="535">
        <v>42909</v>
      </c>
      <c r="F59" s="1188">
        <v>36906.839</v>
      </c>
      <c r="G59" s="1188">
        <v>36906.839</v>
      </c>
      <c r="H59" s="1190">
        <v>36906.839</v>
      </c>
      <c r="I59" s="1271"/>
      <c r="J59" s="1193"/>
      <c r="K59" s="1193"/>
    </row>
    <row r="60" spans="2:11" s="1191" customFormat="1">
      <c r="B60" s="257">
        <v>42545</v>
      </c>
      <c r="C60" s="94" t="s">
        <v>717</v>
      </c>
      <c r="D60" s="112">
        <v>4.2000000000000003E-2</v>
      </c>
      <c r="E60" s="535">
        <v>42909</v>
      </c>
      <c r="F60" s="1188">
        <v>660500</v>
      </c>
      <c r="G60" s="1188">
        <v>660500</v>
      </c>
      <c r="H60" s="1190">
        <v>660500</v>
      </c>
      <c r="I60" s="1271"/>
      <c r="J60" s="1193"/>
      <c r="K60" s="1193"/>
    </row>
    <row r="61" spans="2:11" s="1191" customFormat="1">
      <c r="B61" s="257">
        <v>42604</v>
      </c>
      <c r="C61" s="94" t="s">
        <v>753</v>
      </c>
      <c r="D61" s="112" t="s">
        <v>531</v>
      </c>
      <c r="E61" s="535">
        <v>42863</v>
      </c>
      <c r="F61" s="1188">
        <v>491107.179</v>
      </c>
      <c r="G61" s="1188">
        <v>491107.179</v>
      </c>
      <c r="H61" s="1190">
        <v>491107.179</v>
      </c>
      <c r="I61" s="1271"/>
      <c r="J61" s="1193"/>
      <c r="K61" s="1193"/>
    </row>
    <row r="62" spans="2:11" s="1191" customFormat="1">
      <c r="B62" s="257">
        <v>42563</v>
      </c>
      <c r="C62" s="94" t="s">
        <v>754</v>
      </c>
      <c r="D62" s="112" t="s">
        <v>531</v>
      </c>
      <c r="E62" s="535">
        <v>42751</v>
      </c>
      <c r="F62" s="1188">
        <v>496045.91700000002</v>
      </c>
      <c r="G62" s="1188">
        <v>496045.91700000002</v>
      </c>
      <c r="H62" s="1190">
        <v>496045.91700000002</v>
      </c>
      <c r="I62" s="1271"/>
      <c r="J62" s="1193"/>
      <c r="K62" s="1193"/>
    </row>
    <row r="63" spans="2:11" s="1191" customFormat="1">
      <c r="B63" s="257">
        <v>42563</v>
      </c>
      <c r="C63" s="94" t="s">
        <v>755</v>
      </c>
      <c r="D63" s="112" t="s">
        <v>531</v>
      </c>
      <c r="E63" s="535">
        <v>42919</v>
      </c>
      <c r="F63" s="1188">
        <v>299999.685</v>
      </c>
      <c r="G63" s="1188">
        <v>299999.685</v>
      </c>
      <c r="H63" s="1190">
        <v>299999.685</v>
      </c>
      <c r="I63" s="1271"/>
      <c r="J63" s="1193"/>
      <c r="K63" s="1193"/>
    </row>
    <row r="64" spans="2:11" s="1191" customFormat="1">
      <c r="B64" s="257">
        <v>42584</v>
      </c>
      <c r="C64" s="94" t="s">
        <v>756</v>
      </c>
      <c r="D64" s="112">
        <v>3.2000000000000001E-2</v>
      </c>
      <c r="E64" s="535">
        <v>42766</v>
      </c>
      <c r="F64" s="1188">
        <v>47726.504000000001</v>
      </c>
      <c r="G64" s="1188">
        <v>47726.504000000001</v>
      </c>
      <c r="H64" s="1190">
        <v>47726.504000000001</v>
      </c>
      <c r="I64" s="1271"/>
      <c r="J64" s="1193"/>
      <c r="K64" s="1193"/>
    </row>
    <row r="65" spans="2:11" s="1191" customFormat="1">
      <c r="B65" s="257">
        <v>42723</v>
      </c>
      <c r="C65" s="94" t="s">
        <v>910</v>
      </c>
      <c r="D65" s="112" t="s">
        <v>531</v>
      </c>
      <c r="E65" s="535">
        <v>42828</v>
      </c>
      <c r="F65" s="1188">
        <v>1459226.159</v>
      </c>
      <c r="G65" s="1188">
        <v>1459226.159</v>
      </c>
      <c r="H65" s="1190">
        <v>1459226.159</v>
      </c>
      <c r="I65" s="1271"/>
      <c r="J65" s="1193"/>
      <c r="K65" s="1193"/>
    </row>
    <row r="66" spans="2:11" s="1191" customFormat="1">
      <c r="B66" s="257">
        <v>42695</v>
      </c>
      <c r="C66" s="94" t="s">
        <v>911</v>
      </c>
      <c r="D66" s="112" t="s">
        <v>531</v>
      </c>
      <c r="E66" s="535">
        <v>42800</v>
      </c>
      <c r="F66" s="1188">
        <v>786367.08299999998</v>
      </c>
      <c r="G66" s="1188">
        <v>786367.08299999998</v>
      </c>
      <c r="H66" s="1190">
        <v>786367.08299999998</v>
      </c>
      <c r="I66" s="1271"/>
      <c r="J66" s="1193"/>
      <c r="K66" s="1193"/>
    </row>
    <row r="67" spans="2:11" s="1191" customFormat="1">
      <c r="B67" s="257">
        <v>42696</v>
      </c>
      <c r="C67" s="94" t="s">
        <v>912</v>
      </c>
      <c r="D67" s="112" t="s">
        <v>531</v>
      </c>
      <c r="E67" s="535">
        <v>42786</v>
      </c>
      <c r="F67" s="1188">
        <v>500000</v>
      </c>
      <c r="G67" s="1188">
        <v>500000</v>
      </c>
      <c r="H67" s="1190">
        <v>500000</v>
      </c>
      <c r="I67" s="1271"/>
      <c r="J67" s="1193"/>
      <c r="K67" s="1193"/>
    </row>
    <row r="68" spans="2:11" s="1191" customFormat="1">
      <c r="B68" s="257">
        <v>42709</v>
      </c>
      <c r="C68" s="94" t="s">
        <v>913</v>
      </c>
      <c r="D68" s="112" t="s">
        <v>531</v>
      </c>
      <c r="E68" s="535">
        <v>42814</v>
      </c>
      <c r="F68" s="1188">
        <v>1766303.2649999999</v>
      </c>
      <c r="G68" s="1188">
        <v>1766303.2649999999</v>
      </c>
      <c r="H68" s="1190">
        <v>1766303.2649999999</v>
      </c>
      <c r="I68" s="1271"/>
      <c r="J68" s="1193"/>
      <c r="K68" s="1193"/>
    </row>
    <row r="69" spans="2:11" s="1191" customFormat="1">
      <c r="B69" s="257">
        <v>42646</v>
      </c>
      <c r="C69" s="94" t="s">
        <v>914</v>
      </c>
      <c r="D69" s="112" t="s">
        <v>531</v>
      </c>
      <c r="E69" s="535">
        <v>42765</v>
      </c>
      <c r="F69" s="1188">
        <v>1300255.557</v>
      </c>
      <c r="G69" s="1188">
        <v>1300255.557</v>
      </c>
      <c r="H69" s="1190">
        <v>1300255.557</v>
      </c>
      <c r="I69" s="1271"/>
      <c r="J69" s="1193"/>
      <c r="K69" s="1193"/>
    </row>
    <row r="70" spans="2:11" s="1191" customFormat="1">
      <c r="B70" s="257">
        <v>42733</v>
      </c>
      <c r="C70" s="94" t="s">
        <v>915</v>
      </c>
      <c r="D70" s="112" t="s">
        <v>531</v>
      </c>
      <c r="E70" s="535">
        <v>42823</v>
      </c>
      <c r="F70" s="1188">
        <v>450000</v>
      </c>
      <c r="G70" s="1188">
        <v>450000</v>
      </c>
      <c r="H70" s="1190">
        <v>450000</v>
      </c>
      <c r="I70" s="1271"/>
      <c r="J70" s="1193"/>
      <c r="K70" s="1193"/>
    </row>
    <row r="71" spans="2:11" s="1191" customFormat="1">
      <c r="B71" s="257">
        <v>42732</v>
      </c>
      <c r="C71" s="94" t="s">
        <v>916</v>
      </c>
      <c r="D71" s="112">
        <v>0.03</v>
      </c>
      <c r="E71" s="535">
        <v>42909</v>
      </c>
      <c r="F71" s="1188">
        <v>4685.8879999999999</v>
      </c>
      <c r="G71" s="1188">
        <v>4685.8879999999999</v>
      </c>
      <c r="H71" s="1190">
        <v>4685.8879999999999</v>
      </c>
      <c r="I71" s="1271"/>
      <c r="J71" s="1193"/>
      <c r="K71" s="1193"/>
    </row>
    <row r="72" spans="2:11" s="1191" customFormat="1">
      <c r="B72" s="257">
        <v>42683</v>
      </c>
      <c r="C72" s="94" t="s">
        <v>917</v>
      </c>
      <c r="D72" s="112" t="s">
        <v>531</v>
      </c>
      <c r="E72" s="535">
        <v>42773</v>
      </c>
      <c r="F72" s="1188">
        <v>200000</v>
      </c>
      <c r="G72" s="1188">
        <v>200000</v>
      </c>
      <c r="H72" s="1190">
        <v>200000</v>
      </c>
      <c r="I72" s="1271"/>
      <c r="J72" s="1193"/>
      <c r="K72" s="1193"/>
    </row>
    <row r="73" spans="2:11" s="1191" customFormat="1">
      <c r="B73" s="257"/>
      <c r="C73" s="94"/>
      <c r="D73" s="112"/>
      <c r="E73" s="535"/>
      <c r="F73" s="1188"/>
      <c r="G73" s="1188"/>
      <c r="H73" s="1190"/>
      <c r="I73" s="1271"/>
    </row>
    <row r="74" spans="2:11" s="1173" customFormat="1">
      <c r="B74" s="1174"/>
      <c r="C74" s="1179" t="s">
        <v>181</v>
      </c>
      <c r="D74" s="1177"/>
      <c r="E74" s="1175"/>
      <c r="F74" s="1197">
        <f>SUM(F76:F85)</f>
        <v>48686590.825839996</v>
      </c>
      <c r="G74" s="1197">
        <f t="shared" ref="G74:H74" si="3">SUM(G76:G85)</f>
        <v>48686590.825839996</v>
      </c>
      <c r="H74" s="1197">
        <f t="shared" si="3"/>
        <v>48686590.825839996</v>
      </c>
      <c r="I74" s="1271"/>
      <c r="J74" s="1176"/>
      <c r="K74" s="1176"/>
    </row>
    <row r="75" spans="2:11" s="1191" customFormat="1" ht="13.5">
      <c r="B75" s="257"/>
      <c r="C75" s="1192"/>
      <c r="D75" s="258"/>
      <c r="E75" s="643"/>
      <c r="F75" s="1200"/>
      <c r="G75" s="1200"/>
      <c r="H75" s="1200"/>
      <c r="I75" s="1271"/>
    </row>
    <row r="76" spans="2:11" s="1191" customFormat="1">
      <c r="B76" s="108">
        <v>40550</v>
      </c>
      <c r="C76" s="94" t="s">
        <v>532</v>
      </c>
      <c r="D76" s="255" t="s">
        <v>311</v>
      </c>
      <c r="E76" s="535">
        <v>44203</v>
      </c>
      <c r="F76" s="1188">
        <v>7504000</v>
      </c>
      <c r="G76" s="1188">
        <v>7504000</v>
      </c>
      <c r="H76" s="1190">
        <v>7504000</v>
      </c>
      <c r="I76" s="1271"/>
      <c r="J76" s="1193"/>
      <c r="K76" s="1193"/>
    </row>
    <row r="77" spans="2:11" s="1191" customFormat="1">
      <c r="B77" s="108">
        <v>41019</v>
      </c>
      <c r="C77" s="94" t="s">
        <v>533</v>
      </c>
      <c r="D77" s="255" t="s">
        <v>311</v>
      </c>
      <c r="E77" s="535">
        <v>44671</v>
      </c>
      <c r="F77" s="1188">
        <v>5674000</v>
      </c>
      <c r="G77" s="1188">
        <v>5674000</v>
      </c>
      <c r="H77" s="1190">
        <v>5674000</v>
      </c>
      <c r="I77" s="1271"/>
      <c r="J77" s="1193"/>
      <c r="K77" s="1193"/>
    </row>
    <row r="78" spans="2:11" s="1191" customFormat="1">
      <c r="B78" s="108">
        <v>41290</v>
      </c>
      <c r="C78" s="94" t="s">
        <v>534</v>
      </c>
      <c r="D78" s="255" t="s">
        <v>311</v>
      </c>
      <c r="E78" s="535">
        <v>44942</v>
      </c>
      <c r="F78" s="1188">
        <v>7132655.0123900007</v>
      </c>
      <c r="G78" s="1188">
        <v>7132655.0123900007</v>
      </c>
      <c r="H78" s="1190">
        <v>7132655.0123900007</v>
      </c>
      <c r="I78" s="1271"/>
      <c r="J78" s="1193"/>
      <c r="K78" s="1193"/>
    </row>
    <row r="79" spans="2:11" s="1191" customFormat="1">
      <c r="B79" s="108">
        <v>41669</v>
      </c>
      <c r="C79" s="94" t="s">
        <v>535</v>
      </c>
      <c r="D79" s="255" t="s">
        <v>311</v>
      </c>
      <c r="E79" s="535">
        <v>45321</v>
      </c>
      <c r="F79" s="1188">
        <v>7896764.892</v>
      </c>
      <c r="G79" s="1188">
        <v>7896764.892</v>
      </c>
      <c r="H79" s="1190">
        <v>7896764.892</v>
      </c>
      <c r="I79" s="1271"/>
      <c r="J79" s="1193"/>
      <c r="K79" s="1193"/>
    </row>
    <row r="80" spans="2:11" s="1191" customFormat="1">
      <c r="B80" s="108">
        <v>42156</v>
      </c>
      <c r="C80" s="94" t="s">
        <v>544</v>
      </c>
      <c r="D80" s="255" t="s">
        <v>311</v>
      </c>
      <c r="E80" s="535">
        <v>45809</v>
      </c>
      <c r="F80" s="1188">
        <v>10562539.717</v>
      </c>
      <c r="G80" s="1188">
        <v>10562539.717</v>
      </c>
      <c r="H80" s="1190">
        <v>10562539.717</v>
      </c>
      <c r="I80" s="1271"/>
      <c r="J80" s="1193"/>
      <c r="K80" s="1193"/>
    </row>
    <row r="81" spans="2:11" s="1191" customFormat="1">
      <c r="B81" s="108">
        <v>40616</v>
      </c>
      <c r="C81" s="94" t="s">
        <v>536</v>
      </c>
      <c r="D81" s="255" t="s">
        <v>311</v>
      </c>
      <c r="E81" s="535">
        <v>44269</v>
      </c>
      <c r="F81" s="1188">
        <v>2121386.4849999999</v>
      </c>
      <c r="G81" s="1188">
        <v>2121386.4849999999</v>
      </c>
      <c r="H81" s="1190">
        <v>2121386.4849999999</v>
      </c>
      <c r="I81" s="1271"/>
      <c r="J81" s="1193"/>
      <c r="K81" s="1193"/>
    </row>
    <row r="82" spans="2:11" s="1191" customFormat="1">
      <c r="B82" s="108">
        <v>41088</v>
      </c>
      <c r="C82" s="94" t="s">
        <v>537</v>
      </c>
      <c r="D82" s="255" t="s">
        <v>311</v>
      </c>
      <c r="E82" s="535">
        <v>44740</v>
      </c>
      <c r="F82" s="1188">
        <v>2083648.0260000001</v>
      </c>
      <c r="G82" s="1188">
        <v>2083648.0260000001</v>
      </c>
      <c r="H82" s="1190">
        <v>2083648.0260000001</v>
      </c>
      <c r="I82" s="1271"/>
      <c r="J82" s="1193"/>
      <c r="K82" s="1193"/>
    </row>
    <row r="83" spans="2:11" s="1191" customFormat="1">
      <c r="B83" s="108">
        <v>41502</v>
      </c>
      <c r="C83" s="94" t="s">
        <v>538</v>
      </c>
      <c r="D83" s="255" t="s">
        <v>311</v>
      </c>
      <c r="E83" s="535">
        <v>45154</v>
      </c>
      <c r="F83" s="1188">
        <v>2292296.7674499997</v>
      </c>
      <c r="G83" s="1188">
        <v>2292296.7674499997</v>
      </c>
      <c r="H83" s="1190">
        <v>2292296.7674499997</v>
      </c>
      <c r="I83" s="1271"/>
      <c r="J83" s="1193"/>
      <c r="K83" s="1193"/>
    </row>
    <row r="84" spans="2:11" s="1191" customFormat="1">
      <c r="B84" s="108">
        <v>41876</v>
      </c>
      <c r="C84" s="94" t="s">
        <v>539</v>
      </c>
      <c r="D84" s="255" t="s">
        <v>311</v>
      </c>
      <c r="E84" s="535">
        <v>45529</v>
      </c>
      <c r="F84" s="1188">
        <v>3043000</v>
      </c>
      <c r="G84" s="1188">
        <v>3043000</v>
      </c>
      <c r="H84" s="1190">
        <v>3043000</v>
      </c>
      <c r="I84" s="1271"/>
      <c r="J84" s="1193"/>
      <c r="K84" s="1193"/>
    </row>
    <row r="85" spans="2:11" s="1191" customFormat="1">
      <c r="B85" s="108">
        <v>42489</v>
      </c>
      <c r="C85" s="94" t="s">
        <v>757</v>
      </c>
      <c r="D85" s="255" t="s">
        <v>311</v>
      </c>
      <c r="E85" s="535">
        <v>46141</v>
      </c>
      <c r="F85" s="1188">
        <v>376299.92599999998</v>
      </c>
      <c r="G85" s="1188">
        <v>376299.92599999998</v>
      </c>
      <c r="H85" s="1190">
        <v>376299.92599999998</v>
      </c>
      <c r="I85" s="1271"/>
      <c r="J85" s="1193"/>
      <c r="K85" s="1193"/>
    </row>
    <row r="86" spans="2:11" s="1191" customFormat="1">
      <c r="B86" s="108"/>
      <c r="C86" s="94"/>
      <c r="D86" s="255"/>
      <c r="E86" s="633"/>
      <c r="F86" s="1188"/>
      <c r="G86" s="1188"/>
      <c r="H86" s="1190"/>
      <c r="I86" s="1271"/>
    </row>
    <row r="87" spans="2:11" s="1173" customFormat="1">
      <c r="B87" s="1174"/>
      <c r="C87" s="1179" t="s">
        <v>482</v>
      </c>
      <c r="D87" s="1177"/>
      <c r="E87" s="1175"/>
      <c r="F87" s="1197">
        <f>+SUM(F88:F89)</f>
        <v>123465.79566</v>
      </c>
      <c r="G87" s="1197">
        <f t="shared" ref="G87" si="4">+SUM(G88:G89)</f>
        <v>123465.79566</v>
      </c>
      <c r="H87" s="1197">
        <f>+SUM(H88:H89)</f>
        <v>123465.79566</v>
      </c>
      <c r="I87" s="1271"/>
      <c r="J87" s="1176"/>
      <c r="K87" s="1176"/>
    </row>
    <row r="88" spans="2:11" s="1191" customFormat="1" ht="13.5">
      <c r="B88" s="257"/>
      <c r="C88" s="1194"/>
      <c r="D88" s="258"/>
      <c r="E88" s="643"/>
      <c r="F88" s="1198"/>
      <c r="G88" s="1198"/>
      <c r="H88" s="1198"/>
      <c r="I88" s="1271"/>
    </row>
    <row r="89" spans="2:11" s="1191" customFormat="1">
      <c r="B89" s="257">
        <v>40947</v>
      </c>
      <c r="C89" s="1195" t="s">
        <v>484</v>
      </c>
      <c r="D89" s="424" t="s">
        <v>77</v>
      </c>
      <c r="E89" s="535">
        <v>44376</v>
      </c>
      <c r="F89" s="1199">
        <v>123465.79566</v>
      </c>
      <c r="G89" s="1199">
        <v>123465.79566</v>
      </c>
      <c r="H89" s="1190">
        <v>123465.79566</v>
      </c>
      <c r="I89" s="1271"/>
      <c r="J89" s="1193"/>
      <c r="K89" s="1193"/>
    </row>
    <row r="90" spans="2:11" s="1191" customFormat="1">
      <c r="B90" s="256"/>
      <c r="C90" s="94"/>
      <c r="D90" s="255"/>
      <c r="E90" s="642"/>
      <c r="F90" s="1199"/>
      <c r="G90" s="1199"/>
      <c r="H90" s="1187"/>
      <c r="I90" s="1271"/>
    </row>
    <row r="91" spans="2:11" s="1173" customFormat="1">
      <c r="B91" s="1174"/>
      <c r="C91" s="1179" t="s">
        <v>307</v>
      </c>
      <c r="D91" s="1177"/>
      <c r="E91" s="1175"/>
      <c r="F91" s="1197"/>
      <c r="G91" s="1197"/>
      <c r="H91" s="1197">
        <v>15371.004619999998</v>
      </c>
      <c r="I91" s="1271"/>
      <c r="J91" s="1176"/>
      <c r="K91" s="1176"/>
    </row>
    <row r="92" spans="2:11" s="1191" customFormat="1" ht="14.25" thickBot="1">
      <c r="B92" s="425"/>
      <c r="C92" s="1196"/>
      <c r="D92" s="426"/>
      <c r="E92" s="644"/>
      <c r="F92" s="1201"/>
      <c r="G92" s="1201"/>
      <c r="H92" s="1201"/>
      <c r="I92" s="1271"/>
    </row>
    <row r="93" spans="2:11" s="253" customFormat="1" ht="17.25" thickTop="1" thickBot="1">
      <c r="B93" s="249"/>
      <c r="C93" s="1353" t="s">
        <v>388</v>
      </c>
      <c r="D93" s="1353"/>
      <c r="E93" s="1353"/>
      <c r="F93" s="1202">
        <f>+F91+F36+F15+F74+F56+F87</f>
        <v>145256363.68754783</v>
      </c>
      <c r="G93" s="1202">
        <f t="shared" ref="G93:H93" si="5">+G91+G36+G15+G74+G56+G87</f>
        <v>145256363.68754783</v>
      </c>
      <c r="H93" s="1202">
        <f t="shared" si="5"/>
        <v>150570184.8513765</v>
      </c>
      <c r="I93" s="1271"/>
    </row>
    <row r="94" spans="2:11" s="253" customFormat="1" ht="13.5" thickTop="1">
      <c r="B94" s="74"/>
      <c r="C94" s="28"/>
      <c r="D94" s="263"/>
      <c r="E94" s="264"/>
      <c r="F94" s="28"/>
      <c r="G94" s="28"/>
      <c r="H94" s="421"/>
      <c r="I94" s="1271"/>
    </row>
    <row r="95" spans="2:11" s="253" customFormat="1">
      <c r="B95" s="115" t="s">
        <v>918</v>
      </c>
      <c r="C95" s="28"/>
      <c r="D95" s="263"/>
      <c r="E95" s="264"/>
      <c r="F95" s="484"/>
      <c r="G95" s="484"/>
      <c r="H95" s="484"/>
      <c r="I95" s="1271"/>
    </row>
    <row r="96" spans="2:11" s="253" customFormat="1">
      <c r="B96" s="115" t="s">
        <v>919</v>
      </c>
      <c r="C96" s="28"/>
      <c r="D96" s="263"/>
      <c r="E96" s="265"/>
      <c r="F96" s="28"/>
      <c r="G96" s="28"/>
      <c r="H96" s="43"/>
      <c r="I96" s="1271"/>
    </row>
    <row r="97" spans="2:9" s="253" customFormat="1">
      <c r="B97" s="28"/>
      <c r="C97" s="28"/>
      <c r="D97" s="28"/>
      <c r="E97" s="265"/>
      <c r="F97" s="28"/>
      <c r="G97" s="28"/>
      <c r="H97" s="421"/>
      <c r="I97" s="1271"/>
    </row>
    <row r="98" spans="2:9" s="253" customFormat="1">
      <c r="B98" s="115"/>
      <c r="C98" s="28"/>
      <c r="D98" s="263"/>
      <c r="E98" s="264"/>
      <c r="F98" s="44"/>
      <c r="G98" s="44"/>
      <c r="H98" s="44"/>
      <c r="I98" s="1271"/>
    </row>
    <row r="99" spans="2:9" s="253" customFormat="1">
      <c r="B99" s="115"/>
      <c r="C99" s="28"/>
      <c r="D99" s="263"/>
      <c r="E99" s="265"/>
      <c r="F99" s="28"/>
      <c r="G99" s="28"/>
      <c r="H99" s="43"/>
      <c r="I99" s="1271"/>
    </row>
    <row r="100" spans="2:9" s="253" customFormat="1">
      <c r="B100" s="28"/>
      <c r="C100" s="28"/>
      <c r="D100" s="28"/>
      <c r="E100" s="265"/>
      <c r="F100" s="28"/>
      <c r="G100" s="28"/>
      <c r="H100" s="45"/>
      <c r="I100" s="1271"/>
    </row>
    <row r="101" spans="2:9" s="253" customFormat="1">
      <c r="B101" s="74"/>
      <c r="C101" s="28"/>
      <c r="D101" s="28"/>
      <c r="E101" s="264"/>
      <c r="F101" s="28"/>
      <c r="G101" s="28"/>
      <c r="H101" s="45"/>
      <c r="I101" s="1271"/>
    </row>
    <row r="102" spans="2:9" s="253" customFormat="1">
      <c r="F102" s="28"/>
      <c r="G102" s="28"/>
      <c r="H102" s="45"/>
      <c r="I102" s="1271"/>
    </row>
    <row r="103" spans="2:9" s="253" customFormat="1">
      <c r="F103" s="28"/>
      <c r="G103" s="28"/>
      <c r="H103" s="45"/>
      <c r="I103" s="1271"/>
    </row>
    <row r="104" spans="2:9" s="253" customFormat="1">
      <c r="I104" s="1271"/>
    </row>
    <row r="105" spans="2:9" s="253" customFormat="1">
      <c r="I105" s="1271"/>
    </row>
    <row r="106" spans="2:9" s="253" customFormat="1">
      <c r="I106" s="1271"/>
    </row>
    <row r="107" spans="2:9" s="253" customFormat="1">
      <c r="C107" s="28"/>
      <c r="D107" s="28"/>
      <c r="E107" s="264"/>
      <c r="I107" s="1271"/>
    </row>
    <row r="108" spans="2:9" s="253" customFormat="1">
      <c r="C108" s="28"/>
      <c r="D108" s="28"/>
      <c r="E108" s="264"/>
      <c r="I108" s="1271"/>
    </row>
    <row r="109" spans="2:9" s="253" customFormat="1">
      <c r="I109" s="1271"/>
    </row>
    <row r="110" spans="2:9" s="253" customFormat="1">
      <c r="I110" s="1271"/>
    </row>
    <row r="111" spans="2:9" s="253" customFormat="1">
      <c r="I111" s="1271"/>
    </row>
    <row r="112" spans="2:9" s="253" customFormat="1">
      <c r="I112" s="1271"/>
    </row>
    <row r="113" spans="9:9" s="253" customFormat="1">
      <c r="I113" s="1271"/>
    </row>
    <row r="114" spans="9:9" s="253" customFormat="1">
      <c r="I114" s="1271"/>
    </row>
    <row r="115" spans="9:9" s="253" customFormat="1">
      <c r="I115" s="1271"/>
    </row>
    <row r="116" spans="9:9" s="253" customFormat="1">
      <c r="I116" s="1271"/>
    </row>
    <row r="117" spans="9:9" s="253" customFormat="1">
      <c r="I117" s="1271"/>
    </row>
    <row r="118" spans="9:9" s="253" customFormat="1">
      <c r="I118" s="1271"/>
    </row>
    <row r="119" spans="9:9" s="253" customFormat="1">
      <c r="I119" s="1271"/>
    </row>
    <row r="120" spans="9:9" s="253" customFormat="1">
      <c r="I120" s="1271"/>
    </row>
    <row r="121" spans="9:9" s="253" customFormat="1">
      <c r="I121" s="1271"/>
    </row>
    <row r="122" spans="9:9" s="253" customFormat="1">
      <c r="I122" s="1271"/>
    </row>
    <row r="123" spans="9:9" s="253" customFormat="1">
      <c r="I123" s="1271"/>
    </row>
    <row r="124" spans="9:9" s="253" customFormat="1">
      <c r="I124" s="1271"/>
    </row>
    <row r="125" spans="9:9" s="253" customFormat="1">
      <c r="I125" s="1271"/>
    </row>
    <row r="126" spans="9:9" s="253" customFormat="1">
      <c r="I126" s="1271"/>
    </row>
    <row r="127" spans="9:9" s="253" customFormat="1">
      <c r="I127" s="1271"/>
    </row>
    <row r="128" spans="9:9" s="253" customFormat="1">
      <c r="I128" s="1271"/>
    </row>
    <row r="129" spans="9:9" s="253" customFormat="1">
      <c r="I129" s="1271"/>
    </row>
    <row r="130" spans="9:9" s="253" customFormat="1">
      <c r="I130" s="1271"/>
    </row>
    <row r="131" spans="9:9" s="253" customFormat="1">
      <c r="I131" s="1271"/>
    </row>
    <row r="132" spans="9:9" s="253" customFormat="1">
      <c r="I132" s="1271"/>
    </row>
    <row r="133" spans="9:9" s="253" customFormat="1">
      <c r="I133" s="1271"/>
    </row>
    <row r="134" spans="9:9" s="253" customFormat="1">
      <c r="I134" s="1271"/>
    </row>
    <row r="135" spans="9:9" s="253" customFormat="1">
      <c r="I135" s="1271"/>
    </row>
    <row r="136" spans="9:9" s="253" customFormat="1">
      <c r="I136" s="1271"/>
    </row>
    <row r="137" spans="9:9" s="253" customFormat="1">
      <c r="I137" s="1271"/>
    </row>
    <row r="138" spans="9:9" s="253" customFormat="1">
      <c r="I138" s="1271"/>
    </row>
    <row r="139" spans="9:9" s="253" customFormat="1">
      <c r="I139" s="1271"/>
    </row>
    <row r="140" spans="9:9" s="253" customFormat="1">
      <c r="I140" s="1271"/>
    </row>
    <row r="141" spans="9:9" s="253" customFormat="1">
      <c r="I141" s="1271"/>
    </row>
    <row r="142" spans="9:9" s="253" customFormat="1">
      <c r="I142" s="1271"/>
    </row>
    <row r="143" spans="9:9" s="253" customFormat="1">
      <c r="I143" s="1271"/>
    </row>
    <row r="144" spans="9:9" s="253" customFormat="1">
      <c r="I144" s="1271"/>
    </row>
    <row r="145" spans="9:9" s="253" customFormat="1">
      <c r="I145" s="1271"/>
    </row>
    <row r="146" spans="9:9" s="253" customFormat="1">
      <c r="I146" s="1271"/>
    </row>
    <row r="147" spans="9:9" s="253" customFormat="1">
      <c r="I147" s="1271"/>
    </row>
    <row r="148" spans="9:9" s="253" customFormat="1">
      <c r="I148" s="1271"/>
    </row>
    <row r="149" spans="9:9" s="253" customFormat="1">
      <c r="I149" s="1271"/>
    </row>
    <row r="150" spans="9:9" s="253" customFormat="1">
      <c r="I150" s="1271"/>
    </row>
    <row r="151" spans="9:9" s="253" customFormat="1">
      <c r="I151" s="1271"/>
    </row>
    <row r="152" spans="9:9" s="253" customFormat="1">
      <c r="I152" s="1271"/>
    </row>
    <row r="153" spans="9:9" s="253" customFormat="1">
      <c r="I153" s="1271"/>
    </row>
    <row r="154" spans="9:9" s="253" customFormat="1">
      <c r="I154" s="1271"/>
    </row>
    <row r="155" spans="9:9" s="253" customFormat="1">
      <c r="I155" s="1271"/>
    </row>
    <row r="156" spans="9:9" s="253" customFormat="1">
      <c r="I156" s="1271"/>
    </row>
    <row r="157" spans="9:9" s="253" customFormat="1">
      <c r="I157" s="1271"/>
    </row>
    <row r="158" spans="9:9" s="253" customFormat="1">
      <c r="I158" s="1271"/>
    </row>
    <row r="159" spans="9:9" s="253" customFormat="1">
      <c r="I159" s="1271"/>
    </row>
    <row r="160" spans="9:9" s="253" customFormat="1">
      <c r="I160" s="1271"/>
    </row>
    <row r="161" spans="9:9" s="253" customFormat="1">
      <c r="I161" s="1271"/>
    </row>
    <row r="162" spans="9:9" s="253" customFormat="1">
      <c r="I162" s="1271"/>
    </row>
    <row r="163" spans="9:9" s="253" customFormat="1">
      <c r="I163" s="1271"/>
    </row>
    <row r="164" spans="9:9" s="253" customFormat="1">
      <c r="I164" s="1271"/>
    </row>
    <row r="165" spans="9:9" s="253" customFormat="1">
      <c r="I165" s="1271"/>
    </row>
    <row r="166" spans="9:9" s="253" customFormat="1">
      <c r="I166" s="1271"/>
    </row>
    <row r="167" spans="9:9" s="253" customFormat="1">
      <c r="I167" s="1271"/>
    </row>
    <row r="168" spans="9:9" s="253" customFormat="1">
      <c r="I168" s="1271"/>
    </row>
    <row r="169" spans="9:9" s="253" customFormat="1">
      <c r="I169" s="1271"/>
    </row>
    <row r="170" spans="9:9" s="253" customFormat="1">
      <c r="I170" s="1271"/>
    </row>
    <row r="171" spans="9:9" s="253" customFormat="1">
      <c r="I171" s="1271"/>
    </row>
    <row r="172" spans="9:9" s="253" customFormat="1">
      <c r="I172" s="1271"/>
    </row>
    <row r="173" spans="9:9" s="253" customFormat="1">
      <c r="I173" s="1271"/>
    </row>
    <row r="174" spans="9:9" s="253" customFormat="1">
      <c r="I174" s="1271"/>
    </row>
    <row r="175" spans="9:9" s="253" customFormat="1">
      <c r="I175" s="1271"/>
    </row>
    <row r="176" spans="9:9" s="253" customFormat="1">
      <c r="I176" s="1271"/>
    </row>
    <row r="177" s="253" customFormat="1"/>
    <row r="178" s="253" customFormat="1"/>
    <row r="179" s="253" customFormat="1"/>
    <row r="180" s="253" customFormat="1"/>
    <row r="181" s="253" customFormat="1"/>
    <row r="182" s="253" customFormat="1"/>
    <row r="183" s="253" customFormat="1"/>
    <row r="184" s="253" customFormat="1"/>
    <row r="185" s="253" customFormat="1"/>
    <row r="186" s="253" customFormat="1"/>
    <row r="187" s="253" customFormat="1"/>
    <row r="188" s="253" customFormat="1"/>
    <row r="189" s="253" customFormat="1"/>
    <row r="190" s="253" customFormat="1"/>
    <row r="191" s="253" customFormat="1"/>
    <row r="192" s="253" customFormat="1"/>
    <row r="193" s="253" customFormat="1"/>
    <row r="194" s="253" customFormat="1"/>
    <row r="195" s="253" customFormat="1"/>
    <row r="196" s="253" customFormat="1"/>
    <row r="197" s="253" customFormat="1"/>
    <row r="198" s="253" customFormat="1"/>
    <row r="199" s="253" customFormat="1"/>
    <row r="200" s="253" customFormat="1"/>
    <row r="201" s="253" customFormat="1"/>
    <row r="202" s="253" customFormat="1"/>
    <row r="203" s="253" customFormat="1"/>
    <row r="204" s="253" customFormat="1"/>
    <row r="205" s="253" customFormat="1"/>
    <row r="206" s="253" customFormat="1"/>
    <row r="207" s="253" customFormat="1"/>
    <row r="208" s="253" customFormat="1"/>
    <row r="209" s="253" customFormat="1"/>
    <row r="210" s="253" customFormat="1"/>
    <row r="211" s="253" customFormat="1"/>
    <row r="212" s="253" customFormat="1"/>
    <row r="213" s="253" customFormat="1"/>
    <row r="214" s="253" customFormat="1"/>
    <row r="215" s="253" customFormat="1"/>
    <row r="216" s="253" customFormat="1"/>
    <row r="217" s="253" customFormat="1"/>
    <row r="218" s="253" customFormat="1"/>
    <row r="219" s="253" customFormat="1"/>
    <row r="220" s="253" customFormat="1"/>
    <row r="221" s="253" customFormat="1"/>
    <row r="222" s="253" customFormat="1"/>
    <row r="223" s="253" customFormat="1"/>
    <row r="224" s="253" customFormat="1"/>
    <row r="225" s="253" customFormat="1"/>
    <row r="226" s="253" customFormat="1"/>
    <row r="227" s="253" customFormat="1"/>
    <row r="228" s="253" customFormat="1"/>
    <row r="229" s="253" customFormat="1"/>
    <row r="230" s="253" customFormat="1"/>
    <row r="231" s="253" customFormat="1"/>
    <row r="232" s="253" customFormat="1"/>
    <row r="233" s="253" customFormat="1"/>
    <row r="234" s="253" customFormat="1"/>
    <row r="235" s="253" customFormat="1"/>
    <row r="236" s="253" customFormat="1"/>
    <row r="237" s="253" customFormat="1"/>
    <row r="238" s="253" customFormat="1"/>
    <row r="239" s="253" customFormat="1"/>
    <row r="240" s="253" customFormat="1"/>
    <row r="241" s="253" customFormat="1"/>
    <row r="242" s="253" customFormat="1"/>
    <row r="243" s="253" customFormat="1"/>
    <row r="244" s="253" customFormat="1"/>
    <row r="245" s="253" customFormat="1"/>
    <row r="246" s="253" customFormat="1"/>
    <row r="247" s="253" customFormat="1"/>
    <row r="248" s="253" customFormat="1"/>
    <row r="249" s="253" customFormat="1"/>
    <row r="250" s="253" customFormat="1"/>
    <row r="251" s="253" customFormat="1"/>
    <row r="252" s="253" customFormat="1"/>
    <row r="253" s="253" customFormat="1"/>
    <row r="254" s="253" customFormat="1"/>
    <row r="255" s="253" customFormat="1"/>
    <row r="256" s="253" customFormat="1"/>
    <row r="257" s="253" customFormat="1"/>
    <row r="258" s="253" customFormat="1"/>
    <row r="259" s="253" customFormat="1"/>
    <row r="260" s="253" customFormat="1"/>
    <row r="261" s="253" customFormat="1"/>
    <row r="262" s="253" customFormat="1"/>
    <row r="263" s="253" customFormat="1"/>
    <row r="264" s="253" customFormat="1"/>
    <row r="265" s="253" customFormat="1"/>
    <row r="266" s="253" customFormat="1"/>
    <row r="267" s="253" customFormat="1"/>
    <row r="268" s="253" customFormat="1"/>
    <row r="269" s="253" customFormat="1"/>
    <row r="270" s="253" customFormat="1"/>
    <row r="271" s="253" customFormat="1"/>
    <row r="272" s="253" customFormat="1"/>
    <row r="273" spans="1:8" s="253" customFormat="1"/>
    <row r="274" spans="1:8" s="253" customFormat="1"/>
    <row r="275" spans="1:8" s="253" customFormat="1"/>
    <row r="276" spans="1:8" s="253" customFormat="1"/>
    <row r="277" spans="1:8" s="253" customFormat="1"/>
    <row r="278" spans="1:8" s="253" customFormat="1">
      <c r="B278" s="7"/>
      <c r="C278" s="7"/>
      <c r="D278" s="7"/>
      <c r="E278" s="7"/>
      <c r="F278" s="7"/>
      <c r="G278" s="7"/>
      <c r="H278" s="7"/>
    </row>
    <row r="279" spans="1:8" s="253" customFormat="1">
      <c r="B279" s="7"/>
      <c r="C279" s="7"/>
      <c r="D279" s="7"/>
      <c r="E279" s="7"/>
      <c r="F279" s="7"/>
      <c r="G279" s="7"/>
      <c r="H279" s="7"/>
    </row>
    <row r="280" spans="1:8" s="253" customFormat="1">
      <c r="B280" s="7"/>
      <c r="C280" s="7"/>
      <c r="D280" s="7"/>
      <c r="E280" s="7"/>
      <c r="F280" s="7"/>
      <c r="G280" s="7"/>
      <c r="H280" s="7"/>
    </row>
    <row r="281" spans="1:8" s="253" customFormat="1">
      <c r="B281" s="7"/>
      <c r="C281" s="7"/>
      <c r="D281" s="7"/>
      <c r="E281" s="7"/>
      <c r="F281" s="7"/>
      <c r="G281" s="7"/>
      <c r="H281" s="7"/>
    </row>
    <row r="282" spans="1:8" s="253" customFormat="1">
      <c r="B282" s="7"/>
      <c r="C282" s="7"/>
      <c r="D282" s="7"/>
      <c r="E282" s="7"/>
      <c r="F282" s="7"/>
      <c r="G282" s="7"/>
      <c r="H282" s="7"/>
    </row>
    <row r="283" spans="1:8" s="253" customFormat="1">
      <c r="A283" s="7"/>
      <c r="B283" s="7"/>
      <c r="C283" s="7"/>
      <c r="D283" s="7"/>
      <c r="E283" s="7"/>
      <c r="F283" s="7"/>
      <c r="G283" s="7"/>
      <c r="H283" s="7"/>
    </row>
  </sheetData>
  <mergeCells count="10">
    <mergeCell ref="C93:E93"/>
    <mergeCell ref="B5:H5"/>
    <mergeCell ref="B6:H6"/>
    <mergeCell ref="B9:B13"/>
    <mergeCell ref="C9:C13"/>
    <mergeCell ref="D9:D13"/>
    <mergeCell ref="E9:E13"/>
    <mergeCell ref="F9:F13"/>
    <mergeCell ref="G9:G13"/>
    <mergeCell ref="H9:H13"/>
  </mergeCells>
  <hyperlinks>
    <hyperlink ref="A1" location="INDICE!A1" display="Indice"/>
  </hyperlinks>
  <printOptions horizontalCentered="1"/>
  <pageMargins left="0.39370078740157483" right="0.39370078740157483" top="0.19685039370078741" bottom="0.19685039370078741" header="0.15748031496062992" footer="0"/>
  <pageSetup paperSize="9" scale="63" orientation="portrait" horizontalDpi="4294967293" r:id="rId1"/>
  <headerFooter scaleWithDoc="0">
    <oddFooter>&amp;R&amp;A</oddFooter>
  </headerFooter>
  <rowBreaks count="1" manualBreakCount="1">
    <brk id="14" min="1" max="7" man="1"/>
  </rowBreaks>
  <colBreaks count="1" manualBreakCount="1">
    <brk id="5" min="1" max="9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3"/>
  <sheetViews>
    <sheetView showGridLines="0" showRuler="0" view="pageBreakPreview" zoomScale="85" zoomScaleNormal="70" zoomScaleSheetLayoutView="85" zoomScalePageLayoutView="70" workbookViewId="0"/>
  </sheetViews>
  <sheetFormatPr baseColWidth="10" defaultColWidth="11.42578125" defaultRowHeight="12.75"/>
  <cols>
    <col min="1" max="1" width="5.85546875" bestFit="1" customWidth="1"/>
    <col min="2" max="2" width="58.140625" style="38" bestFit="1" customWidth="1"/>
    <col min="3" max="3" width="23.5703125" style="38" bestFit="1" customWidth="1"/>
    <col min="4" max="6" width="17.7109375" customWidth="1"/>
    <col min="7" max="7" width="17.7109375" bestFit="1" customWidth="1"/>
  </cols>
  <sheetData>
    <row r="1" spans="1:7">
      <c r="A1" s="149" t="s">
        <v>302</v>
      </c>
      <c r="B1" s="83"/>
      <c r="C1" s="83"/>
      <c r="D1" s="252"/>
      <c r="E1" s="252"/>
      <c r="F1" s="252"/>
      <c r="G1" s="252"/>
    </row>
    <row r="2" spans="1:7" ht="15.75">
      <c r="B2" s="3" t="s">
        <v>866</v>
      </c>
      <c r="C2" s="116"/>
      <c r="D2" s="28"/>
      <c r="E2" s="427"/>
      <c r="F2" s="427"/>
      <c r="G2" s="18"/>
    </row>
    <row r="3" spans="1:7" ht="15.75">
      <c r="B3" s="21" t="s">
        <v>412</v>
      </c>
      <c r="C3" s="116"/>
      <c r="D3" s="28"/>
      <c r="E3" s="28"/>
      <c r="F3" s="28"/>
      <c r="G3" s="18"/>
    </row>
    <row r="4" spans="1:7">
      <c r="B4" s="28"/>
      <c r="C4" s="28"/>
      <c r="D4" s="28"/>
      <c r="E4" s="28"/>
      <c r="F4" s="28"/>
      <c r="G4" s="18"/>
    </row>
    <row r="5" spans="1:7" ht="16.5">
      <c r="B5" s="1375" t="s">
        <v>341</v>
      </c>
      <c r="C5" s="1375"/>
      <c r="D5" s="1375"/>
      <c r="E5" s="1375"/>
      <c r="F5" s="1375"/>
      <c r="G5" s="1375"/>
    </row>
    <row r="6" spans="1:7" ht="14.25">
      <c r="B6" s="1355" t="s">
        <v>886</v>
      </c>
      <c r="C6" s="1355"/>
      <c r="D6" s="1355"/>
      <c r="E6" s="1355"/>
      <c r="F6" s="1355"/>
      <c r="G6" s="1355"/>
    </row>
    <row r="7" spans="1:7">
      <c r="B7" s="28"/>
      <c r="C7" s="28"/>
      <c r="D7" s="28"/>
      <c r="E7" s="28"/>
      <c r="F7" s="28"/>
      <c r="G7" s="18"/>
    </row>
    <row r="8" spans="1:7" ht="13.5" thickBot="1">
      <c r="B8" s="28"/>
      <c r="C8" s="28"/>
      <c r="D8" s="28"/>
      <c r="E8" s="18"/>
      <c r="F8" s="18"/>
      <c r="G8" s="428" t="s">
        <v>398</v>
      </c>
    </row>
    <row r="9" spans="1:7" ht="13.5" thickTop="1">
      <c r="B9" s="1376" t="s">
        <v>394</v>
      </c>
      <c r="C9" s="1379" t="s">
        <v>252</v>
      </c>
      <c r="D9" s="1382" t="s">
        <v>384</v>
      </c>
      <c r="E9" s="1385" t="s">
        <v>457</v>
      </c>
      <c r="F9" s="1388" t="s">
        <v>662</v>
      </c>
      <c r="G9" s="1391" t="s">
        <v>396</v>
      </c>
    </row>
    <row r="10" spans="1:7">
      <c r="B10" s="1377"/>
      <c r="C10" s="1380"/>
      <c r="D10" s="1383"/>
      <c r="E10" s="1386"/>
      <c r="F10" s="1389"/>
      <c r="G10" s="1392"/>
    </row>
    <row r="11" spans="1:7">
      <c r="B11" s="1377"/>
      <c r="C11" s="1380"/>
      <c r="D11" s="1383"/>
      <c r="E11" s="1386"/>
      <c r="F11" s="1389"/>
      <c r="G11" s="1392"/>
    </row>
    <row r="12" spans="1:7">
      <c r="B12" s="1377"/>
      <c r="C12" s="1380"/>
      <c r="D12" s="1383"/>
      <c r="E12" s="1386"/>
      <c r="F12" s="1389"/>
      <c r="G12" s="1392"/>
    </row>
    <row r="13" spans="1:7" ht="13.5" thickBot="1">
      <c r="B13" s="1378"/>
      <c r="C13" s="1381"/>
      <c r="D13" s="1384"/>
      <c r="E13" s="1387"/>
      <c r="F13" s="1390"/>
      <c r="G13" s="1393"/>
    </row>
    <row r="14" spans="1:7" ht="16.5" thickTop="1">
      <c r="B14" s="137"/>
      <c r="C14" s="138"/>
      <c r="D14" s="592"/>
      <c r="E14" s="892"/>
      <c r="F14" s="893"/>
      <c r="G14" s="593"/>
    </row>
    <row r="15" spans="1:7" ht="15.75">
      <c r="B15" s="118" t="s">
        <v>253</v>
      </c>
      <c r="C15" s="119"/>
      <c r="D15" s="429">
        <f>+SUM(D17:D30)</f>
        <v>1767.7908638376794</v>
      </c>
      <c r="E15" s="429">
        <f>+SUM(E17:E30)</f>
        <v>170.16866954220495</v>
      </c>
      <c r="F15" s="894">
        <f>+SUM(F17:F30)</f>
        <v>80.961961617023235</v>
      </c>
      <c r="G15" s="645">
        <f>+SUM(G17:G30)</f>
        <v>2018.9214949969073</v>
      </c>
    </row>
    <row r="16" spans="1:7">
      <c r="B16" s="120"/>
      <c r="C16" s="121"/>
      <c r="D16" s="430"/>
      <c r="E16" s="430"/>
      <c r="F16" s="895"/>
      <c r="G16" s="431"/>
    </row>
    <row r="17" spans="1:7">
      <c r="A17" s="896"/>
      <c r="B17" s="122" t="s">
        <v>839</v>
      </c>
      <c r="C17" s="123" t="s">
        <v>320</v>
      </c>
      <c r="D17" s="432">
        <v>31.521708243429099</v>
      </c>
      <c r="E17" s="432">
        <v>0.27617548556163829</v>
      </c>
      <c r="F17" s="968">
        <v>3.1487264084207718</v>
      </c>
      <c r="G17" s="433">
        <v>34.946610137411511</v>
      </c>
    </row>
    <row r="18" spans="1:7">
      <c r="A18" s="896"/>
      <c r="B18" s="122" t="s">
        <v>840</v>
      </c>
      <c r="C18" s="123" t="s">
        <v>320</v>
      </c>
      <c r="D18" s="432">
        <v>563.26042889048699</v>
      </c>
      <c r="E18" s="432">
        <v>37.337345160999369</v>
      </c>
      <c r="F18" s="968">
        <v>18.286507534865635</v>
      </c>
      <c r="G18" s="433">
        <v>618.88428158635202</v>
      </c>
    </row>
    <row r="19" spans="1:7">
      <c r="A19" s="896"/>
      <c r="B19" s="122" t="s">
        <v>841</v>
      </c>
      <c r="C19" s="123" t="s">
        <v>320</v>
      </c>
      <c r="D19" s="432">
        <v>9.0236186294179301</v>
      </c>
      <c r="E19" s="432">
        <v>0.91310102042426677</v>
      </c>
      <c r="F19" s="968">
        <v>0.12787827321240317</v>
      </c>
      <c r="G19" s="433">
        <v>10.064597923054599</v>
      </c>
    </row>
    <row r="20" spans="1:7">
      <c r="A20" s="896"/>
      <c r="B20" s="122" t="s">
        <v>842</v>
      </c>
      <c r="C20" s="123" t="s">
        <v>320</v>
      </c>
      <c r="D20" s="432">
        <v>379.89683095481399</v>
      </c>
      <c r="E20" s="432">
        <v>28.914803349658218</v>
      </c>
      <c r="F20" s="968">
        <v>12.723379764750387</v>
      </c>
      <c r="G20" s="433">
        <v>421.5350140692226</v>
      </c>
    </row>
    <row r="21" spans="1:7">
      <c r="A21" s="896"/>
      <c r="B21" s="122" t="s">
        <v>843</v>
      </c>
      <c r="C21" s="123" t="s">
        <v>320</v>
      </c>
      <c r="D21" s="432">
        <v>389.41430644408297</v>
      </c>
      <c r="E21" s="432">
        <v>40.976538023785878</v>
      </c>
      <c r="F21" s="968">
        <v>12.852221234772424</v>
      </c>
      <c r="G21" s="433">
        <v>443.24306570264127</v>
      </c>
    </row>
    <row r="22" spans="1:7">
      <c r="A22" s="896"/>
      <c r="B22" s="122" t="s">
        <v>255</v>
      </c>
      <c r="C22" s="123" t="s">
        <v>320</v>
      </c>
      <c r="D22" s="432">
        <v>23.343554024554898</v>
      </c>
      <c r="E22" s="432">
        <v>15.085771648167029</v>
      </c>
      <c r="F22" s="968">
        <v>25.219143747222265</v>
      </c>
      <c r="G22" s="433">
        <v>63.648469419944192</v>
      </c>
    </row>
    <row r="23" spans="1:7">
      <c r="A23" s="896"/>
      <c r="B23" s="122" t="s">
        <v>256</v>
      </c>
      <c r="C23" s="123" t="s">
        <v>320</v>
      </c>
      <c r="D23" s="432">
        <v>7.1341686540232905</v>
      </c>
      <c r="E23" s="432">
        <v>0.55203217730165655</v>
      </c>
      <c r="F23" s="968">
        <v>8.6041046537793431</v>
      </c>
      <c r="G23" s="433">
        <v>16.290305485104291</v>
      </c>
    </row>
    <row r="24" spans="1:7">
      <c r="A24" s="896"/>
      <c r="B24" s="122" t="s">
        <v>257</v>
      </c>
      <c r="C24" s="123" t="s">
        <v>320</v>
      </c>
      <c r="D24" s="432">
        <v>0.157892644887762</v>
      </c>
      <c r="E24" s="432">
        <v>2.90519993438569E-2</v>
      </c>
      <c r="F24" s="968">
        <v>0</v>
      </c>
      <c r="G24" s="433">
        <v>0.18694464423161891</v>
      </c>
    </row>
    <row r="25" spans="1:7">
      <c r="A25" s="896"/>
      <c r="B25" s="122" t="s">
        <v>258</v>
      </c>
      <c r="C25" s="123" t="s">
        <v>320</v>
      </c>
      <c r="D25" s="432">
        <v>6.8591147114862894</v>
      </c>
      <c r="E25" s="432">
        <v>0.54770791535753494</v>
      </c>
      <c r="F25" s="968">
        <v>0</v>
      </c>
      <c r="G25" s="433">
        <v>7.406822626843824</v>
      </c>
    </row>
    <row r="26" spans="1:7">
      <c r="A26" s="896"/>
      <c r="B26" s="122" t="s">
        <v>258</v>
      </c>
      <c r="C26" s="123" t="s">
        <v>320</v>
      </c>
      <c r="D26" s="432">
        <v>61.3949010107128</v>
      </c>
      <c r="E26" s="432">
        <v>2.6187909300829002</v>
      </c>
      <c r="F26" s="968">
        <v>0</v>
      </c>
      <c r="G26" s="433">
        <v>64.013691940795695</v>
      </c>
    </row>
    <row r="27" spans="1:7">
      <c r="A27" s="896"/>
      <c r="B27" s="122" t="s">
        <v>85</v>
      </c>
      <c r="C27" s="123" t="s">
        <v>320</v>
      </c>
      <c r="D27" s="432">
        <v>9.7308494530037599</v>
      </c>
      <c r="E27" s="432">
        <v>0.77819901326166196</v>
      </c>
      <c r="F27" s="968">
        <v>0</v>
      </c>
      <c r="G27" s="433">
        <v>10.509048466265423</v>
      </c>
    </row>
    <row r="28" spans="1:7">
      <c r="A28" s="896"/>
      <c r="B28" s="122" t="s">
        <v>259</v>
      </c>
      <c r="C28" s="123" t="s">
        <v>320</v>
      </c>
      <c r="D28" s="432">
        <v>12.3448070055898</v>
      </c>
      <c r="E28" s="432">
        <v>0.98724180136528294</v>
      </c>
      <c r="F28" s="968">
        <v>0</v>
      </c>
      <c r="G28" s="433">
        <v>13.332048806955083</v>
      </c>
    </row>
    <row r="29" spans="1:7">
      <c r="A29" s="896"/>
      <c r="B29" s="122" t="s">
        <v>260</v>
      </c>
      <c r="C29" s="123" t="s">
        <v>320</v>
      </c>
      <c r="D29" s="432">
        <v>1.1508731751018899</v>
      </c>
      <c r="E29" s="432">
        <v>9.2041109891357803E-2</v>
      </c>
      <c r="F29" s="968">
        <v>0</v>
      </c>
      <c r="G29" s="433">
        <v>1.2429142849932477</v>
      </c>
    </row>
    <row r="30" spans="1:7">
      <c r="A30" s="896"/>
      <c r="B30" s="122" t="s">
        <v>411</v>
      </c>
      <c r="C30" s="123" t="s">
        <v>320</v>
      </c>
      <c r="D30" s="432">
        <v>272.557809996088</v>
      </c>
      <c r="E30" s="432">
        <v>41.059869907004298</v>
      </c>
      <c r="F30" s="968">
        <v>0</v>
      </c>
      <c r="G30" s="433">
        <v>313.61767990309227</v>
      </c>
    </row>
    <row r="31" spans="1:7">
      <c r="A31" s="896"/>
      <c r="B31" s="120"/>
      <c r="C31" s="123"/>
      <c r="D31" s="432"/>
      <c r="E31" s="432"/>
      <c r="F31" s="897"/>
      <c r="G31" s="433"/>
    </row>
    <row r="32" spans="1:7" ht="15.75">
      <c r="A32" s="898"/>
      <c r="B32" s="118" t="s">
        <v>261</v>
      </c>
      <c r="C32" s="119"/>
      <c r="D32" s="429">
        <f>+SUM(D34:D57)</f>
        <v>71679.349230767868</v>
      </c>
      <c r="E32" s="429">
        <f>+SUM(E34:E57)</f>
        <v>2612.5522902990806</v>
      </c>
      <c r="F32" s="894">
        <f>+SUM(F34:F57)</f>
        <v>13851.885183655051</v>
      </c>
      <c r="G32" s="645">
        <f>+SUM(G34:G57)</f>
        <v>88143.786704722006</v>
      </c>
    </row>
    <row r="33" spans="1:7">
      <c r="A33" s="899"/>
      <c r="B33" s="120"/>
      <c r="C33" s="121"/>
      <c r="D33" s="432"/>
      <c r="E33" s="432"/>
      <c r="F33" s="897"/>
      <c r="G33" s="433"/>
    </row>
    <row r="34" spans="1:7">
      <c r="A34" s="896"/>
      <c r="B34" s="122" t="s">
        <v>762</v>
      </c>
      <c r="C34" s="123" t="s">
        <v>321</v>
      </c>
      <c r="D34" s="432">
        <v>6288.5684155397703</v>
      </c>
      <c r="E34" s="432">
        <v>0</v>
      </c>
      <c r="F34" s="968">
        <v>0</v>
      </c>
      <c r="G34" s="433">
        <v>6288.5684155397703</v>
      </c>
    </row>
    <row r="35" spans="1:7">
      <c r="A35" s="896"/>
      <c r="B35" s="122" t="s">
        <v>763</v>
      </c>
      <c r="C35" s="123" t="s">
        <v>321</v>
      </c>
      <c r="D35" s="432">
        <v>2204.8448378059597</v>
      </c>
      <c r="E35" s="432">
        <v>0</v>
      </c>
      <c r="F35" s="968">
        <v>0</v>
      </c>
      <c r="G35" s="433">
        <v>2204.8448378059597</v>
      </c>
    </row>
    <row r="36" spans="1:7">
      <c r="A36" s="896"/>
      <c r="B36" s="122" t="s">
        <v>764</v>
      </c>
      <c r="C36" s="123" t="s">
        <v>321</v>
      </c>
      <c r="D36" s="432">
        <v>2237.6657509449901</v>
      </c>
      <c r="E36" s="432">
        <v>0</v>
      </c>
      <c r="F36" s="968">
        <v>0</v>
      </c>
      <c r="G36" s="433">
        <v>2237.6657509449901</v>
      </c>
    </row>
    <row r="37" spans="1:7">
      <c r="A37" s="896"/>
      <c r="B37" s="122" t="s">
        <v>765</v>
      </c>
      <c r="C37" s="123" t="s">
        <v>321</v>
      </c>
      <c r="D37" s="432">
        <v>490.93707749611099</v>
      </c>
      <c r="E37" s="432">
        <v>0</v>
      </c>
      <c r="F37" s="968">
        <v>0</v>
      </c>
      <c r="G37" s="433">
        <v>490.93707749611099</v>
      </c>
    </row>
    <row r="38" spans="1:7">
      <c r="A38" s="896"/>
      <c r="B38" s="122" t="s">
        <v>766</v>
      </c>
      <c r="C38" s="123" t="s">
        <v>321</v>
      </c>
      <c r="D38" s="432">
        <v>535.59793117074594</v>
      </c>
      <c r="E38" s="432">
        <v>0</v>
      </c>
      <c r="F38" s="968">
        <v>0</v>
      </c>
      <c r="G38" s="433">
        <v>535.59793117074594</v>
      </c>
    </row>
    <row r="39" spans="1:7">
      <c r="A39" s="896"/>
      <c r="B39" s="122" t="s">
        <v>767</v>
      </c>
      <c r="C39" s="123" t="s">
        <v>321</v>
      </c>
      <c r="D39" s="432">
        <v>4491.3548640092904</v>
      </c>
      <c r="E39" s="432">
        <v>35.259025400875998</v>
      </c>
      <c r="F39" s="968">
        <v>1221.898042725194</v>
      </c>
      <c r="G39" s="433">
        <v>5748.5119321353595</v>
      </c>
    </row>
    <row r="40" spans="1:7">
      <c r="A40" s="896"/>
      <c r="B40" s="122" t="s">
        <v>768</v>
      </c>
      <c r="C40" s="123" t="s">
        <v>321</v>
      </c>
      <c r="D40" s="432">
        <v>3.8816648303340897</v>
      </c>
      <c r="E40" s="432">
        <v>1.1326404449303</v>
      </c>
      <c r="F40" s="968">
        <v>0</v>
      </c>
      <c r="G40" s="433">
        <v>5.0143052752643893</v>
      </c>
    </row>
    <row r="41" spans="1:7">
      <c r="A41" s="896"/>
      <c r="B41" s="122" t="s">
        <v>769</v>
      </c>
      <c r="C41" s="123" t="s">
        <v>321</v>
      </c>
      <c r="D41" s="432">
        <v>1686.08132954505</v>
      </c>
      <c r="E41" s="432">
        <v>34.804244629793345</v>
      </c>
      <c r="F41" s="968">
        <v>460.20653178082466</v>
      </c>
      <c r="G41" s="433">
        <v>2181.0921059556681</v>
      </c>
    </row>
    <row r="42" spans="1:7">
      <c r="A42" s="896"/>
      <c r="B42" s="122" t="s">
        <v>770</v>
      </c>
      <c r="C42" s="123" t="s">
        <v>321</v>
      </c>
      <c r="D42" s="432">
        <v>7826.6034893482602</v>
      </c>
      <c r="E42" s="432">
        <v>418.45486274528525</v>
      </c>
      <c r="F42" s="968">
        <v>1418.7892880968548</v>
      </c>
      <c r="G42" s="433">
        <v>9663.8476401904009</v>
      </c>
    </row>
    <row r="43" spans="1:7">
      <c r="A43" s="896"/>
      <c r="B43" s="122" t="s">
        <v>771</v>
      </c>
      <c r="C43" s="123" t="s">
        <v>321</v>
      </c>
      <c r="D43" s="432">
        <v>2868.0888134990696</v>
      </c>
      <c r="E43" s="432">
        <v>290.52339269706164</v>
      </c>
      <c r="F43" s="968">
        <v>304.97344383540138</v>
      </c>
      <c r="G43" s="433">
        <v>3463.5856500315326</v>
      </c>
    </row>
    <row r="44" spans="1:7">
      <c r="A44" s="896"/>
      <c r="B44" s="122" t="s">
        <v>772</v>
      </c>
      <c r="C44" s="123" t="s">
        <v>321</v>
      </c>
      <c r="D44" s="432">
        <v>7325.6736982242701</v>
      </c>
      <c r="E44" s="432">
        <v>449.15664473660922</v>
      </c>
      <c r="F44" s="968">
        <v>1284.8417702941108</v>
      </c>
      <c r="G44" s="433">
        <v>9059.6721132549901</v>
      </c>
    </row>
    <row r="45" spans="1:7">
      <c r="A45" s="896"/>
      <c r="B45" s="122" t="s">
        <v>773</v>
      </c>
      <c r="C45" s="123" t="s">
        <v>321</v>
      </c>
      <c r="D45" s="432">
        <v>140.248931634071</v>
      </c>
      <c r="E45" s="432">
        <v>13.922204231819055</v>
      </c>
      <c r="F45" s="968">
        <v>0.87266001905644419</v>
      </c>
      <c r="G45" s="433">
        <v>155.04379588494649</v>
      </c>
    </row>
    <row r="46" spans="1:7">
      <c r="A46" s="896"/>
      <c r="B46" s="122" t="s">
        <v>774</v>
      </c>
      <c r="C46" s="123" t="s">
        <v>321</v>
      </c>
      <c r="D46" s="432">
        <v>2249.6605214954402</v>
      </c>
      <c r="E46" s="432">
        <v>151.9404264121473</v>
      </c>
      <c r="F46" s="968">
        <v>405.81376184976159</v>
      </c>
      <c r="G46" s="433">
        <v>2807.4147097573491</v>
      </c>
    </row>
    <row r="47" spans="1:7">
      <c r="A47" s="896"/>
      <c r="B47" s="122" t="s">
        <v>775</v>
      </c>
      <c r="C47" s="123" t="s">
        <v>321</v>
      </c>
      <c r="D47" s="432">
        <v>297.903379858552</v>
      </c>
      <c r="E47" s="432">
        <v>12.183113846772066</v>
      </c>
      <c r="F47" s="968">
        <v>37.602026613257237</v>
      </c>
      <c r="G47" s="433">
        <v>347.68852031858131</v>
      </c>
    </row>
    <row r="48" spans="1:7">
      <c r="A48" s="896"/>
      <c r="B48" s="122" t="s">
        <v>776</v>
      </c>
      <c r="C48" s="123" t="s">
        <v>321</v>
      </c>
      <c r="D48" s="432">
        <v>316.82381474582297</v>
      </c>
      <c r="E48" s="432">
        <v>35.123104233228325</v>
      </c>
      <c r="F48" s="968">
        <v>62.995135165294364</v>
      </c>
      <c r="G48" s="433">
        <v>414.94205414434566</v>
      </c>
    </row>
    <row r="49" spans="1:7">
      <c r="A49" s="896"/>
      <c r="B49" s="122" t="s">
        <v>777</v>
      </c>
      <c r="C49" s="123" t="s">
        <v>321</v>
      </c>
      <c r="D49" s="432">
        <v>3855.3385639332801</v>
      </c>
      <c r="E49" s="432">
        <v>350.92458137225674</v>
      </c>
      <c r="F49" s="968">
        <v>842.23325637417327</v>
      </c>
      <c r="G49" s="433">
        <v>5048.4964016797094</v>
      </c>
    </row>
    <row r="50" spans="1:7">
      <c r="A50" s="896"/>
      <c r="B50" s="122" t="s">
        <v>778</v>
      </c>
      <c r="C50" s="123" t="s">
        <v>321</v>
      </c>
      <c r="D50" s="432">
        <v>6564.88821523141</v>
      </c>
      <c r="E50" s="432">
        <v>229.4647624113486</v>
      </c>
      <c r="F50" s="968">
        <v>1696.6588876253616</v>
      </c>
      <c r="G50" s="433">
        <v>8491.0118652681194</v>
      </c>
    </row>
    <row r="51" spans="1:7">
      <c r="A51" s="896"/>
      <c r="B51" s="122" t="s">
        <v>779</v>
      </c>
      <c r="C51" s="123" t="s">
        <v>321</v>
      </c>
      <c r="D51" s="432">
        <v>15494.516476519198</v>
      </c>
      <c r="E51" s="432">
        <v>417.50572016400656</v>
      </c>
      <c r="F51" s="968">
        <v>4324.6917098907034</v>
      </c>
      <c r="G51" s="433">
        <v>20236.71390657391</v>
      </c>
    </row>
    <row r="52" spans="1:7">
      <c r="A52" s="896"/>
      <c r="B52" s="122" t="s">
        <v>780</v>
      </c>
      <c r="C52" s="123" t="s">
        <v>321</v>
      </c>
      <c r="D52" s="432">
        <v>441.30764711008402</v>
      </c>
      <c r="E52" s="432">
        <v>11.715680456664359</v>
      </c>
      <c r="F52" s="968">
        <v>112.79608515769864</v>
      </c>
      <c r="G52" s="433">
        <v>565.81941272444703</v>
      </c>
    </row>
    <row r="53" spans="1:7">
      <c r="A53" s="896"/>
      <c r="B53" s="122" t="s">
        <v>781</v>
      </c>
      <c r="C53" s="123" t="s">
        <v>321</v>
      </c>
      <c r="D53" s="432">
        <v>2058.03345173868</v>
      </c>
      <c r="E53" s="432">
        <v>147.77738054323487</v>
      </c>
      <c r="F53" s="968">
        <v>490.2693022808582</v>
      </c>
      <c r="G53" s="433">
        <v>2696.0801345627729</v>
      </c>
    </row>
    <row r="54" spans="1:7">
      <c r="A54" s="896"/>
      <c r="B54" s="122" t="s">
        <v>782</v>
      </c>
      <c r="C54" s="123" t="s">
        <v>321</v>
      </c>
      <c r="D54" s="432">
        <v>202.182374140756</v>
      </c>
      <c r="E54" s="432">
        <v>1.4152775763420991</v>
      </c>
      <c r="F54" s="968">
        <v>56.599986273157398</v>
      </c>
      <c r="G54" s="433">
        <v>260.19763799025549</v>
      </c>
    </row>
    <row r="55" spans="1:7">
      <c r="A55" s="896"/>
      <c r="B55" s="122" t="s">
        <v>783</v>
      </c>
      <c r="C55" s="123" t="s">
        <v>321</v>
      </c>
      <c r="D55" s="432">
        <v>603.96276832097703</v>
      </c>
      <c r="E55" s="432">
        <v>8.4641013789380111</v>
      </c>
      <c r="F55" s="968">
        <v>153.02596387486</v>
      </c>
      <c r="G55" s="433">
        <v>765.45283357477501</v>
      </c>
    </row>
    <row r="56" spans="1:7">
      <c r="A56" s="896"/>
      <c r="B56" s="122" t="s">
        <v>784</v>
      </c>
      <c r="C56" s="123" t="s">
        <v>321</v>
      </c>
      <c r="D56" s="432">
        <v>3434.7889971898503</v>
      </c>
      <c r="E56" s="432">
        <v>-1.1791642009484349E-6</v>
      </c>
      <c r="F56" s="968">
        <v>962.88584887888817</v>
      </c>
      <c r="G56" s="433">
        <v>4397.6748448895742</v>
      </c>
    </row>
    <row r="57" spans="1:7">
      <c r="A57" s="896"/>
      <c r="B57" s="122" t="s">
        <v>785</v>
      </c>
      <c r="C57" s="123" t="s">
        <v>321</v>
      </c>
      <c r="D57" s="432">
        <v>60.3962164358812</v>
      </c>
      <c r="E57" s="432">
        <v>2.7851281969315309</v>
      </c>
      <c r="F57" s="968">
        <v>14.731482919596072</v>
      </c>
      <c r="G57" s="433">
        <v>77.9128275524088</v>
      </c>
    </row>
    <row r="58" spans="1:7" ht="15.75">
      <c r="A58" s="898"/>
      <c r="B58" s="122"/>
      <c r="C58" s="123"/>
      <c r="D58" s="624"/>
      <c r="E58" s="900"/>
      <c r="F58" s="901"/>
      <c r="G58" s="435"/>
    </row>
    <row r="59" spans="1:7" ht="15.75">
      <c r="A59" s="899"/>
      <c r="B59" s="124" t="s">
        <v>262</v>
      </c>
      <c r="C59" s="123"/>
      <c r="D59" s="624">
        <f>+SUM(D61:D80)+SUM(D99:D177)</f>
        <v>3540535.0237621907</v>
      </c>
      <c r="E59" s="900">
        <f>+SUM(E61:E80)+SUM(E99:E177)</f>
        <v>2507505.830423424</v>
      </c>
      <c r="F59" s="901">
        <f>+SUM(F61:F80)+SUM(F99:F177)</f>
        <v>2329873.6615528245</v>
      </c>
      <c r="G59" s="435">
        <f>+SUM(G61:G80)+SUM(G99:G177)</f>
        <v>8377914.5157384379</v>
      </c>
    </row>
    <row r="60" spans="1:7">
      <c r="A60" s="899"/>
      <c r="B60" s="120"/>
      <c r="C60" s="123"/>
      <c r="D60" s="432"/>
      <c r="E60" s="432"/>
      <c r="F60" s="897"/>
      <c r="G60" s="433"/>
    </row>
    <row r="61" spans="1:7">
      <c r="A61" s="896"/>
      <c r="B61" s="122" t="s">
        <v>263</v>
      </c>
      <c r="C61" s="123" t="s">
        <v>47</v>
      </c>
      <c r="D61" s="432">
        <v>14327.111984282899</v>
      </c>
      <c r="E61" s="432">
        <v>2005.7956745251686</v>
      </c>
      <c r="F61" s="968">
        <v>12427.575720366731</v>
      </c>
      <c r="G61" s="433">
        <v>28760.483379174799</v>
      </c>
    </row>
    <row r="62" spans="1:7">
      <c r="A62" s="896"/>
      <c r="B62" s="122" t="s">
        <v>786</v>
      </c>
      <c r="C62" s="123" t="s">
        <v>264</v>
      </c>
      <c r="D62" s="432">
        <v>7301.4784405517103</v>
      </c>
      <c r="E62" s="432">
        <v>2360.5171640715967</v>
      </c>
      <c r="F62" s="968">
        <v>837.43094625580306</v>
      </c>
      <c r="G62" s="433">
        <v>10499.42655087911</v>
      </c>
    </row>
    <row r="63" spans="1:7">
      <c r="A63" s="896"/>
      <c r="B63" s="122" t="s">
        <v>265</v>
      </c>
      <c r="C63" s="123" t="s">
        <v>264</v>
      </c>
      <c r="D63" s="432">
        <v>47377.525411614297</v>
      </c>
      <c r="E63" s="432">
        <v>36153.789602747289</v>
      </c>
      <c r="F63" s="968">
        <v>13484.775909411908</v>
      </c>
      <c r="G63" s="433">
        <v>97016.090923773489</v>
      </c>
    </row>
    <row r="64" spans="1:7">
      <c r="A64" s="896"/>
      <c r="B64" s="122" t="s">
        <v>266</v>
      </c>
      <c r="C64" s="123" t="s">
        <v>264</v>
      </c>
      <c r="D64" s="432">
        <v>44666.344878408301</v>
      </c>
      <c r="E64" s="432">
        <v>7816.6103592045256</v>
      </c>
      <c r="F64" s="968">
        <v>51654.766754175878</v>
      </c>
      <c r="G64" s="433">
        <v>104137.72199178871</v>
      </c>
    </row>
    <row r="65" spans="1:7">
      <c r="A65" s="896"/>
      <c r="B65" s="122" t="s">
        <v>213</v>
      </c>
      <c r="C65" s="123" t="s">
        <v>264</v>
      </c>
      <c r="D65" s="432">
        <v>46773.599205791601</v>
      </c>
      <c r="E65" s="432">
        <v>9822.4558167307041</v>
      </c>
      <c r="F65" s="968">
        <v>39599.048794280992</v>
      </c>
      <c r="G65" s="433">
        <v>96195.103816803297</v>
      </c>
    </row>
    <row r="66" spans="1:7">
      <c r="A66" s="896"/>
      <c r="B66" s="122" t="s">
        <v>214</v>
      </c>
      <c r="C66" s="123" t="s">
        <v>264</v>
      </c>
      <c r="D66" s="432">
        <v>33240.700529972397</v>
      </c>
      <c r="E66" s="432">
        <v>21274.048323409301</v>
      </c>
      <c r="F66" s="968">
        <v>17233.456519205702</v>
      </c>
      <c r="G66" s="433">
        <v>71748.205372587399</v>
      </c>
    </row>
    <row r="67" spans="1:7">
      <c r="A67" s="896"/>
      <c r="B67" s="122" t="s">
        <v>215</v>
      </c>
      <c r="C67" s="123" t="s">
        <v>264</v>
      </c>
      <c r="D67" s="432">
        <v>55192.759069375701</v>
      </c>
      <c r="E67" s="432">
        <v>30907.945103638987</v>
      </c>
      <c r="F67" s="968">
        <v>36010.20902837492</v>
      </c>
      <c r="G67" s="433">
        <v>122110.9132013896</v>
      </c>
    </row>
    <row r="68" spans="1:7">
      <c r="A68" s="896"/>
      <c r="B68" s="122" t="s">
        <v>787</v>
      </c>
      <c r="C68" s="123" t="s">
        <v>264</v>
      </c>
      <c r="D68" s="432">
        <v>31635.979060953799</v>
      </c>
      <c r="E68" s="432">
        <v>24359.703817146572</v>
      </c>
      <c r="F68" s="968">
        <v>16506.072075052634</v>
      </c>
      <c r="G68" s="433">
        <v>72501.754953153009</v>
      </c>
    </row>
    <row r="69" spans="1:7">
      <c r="A69" s="896"/>
      <c r="B69" s="122" t="s">
        <v>216</v>
      </c>
      <c r="C69" s="123" t="s">
        <v>264</v>
      </c>
      <c r="D69" s="432">
        <v>6380.51791137899</v>
      </c>
      <c r="E69" s="432">
        <v>2009.8631421387981</v>
      </c>
      <c r="F69" s="968">
        <v>5391.7370262999821</v>
      </c>
      <c r="G69" s="433">
        <v>13782.11807981777</v>
      </c>
    </row>
    <row r="70" spans="1:7">
      <c r="A70" s="896"/>
      <c r="B70" s="122" t="s">
        <v>217</v>
      </c>
      <c r="C70" s="123" t="s">
        <v>264</v>
      </c>
      <c r="D70" s="432">
        <v>16276.402979261</v>
      </c>
      <c r="E70" s="432">
        <v>10254.133902813453</v>
      </c>
      <c r="F70" s="968">
        <v>10876.706290891147</v>
      </c>
      <c r="G70" s="433">
        <v>37407.243172965602</v>
      </c>
    </row>
    <row r="71" spans="1:7">
      <c r="A71" s="896"/>
      <c r="B71" s="122" t="s">
        <v>219</v>
      </c>
      <c r="C71" s="123" t="s">
        <v>264</v>
      </c>
      <c r="D71" s="432">
        <v>96316.454363617202</v>
      </c>
      <c r="E71" s="432">
        <v>17336.961785451582</v>
      </c>
      <c r="F71" s="968">
        <v>111365.90035793242</v>
      </c>
      <c r="G71" s="433">
        <v>225019.3165070012</v>
      </c>
    </row>
    <row r="72" spans="1:7">
      <c r="A72" s="896"/>
      <c r="B72" s="122" t="s">
        <v>267</v>
      </c>
      <c r="C72" s="123" t="s">
        <v>264</v>
      </c>
      <c r="D72" s="432">
        <v>38909.3588798821</v>
      </c>
      <c r="E72" s="432">
        <v>23345.615327929292</v>
      </c>
      <c r="F72" s="968">
        <v>33559.322033898308</v>
      </c>
      <c r="G72" s="433">
        <v>95814.296241709701</v>
      </c>
    </row>
    <row r="73" spans="1:7">
      <c r="A73" s="896"/>
      <c r="B73" s="122" t="s">
        <v>268</v>
      </c>
      <c r="C73" s="123" t="s">
        <v>264</v>
      </c>
      <c r="D73" s="432">
        <v>2559.1181176966002</v>
      </c>
      <c r="E73" s="432">
        <v>537.41479771554668</v>
      </c>
      <c r="F73" s="968">
        <v>2166.5778330876933</v>
      </c>
      <c r="G73" s="433">
        <v>5263.1107484998402</v>
      </c>
    </row>
    <row r="74" spans="1:7">
      <c r="A74" s="896"/>
      <c r="B74" s="122" t="s">
        <v>269</v>
      </c>
      <c r="C74" s="123" t="s">
        <v>264</v>
      </c>
      <c r="D74" s="432">
        <v>38754.605747973503</v>
      </c>
      <c r="E74" s="432">
        <v>17439.572586588045</v>
      </c>
      <c r="F74" s="968">
        <v>34840.390567428149</v>
      </c>
      <c r="G74" s="433">
        <v>91034.568901989696</v>
      </c>
    </row>
    <row r="75" spans="1:7">
      <c r="A75" s="896"/>
      <c r="B75" s="122" t="s">
        <v>270</v>
      </c>
      <c r="C75" s="123" t="s">
        <v>264</v>
      </c>
      <c r="D75" s="432">
        <v>42110.748499842099</v>
      </c>
      <c r="E75" s="432">
        <v>12633.224549952633</v>
      </c>
      <c r="F75" s="968">
        <v>47900.976418570368</v>
      </c>
      <c r="G75" s="433">
        <v>102644.9494683651</v>
      </c>
    </row>
    <row r="76" spans="1:7">
      <c r="A76" s="896"/>
      <c r="B76" s="122" t="s">
        <v>271</v>
      </c>
      <c r="C76" s="123" t="s">
        <v>264</v>
      </c>
      <c r="D76" s="432">
        <v>22003.368775660601</v>
      </c>
      <c r="E76" s="432">
        <v>4290.6569165174842</v>
      </c>
      <c r="F76" s="968">
        <v>26613.991341193814</v>
      </c>
      <c r="G76" s="433">
        <v>52908.0170333719</v>
      </c>
    </row>
    <row r="77" spans="1:7">
      <c r="A77" s="896"/>
      <c r="B77" s="122" t="s">
        <v>272</v>
      </c>
      <c r="C77" s="123" t="s">
        <v>264</v>
      </c>
      <c r="D77" s="432">
        <v>59415.727971365399</v>
      </c>
      <c r="E77" s="432">
        <v>23766.29118753667</v>
      </c>
      <c r="F77" s="968">
        <v>67082.79862191694</v>
      </c>
      <c r="G77" s="433">
        <v>150264.81778081902</v>
      </c>
    </row>
    <row r="78" spans="1:7">
      <c r="A78" s="896"/>
      <c r="B78" s="122" t="s">
        <v>788</v>
      </c>
      <c r="C78" s="123" t="s">
        <v>264</v>
      </c>
      <c r="D78" s="432">
        <v>9272.55500579008</v>
      </c>
      <c r="E78" s="432">
        <v>2399.6445106502269</v>
      </c>
      <c r="F78" s="968">
        <v>7880.0843450187731</v>
      </c>
      <c r="G78" s="433">
        <v>19552.28386145908</v>
      </c>
    </row>
    <row r="79" spans="1:7">
      <c r="A79" s="896"/>
      <c r="B79" s="122" t="s">
        <v>273</v>
      </c>
      <c r="C79" s="123" t="s">
        <v>264</v>
      </c>
      <c r="D79" s="432">
        <v>64338.3514054111</v>
      </c>
      <c r="E79" s="432">
        <v>39568.086116667109</v>
      </c>
      <c r="F79" s="968">
        <v>60964.162309482883</v>
      </c>
      <c r="G79" s="433">
        <v>164870.59983156109</v>
      </c>
    </row>
    <row r="80" spans="1:7">
      <c r="A80" s="896"/>
      <c r="B80" s="122" t="s">
        <v>274</v>
      </c>
      <c r="C80" s="123" t="s">
        <v>264</v>
      </c>
      <c r="D80" s="432">
        <v>50208.442993999401</v>
      </c>
      <c r="E80" s="432">
        <v>12238.307984402054</v>
      </c>
      <c r="F80" s="968">
        <v>47120.279856423243</v>
      </c>
      <c r="G80" s="433">
        <v>109567.03083482469</v>
      </c>
    </row>
    <row r="81" spans="2:7" ht="13.5" thickBot="1">
      <c r="B81" s="139"/>
      <c r="C81" s="140"/>
      <c r="D81" s="487"/>
      <c r="E81" s="902"/>
      <c r="F81" s="488"/>
      <c r="G81" s="646"/>
    </row>
    <row r="82" spans="2:7" ht="13.5" thickTop="1">
      <c r="B82" s="952"/>
      <c r="C82" s="952"/>
      <c r="D82" s="142"/>
      <c r="E82" s="142"/>
      <c r="F82" s="142"/>
      <c r="G82" s="142"/>
    </row>
    <row r="83" spans="2:7">
      <c r="B83" s="952"/>
      <c r="C83" s="952"/>
      <c r="D83" s="142"/>
      <c r="E83" s="142"/>
      <c r="F83" s="142"/>
      <c r="G83" s="142"/>
    </row>
    <row r="84" spans="2:7" ht="15.75">
      <c r="B84" s="3" t="s">
        <v>866</v>
      </c>
      <c r="C84" s="116"/>
      <c r="D84" s="28"/>
      <c r="E84" s="28"/>
      <c r="F84" s="28"/>
      <c r="G84" s="42"/>
    </row>
    <row r="85" spans="2:7" ht="15.75">
      <c r="B85" s="21" t="s">
        <v>412</v>
      </c>
      <c r="C85" s="116"/>
      <c r="D85" s="28"/>
      <c r="E85" s="28"/>
      <c r="F85" s="28"/>
      <c r="G85" s="42"/>
    </row>
    <row r="86" spans="2:7">
      <c r="B86" s="28"/>
      <c r="C86" s="28"/>
      <c r="D86" s="28"/>
      <c r="E86" s="28"/>
      <c r="F86" s="28"/>
      <c r="G86" s="42"/>
    </row>
    <row r="87" spans="2:7" ht="16.5">
      <c r="B87" s="1359" t="str">
        <f>+B5</f>
        <v>BONOS NO PRESENTADOS AL CANJE  (Dtos. 1735/04 y 563/10)</v>
      </c>
      <c r="C87" s="1359"/>
      <c r="D87" s="1359"/>
      <c r="E87" s="1359"/>
      <c r="F87" s="1359"/>
      <c r="G87" s="1359"/>
    </row>
    <row r="88" spans="2:7" ht="14.25">
      <c r="B88" s="1355" t="str">
        <f>+B6</f>
        <v>DATOS AL 31/12/2016</v>
      </c>
      <c r="C88" s="1355"/>
      <c r="D88" s="1355"/>
      <c r="E88" s="1355"/>
      <c r="F88" s="1355"/>
      <c r="G88" s="1355"/>
    </row>
    <row r="89" spans="2:7">
      <c r="B89" s="28"/>
      <c r="C89" s="28"/>
      <c r="D89" s="28"/>
      <c r="E89" s="28"/>
      <c r="F89" s="28"/>
      <c r="G89" s="42"/>
    </row>
    <row r="90" spans="2:7" ht="13.5" thickBot="1">
      <c r="B90" s="28"/>
      <c r="C90" s="28"/>
      <c r="D90" s="28"/>
      <c r="E90" s="42"/>
      <c r="F90" s="42"/>
      <c r="G90" s="428" t="s">
        <v>398</v>
      </c>
    </row>
    <row r="91" spans="2:7" ht="13.5" thickTop="1">
      <c r="B91" s="1360" t="s">
        <v>394</v>
      </c>
      <c r="C91" s="1363" t="s">
        <v>252</v>
      </c>
      <c r="D91" s="1366" t="s">
        <v>384</v>
      </c>
      <c r="E91" s="1366" t="s">
        <v>457</v>
      </c>
      <c r="F91" s="1369" t="s">
        <v>662</v>
      </c>
      <c r="G91" s="1372" t="s">
        <v>396</v>
      </c>
    </row>
    <row r="92" spans="2:7">
      <c r="B92" s="1361"/>
      <c r="C92" s="1364"/>
      <c r="D92" s="1367"/>
      <c r="E92" s="1367"/>
      <c r="F92" s="1370"/>
      <c r="G92" s="1373"/>
    </row>
    <row r="93" spans="2:7">
      <c r="B93" s="1361"/>
      <c r="C93" s="1364"/>
      <c r="D93" s="1367"/>
      <c r="E93" s="1367"/>
      <c r="F93" s="1370"/>
      <c r="G93" s="1373"/>
    </row>
    <row r="94" spans="2:7">
      <c r="B94" s="1361"/>
      <c r="C94" s="1364"/>
      <c r="D94" s="1367"/>
      <c r="E94" s="1367"/>
      <c r="F94" s="1370"/>
      <c r="G94" s="1373"/>
    </row>
    <row r="95" spans="2:7" ht="13.5" thickBot="1">
      <c r="B95" s="1362"/>
      <c r="C95" s="1365"/>
      <c r="D95" s="1368"/>
      <c r="E95" s="1368"/>
      <c r="F95" s="1371"/>
      <c r="G95" s="1374"/>
    </row>
    <row r="96" spans="2:7" ht="13.5" thickTop="1">
      <c r="B96" s="120"/>
      <c r="C96" s="121"/>
      <c r="D96" s="432"/>
      <c r="E96" s="903"/>
      <c r="F96" s="897"/>
      <c r="G96" s="434"/>
    </row>
    <row r="97" spans="1:7" ht="15">
      <c r="B97" s="124" t="s">
        <v>406</v>
      </c>
      <c r="C97" s="436"/>
      <c r="D97" s="432"/>
      <c r="E97" s="432"/>
      <c r="F97" s="897"/>
      <c r="G97" s="434"/>
    </row>
    <row r="98" spans="1:7">
      <c r="B98" s="120"/>
      <c r="C98" s="121"/>
      <c r="D98" s="432"/>
      <c r="E98" s="432"/>
      <c r="F98" s="897"/>
      <c r="G98" s="434"/>
    </row>
    <row r="99" spans="1:7">
      <c r="A99" s="896"/>
      <c r="B99" s="122" t="s">
        <v>275</v>
      </c>
      <c r="C99" s="123" t="s">
        <v>264</v>
      </c>
      <c r="D99" s="432">
        <v>57214.267817665001</v>
      </c>
      <c r="E99" s="432">
        <v>20597.136418570364</v>
      </c>
      <c r="F99" s="968">
        <v>56184.410996947037</v>
      </c>
      <c r="G99" s="433">
        <v>133995.81523318239</v>
      </c>
    </row>
    <row r="100" spans="1:7">
      <c r="A100" s="896"/>
      <c r="B100" s="122" t="s">
        <v>789</v>
      </c>
      <c r="C100" s="123" t="s">
        <v>264</v>
      </c>
      <c r="D100" s="432">
        <v>85471.102221286506</v>
      </c>
      <c r="E100" s="432">
        <v>23718.230882198084</v>
      </c>
      <c r="F100" s="968">
        <v>92984.249526265921</v>
      </c>
      <c r="G100" s="433">
        <v>202173.58262975051</v>
      </c>
    </row>
    <row r="101" spans="1:7">
      <c r="A101" s="896"/>
      <c r="B101" s="122" t="s">
        <v>790</v>
      </c>
      <c r="C101" s="123" t="s">
        <v>264</v>
      </c>
      <c r="D101" s="432">
        <v>36421.728603010801</v>
      </c>
      <c r="E101" s="432">
        <v>21853.037159467116</v>
      </c>
      <c r="F101" s="968">
        <v>33406.818846428279</v>
      </c>
      <c r="G101" s="433">
        <v>91681.584608906196</v>
      </c>
    </row>
    <row r="102" spans="1:7">
      <c r="A102" s="896"/>
      <c r="B102" s="122" t="s">
        <v>276</v>
      </c>
      <c r="C102" s="123" t="s">
        <v>264</v>
      </c>
      <c r="D102" s="432">
        <v>27432.185314243601</v>
      </c>
      <c r="E102" s="432">
        <v>6035.0807712595051</v>
      </c>
      <c r="F102" s="968">
        <v>37635.434240846997</v>
      </c>
      <c r="G102" s="433">
        <v>71102.70032635011</v>
      </c>
    </row>
    <row r="103" spans="1:7">
      <c r="A103" s="896"/>
      <c r="B103" s="122" t="s">
        <v>277</v>
      </c>
      <c r="C103" s="123" t="s">
        <v>264</v>
      </c>
      <c r="D103" s="432">
        <v>26681.884745762698</v>
      </c>
      <c r="E103" s="432">
        <v>16009.130835503172</v>
      </c>
      <c r="F103" s="968">
        <v>24821.564448210927</v>
      </c>
      <c r="G103" s="433">
        <v>67512.580029476798</v>
      </c>
    </row>
    <row r="104" spans="1:7">
      <c r="A104" s="896"/>
      <c r="B104" s="122" t="s">
        <v>278</v>
      </c>
      <c r="C104" s="123" t="s">
        <v>264</v>
      </c>
      <c r="D104" s="432">
        <v>19366.454100431598</v>
      </c>
      <c r="E104" s="432">
        <v>2144.329850008734</v>
      </c>
      <c r="F104" s="968">
        <v>7638.9038272204443</v>
      </c>
      <c r="G104" s="433">
        <v>29149.687777660776</v>
      </c>
    </row>
    <row r="105" spans="1:7">
      <c r="A105" s="896"/>
      <c r="B105" s="122" t="s">
        <v>791</v>
      </c>
      <c r="C105" s="123" t="s">
        <v>264</v>
      </c>
      <c r="D105" s="432">
        <v>36253.654100431602</v>
      </c>
      <c r="E105" s="432">
        <v>16586.046782352325</v>
      </c>
      <c r="F105" s="968">
        <v>24042.089063526171</v>
      </c>
      <c r="G105" s="433">
        <v>76881.789946310106</v>
      </c>
    </row>
    <row r="106" spans="1:7">
      <c r="A106" s="896"/>
      <c r="B106" s="122" t="s">
        <v>279</v>
      </c>
      <c r="C106" s="123" t="s">
        <v>264</v>
      </c>
      <c r="D106" s="432">
        <v>33785.273934098303</v>
      </c>
      <c r="E106" s="432">
        <v>7094.9075265998581</v>
      </c>
      <c r="F106" s="968">
        <v>28602.988304540242</v>
      </c>
      <c r="G106" s="433">
        <v>69483.169765238403</v>
      </c>
    </row>
    <row r="107" spans="1:7">
      <c r="A107" s="896"/>
      <c r="B107" s="122" t="s">
        <v>280</v>
      </c>
      <c r="C107" s="123" t="s">
        <v>264</v>
      </c>
      <c r="D107" s="432">
        <v>18072.4574481524</v>
      </c>
      <c r="E107" s="432">
        <v>3795.2160526350344</v>
      </c>
      <c r="F107" s="968">
        <v>15310.885547533366</v>
      </c>
      <c r="G107" s="433">
        <v>37178.5590483208</v>
      </c>
    </row>
    <row r="108" spans="1:7">
      <c r="A108" s="896"/>
      <c r="B108" s="122" t="s">
        <v>792</v>
      </c>
      <c r="C108" s="123" t="s">
        <v>264</v>
      </c>
      <c r="D108" s="432">
        <v>41556.258240001</v>
      </c>
      <c r="E108" s="432">
        <v>4363.4071192725387</v>
      </c>
      <c r="F108" s="968">
        <v>58675.705124121465</v>
      </c>
      <c r="G108" s="433">
        <v>104595.370483395</v>
      </c>
    </row>
    <row r="109" spans="1:7">
      <c r="A109" s="896"/>
      <c r="B109" s="122" t="s">
        <v>281</v>
      </c>
      <c r="C109" s="123" t="s">
        <v>264</v>
      </c>
      <c r="D109" s="432">
        <v>35145.597900261702</v>
      </c>
      <c r="E109" s="432">
        <v>7204.8475632345435</v>
      </c>
      <c r="F109" s="968">
        <v>47622.041088202459</v>
      </c>
      <c r="G109" s="433">
        <v>89972.486551698705</v>
      </c>
    </row>
    <row r="110" spans="1:7">
      <c r="A110" s="896"/>
      <c r="B110" s="122" t="s">
        <v>282</v>
      </c>
      <c r="C110" s="123" t="s">
        <v>264</v>
      </c>
      <c r="D110" s="432">
        <v>41148.796467646098</v>
      </c>
      <c r="E110" s="432">
        <v>23146.197997882489</v>
      </c>
      <c r="F110" s="968">
        <v>46446.704012855516</v>
      </c>
      <c r="G110" s="433">
        <v>110741.6984783841</v>
      </c>
    </row>
    <row r="111" spans="1:7">
      <c r="A111" s="896"/>
      <c r="B111" s="122" t="s">
        <v>283</v>
      </c>
      <c r="C111" s="123" t="s">
        <v>264</v>
      </c>
      <c r="D111" s="432">
        <v>71064.135066849209</v>
      </c>
      <c r="E111" s="432">
        <v>83500.358673800729</v>
      </c>
      <c r="F111" s="968">
        <v>41123.926661497273</v>
      </c>
      <c r="G111" s="433">
        <v>195688.42040214723</v>
      </c>
    </row>
    <row r="112" spans="1:7">
      <c r="A112" s="896"/>
      <c r="B112" s="122" t="s">
        <v>284</v>
      </c>
      <c r="C112" s="123" t="s">
        <v>264</v>
      </c>
      <c r="D112" s="432">
        <v>12947.811556278</v>
      </c>
      <c r="E112" s="432">
        <v>2330.606071060216</v>
      </c>
      <c r="F112" s="968">
        <v>14673.107446152086</v>
      </c>
      <c r="G112" s="433">
        <v>29951.525073490302</v>
      </c>
    </row>
    <row r="113" spans="1:7">
      <c r="A113" s="896"/>
      <c r="B113" s="122" t="e">
        <v>#N/A</v>
      </c>
      <c r="C113" s="123" t="s">
        <v>264</v>
      </c>
      <c r="D113" s="432">
        <v>22973.955226866001</v>
      </c>
      <c r="E113" s="432">
        <v>38596.244804716298</v>
      </c>
      <c r="F113" s="968">
        <v>0</v>
      </c>
      <c r="G113" s="433">
        <v>61570.200031582295</v>
      </c>
    </row>
    <row r="114" spans="1:7">
      <c r="A114" s="896"/>
      <c r="B114" s="122" t="s">
        <v>285</v>
      </c>
      <c r="C114" s="123" t="s">
        <v>264</v>
      </c>
      <c r="D114" s="432">
        <v>28126.705190019999</v>
      </c>
      <c r="E114" s="432">
        <v>46268.430066322806</v>
      </c>
      <c r="F114" s="968">
        <v>0</v>
      </c>
      <c r="G114" s="433">
        <v>74395.135256342808</v>
      </c>
    </row>
    <row r="115" spans="1:7">
      <c r="A115" s="896"/>
      <c r="B115" s="122" t="s">
        <v>793</v>
      </c>
      <c r="C115" s="123" t="s">
        <v>264</v>
      </c>
      <c r="D115" s="432">
        <v>40689.661830454701</v>
      </c>
      <c r="E115" s="432">
        <v>13834.485006377901</v>
      </c>
      <c r="F115" s="968">
        <v>38630.877968672103</v>
      </c>
      <c r="G115" s="433">
        <v>93155.024805504712</v>
      </c>
    </row>
    <row r="116" spans="1:7">
      <c r="A116" s="896"/>
      <c r="B116" s="122" t="s">
        <v>286</v>
      </c>
      <c r="C116" s="123" t="s">
        <v>264</v>
      </c>
      <c r="D116" s="432">
        <v>26525.5725444784</v>
      </c>
      <c r="E116" s="432">
        <v>14854.320629549296</v>
      </c>
      <c r="F116" s="968">
        <v>17306.462442353004</v>
      </c>
      <c r="G116" s="433">
        <v>58686.355616380701</v>
      </c>
    </row>
    <row r="117" spans="1:7">
      <c r="A117" s="896"/>
      <c r="B117" s="122" t="s">
        <v>794</v>
      </c>
      <c r="C117" s="123" t="s">
        <v>264</v>
      </c>
      <c r="D117" s="432">
        <v>7523.98404042531</v>
      </c>
      <c r="E117" s="432">
        <v>564.29879549601264</v>
      </c>
      <c r="F117" s="968">
        <v>7851.5908455188282</v>
      </c>
      <c r="G117" s="433">
        <v>15939.873681440151</v>
      </c>
    </row>
    <row r="118" spans="1:7">
      <c r="A118" s="896"/>
      <c r="B118" s="122" t="s">
        <v>287</v>
      </c>
      <c r="C118" s="123" t="s">
        <v>264</v>
      </c>
      <c r="D118" s="432">
        <v>60387.147068112405</v>
      </c>
      <c r="E118" s="432">
        <v>34345.189908861044</v>
      </c>
      <c r="F118" s="968">
        <v>39292.532725100456</v>
      </c>
      <c r="G118" s="433">
        <v>134024.86970207392</v>
      </c>
    </row>
    <row r="119" spans="1:7">
      <c r="A119" s="896"/>
      <c r="B119" s="122" t="s">
        <v>795</v>
      </c>
      <c r="C119" s="123" t="s">
        <v>264</v>
      </c>
      <c r="D119" s="432">
        <v>6769.1335930097903</v>
      </c>
      <c r="E119" s="432">
        <v>8221.9180966417498</v>
      </c>
      <c r="F119" s="968">
        <v>0</v>
      </c>
      <c r="G119" s="433">
        <v>14991.05168965154</v>
      </c>
    </row>
    <row r="120" spans="1:7">
      <c r="A120" s="896"/>
      <c r="B120" s="122" t="s">
        <v>796</v>
      </c>
      <c r="C120" s="123" t="s">
        <v>264</v>
      </c>
      <c r="D120" s="432">
        <v>38513.6224865775</v>
      </c>
      <c r="E120" s="432">
        <v>29462.921205887156</v>
      </c>
      <c r="F120" s="968">
        <v>18759.878530927243</v>
      </c>
      <c r="G120" s="433">
        <v>86736.422223391884</v>
      </c>
    </row>
    <row r="121" spans="1:7">
      <c r="A121" s="896"/>
      <c r="B121" s="122" t="s">
        <v>288</v>
      </c>
      <c r="C121" s="123" t="s">
        <v>264</v>
      </c>
      <c r="D121" s="432">
        <v>17096.536477524001</v>
      </c>
      <c r="E121" s="432">
        <v>1367.7229217110726</v>
      </c>
      <c r="F121" s="968">
        <v>19364.676983542129</v>
      </c>
      <c r="G121" s="433">
        <v>37828.936382777203</v>
      </c>
    </row>
    <row r="122" spans="1:7">
      <c r="A122" s="896"/>
      <c r="B122" s="122" t="s">
        <v>289</v>
      </c>
      <c r="C122" s="123" t="s">
        <v>264</v>
      </c>
      <c r="D122" s="432">
        <v>32400.252658174501</v>
      </c>
      <c r="E122" s="432">
        <v>18144.141485981909</v>
      </c>
      <c r="F122" s="968">
        <v>21148.044365160287</v>
      </c>
      <c r="G122" s="433">
        <v>71692.438509316693</v>
      </c>
    </row>
    <row r="123" spans="1:7">
      <c r="A123" s="896"/>
      <c r="B123" s="122" t="s">
        <v>290</v>
      </c>
      <c r="C123" s="123" t="s">
        <v>264</v>
      </c>
      <c r="D123" s="432">
        <v>33491.678050321098</v>
      </c>
      <c r="E123" s="432">
        <v>21434.67396489458</v>
      </c>
      <c r="F123" s="968">
        <v>17356.131825188619</v>
      </c>
      <c r="G123" s="433">
        <v>72282.483840404297</v>
      </c>
    </row>
    <row r="124" spans="1:7">
      <c r="A124" s="896"/>
      <c r="B124" s="122" t="s">
        <v>797</v>
      </c>
      <c r="C124" s="123" t="s">
        <v>264</v>
      </c>
      <c r="D124" s="432">
        <v>37542.213790925402</v>
      </c>
      <c r="E124" s="432">
        <v>7321.1671590529804</v>
      </c>
      <c r="F124" s="968">
        <v>16791.662044021021</v>
      </c>
      <c r="G124" s="433">
        <v>61655.042993999406</v>
      </c>
    </row>
    <row r="125" spans="1:7">
      <c r="A125" s="896"/>
      <c r="B125" s="122" t="s">
        <v>291</v>
      </c>
      <c r="C125" s="123" t="s">
        <v>264</v>
      </c>
      <c r="D125" s="432">
        <v>31278.029266238598</v>
      </c>
      <c r="E125" s="432">
        <v>8914.2383391234616</v>
      </c>
      <c r="F125" s="968">
        <v>36077.903507386742</v>
      </c>
      <c r="G125" s="433">
        <v>76270.171112748794</v>
      </c>
    </row>
    <row r="126" spans="1:7">
      <c r="A126" s="896"/>
      <c r="B126" s="122" t="s">
        <v>292</v>
      </c>
      <c r="C126" s="123" t="s">
        <v>264</v>
      </c>
      <c r="D126" s="432">
        <v>14564.691020107399</v>
      </c>
      <c r="E126" s="432">
        <v>8156.2269728465017</v>
      </c>
      <c r="F126" s="968">
        <v>9506.5533935078984</v>
      </c>
      <c r="G126" s="433">
        <v>32227.471386461802</v>
      </c>
    </row>
    <row r="127" spans="1:7">
      <c r="A127" s="896"/>
      <c r="B127" s="122" t="s">
        <v>798</v>
      </c>
      <c r="C127" s="123" t="s">
        <v>264</v>
      </c>
      <c r="D127" s="432">
        <v>36178.422991893902</v>
      </c>
      <c r="E127" s="432">
        <v>7597.4688290764279</v>
      </c>
      <c r="F127" s="968">
        <v>30639.65511028557</v>
      </c>
      <c r="G127" s="433">
        <v>74415.5469312559</v>
      </c>
    </row>
    <row r="128" spans="1:7">
      <c r="A128" s="896"/>
      <c r="B128" s="122" t="s">
        <v>294</v>
      </c>
      <c r="C128" s="123" t="s">
        <v>264</v>
      </c>
      <c r="D128" s="432">
        <v>68026.318559848398</v>
      </c>
      <c r="E128" s="432">
        <v>48978.949363090818</v>
      </c>
      <c r="F128" s="968">
        <v>42278.356984945778</v>
      </c>
      <c r="G128" s="433">
        <v>159283.62490788498</v>
      </c>
    </row>
    <row r="129" spans="1:7">
      <c r="A129" s="896"/>
      <c r="B129" s="122" t="s">
        <v>295</v>
      </c>
      <c r="C129" s="123" t="s">
        <v>264</v>
      </c>
      <c r="D129" s="432">
        <v>16304.8741972839</v>
      </c>
      <c r="E129" s="432">
        <v>1161.7222848259225</v>
      </c>
      <c r="F129" s="968">
        <v>16111.337574106576</v>
      </c>
      <c r="G129" s="433">
        <v>33577.9340562164</v>
      </c>
    </row>
    <row r="130" spans="1:7">
      <c r="A130" s="896"/>
      <c r="B130" s="122" t="s">
        <v>799</v>
      </c>
      <c r="C130" s="123" t="s">
        <v>264</v>
      </c>
      <c r="D130" s="432">
        <v>64001.4738393515</v>
      </c>
      <c r="E130" s="432">
        <v>16320.375834298364</v>
      </c>
      <c r="F130" s="968">
        <v>64238.812638172443</v>
      </c>
      <c r="G130" s="433">
        <v>144560.66231182229</v>
      </c>
    </row>
    <row r="131" spans="1:7">
      <c r="A131" s="896"/>
      <c r="B131" s="122" t="s">
        <v>296</v>
      </c>
      <c r="C131" s="123" t="s">
        <v>264</v>
      </c>
      <c r="D131" s="432">
        <v>6842.8255605853201</v>
      </c>
      <c r="E131" s="432">
        <v>1040.4195002982824</v>
      </c>
      <c r="F131" s="968">
        <v>5702.7686247675174</v>
      </c>
      <c r="G131" s="433">
        <v>13586.01368565112</v>
      </c>
    </row>
    <row r="132" spans="1:7">
      <c r="A132" s="896"/>
      <c r="B132" s="122" t="s">
        <v>297</v>
      </c>
      <c r="C132" s="123" t="s">
        <v>264</v>
      </c>
      <c r="D132" s="432">
        <v>60094.746815454295</v>
      </c>
      <c r="E132" s="432">
        <v>5558.7640839386731</v>
      </c>
      <c r="F132" s="968">
        <v>75105.079131136619</v>
      </c>
      <c r="G132" s="433">
        <v>140758.59003052959</v>
      </c>
    </row>
    <row r="133" spans="1:7">
      <c r="A133" s="896"/>
      <c r="B133" s="122" t="s">
        <v>298</v>
      </c>
      <c r="C133" s="123" t="s">
        <v>299</v>
      </c>
      <c r="D133" s="432">
        <v>4505.8816857791699</v>
      </c>
      <c r="E133" s="432">
        <v>2703.5290114674958</v>
      </c>
      <c r="F133" s="968">
        <v>3976.4405877001141</v>
      </c>
      <c r="G133" s="433">
        <v>11185.851284946779</v>
      </c>
    </row>
    <row r="134" spans="1:7">
      <c r="A134" s="896"/>
      <c r="B134" s="122" t="s">
        <v>800</v>
      </c>
      <c r="C134" s="123" t="s">
        <v>300</v>
      </c>
      <c r="D134" s="432">
        <v>171.20356103407002</v>
      </c>
      <c r="E134" s="432">
        <v>63.345317563582597</v>
      </c>
      <c r="F134" s="968">
        <v>127.3944720272404</v>
      </c>
      <c r="G134" s="433">
        <v>361.94335062489301</v>
      </c>
    </row>
    <row r="135" spans="1:7">
      <c r="A135" s="896"/>
      <c r="B135" s="122" t="s">
        <v>801</v>
      </c>
      <c r="C135" s="123" t="s">
        <v>300</v>
      </c>
      <c r="D135" s="432">
        <v>856.01780517034808</v>
      </c>
      <c r="E135" s="432">
        <v>316.7265878749829</v>
      </c>
      <c r="F135" s="968">
        <v>633.27721661055011</v>
      </c>
      <c r="G135" s="433">
        <v>1806.0216096558811</v>
      </c>
    </row>
    <row r="136" spans="1:7">
      <c r="A136" s="896"/>
      <c r="B136" s="122" t="s">
        <v>802</v>
      </c>
      <c r="C136" s="123" t="s">
        <v>300</v>
      </c>
      <c r="D136" s="432">
        <v>856.01780517034808</v>
      </c>
      <c r="E136" s="432">
        <v>316.72658789400623</v>
      </c>
      <c r="F136" s="968">
        <v>629.40611386939077</v>
      </c>
      <c r="G136" s="433">
        <v>1802.1505069337452</v>
      </c>
    </row>
    <row r="137" spans="1:7">
      <c r="A137" s="896"/>
      <c r="B137" s="122" t="s">
        <v>211</v>
      </c>
      <c r="C137" s="123" t="s">
        <v>300</v>
      </c>
      <c r="D137" s="432">
        <v>1112.8231467214498</v>
      </c>
      <c r="E137" s="432">
        <v>267.07755521314448</v>
      </c>
      <c r="F137" s="968">
        <v>740.02739256976554</v>
      </c>
      <c r="G137" s="433">
        <v>2119.9280945043597</v>
      </c>
    </row>
    <row r="138" spans="1:7">
      <c r="A138" s="896"/>
      <c r="B138" s="122" t="s">
        <v>212</v>
      </c>
      <c r="C138" s="123" t="s">
        <v>300</v>
      </c>
      <c r="D138" s="432">
        <v>9236.4321177880502</v>
      </c>
      <c r="E138" s="432">
        <v>461.82160590842068</v>
      </c>
      <c r="F138" s="968">
        <v>6162.7527630352488</v>
      </c>
      <c r="G138" s="433">
        <v>15861.00648673172</v>
      </c>
    </row>
    <row r="139" spans="1:7">
      <c r="A139" s="896"/>
      <c r="B139" s="122" t="s">
        <v>803</v>
      </c>
      <c r="C139" s="123" t="s">
        <v>300</v>
      </c>
      <c r="D139" s="432">
        <v>85.601780517034797</v>
      </c>
      <c r="E139" s="432">
        <v>9.416195885407781</v>
      </c>
      <c r="F139" s="968">
        <v>44.852479598242319</v>
      </c>
      <c r="G139" s="433">
        <v>139.8704560006849</v>
      </c>
    </row>
    <row r="140" spans="1:7">
      <c r="A140" s="896"/>
      <c r="B140" s="122" t="s">
        <v>804</v>
      </c>
      <c r="C140" s="123" t="s">
        <v>300</v>
      </c>
      <c r="D140" s="432">
        <v>2140.0445129258696</v>
      </c>
      <c r="E140" s="432">
        <v>599.21246358119492</v>
      </c>
      <c r="F140" s="968">
        <v>501.63237839791515</v>
      </c>
      <c r="G140" s="433">
        <v>3240.8893549049799</v>
      </c>
    </row>
    <row r="141" spans="1:7">
      <c r="A141" s="896"/>
      <c r="B141" s="122" t="s">
        <v>218</v>
      </c>
      <c r="C141" s="123" t="s">
        <v>300</v>
      </c>
      <c r="D141" s="432">
        <v>770.416024653313</v>
      </c>
      <c r="E141" s="432">
        <v>83.204930662557672</v>
      </c>
      <c r="F141" s="968">
        <v>513.67488443759635</v>
      </c>
      <c r="G141" s="433">
        <v>1367.2958397534671</v>
      </c>
    </row>
    <row r="142" spans="1:7">
      <c r="A142" s="896"/>
      <c r="B142" s="122" t="s">
        <v>220</v>
      </c>
      <c r="C142" s="123" t="s">
        <v>300</v>
      </c>
      <c r="D142" s="432">
        <v>6240.3697996918299</v>
      </c>
      <c r="E142" s="432">
        <v>799.54738058551948</v>
      </c>
      <c r="F142" s="968">
        <v>3793.4081278890603</v>
      </c>
      <c r="G142" s="433">
        <v>10833.32530816641</v>
      </c>
    </row>
    <row r="143" spans="1:7">
      <c r="A143" s="896"/>
      <c r="B143" s="122" t="s">
        <v>805</v>
      </c>
      <c r="C143" s="123" t="s">
        <v>300</v>
      </c>
      <c r="D143" s="432">
        <v>7746.9611367916505</v>
      </c>
      <c r="E143" s="432">
        <v>1502.9104605280677</v>
      </c>
      <c r="F143" s="968">
        <v>3974.3632178660423</v>
      </c>
      <c r="G143" s="433">
        <v>13224.23481518576</v>
      </c>
    </row>
    <row r="144" spans="1:7">
      <c r="A144" s="896"/>
      <c r="B144" s="122" t="s">
        <v>844</v>
      </c>
      <c r="C144" s="123" t="s">
        <v>301</v>
      </c>
      <c r="D144" s="432">
        <v>41337.972000000002</v>
      </c>
      <c r="E144" s="432">
        <v>28061.352169500009</v>
      </c>
      <c r="F144" s="968">
        <v>47040.889720499996</v>
      </c>
      <c r="G144" s="433">
        <v>116440.21389</v>
      </c>
    </row>
    <row r="145" spans="1:7">
      <c r="A145" s="896"/>
      <c r="B145" s="122" t="s">
        <v>845</v>
      </c>
      <c r="C145" s="123" t="s">
        <v>301</v>
      </c>
      <c r="D145" s="432">
        <v>208040.56989934796</v>
      </c>
      <c r="E145" s="432">
        <v>242107.21324000001</v>
      </c>
      <c r="F145" s="968">
        <v>0</v>
      </c>
      <c r="G145" s="433">
        <v>450147.78313934797</v>
      </c>
    </row>
    <row r="146" spans="1:7">
      <c r="A146" s="896"/>
      <c r="B146" s="122" t="s">
        <v>846</v>
      </c>
      <c r="C146" s="123" t="s">
        <v>301</v>
      </c>
      <c r="D146" s="432">
        <v>162267.05261000001</v>
      </c>
      <c r="E146" s="432">
        <v>184984.43966</v>
      </c>
      <c r="F146" s="968">
        <v>0</v>
      </c>
      <c r="G146" s="433">
        <v>347251.49227000005</v>
      </c>
    </row>
    <row r="147" spans="1:7">
      <c r="A147" s="896"/>
      <c r="B147" s="122" t="s">
        <v>847</v>
      </c>
      <c r="C147" s="123" t="s">
        <v>301</v>
      </c>
      <c r="D147" s="432">
        <v>0.35599999999999998</v>
      </c>
      <c r="E147" s="432">
        <v>0.27767533336639405</v>
      </c>
      <c r="F147" s="968">
        <v>0.32443466663360598</v>
      </c>
      <c r="G147" s="433">
        <v>0.95811000000000002</v>
      </c>
    </row>
    <row r="148" spans="1:7">
      <c r="A148" s="896"/>
      <c r="B148" s="122" t="s">
        <v>848</v>
      </c>
      <c r="C148" s="123" t="s">
        <v>301</v>
      </c>
      <c r="D148" s="432">
        <v>0</v>
      </c>
      <c r="E148" s="432">
        <v>1.2644600000000001</v>
      </c>
      <c r="F148" s="968">
        <v>0</v>
      </c>
      <c r="G148" s="433">
        <v>1.2644600000000001</v>
      </c>
    </row>
    <row r="149" spans="1:7">
      <c r="A149" s="896"/>
      <c r="B149" s="122" t="s">
        <v>849</v>
      </c>
      <c r="C149" s="123" t="s">
        <v>301</v>
      </c>
      <c r="D149" s="432">
        <v>0</v>
      </c>
      <c r="E149" s="432">
        <v>27.7379</v>
      </c>
      <c r="F149" s="968">
        <v>0</v>
      </c>
      <c r="G149" s="433">
        <v>27.7379</v>
      </c>
    </row>
    <row r="150" spans="1:7">
      <c r="A150" s="896"/>
      <c r="B150" s="122" t="s">
        <v>850</v>
      </c>
      <c r="C150" s="123" t="s">
        <v>301</v>
      </c>
      <c r="D150" s="432">
        <v>21692.86678</v>
      </c>
      <c r="E150" s="432">
        <v>2899.9203783335524</v>
      </c>
      <c r="F150" s="968">
        <v>5360.3499716664464</v>
      </c>
      <c r="G150" s="433">
        <v>29953.137129999996</v>
      </c>
    </row>
    <row r="151" spans="1:7">
      <c r="A151" s="896"/>
      <c r="B151" s="122" t="s">
        <v>851</v>
      </c>
      <c r="C151" s="123" t="s">
        <v>301</v>
      </c>
      <c r="D151" s="432">
        <v>1.0000000000000001E-5</v>
      </c>
      <c r="E151" s="432">
        <v>25.049659999999999</v>
      </c>
      <c r="F151" s="968">
        <v>0</v>
      </c>
      <c r="G151" s="433">
        <v>25.049669999999999</v>
      </c>
    </row>
    <row r="152" spans="1:7">
      <c r="A152" s="896"/>
      <c r="B152" s="122" t="s">
        <v>852</v>
      </c>
      <c r="C152" s="123" t="s">
        <v>301</v>
      </c>
      <c r="D152" s="432">
        <v>62200</v>
      </c>
      <c r="E152" s="432">
        <v>19680.72790771877</v>
      </c>
      <c r="F152" s="968">
        <v>46766.159112281239</v>
      </c>
      <c r="G152" s="433">
        <v>128646.88702000001</v>
      </c>
    </row>
    <row r="153" spans="1:7">
      <c r="A153" s="896"/>
      <c r="B153" s="122" t="s">
        <v>806</v>
      </c>
      <c r="C153" s="123" t="s">
        <v>301</v>
      </c>
      <c r="D153" s="432">
        <v>175847</v>
      </c>
      <c r="E153" s="432">
        <v>137160.66000171384</v>
      </c>
      <c r="F153" s="968">
        <v>148002.55025828612</v>
      </c>
      <c r="G153" s="433">
        <v>461010.21025999996</v>
      </c>
    </row>
    <row r="154" spans="1:7">
      <c r="A154" s="896"/>
      <c r="B154" s="122" t="s">
        <v>807</v>
      </c>
      <c r="C154" s="123" t="s">
        <v>301</v>
      </c>
      <c r="D154" s="432">
        <v>36501.497000000003</v>
      </c>
      <c r="E154" s="432">
        <v>2118.7104166729459</v>
      </c>
      <c r="F154" s="968">
        <v>11034.306483327055</v>
      </c>
      <c r="G154" s="433">
        <v>49654.513900000005</v>
      </c>
    </row>
    <row r="155" spans="1:7">
      <c r="A155" s="896"/>
      <c r="B155" s="122" t="s">
        <v>808</v>
      </c>
      <c r="C155" s="123" t="s">
        <v>301</v>
      </c>
      <c r="D155" s="432">
        <v>106481.004</v>
      </c>
      <c r="E155" s="432">
        <v>17813.496082708298</v>
      </c>
      <c r="F155" s="968">
        <v>110109.86182729169</v>
      </c>
      <c r="G155" s="433">
        <v>234404.36190999998</v>
      </c>
    </row>
    <row r="156" spans="1:7">
      <c r="A156" s="896"/>
      <c r="B156" s="122" t="s">
        <v>809</v>
      </c>
      <c r="C156" s="123" t="s">
        <v>301</v>
      </c>
      <c r="D156" s="432">
        <v>84885.027000000002</v>
      </c>
      <c r="E156" s="432">
        <v>46686.764881249997</v>
      </c>
      <c r="F156" s="968">
        <v>89093.909588750001</v>
      </c>
      <c r="G156" s="433">
        <v>220665.70146999997</v>
      </c>
    </row>
    <row r="157" spans="1:7">
      <c r="A157" s="896"/>
      <c r="B157" s="122" t="s">
        <v>810</v>
      </c>
      <c r="C157" s="123" t="s">
        <v>301</v>
      </c>
      <c r="D157" s="432">
        <v>318724</v>
      </c>
      <c r="E157" s="432">
        <v>521866.96862</v>
      </c>
      <c r="F157" s="968">
        <v>0</v>
      </c>
      <c r="G157" s="433">
        <v>840590.96861999994</v>
      </c>
    </row>
    <row r="158" spans="1:7">
      <c r="A158" s="896"/>
      <c r="B158" s="122" t="s">
        <v>811</v>
      </c>
      <c r="C158" s="123" t="s">
        <v>301</v>
      </c>
      <c r="D158" s="432">
        <v>81811.826000000001</v>
      </c>
      <c r="E158" s="432">
        <v>115661.46906</v>
      </c>
      <c r="F158" s="968">
        <v>0</v>
      </c>
      <c r="G158" s="433">
        <v>197473.29506</v>
      </c>
    </row>
    <row r="159" spans="1:7">
      <c r="A159" s="896"/>
      <c r="B159" s="122" t="s">
        <v>812</v>
      </c>
      <c r="C159" s="123" t="s">
        <v>301</v>
      </c>
      <c r="D159" s="432">
        <v>964.30852000000004</v>
      </c>
      <c r="E159" s="432">
        <v>133.82455031111158</v>
      </c>
      <c r="F159" s="968">
        <v>2583.2753796888887</v>
      </c>
      <c r="G159" s="433">
        <v>3681.4084500000004</v>
      </c>
    </row>
    <row r="160" spans="1:7">
      <c r="A160" s="896"/>
      <c r="B160" s="122" t="s">
        <v>813</v>
      </c>
      <c r="C160" s="123" t="s">
        <v>301</v>
      </c>
      <c r="D160" s="432">
        <v>3066</v>
      </c>
      <c r="E160" s="432">
        <v>7889.1307299999899</v>
      </c>
      <c r="F160" s="968">
        <v>34207.446000000004</v>
      </c>
      <c r="G160" s="433">
        <v>45162.576729999993</v>
      </c>
    </row>
    <row r="161" spans="1:7">
      <c r="A161" s="896"/>
      <c r="B161" s="122" t="s">
        <v>814</v>
      </c>
      <c r="C161" s="123" t="s">
        <v>301</v>
      </c>
      <c r="D161" s="432">
        <v>64</v>
      </c>
      <c r="E161" s="432">
        <v>68.762079999999997</v>
      </c>
      <c r="F161" s="968">
        <v>0</v>
      </c>
      <c r="G161" s="433">
        <v>132.76208</v>
      </c>
    </row>
    <row r="162" spans="1:7">
      <c r="A162" s="896"/>
      <c r="B162" s="122" t="s">
        <v>815</v>
      </c>
      <c r="C162" s="123" t="s">
        <v>301</v>
      </c>
      <c r="D162" s="432">
        <v>53022.364609999997</v>
      </c>
      <c r="E162" s="432">
        <v>23329.840384611671</v>
      </c>
      <c r="F162" s="968">
        <v>60560.377445388323</v>
      </c>
      <c r="G162" s="433">
        <v>136912.58244</v>
      </c>
    </row>
    <row r="163" spans="1:7">
      <c r="A163" s="896"/>
      <c r="B163" s="122" t="s">
        <v>816</v>
      </c>
      <c r="C163" s="123" t="s">
        <v>301</v>
      </c>
      <c r="D163" s="432">
        <v>5574.9979999999996</v>
      </c>
      <c r="E163" s="432">
        <v>9801.5433000000012</v>
      </c>
      <c r="F163" s="968">
        <v>0</v>
      </c>
      <c r="G163" s="433">
        <v>15376.541300000001</v>
      </c>
    </row>
    <row r="164" spans="1:7">
      <c r="A164" s="896"/>
      <c r="B164" s="122" t="s">
        <v>817</v>
      </c>
      <c r="C164" s="123" t="s">
        <v>301</v>
      </c>
      <c r="D164" s="432">
        <v>226.792</v>
      </c>
      <c r="E164" s="432">
        <v>42.171479441395519</v>
      </c>
      <c r="F164" s="968">
        <v>210.70126055860447</v>
      </c>
      <c r="G164" s="433">
        <v>479.66473999999999</v>
      </c>
    </row>
    <row r="165" spans="1:7">
      <c r="A165" s="896"/>
      <c r="B165" s="122" t="s">
        <v>818</v>
      </c>
      <c r="C165" s="123" t="s">
        <v>301</v>
      </c>
      <c r="D165" s="432">
        <v>50802.01</v>
      </c>
      <c r="E165" s="432">
        <v>44770.596841041632</v>
      </c>
      <c r="F165" s="968">
        <v>42033.371398958356</v>
      </c>
      <c r="G165" s="433">
        <v>137605.97824</v>
      </c>
    </row>
    <row r="166" spans="1:7">
      <c r="A166" s="896"/>
      <c r="B166" s="122" t="s">
        <v>819</v>
      </c>
      <c r="C166" s="123" t="s">
        <v>301</v>
      </c>
      <c r="D166" s="432">
        <v>63</v>
      </c>
      <c r="E166" s="432">
        <v>0</v>
      </c>
      <c r="F166" s="968">
        <v>0</v>
      </c>
      <c r="G166" s="433">
        <v>63</v>
      </c>
    </row>
    <row r="167" spans="1:7">
      <c r="A167" s="896"/>
      <c r="B167" s="122" t="s">
        <v>820</v>
      </c>
      <c r="C167" s="123" t="s">
        <v>301</v>
      </c>
      <c r="D167" s="432">
        <v>927</v>
      </c>
      <c r="E167" s="432">
        <v>1377.7537500000001</v>
      </c>
      <c r="F167" s="968">
        <v>0</v>
      </c>
      <c r="G167" s="433">
        <v>2304.7537499999999</v>
      </c>
    </row>
    <row r="168" spans="1:7">
      <c r="A168" s="896"/>
      <c r="B168" s="122" t="s">
        <v>821</v>
      </c>
      <c r="C168" s="123" t="s">
        <v>301</v>
      </c>
      <c r="D168" s="432">
        <v>62283.000999999997</v>
      </c>
      <c r="E168" s="432">
        <v>66094.695476187495</v>
      </c>
      <c r="F168" s="968">
        <v>32157.491953812507</v>
      </c>
      <c r="G168" s="433">
        <v>160535.18843000001</v>
      </c>
    </row>
    <row r="169" spans="1:7">
      <c r="A169" s="896"/>
      <c r="B169" s="122" t="s">
        <v>822</v>
      </c>
      <c r="C169" s="123" t="s">
        <v>301</v>
      </c>
      <c r="D169" s="432">
        <v>7.0000000000000001E-3</v>
      </c>
      <c r="E169" s="432">
        <v>242.21740944241481</v>
      </c>
      <c r="F169" s="968">
        <v>1.0390557585205478E-2</v>
      </c>
      <c r="G169" s="433">
        <v>242.23480000000001</v>
      </c>
    </row>
    <row r="170" spans="1:7">
      <c r="A170" s="896"/>
      <c r="B170" s="122" t="s">
        <v>823</v>
      </c>
      <c r="C170" s="123" t="s">
        <v>301</v>
      </c>
      <c r="D170" s="432">
        <v>0</v>
      </c>
      <c r="E170" s="432">
        <v>501.22017</v>
      </c>
      <c r="F170" s="968">
        <v>0</v>
      </c>
      <c r="G170" s="433">
        <v>501.22017</v>
      </c>
    </row>
    <row r="171" spans="1:7">
      <c r="A171" s="896"/>
      <c r="B171" s="122" t="s">
        <v>824</v>
      </c>
      <c r="C171" s="123" t="s">
        <v>301</v>
      </c>
      <c r="D171" s="432">
        <v>0</v>
      </c>
      <c r="E171" s="432">
        <v>15.681520000000001</v>
      </c>
      <c r="F171" s="968">
        <v>0</v>
      </c>
      <c r="G171" s="433">
        <v>15.681520000000001</v>
      </c>
    </row>
    <row r="172" spans="1:7">
      <c r="A172" s="896"/>
      <c r="B172" s="122" t="s">
        <v>825</v>
      </c>
      <c r="C172" s="123" t="s">
        <v>301</v>
      </c>
      <c r="D172" s="432">
        <v>2843.998</v>
      </c>
      <c r="E172" s="432">
        <v>4948.5565199999992</v>
      </c>
      <c r="F172" s="968">
        <v>0</v>
      </c>
      <c r="G172" s="433">
        <v>7792.5545199999997</v>
      </c>
    </row>
    <row r="173" spans="1:7">
      <c r="A173" s="896"/>
      <c r="B173" s="122" t="s">
        <v>826</v>
      </c>
      <c r="C173" s="123" t="s">
        <v>301</v>
      </c>
      <c r="D173" s="432">
        <v>33440.999000000003</v>
      </c>
      <c r="E173" s="432">
        <v>32333.265875340276</v>
      </c>
      <c r="F173" s="968">
        <v>23225.00603465972</v>
      </c>
      <c r="G173" s="433">
        <v>88999.270909999992</v>
      </c>
    </row>
    <row r="174" spans="1:7">
      <c r="A174" s="896"/>
      <c r="B174" s="122" t="s">
        <v>827</v>
      </c>
      <c r="C174" s="123" t="s">
        <v>301</v>
      </c>
      <c r="D174" s="432">
        <v>0</v>
      </c>
      <c r="E174" s="432">
        <v>14.02309</v>
      </c>
      <c r="F174" s="968">
        <v>0</v>
      </c>
      <c r="G174" s="433">
        <v>14.02309</v>
      </c>
    </row>
    <row r="175" spans="1:7">
      <c r="A175" s="896"/>
      <c r="B175" s="122" t="s">
        <v>828</v>
      </c>
      <c r="C175" s="123" t="s">
        <v>301</v>
      </c>
      <c r="D175" s="432">
        <v>74791.001000000004</v>
      </c>
      <c r="E175" s="432">
        <v>118637.22536997918</v>
      </c>
      <c r="F175" s="968">
        <v>7542.984080020834</v>
      </c>
      <c r="G175" s="433">
        <v>200971.21045000001</v>
      </c>
    </row>
    <row r="176" spans="1:7">
      <c r="A176" s="896"/>
      <c r="B176" s="122" t="s">
        <v>829</v>
      </c>
      <c r="C176" s="123" t="s">
        <v>301</v>
      </c>
      <c r="D176" s="432">
        <v>0</v>
      </c>
      <c r="E176" s="432">
        <v>41.03004</v>
      </c>
      <c r="F176" s="968">
        <v>0</v>
      </c>
      <c r="G176" s="433">
        <v>41.03004</v>
      </c>
    </row>
    <row r="177" spans="1:7">
      <c r="A177" s="896"/>
      <c r="B177" s="122" t="s">
        <v>830</v>
      </c>
      <c r="C177" s="123" t="s">
        <v>301</v>
      </c>
      <c r="D177" s="432">
        <v>0</v>
      </c>
      <c r="E177" s="432">
        <v>1.87</v>
      </c>
      <c r="F177" s="968">
        <v>0</v>
      </c>
      <c r="G177" s="433">
        <v>1.87</v>
      </c>
    </row>
    <row r="178" spans="1:7" ht="13.5" thickBot="1">
      <c r="B178" s="125"/>
      <c r="C178" s="437"/>
      <c r="D178" s="432"/>
      <c r="E178" s="904"/>
      <c r="F178" s="905"/>
      <c r="G178" s="438"/>
    </row>
    <row r="179" spans="1:7" ht="17.25" thickTop="1" thickBot="1">
      <c r="B179" s="1357" t="s">
        <v>377</v>
      </c>
      <c r="C179" s="1358"/>
      <c r="D179" s="906">
        <f>+D59+D15+D32</f>
        <v>3613982.163856796</v>
      </c>
      <c r="E179" s="907">
        <f>+E59+E15+E32</f>
        <v>2510288.5513832653</v>
      </c>
      <c r="F179" s="439">
        <f>+F59+F15+F32</f>
        <v>2343806.508698097</v>
      </c>
      <c r="G179" s="440">
        <f>+G59+G15+G32</f>
        <v>8468077.2239381578</v>
      </c>
    </row>
    <row r="180" spans="1:7" ht="13.5" thickTop="1">
      <c r="B180" s="441"/>
      <c r="C180" s="441"/>
      <c r="D180" s="442"/>
      <c r="E180" s="442"/>
      <c r="F180" s="442"/>
      <c r="G180" s="442"/>
    </row>
    <row r="181" spans="1:7">
      <c r="B181" s="1356" t="s">
        <v>458</v>
      </c>
      <c r="C181" s="1356"/>
      <c r="D181" s="1356"/>
      <c r="E181" s="1356"/>
      <c r="F181" s="1356"/>
      <c r="G181" s="1356"/>
    </row>
    <row r="182" spans="1:7">
      <c r="B182" s="1356" t="s">
        <v>739</v>
      </c>
      <c r="C182" s="1356"/>
      <c r="D182" s="1356"/>
      <c r="E182" s="1356"/>
      <c r="F182" s="1356"/>
      <c r="G182" s="1356"/>
    </row>
    <row r="183" spans="1:7">
      <c r="B183" s="980"/>
      <c r="C183" s="980"/>
      <c r="D183" s="980"/>
      <c r="E183" s="980"/>
      <c r="F183" s="980"/>
      <c r="G183" s="980"/>
    </row>
  </sheetData>
  <mergeCells count="19">
    <mergeCell ref="B5:G5"/>
    <mergeCell ref="B6:G6"/>
    <mergeCell ref="B9:B13"/>
    <mergeCell ref="C9:C13"/>
    <mergeCell ref="D9:D13"/>
    <mergeCell ref="E9:E13"/>
    <mergeCell ref="F9:F13"/>
    <mergeCell ref="G9:G13"/>
    <mergeCell ref="B182:G182"/>
    <mergeCell ref="B179:C179"/>
    <mergeCell ref="B181:G181"/>
    <mergeCell ref="B87:G87"/>
    <mergeCell ref="B88:G88"/>
    <mergeCell ref="B91:B95"/>
    <mergeCell ref="C91:C95"/>
    <mergeCell ref="D91:D95"/>
    <mergeCell ref="E91:E95"/>
    <mergeCell ref="F91:F95"/>
    <mergeCell ref="G91:G95"/>
  </mergeCells>
  <hyperlinks>
    <hyperlink ref="A1" location="INDICE!A1" display="Indice"/>
  </hyperlinks>
  <printOptions horizontalCentered="1"/>
  <pageMargins left="0.39370078740157483" right="0.39370078740157483" top="0.19685039370078741" bottom="0.19685039370078741" header="0.15748031496062992" footer="0"/>
  <pageSetup paperSize="9" scale="35" orientation="portrait" r:id="rId1"/>
  <headerFooter scaleWithDoc="0">
    <oddFooter>&amp;R&amp;A</oddFooter>
  </headerFooter>
  <rowBreaks count="1" manualBreakCount="1">
    <brk id="83" min="1"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I100"/>
  <sheetViews>
    <sheetView showGridLines="0" showRuler="0" view="pageBreakPreview" zoomScale="85" zoomScaleNormal="75" zoomScaleSheetLayoutView="85" workbookViewId="0"/>
  </sheetViews>
  <sheetFormatPr baseColWidth="10" defaultColWidth="11.42578125" defaultRowHeight="12.75"/>
  <cols>
    <col min="1" max="1" width="5.85546875" bestFit="1" customWidth="1"/>
    <col min="2" max="2" width="98.42578125" customWidth="1"/>
    <col min="3" max="4" width="17.85546875" customWidth="1"/>
    <col min="5" max="5" width="17" customWidth="1"/>
    <col min="6" max="6" width="19.28515625" customWidth="1"/>
    <col min="7" max="7" width="16.7109375" bestFit="1" customWidth="1"/>
    <col min="8" max="8" width="18.42578125" bestFit="1" customWidth="1"/>
    <col min="9" max="9" width="11.5703125" bestFit="1" customWidth="1"/>
  </cols>
  <sheetData>
    <row r="1" spans="1:9">
      <c r="A1" s="149" t="s">
        <v>302</v>
      </c>
    </row>
    <row r="2" spans="1:9" ht="14.25">
      <c r="A2" s="149"/>
      <c r="B2" s="3" t="s">
        <v>866</v>
      </c>
      <c r="C2" s="42"/>
      <c r="D2" s="42"/>
      <c r="E2" s="42"/>
    </row>
    <row r="3" spans="1:9" ht="14.25">
      <c r="B3" s="21" t="s">
        <v>412</v>
      </c>
      <c r="C3" s="42"/>
      <c r="D3" s="42"/>
      <c r="E3" s="42"/>
    </row>
    <row r="4" spans="1:9">
      <c r="B4" s="41"/>
      <c r="C4" s="42"/>
      <c r="D4" s="42"/>
      <c r="E4" s="42"/>
    </row>
    <row r="5" spans="1:9">
      <c r="B5" s="41"/>
      <c r="C5" s="42"/>
      <c r="D5" s="42"/>
      <c r="E5" s="42"/>
    </row>
    <row r="6" spans="1:9" ht="14.25">
      <c r="B6" s="393"/>
      <c r="C6" s="42"/>
      <c r="D6" s="42"/>
      <c r="E6" s="42"/>
    </row>
    <row r="7" spans="1:9" ht="16.5">
      <c r="B7" s="1293" t="s">
        <v>596</v>
      </c>
      <c r="C7" s="1293"/>
      <c r="D7" s="1293"/>
      <c r="E7" s="1293"/>
      <c r="F7" s="1293"/>
      <c r="G7" s="1293"/>
    </row>
    <row r="8" spans="1:9" ht="14.25">
      <c r="B8" s="1327" t="s">
        <v>304</v>
      </c>
      <c r="C8" s="1327"/>
      <c r="D8" s="1327"/>
      <c r="E8" s="1327"/>
      <c r="F8" s="1327"/>
      <c r="G8" s="1327"/>
    </row>
    <row r="9" spans="1:9">
      <c r="B9" s="394"/>
      <c r="C9" s="42"/>
      <c r="D9" s="42"/>
      <c r="E9" s="42"/>
    </row>
    <row r="10" spans="1:9">
      <c r="B10" s="28"/>
      <c r="C10" s="42"/>
      <c r="D10" s="42"/>
      <c r="E10" s="42"/>
    </row>
    <row r="11" spans="1:9" ht="14.25" customHeight="1" thickBot="1">
      <c r="B11" s="28" t="s">
        <v>305</v>
      </c>
      <c r="C11" s="42"/>
      <c r="D11" s="42"/>
      <c r="E11" s="42"/>
    </row>
    <row r="12" spans="1:9" ht="24" customHeight="1" thickTop="1" thickBot="1">
      <c r="B12" s="1395" t="s">
        <v>306</v>
      </c>
      <c r="C12" s="1213">
        <v>2015</v>
      </c>
      <c r="D12" s="1398">
        <v>2016</v>
      </c>
      <c r="E12" s="1399"/>
      <c r="F12" s="1399"/>
      <c r="G12" s="1400"/>
    </row>
    <row r="13" spans="1:9" ht="33" customHeight="1" thickTop="1" thickBot="1">
      <c r="B13" s="1396"/>
      <c r="C13" s="320" t="s">
        <v>580</v>
      </c>
      <c r="D13" s="320" t="s">
        <v>605</v>
      </c>
      <c r="E13" s="320" t="s">
        <v>719</v>
      </c>
      <c r="F13" s="320" t="s">
        <v>831</v>
      </c>
      <c r="G13" s="320" t="s">
        <v>920</v>
      </c>
    </row>
    <row r="14" spans="1:9" ht="12.75" customHeight="1" thickTop="1">
      <c r="B14" s="50"/>
      <c r="C14" s="63"/>
      <c r="D14" s="63"/>
      <c r="E14" s="63"/>
      <c r="F14" s="63"/>
      <c r="G14" s="63"/>
    </row>
    <row r="15" spans="1:9" ht="17.25">
      <c r="B15" s="949" t="s">
        <v>701</v>
      </c>
      <c r="C15" s="341">
        <f>+C18+C73</f>
        <v>253989173.99230435</v>
      </c>
      <c r="D15" s="341">
        <f>+D18+D73</f>
        <v>249104021.79752207</v>
      </c>
      <c r="E15" s="341">
        <f>+E18+E73</f>
        <v>258158367.62458274</v>
      </c>
      <c r="F15" s="341">
        <f>+F18+F73</f>
        <v>264578816.22300491</v>
      </c>
      <c r="G15" s="341">
        <f>+G18+G73</f>
        <v>288447822.78059649</v>
      </c>
      <c r="H15" s="290"/>
      <c r="I15" s="290"/>
    </row>
    <row r="16" spans="1:9" ht="13.5" thickBot="1">
      <c r="B16" s="66"/>
      <c r="C16" s="66"/>
      <c r="D16" s="66"/>
      <c r="E16" s="66"/>
      <c r="F16" s="66"/>
      <c r="G16" s="66"/>
      <c r="H16" s="290"/>
      <c r="I16" s="290"/>
    </row>
    <row r="17" spans="2:9" ht="12.75" customHeight="1" thickTop="1">
      <c r="B17" s="50"/>
      <c r="C17" s="63"/>
      <c r="D17" s="63"/>
      <c r="E17" s="63"/>
      <c r="F17" s="63"/>
      <c r="G17" s="63"/>
      <c r="H17" s="290"/>
      <c r="I17" s="290"/>
    </row>
    <row r="18" spans="2:9" ht="17.25">
      <c r="B18" s="949" t="s">
        <v>683</v>
      </c>
      <c r="C18" s="341">
        <f>+C21+C54+C60+C65</f>
        <v>240665023.44529235</v>
      </c>
      <c r="D18" s="341">
        <f>+D21+D54+D60+D65</f>
        <v>235545809.53288549</v>
      </c>
      <c r="E18" s="341">
        <f>+E21+E54+E60+E65</f>
        <v>244772325.23830503</v>
      </c>
      <c r="F18" s="341">
        <f>+F21+F54+F60+F65</f>
        <v>251116510.9224852</v>
      </c>
      <c r="G18" s="341">
        <f>+G21+G54+G60+G65</f>
        <v>275446128.82406712</v>
      </c>
      <c r="H18" s="290"/>
      <c r="I18" s="290"/>
    </row>
    <row r="19" spans="2:9" ht="13.5" thickBot="1">
      <c r="B19" s="66"/>
      <c r="C19" s="66"/>
      <c r="D19" s="66"/>
      <c r="E19" s="66"/>
      <c r="F19" s="66"/>
      <c r="G19" s="66"/>
      <c r="H19" s="290"/>
      <c r="I19" s="290"/>
    </row>
    <row r="20" spans="2:9" ht="18" customHeight="1" thickTop="1">
      <c r="B20" s="55"/>
      <c r="C20" s="1248">
        <f>(+C21+C54+C60)/1000</f>
        <v>222703.20381381761</v>
      </c>
      <c r="D20" s="89"/>
      <c r="E20" s="1248">
        <f>(+E21+E54+E60)/1000</f>
        <v>236064.79849291421</v>
      </c>
      <c r="F20" s="1248">
        <f>(+F21+F54+F60)/1000</f>
        <v>242341.30642220256</v>
      </c>
      <c r="G20" s="1248">
        <f>(+G21+G54+G60)/1000</f>
        <v>266978.05160015955</v>
      </c>
      <c r="H20" s="290"/>
      <c r="I20" s="290"/>
    </row>
    <row r="21" spans="2:9" ht="15.75">
      <c r="B21" s="189" t="s">
        <v>646</v>
      </c>
      <c r="C21" s="190">
        <f>+C23+C31+C29+C52</f>
        <v>203851600.67737454</v>
      </c>
      <c r="D21" s="190">
        <f>+D23+D31+D29+D52</f>
        <v>201393018.96414158</v>
      </c>
      <c r="E21" s="190">
        <f>+E23+E31+E29+E52</f>
        <v>215831563.28188264</v>
      </c>
      <c r="F21" s="190">
        <f>+F23+F31+F29+F52</f>
        <v>219918070.58041567</v>
      </c>
      <c r="G21" s="190">
        <f>+G23+G31+G29+G52</f>
        <v>229886516.35156596</v>
      </c>
      <c r="H21" s="290"/>
      <c r="I21" s="290"/>
    </row>
    <row r="22" spans="2:9" ht="17.25" customHeight="1">
      <c r="B22" s="55"/>
      <c r="C22" s="26"/>
      <c r="D22" s="26"/>
      <c r="E22" s="26"/>
      <c r="F22" s="26"/>
      <c r="G22" s="26"/>
      <c r="H22" s="290"/>
      <c r="I22" s="290"/>
    </row>
    <row r="23" spans="2:9" ht="14.25">
      <c r="B23" s="56" t="s">
        <v>413</v>
      </c>
      <c r="C23" s="80">
        <f>+SUM(C25:C27)</f>
        <v>152463339.79903483</v>
      </c>
      <c r="D23" s="80">
        <f>+SUM(D25:D27)</f>
        <v>151556543.13395828</v>
      </c>
      <c r="E23" s="80">
        <f>+SUM(E25:E27)</f>
        <v>167911324.2818853</v>
      </c>
      <c r="F23" s="80">
        <f>+SUM(F25:F27)</f>
        <v>173564631.09378573</v>
      </c>
      <c r="G23" s="80">
        <f>+SUM(G25:G27)</f>
        <v>184700047.693876</v>
      </c>
      <c r="H23" s="290"/>
      <c r="I23" s="290"/>
    </row>
    <row r="24" spans="2:9" ht="14.25">
      <c r="B24" s="56"/>
      <c r="C24" s="80"/>
      <c r="D24" s="80"/>
      <c r="E24" s="80"/>
      <c r="F24" s="80"/>
      <c r="G24" s="80"/>
      <c r="H24" s="290"/>
      <c r="I24" s="290"/>
    </row>
    <row r="25" spans="2:9" ht="14.25">
      <c r="B25" s="57" t="s">
        <v>84</v>
      </c>
      <c r="C25" s="80"/>
      <c r="D25" s="80"/>
      <c r="E25" s="80"/>
      <c r="F25" s="80"/>
      <c r="G25" s="80"/>
      <c r="H25" s="290"/>
      <c r="I25" s="290"/>
    </row>
    <row r="26" spans="2:9">
      <c r="B26" s="55" t="s">
        <v>369</v>
      </c>
      <c r="C26" s="78">
        <v>34511578.899992563</v>
      </c>
      <c r="D26" s="78">
        <v>32968713.251796186</v>
      </c>
      <c r="E26" s="78">
        <v>33088683.199876398</v>
      </c>
      <c r="F26" s="78">
        <v>35240215.426363699</v>
      </c>
      <c r="G26" s="78">
        <v>43797829.972159505</v>
      </c>
      <c r="H26" s="290"/>
      <c r="I26" s="290"/>
    </row>
    <row r="27" spans="2:9">
      <c r="B27" s="4" t="s">
        <v>154</v>
      </c>
      <c r="C27" s="78">
        <v>117951760.89904228</v>
      </c>
      <c r="D27" s="78">
        <v>118587829.88216208</v>
      </c>
      <c r="E27" s="78">
        <v>134822641.0820089</v>
      </c>
      <c r="F27" s="78">
        <v>138324415.66742203</v>
      </c>
      <c r="G27" s="78">
        <v>140902217.72171649</v>
      </c>
      <c r="H27" s="290"/>
      <c r="I27" s="290"/>
    </row>
    <row r="28" spans="2:9">
      <c r="B28" s="191"/>
      <c r="C28" s="129"/>
      <c r="D28" s="129"/>
      <c r="E28" s="129"/>
      <c r="F28" s="129"/>
      <c r="G28" s="129"/>
      <c r="H28" s="290"/>
      <c r="I28" s="290"/>
    </row>
    <row r="29" spans="2:9">
      <c r="B29" s="56" t="s">
        <v>734</v>
      </c>
      <c r="C29" s="129">
        <v>5503605.3351473715</v>
      </c>
      <c r="D29" s="129">
        <v>4713129.8948364891</v>
      </c>
      <c r="E29" s="129">
        <v>3727863.2233541529</v>
      </c>
      <c r="F29" s="129">
        <v>3304047.3493828052</v>
      </c>
      <c r="G29" s="129">
        <v>2454607.1257091053</v>
      </c>
      <c r="H29" s="290"/>
      <c r="I29" s="290"/>
    </row>
    <row r="30" spans="2:9">
      <c r="B30" s="191"/>
      <c r="C30" s="129"/>
      <c r="D30" s="129"/>
      <c r="E30" s="129"/>
      <c r="F30" s="129"/>
      <c r="G30" s="129"/>
      <c r="H30" s="290"/>
      <c r="I30" s="290"/>
    </row>
    <row r="31" spans="2:9">
      <c r="B31" s="56" t="s">
        <v>83</v>
      </c>
      <c r="C31" s="129">
        <f>+C33+C35+C42+C44+C46+C48+C50</f>
        <v>36138404.101439141</v>
      </c>
      <c r="D31" s="129">
        <f>+D33+D35+D42+D44+D46+D48+D50</f>
        <v>35882310.939427249</v>
      </c>
      <c r="E31" s="129">
        <f>+E33+E35+E42+E44+E46+E48+E50</f>
        <v>34423609.020611025</v>
      </c>
      <c r="F31" s="129">
        <f>+F33+F35+F42+F44+F46+F48+F50</f>
        <v>33343103.195799321</v>
      </c>
      <c r="G31" s="129">
        <f>+G33+G35+G42+G44+G46+G48+G50</f>
        <v>33384976.319175947</v>
      </c>
      <c r="H31" s="290"/>
      <c r="I31" s="290"/>
    </row>
    <row r="32" spans="2:9">
      <c r="B32" s="57"/>
      <c r="C32" s="129"/>
      <c r="D32" s="129"/>
      <c r="E32" s="129"/>
      <c r="F32" s="129"/>
      <c r="G32" s="129"/>
      <c r="H32" s="290"/>
      <c r="I32" s="290"/>
    </row>
    <row r="33" spans="2:9">
      <c r="B33" s="57" t="s">
        <v>560</v>
      </c>
      <c r="C33" s="129">
        <v>2075834.3535338528</v>
      </c>
      <c r="D33" s="129">
        <v>2045452.9381224955</v>
      </c>
      <c r="E33" s="129">
        <v>1993993.7736303301</v>
      </c>
      <c r="F33" s="129">
        <v>2092679.5159261001</v>
      </c>
      <c r="G33" s="129">
        <v>1844674.73056154</v>
      </c>
      <c r="H33" s="290"/>
      <c r="I33" s="290"/>
    </row>
    <row r="34" spans="2:9">
      <c r="B34" s="55"/>
      <c r="C34" s="129"/>
      <c r="D34" s="129"/>
      <c r="E34" s="129"/>
      <c r="F34" s="129"/>
      <c r="G34" s="129"/>
      <c r="H34" s="290"/>
      <c r="I34" s="290"/>
    </row>
    <row r="35" spans="2:9">
      <c r="B35" s="57" t="s">
        <v>366</v>
      </c>
      <c r="C35" s="129">
        <f>+SUM(C36:C40)</f>
        <v>19768216.46335312</v>
      </c>
      <c r="D35" s="129">
        <f>+SUM(D36:D40)</f>
        <v>19694901.468388889</v>
      </c>
      <c r="E35" s="129">
        <f>+SUM(E36:E40)</f>
        <v>19773754.267993934</v>
      </c>
      <c r="F35" s="129">
        <f>+SUM(F36:F40)</f>
        <v>19618219.071549714</v>
      </c>
      <c r="G35" s="129">
        <f>+SUM(G36:G40)</f>
        <v>20230497.71146572</v>
      </c>
      <c r="H35" s="290"/>
      <c r="I35" s="290"/>
    </row>
    <row r="36" spans="2:9">
      <c r="B36" s="55" t="s">
        <v>362</v>
      </c>
      <c r="C36" s="78">
        <v>5851815.5877936808</v>
      </c>
      <c r="D36" s="78">
        <v>5702944.9839377301</v>
      </c>
      <c r="E36" s="78">
        <v>5736518.5329518802</v>
      </c>
      <c r="F36" s="78">
        <v>5668689.8721570699</v>
      </c>
      <c r="G36" s="78">
        <v>6047673.0342064397</v>
      </c>
      <c r="H36" s="290"/>
      <c r="I36" s="290"/>
    </row>
    <row r="37" spans="2:9">
      <c r="B37" s="55" t="s">
        <v>361</v>
      </c>
      <c r="C37" s="78">
        <v>11206743.724269141</v>
      </c>
      <c r="D37" s="78">
        <v>11298431.959703447</v>
      </c>
      <c r="E37" s="78">
        <v>11370350.692655701</v>
      </c>
      <c r="F37" s="78">
        <v>11273111.7934797</v>
      </c>
      <c r="G37" s="78">
        <v>11422307.913341299</v>
      </c>
      <c r="H37" s="290"/>
      <c r="I37" s="290"/>
    </row>
    <row r="38" spans="2:9">
      <c r="B38" s="55" t="s">
        <v>363</v>
      </c>
      <c r="C38" s="78">
        <v>81793.87988800001</v>
      </c>
      <c r="D38" s="78">
        <v>76190.400999999998</v>
      </c>
      <c r="E38" s="78">
        <v>75422.069620000009</v>
      </c>
      <c r="F38" s="78">
        <v>75648.437860000005</v>
      </c>
      <c r="G38" s="78">
        <v>80747.913990000001</v>
      </c>
      <c r="H38" s="290"/>
      <c r="I38" s="290"/>
    </row>
    <row r="39" spans="2:9">
      <c r="B39" s="55" t="s">
        <v>364</v>
      </c>
      <c r="C39" s="78">
        <v>37818.089522294315</v>
      </c>
      <c r="D39" s="78">
        <v>38887.265137708797</v>
      </c>
      <c r="E39" s="78">
        <v>37112.928166355807</v>
      </c>
      <c r="F39" s="78">
        <v>40033.102742943505</v>
      </c>
      <c r="G39" s="78">
        <v>38773.928577986</v>
      </c>
      <c r="H39" s="290"/>
      <c r="I39" s="290"/>
    </row>
    <row r="40" spans="2:9">
      <c r="B40" s="55" t="s">
        <v>378</v>
      </c>
      <c r="C40" s="78">
        <v>2590045.18188</v>
      </c>
      <c r="D40" s="78">
        <v>2578446.85861</v>
      </c>
      <c r="E40" s="78">
        <v>2554350.0445999997</v>
      </c>
      <c r="F40" s="78">
        <v>2560735.8653099998</v>
      </c>
      <c r="G40" s="78">
        <v>2640994.92135</v>
      </c>
      <c r="H40" s="290"/>
      <c r="I40" s="290"/>
    </row>
    <row r="41" spans="2:9">
      <c r="B41" s="210"/>
      <c r="C41" s="211"/>
      <c r="D41" s="211"/>
      <c r="E41" s="211"/>
      <c r="F41" s="211"/>
      <c r="G41" s="211"/>
      <c r="H41" s="290"/>
      <c r="I41" s="290"/>
    </row>
    <row r="42" spans="2:9">
      <c r="B42" s="57" t="s">
        <v>365</v>
      </c>
      <c r="C42" s="129">
        <v>9183337.4402813874</v>
      </c>
      <c r="D42" s="129">
        <v>9456017.1098736953</v>
      </c>
      <c r="E42" s="129">
        <v>8123702.3409782602</v>
      </c>
      <c r="F42" s="129">
        <v>8228188.8777338797</v>
      </c>
      <c r="G42" s="129">
        <v>7844718.1501198802</v>
      </c>
      <c r="H42" s="290"/>
      <c r="I42" s="290"/>
    </row>
    <row r="43" spans="2:9">
      <c r="B43" s="594"/>
      <c r="C43" s="78"/>
      <c r="D43" s="78"/>
      <c r="E43" s="78"/>
      <c r="F43" s="78"/>
      <c r="G43" s="78"/>
      <c r="H43" s="290"/>
      <c r="I43" s="290"/>
    </row>
    <row r="44" spans="2:9">
      <c r="B44" s="192" t="s">
        <v>515</v>
      </c>
      <c r="C44" s="129">
        <v>3125627.5761259818</v>
      </c>
      <c r="D44" s="129">
        <v>2786686.7462487929</v>
      </c>
      <c r="E44" s="129">
        <v>2722528.6325064995</v>
      </c>
      <c r="F44" s="129">
        <v>1638270.3137276301</v>
      </c>
      <c r="G44" s="129">
        <v>1068591.8814818372</v>
      </c>
      <c r="H44" s="290"/>
      <c r="I44" s="290"/>
    </row>
    <row r="45" spans="2:9">
      <c r="B45" s="55"/>
      <c r="C45" s="78"/>
      <c r="D45" s="78"/>
      <c r="E45" s="78"/>
      <c r="F45" s="78"/>
      <c r="G45" s="78"/>
      <c r="H45" s="290"/>
      <c r="I45" s="290"/>
    </row>
    <row r="46" spans="2:9">
      <c r="B46" s="57" t="s">
        <v>506</v>
      </c>
      <c r="C46" s="129">
        <v>987495.71293200005</v>
      </c>
      <c r="D46" s="129">
        <v>964794.9379720001</v>
      </c>
      <c r="E46" s="129">
        <v>907159.62517200003</v>
      </c>
      <c r="F46" s="129">
        <v>883240.38144199993</v>
      </c>
      <c r="G46" s="129">
        <v>1498773.8202523445</v>
      </c>
      <c r="H46" s="290"/>
      <c r="I46" s="290"/>
    </row>
    <row r="47" spans="2:9">
      <c r="B47" s="55"/>
      <c r="C47" s="78"/>
      <c r="D47" s="78"/>
      <c r="E47" s="78"/>
      <c r="F47" s="78"/>
      <c r="G47" s="78"/>
      <c r="H47" s="290"/>
      <c r="I47" s="290"/>
    </row>
    <row r="48" spans="2:9">
      <c r="B48" s="57" t="s">
        <v>597</v>
      </c>
      <c r="C48" s="129">
        <v>997892.55521280016</v>
      </c>
      <c r="D48" s="129">
        <v>934457.73882137227</v>
      </c>
      <c r="E48" s="129">
        <v>902470.38033000007</v>
      </c>
      <c r="F48" s="129">
        <v>882505.03541999985</v>
      </c>
      <c r="G48" s="129">
        <v>897720.02529462264</v>
      </c>
      <c r="H48" s="290"/>
      <c r="I48" s="290"/>
    </row>
    <row r="49" spans="2:9">
      <c r="B49" s="57"/>
      <c r="C49" s="129"/>
      <c r="D49" s="129"/>
      <c r="E49" s="129"/>
      <c r="F49" s="129"/>
      <c r="G49" s="129"/>
      <c r="H49" s="290"/>
      <c r="I49" s="290"/>
    </row>
    <row r="50" spans="2:9">
      <c r="B50" s="57" t="s">
        <v>368</v>
      </c>
      <c r="C50" s="129">
        <v>0</v>
      </c>
      <c r="D50" s="129">
        <v>0</v>
      </c>
      <c r="E50" s="129">
        <v>0</v>
      </c>
      <c r="F50" s="129">
        <v>0</v>
      </c>
      <c r="G50" s="129">
        <v>0</v>
      </c>
      <c r="H50" s="290"/>
      <c r="I50" s="290"/>
    </row>
    <row r="51" spans="2:9">
      <c r="B51" s="57"/>
      <c r="C51" s="129"/>
      <c r="D51" s="129"/>
      <c r="E51" s="129"/>
      <c r="F51" s="129"/>
      <c r="G51" s="129"/>
      <c r="H51" s="290"/>
      <c r="I51" s="290"/>
    </row>
    <row r="52" spans="2:9">
      <c r="B52" s="56" t="s">
        <v>324</v>
      </c>
      <c r="C52" s="129">
        <v>9746251.4417531714</v>
      </c>
      <c r="D52" s="129">
        <v>9241034.9959195424</v>
      </c>
      <c r="E52" s="129">
        <v>9768766.7560321689</v>
      </c>
      <c r="F52" s="129">
        <v>9706288.9414477907</v>
      </c>
      <c r="G52" s="129">
        <v>9346885.2128048893</v>
      </c>
      <c r="H52" s="290"/>
      <c r="I52" s="290"/>
    </row>
    <row r="53" spans="2:9">
      <c r="B53" s="57"/>
      <c r="C53" s="193"/>
      <c r="D53" s="193"/>
      <c r="E53" s="193"/>
      <c r="F53" s="193"/>
      <c r="G53" s="193"/>
      <c r="H53" s="290"/>
      <c r="I53" s="290"/>
    </row>
    <row r="54" spans="2:9" ht="15.75">
      <c r="B54" s="189" t="s">
        <v>647</v>
      </c>
      <c r="C54" s="11">
        <f>+SUM(C56:C58)</f>
        <v>18807701.756674357</v>
      </c>
      <c r="D54" s="11">
        <f>+SUM(D56:D58)</f>
        <v>15715136.303223012</v>
      </c>
      <c r="E54" s="11">
        <f>+SUM(E56:E58)</f>
        <v>20188765.925428953</v>
      </c>
      <c r="F54" s="11">
        <f>+SUM(F56:F58)</f>
        <v>22378279.52924937</v>
      </c>
      <c r="G54" s="11">
        <f>+SUM(G56:G58)</f>
        <v>37048628.42054119</v>
      </c>
      <c r="H54" s="290"/>
      <c r="I54" s="290"/>
    </row>
    <row r="55" spans="2:9">
      <c r="B55" s="57"/>
      <c r="C55" s="194"/>
      <c r="D55" s="194"/>
      <c r="E55" s="194"/>
      <c r="F55" s="194"/>
      <c r="G55" s="194"/>
      <c r="H55" s="290"/>
      <c r="I55" s="290"/>
    </row>
    <row r="56" spans="2:9">
      <c r="B56" s="57" t="s">
        <v>375</v>
      </c>
      <c r="C56" s="195">
        <v>15770857.362552864</v>
      </c>
      <c r="D56" s="195">
        <v>13928417.125575207</v>
      </c>
      <c r="E56" s="195">
        <v>14611260.053619301</v>
      </c>
      <c r="F56" s="195">
        <v>14936481.6258607</v>
      </c>
      <c r="G56" s="195">
        <v>14768267.908291401</v>
      </c>
      <c r="H56" s="290"/>
      <c r="I56" s="290"/>
    </row>
    <row r="57" spans="2:9">
      <c r="B57" s="57" t="s">
        <v>410</v>
      </c>
      <c r="C57" s="443">
        <v>2183326.5163821606</v>
      </c>
      <c r="D57" s="443">
        <v>1786719.1776478051</v>
      </c>
      <c r="E57" s="443">
        <v>5577505.8718096511</v>
      </c>
      <c r="F57" s="443">
        <v>7441797.9033886716</v>
      </c>
      <c r="G57" s="443">
        <v>21245673.252783027</v>
      </c>
      <c r="H57" s="290"/>
      <c r="I57" s="290"/>
    </row>
    <row r="58" spans="2:9">
      <c r="B58" s="57" t="s">
        <v>581</v>
      </c>
      <c r="C58" s="443">
        <v>853517.87773933099</v>
      </c>
      <c r="D58" s="443">
        <v>0</v>
      </c>
      <c r="E58" s="443">
        <v>0</v>
      </c>
      <c r="F58" s="443">
        <v>0</v>
      </c>
      <c r="G58" s="443">
        <v>1034687.2594667575</v>
      </c>
      <c r="H58" s="290"/>
      <c r="I58" s="290"/>
    </row>
    <row r="59" spans="2:9">
      <c r="B59" s="55"/>
      <c r="C59" s="196"/>
      <c r="D59" s="196"/>
      <c r="E59" s="196"/>
      <c r="F59" s="196"/>
      <c r="G59" s="196"/>
      <c r="H59" s="290"/>
      <c r="I59" s="290"/>
    </row>
    <row r="60" spans="2:9" ht="15.75">
      <c r="B60" s="189" t="s">
        <v>648</v>
      </c>
      <c r="C60" s="11">
        <f>+C62+C63</f>
        <v>43901.37976872232</v>
      </c>
      <c r="D60" s="11">
        <f>+D62+D63</f>
        <v>45198.001474601449</v>
      </c>
      <c r="E60" s="11">
        <f>+E62+E63</f>
        <v>44469.285602609612</v>
      </c>
      <c r="F60" s="11">
        <f>+F62+F63</f>
        <v>44956.312537514263</v>
      </c>
      <c r="G60" s="11">
        <f>+G62+G63</f>
        <v>42906.828052374316</v>
      </c>
      <c r="H60" s="290"/>
      <c r="I60" s="290"/>
    </row>
    <row r="61" spans="2:9">
      <c r="B61" s="55"/>
      <c r="C61" s="78"/>
      <c r="D61" s="78"/>
      <c r="E61" s="78"/>
      <c r="F61" s="78"/>
      <c r="G61" s="78"/>
      <c r="H61" s="290"/>
      <c r="I61" s="290"/>
    </row>
    <row r="62" spans="2:9">
      <c r="B62" s="57" t="s">
        <v>373</v>
      </c>
      <c r="C62" s="129">
        <v>35715.017785982738</v>
      </c>
      <c r="D62" s="129">
        <v>36694.392743850411</v>
      </c>
      <c r="E62" s="129">
        <v>36157.062061687</v>
      </c>
      <c r="F62" s="129">
        <v>36550.382617278301</v>
      </c>
      <c r="G62" s="129">
        <v>34968.6605954552</v>
      </c>
      <c r="H62" s="290"/>
      <c r="I62" s="290"/>
    </row>
    <row r="63" spans="2:9">
      <c r="B63" s="57" t="s">
        <v>940</v>
      </c>
      <c r="C63" s="129">
        <v>8186.3619827395796</v>
      </c>
      <c r="D63" s="129">
        <v>8503.6087307510352</v>
      </c>
      <c r="E63" s="129">
        <v>8312.2235409226105</v>
      </c>
      <c r="F63" s="129">
        <v>8405.9299202359598</v>
      </c>
      <c r="G63" s="129">
        <v>7938.16745691912</v>
      </c>
      <c r="H63" s="290"/>
      <c r="I63" s="290"/>
    </row>
    <row r="64" spans="2:9">
      <c r="B64" s="55"/>
      <c r="C64" s="78"/>
      <c r="D64" s="78"/>
      <c r="E64" s="78"/>
      <c r="F64" s="78"/>
      <c r="G64" s="78"/>
      <c r="H64" s="290"/>
      <c r="I64" s="290"/>
    </row>
    <row r="65" spans="2:9" ht="15.75">
      <c r="B65" s="189" t="s">
        <v>687</v>
      </c>
      <c r="C65" s="865">
        <f t="shared" ref="C65:F65" si="0">+SUM(C67:C69)</f>
        <v>17961819.631474733</v>
      </c>
      <c r="D65" s="865">
        <f t="shared" si="0"/>
        <v>18392456.264046326</v>
      </c>
      <c r="E65" s="865">
        <f t="shared" si="0"/>
        <v>8707526.7453908287</v>
      </c>
      <c r="F65" s="865">
        <f t="shared" si="0"/>
        <v>8775204.5002826471</v>
      </c>
      <c r="G65" s="865">
        <f t="shared" ref="G65" si="1">+SUM(G67:G69)</f>
        <v>8468077.2239075974</v>
      </c>
      <c r="H65" s="290"/>
      <c r="I65" s="290"/>
    </row>
    <row r="66" spans="2:9">
      <c r="B66" s="273"/>
      <c r="C66" s="197"/>
      <c r="D66" s="197"/>
      <c r="E66" s="197"/>
      <c r="F66" s="197"/>
      <c r="G66" s="197"/>
      <c r="H66" s="290"/>
      <c r="I66" s="290"/>
    </row>
    <row r="67" spans="2:9">
      <c r="B67" s="26" t="s">
        <v>340</v>
      </c>
      <c r="C67" s="58">
        <v>6100885.9427049905</v>
      </c>
      <c r="D67" s="58">
        <v>6198042.5146246217</v>
      </c>
      <c r="E67" s="58">
        <v>3716685.5329657146</v>
      </c>
      <c r="F67" s="58">
        <v>3747639.4798202459</v>
      </c>
      <c r="G67" s="58">
        <v>3613982.1638567913</v>
      </c>
      <c r="H67" s="290"/>
      <c r="I67" s="290"/>
    </row>
    <row r="68" spans="2:9">
      <c r="B68" s="26" t="s">
        <v>682</v>
      </c>
      <c r="C68" s="58">
        <v>5420002.8478468237</v>
      </c>
      <c r="D68" s="58">
        <v>5504109.0600899523</v>
      </c>
      <c r="E68" s="58">
        <v>2557389.9092202708</v>
      </c>
      <c r="F68" s="58">
        <v>2569890.245750587</v>
      </c>
      <c r="G68" s="58">
        <v>2510288.5513527091</v>
      </c>
      <c r="H68" s="290"/>
      <c r="I68" s="290"/>
    </row>
    <row r="69" spans="2:9">
      <c r="B69" s="26" t="s">
        <v>941</v>
      </c>
      <c r="C69" s="948">
        <v>6440930.8409229163</v>
      </c>
      <c r="D69" s="95">
        <v>6690304.6893317504</v>
      </c>
      <c r="E69" s="95">
        <v>2433451.3032048442</v>
      </c>
      <c r="F69" s="95">
        <v>2457674.7747118133</v>
      </c>
      <c r="G69" s="95">
        <v>2343806.508698097</v>
      </c>
      <c r="H69" s="290"/>
      <c r="I69" s="290"/>
    </row>
    <row r="70" spans="2:9" ht="13.5" thickBot="1">
      <c r="B70" s="53"/>
      <c r="C70" s="343"/>
      <c r="D70" s="343"/>
      <c r="E70" s="343"/>
      <c r="F70" s="343"/>
      <c r="G70" s="343"/>
      <c r="H70" s="290"/>
      <c r="I70" s="290"/>
    </row>
    <row r="71" spans="2:9" ht="13.5" thickTop="1">
      <c r="B71" s="74"/>
      <c r="C71" s="805"/>
      <c r="D71" s="805"/>
      <c r="E71" s="805"/>
      <c r="F71" s="805"/>
      <c r="G71" s="805"/>
      <c r="H71" s="290"/>
      <c r="I71" s="290"/>
    </row>
    <row r="72" spans="2:9" ht="13.5" thickBot="1">
      <c r="B72" s="807"/>
      <c r="C72" s="808"/>
      <c r="D72" s="808"/>
      <c r="E72" s="808"/>
      <c r="F72" s="808"/>
      <c r="G72" s="808"/>
      <c r="H72" s="290"/>
      <c r="I72" s="290"/>
    </row>
    <row r="73" spans="2:9" ht="16.5" thickTop="1">
      <c r="B73" s="806" t="s">
        <v>942</v>
      </c>
      <c r="C73" s="15">
        <f t="shared" ref="C73:F73" si="2">+C75+C76+C77+C78+C79</f>
        <v>13324150.547011988</v>
      </c>
      <c r="D73" s="15">
        <f t="shared" si="2"/>
        <v>13558212.264636585</v>
      </c>
      <c r="E73" s="15">
        <f t="shared" si="2"/>
        <v>13386042.386277715</v>
      </c>
      <c r="F73" s="15">
        <f t="shared" si="2"/>
        <v>13462305.300519707</v>
      </c>
      <c r="G73" s="15">
        <f t="shared" ref="G73" si="3">+G75+G76+G77+G78+G79</f>
        <v>13001693.956529349</v>
      </c>
      <c r="H73" s="290"/>
      <c r="I73" s="290"/>
    </row>
    <row r="74" spans="2:9">
      <c r="B74" s="273"/>
      <c r="C74" s="197"/>
      <c r="D74" s="197"/>
      <c r="E74" s="197"/>
      <c r="F74" s="197"/>
      <c r="G74" s="197"/>
      <c r="H74" s="290"/>
      <c r="I74" s="290"/>
    </row>
    <row r="75" spans="2:9">
      <c r="B75" s="26" t="s">
        <v>635</v>
      </c>
      <c r="C75" s="58">
        <v>5159015.2067754744</v>
      </c>
      <c r="D75" s="58">
        <v>5159015.2067754744</v>
      </c>
      <c r="E75" s="58">
        <v>5159015.2067754744</v>
      </c>
      <c r="F75" s="58">
        <v>5159015.2067754744</v>
      </c>
      <c r="G75" s="58">
        <v>5159015.2067754744</v>
      </c>
      <c r="H75" s="290"/>
      <c r="I75" s="290"/>
    </row>
    <row r="76" spans="2:9">
      <c r="B76" s="26" t="s">
        <v>636</v>
      </c>
      <c r="C76" s="58">
        <v>930204.4759038504</v>
      </c>
      <c r="D76" s="58">
        <v>930204.4759038504</v>
      </c>
      <c r="E76" s="58">
        <v>930204.4759038504</v>
      </c>
      <c r="F76" s="58">
        <v>930204.4759038504</v>
      </c>
      <c r="G76" s="58">
        <v>930204.4759038504</v>
      </c>
      <c r="H76" s="290"/>
      <c r="I76" s="290"/>
    </row>
    <row r="77" spans="2:9">
      <c r="B77" s="26" t="s">
        <v>637</v>
      </c>
      <c r="C77" s="95">
        <v>728523.94827577018</v>
      </c>
      <c r="D77" s="95">
        <v>649749.61405915569</v>
      </c>
      <c r="E77" s="95">
        <v>635017.02059828362</v>
      </c>
      <c r="F77" s="95">
        <v>620734.30695369886</v>
      </c>
      <c r="G77" s="95">
        <v>597749.8042501919</v>
      </c>
      <c r="H77" s="290"/>
      <c r="I77" s="290"/>
    </row>
    <row r="78" spans="2:9">
      <c r="B78" s="26" t="s">
        <v>638</v>
      </c>
      <c r="C78" s="95">
        <v>6379966.697940724</v>
      </c>
      <c r="D78" s="95">
        <v>6684120.3043165533</v>
      </c>
      <c r="E78" s="95">
        <v>6514386.0450918367</v>
      </c>
      <c r="F78" s="95">
        <v>6602240.2061854554</v>
      </c>
      <c r="G78" s="95">
        <v>6184517.6707693646</v>
      </c>
      <c r="H78" s="290"/>
      <c r="I78" s="290"/>
    </row>
    <row r="79" spans="2:9">
      <c r="B79" s="26" t="s">
        <v>639</v>
      </c>
      <c r="C79" s="95">
        <v>126440.21811617041</v>
      </c>
      <c r="D79" s="95">
        <v>135122.66358155193</v>
      </c>
      <c r="E79" s="95">
        <v>147419.63790827</v>
      </c>
      <c r="F79" s="95">
        <v>150111.10470122669</v>
      </c>
      <c r="G79" s="95">
        <v>130206.79883046824</v>
      </c>
      <c r="H79" s="290"/>
      <c r="I79" s="290"/>
    </row>
    <row r="80" spans="2:9" ht="13.5" customHeight="1" thickBot="1">
      <c r="B80" s="53"/>
      <c r="C80" s="343"/>
      <c r="D80" s="343"/>
      <c r="E80" s="343"/>
      <c r="F80" s="343"/>
      <c r="G80" s="343"/>
    </row>
    <row r="81" spans="2:7" ht="13.5" thickTop="1">
      <c r="B81" s="74"/>
      <c r="C81" s="805"/>
      <c r="D81" s="805"/>
      <c r="E81" s="805"/>
      <c r="F81" s="805"/>
      <c r="G81" s="805"/>
    </row>
    <row r="82" spans="2:7">
      <c r="B82" s="1296" t="s">
        <v>460</v>
      </c>
      <c r="C82" s="1296"/>
      <c r="D82" s="1296"/>
      <c r="E82" s="392"/>
    </row>
    <row r="83" spans="2:7" ht="12.75" customHeight="1">
      <c r="B83" s="804" t="s">
        <v>937</v>
      </c>
      <c r="C83" s="804"/>
      <c r="D83" s="804"/>
      <c r="E83" s="804"/>
      <c r="F83" s="1006"/>
      <c r="G83" s="1006"/>
    </row>
    <row r="84" spans="2:7" ht="12.75" customHeight="1">
      <c r="B84" s="1397" t="s">
        <v>938</v>
      </c>
      <c r="C84" s="1397"/>
      <c r="D84" s="1397"/>
      <c r="E84" s="1397"/>
      <c r="F84" s="1397"/>
      <c r="G84" s="1397"/>
    </row>
    <row r="85" spans="2:7" ht="27.75" customHeight="1">
      <c r="B85" s="1394" t="s">
        <v>939</v>
      </c>
      <c r="C85" s="1394"/>
      <c r="D85" s="1394"/>
      <c r="E85" s="1394"/>
      <c r="F85" s="1394"/>
      <c r="G85" s="1394"/>
    </row>
    <row r="86" spans="2:7">
      <c r="B86" s="1006"/>
      <c r="C86" s="1006"/>
      <c r="D86" s="1006"/>
      <c r="E86" s="1006"/>
      <c r="F86" s="1006"/>
      <c r="G86" s="1006"/>
    </row>
    <row r="93" spans="2:7">
      <c r="F93" s="346"/>
      <c r="G93" s="346"/>
    </row>
    <row r="94" spans="2:7">
      <c r="F94" s="346"/>
      <c r="G94" s="346"/>
    </row>
    <row r="95" spans="2:7">
      <c r="F95" s="346"/>
      <c r="G95" s="346"/>
    </row>
    <row r="96" spans="2:7">
      <c r="F96" s="346"/>
      <c r="G96" s="346"/>
    </row>
    <row r="97" spans="6:7">
      <c r="F97" s="346"/>
      <c r="G97" s="346"/>
    </row>
    <row r="98" spans="6:7">
      <c r="F98" s="346"/>
      <c r="G98" s="346"/>
    </row>
    <row r="99" spans="6:7">
      <c r="F99" s="346"/>
      <c r="G99" s="346"/>
    </row>
    <row r="100" spans="6:7">
      <c r="F100" s="346"/>
      <c r="G100" s="346"/>
    </row>
  </sheetData>
  <customSheetViews>
    <customSheetView guid="{AE035438-BA58-480D-90AC-43CF75BC256A}" scale="75" showPageBreaks="1" fitToPage="1" printArea="1" showRuler="0">
      <selection activeCell="B67" sqref="B67"/>
      <pageMargins left="0.74803149606299213" right="0.74803149606299213" top="0.98425196850393704" bottom="0.98425196850393704" header="0" footer="0"/>
      <printOptions horizontalCentered="1"/>
      <pageSetup paperSize="9" scale="64" fitToHeight="3" orientation="portrait" verticalDpi="300" r:id="rId1"/>
      <headerFooter alignWithMargins="0"/>
    </customSheetView>
  </customSheetViews>
  <mergeCells count="7">
    <mergeCell ref="B7:G7"/>
    <mergeCell ref="B8:G8"/>
    <mergeCell ref="B85:G85"/>
    <mergeCell ref="B82:D82"/>
    <mergeCell ref="B12:B13"/>
    <mergeCell ref="B84:G84"/>
    <mergeCell ref="D12:G12"/>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scale="52" orientation="portrait" verticalDpi="300" r:id="rId2"/>
  <headerFooter scaleWithDoc="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2"/>
  <sheetViews>
    <sheetView showGridLines="0" view="pageBreakPreview" zoomScale="85" zoomScaleSheetLayoutView="85" workbookViewId="0"/>
  </sheetViews>
  <sheetFormatPr baseColWidth="10" defaultColWidth="11.42578125" defaultRowHeight="12.75"/>
  <cols>
    <col min="1" max="1" width="5.85546875" style="881" bestFit="1" customWidth="1"/>
    <col min="2" max="2" width="108.42578125" style="881" bestFit="1" customWidth="1"/>
    <col min="3" max="3" width="19.140625" style="881" customWidth="1"/>
    <col min="4" max="4" width="19.140625" style="881" bestFit="1" customWidth="1"/>
    <col min="5" max="5" width="19.28515625" style="881" customWidth="1"/>
    <col min="6" max="16384" width="11.42578125" style="881"/>
  </cols>
  <sheetData>
    <row r="1" spans="1:6">
      <c r="A1" s="149" t="s">
        <v>302</v>
      </c>
    </row>
    <row r="2" spans="1:6" ht="14.25">
      <c r="B2" s="3" t="s">
        <v>866</v>
      </c>
      <c r="C2" s="508"/>
      <c r="D2" s="508"/>
    </row>
    <row r="3" spans="1:6" ht="14.25">
      <c r="B3" s="21" t="s">
        <v>412</v>
      </c>
      <c r="C3" s="508"/>
      <c r="D3" s="508"/>
    </row>
    <row r="4" spans="1:6">
      <c r="B4" s="484"/>
      <c r="C4" s="508"/>
      <c r="D4" s="508"/>
    </row>
    <row r="5" spans="1:6">
      <c r="B5" s="484"/>
      <c r="C5" s="508"/>
      <c r="D5" s="508"/>
    </row>
    <row r="6" spans="1:6">
      <c r="B6" s="485"/>
      <c r="C6" s="509"/>
      <c r="D6" s="509"/>
    </row>
    <row r="7" spans="1:6" ht="17.25" customHeight="1">
      <c r="B7" s="1401" t="s">
        <v>379</v>
      </c>
      <c r="C7" s="1401"/>
      <c r="D7" s="1401"/>
    </row>
    <row r="8" spans="1:6" ht="17.25" customHeight="1">
      <c r="B8" s="1402" t="s">
        <v>887</v>
      </c>
      <c r="C8" s="1402"/>
      <c r="D8" s="1402"/>
    </row>
    <row r="9" spans="1:6" ht="17.25" customHeight="1">
      <c r="B9" s="1037"/>
      <c r="C9" s="1037"/>
      <c r="D9" s="1037"/>
    </row>
    <row r="10" spans="1:6" ht="17.25" customHeight="1" thickBot="1">
      <c r="B10" s="597"/>
      <c r="C10" s="598"/>
      <c r="D10" s="598"/>
    </row>
    <row r="11" spans="1:6" ht="17.25" customHeight="1" thickTop="1" thickBot="1">
      <c r="B11" s="599"/>
      <c r="C11" s="1078" t="s">
        <v>371</v>
      </c>
      <c r="D11" s="1078" t="s">
        <v>372</v>
      </c>
    </row>
    <row r="12" spans="1:6" ht="18" customHeight="1" thickTop="1">
      <c r="B12" s="600"/>
      <c r="C12" s="601"/>
      <c r="D12" s="602"/>
    </row>
    <row r="13" spans="1:6" ht="18" customHeight="1">
      <c r="B13" s="718" t="s">
        <v>945</v>
      </c>
      <c r="C13" s="719">
        <v>242341306.422207</v>
      </c>
      <c r="D13" s="719">
        <v>3698928062.3140717</v>
      </c>
      <c r="E13" s="882"/>
      <c r="F13" s="882"/>
    </row>
    <row r="14" spans="1:6" ht="18" customHeight="1">
      <c r="B14" s="595"/>
      <c r="C14" s="596"/>
      <c r="D14" s="596"/>
      <c r="F14" s="882"/>
    </row>
    <row r="15" spans="1:6" ht="18" customHeight="1">
      <c r="B15" s="718" t="s">
        <v>943</v>
      </c>
      <c r="C15" s="719">
        <v>8775204.5002833717</v>
      </c>
      <c r="D15" s="719">
        <v>133938578.84917518</v>
      </c>
      <c r="E15" s="882"/>
      <c r="F15" s="882"/>
    </row>
    <row r="16" spans="1:6" ht="18" customHeight="1">
      <c r="B16" s="595"/>
      <c r="C16" s="596"/>
      <c r="D16" s="596"/>
      <c r="F16" s="882"/>
    </row>
    <row r="17" spans="2:9" ht="18" customHeight="1">
      <c r="B17" s="718" t="s">
        <v>944</v>
      </c>
      <c r="C17" s="719">
        <f>+C15+C13</f>
        <v>251116510.92249036</v>
      </c>
      <c r="D17" s="719">
        <f>+D15+D13</f>
        <v>3832866641.1632466</v>
      </c>
      <c r="E17" s="882"/>
      <c r="F17" s="882"/>
    </row>
    <row r="18" spans="2:9">
      <c r="B18" s="55"/>
      <c r="C18" s="603"/>
      <c r="D18" s="604"/>
      <c r="F18" s="882"/>
    </row>
    <row r="19" spans="2:9" ht="14.25">
      <c r="B19" s="79" t="s">
        <v>357</v>
      </c>
      <c r="C19" s="486"/>
      <c r="D19" s="510"/>
      <c r="F19" s="882"/>
    </row>
    <row r="20" spans="2:9">
      <c r="B20" s="57"/>
      <c r="C20" s="511"/>
      <c r="D20" s="511"/>
      <c r="F20" s="882"/>
    </row>
    <row r="21" spans="2:9">
      <c r="B21" s="57" t="s">
        <v>419</v>
      </c>
      <c r="C21" s="511">
        <f>+SUM(C23:C32)</f>
        <v>44082494.497874282</v>
      </c>
      <c r="D21" s="511">
        <f>+SUM(D23:D32)</f>
        <v>672844338.26940453</v>
      </c>
      <c r="E21" s="1005"/>
      <c r="F21" s="882"/>
      <c r="H21" s="882"/>
      <c r="I21" s="882"/>
    </row>
    <row r="22" spans="2:9">
      <c r="B22" s="57"/>
      <c r="C22" s="511"/>
      <c r="D22" s="539"/>
      <c r="F22" s="882"/>
      <c r="H22" s="882"/>
      <c r="I22" s="882"/>
    </row>
    <row r="23" spans="2:9">
      <c r="B23" s="81" t="s">
        <v>545</v>
      </c>
      <c r="C23" s="512">
        <v>9185431.7218425907</v>
      </c>
      <c r="D23" s="512">
        <v>140200000</v>
      </c>
      <c r="E23" s="1097"/>
      <c r="F23" s="882"/>
      <c r="H23" s="882"/>
      <c r="I23" s="882"/>
    </row>
    <row r="24" spans="2:9">
      <c r="B24" s="81" t="s">
        <v>358</v>
      </c>
      <c r="C24" s="512">
        <v>1091827.3329033803</v>
      </c>
      <c r="D24" s="512">
        <v>16664888.130304163</v>
      </c>
      <c r="E24" s="1097"/>
      <c r="F24" s="882"/>
      <c r="H24" s="882"/>
      <c r="I24" s="882"/>
    </row>
    <row r="25" spans="2:9">
      <c r="B25" s="81" t="s">
        <v>546</v>
      </c>
      <c r="C25" s="512">
        <v>0</v>
      </c>
      <c r="D25" s="512">
        <v>0</v>
      </c>
      <c r="E25" s="1097"/>
      <c r="F25" s="882"/>
      <c r="H25" s="882"/>
      <c r="I25" s="882"/>
    </row>
    <row r="26" spans="2:9">
      <c r="B26" s="81" t="s">
        <v>547</v>
      </c>
      <c r="C26" s="512">
        <v>18873569.544379491</v>
      </c>
      <c r="D26" s="512">
        <v>288072954.0267275</v>
      </c>
      <c r="E26" s="1097"/>
      <c r="F26" s="882"/>
      <c r="H26" s="882"/>
      <c r="I26" s="882"/>
    </row>
    <row r="27" spans="2:9">
      <c r="B27" s="81" t="s">
        <v>606</v>
      </c>
      <c r="C27" s="512">
        <v>10934145.283067247</v>
      </c>
      <c r="D27" s="512">
        <v>166891139.69904029</v>
      </c>
      <c r="E27" s="1097"/>
      <c r="F27" s="882"/>
      <c r="H27" s="882"/>
      <c r="I27" s="882"/>
    </row>
    <row r="28" spans="2:9">
      <c r="B28" s="1020" t="s">
        <v>745</v>
      </c>
      <c r="C28" s="512">
        <v>2809620.1393571584</v>
      </c>
      <c r="D28" s="512">
        <v>42884075.073050112</v>
      </c>
      <c r="E28" s="1097"/>
      <c r="F28" s="882"/>
      <c r="H28" s="882"/>
      <c r="I28" s="882"/>
    </row>
    <row r="29" spans="2:9">
      <c r="B29" s="81" t="s">
        <v>724</v>
      </c>
      <c r="C29" s="512">
        <v>1143908.2170959099</v>
      </c>
      <c r="D29" s="512">
        <v>17459814.289999999</v>
      </c>
      <c r="E29" s="1097"/>
      <c r="F29" s="882"/>
      <c r="H29" s="882"/>
      <c r="I29" s="882"/>
    </row>
    <row r="30" spans="2:9">
      <c r="B30" s="81" t="s">
        <v>119</v>
      </c>
      <c r="C30" s="512">
        <v>43992.259228504983</v>
      </c>
      <c r="D30" s="512">
        <v>671467.05028244003</v>
      </c>
      <c r="E30" s="1097"/>
      <c r="F30" s="882"/>
      <c r="H30" s="882"/>
      <c r="I30" s="882"/>
    </row>
    <row r="31" spans="2:9">
      <c r="B31" s="81" t="s">
        <v>101</v>
      </c>
      <c r="C31" s="512">
        <v>0</v>
      </c>
      <c r="D31" s="1087">
        <v>0</v>
      </c>
      <c r="E31" s="1097"/>
      <c r="F31" s="882"/>
      <c r="H31" s="882"/>
      <c r="I31" s="882"/>
    </row>
    <row r="32" spans="2:9">
      <c r="B32" s="81" t="s">
        <v>75</v>
      </c>
      <c r="C32" s="512">
        <v>0</v>
      </c>
      <c r="D32" s="1087">
        <v>0</v>
      </c>
      <c r="E32" s="1097"/>
      <c r="F32" s="882"/>
      <c r="H32" s="882"/>
      <c r="I32" s="882"/>
    </row>
    <row r="33" spans="2:9">
      <c r="C33" s="605"/>
      <c r="D33" s="606"/>
      <c r="E33" s="1097"/>
      <c r="F33" s="882"/>
      <c r="H33" s="882"/>
      <c r="I33" s="882"/>
    </row>
    <row r="34" spans="2:9">
      <c r="B34" s="57" t="s">
        <v>359</v>
      </c>
      <c r="C34" s="511">
        <f>+SUM(C36:C45)</f>
        <v>17025419.946558401</v>
      </c>
      <c r="D34" s="511">
        <f>+SUM(D36:D45)</f>
        <v>259864092.27030486</v>
      </c>
      <c r="E34" s="1088"/>
      <c r="F34" s="882"/>
      <c r="H34" s="882"/>
      <c r="I34" s="882"/>
    </row>
    <row r="35" spans="2:9">
      <c r="B35" s="57"/>
      <c r="C35" s="511"/>
      <c r="D35" s="511"/>
      <c r="F35" s="882"/>
      <c r="H35" s="882"/>
      <c r="I35" s="882"/>
    </row>
    <row r="36" spans="2:9">
      <c r="B36" s="81" t="s">
        <v>545</v>
      </c>
      <c r="C36" s="474">
        <v>8785780.2703216225</v>
      </c>
      <c r="D36" s="715">
        <v>134100000.00000001</v>
      </c>
      <c r="E36" s="81"/>
      <c r="F36" s="882"/>
      <c r="H36" s="882"/>
      <c r="I36" s="882"/>
    </row>
    <row r="37" spans="2:9">
      <c r="B37" s="81" t="s">
        <v>358</v>
      </c>
      <c r="C37" s="512">
        <v>472849.72872349282</v>
      </c>
      <c r="D37" s="512">
        <v>7217247.264425288</v>
      </c>
      <c r="E37" s="81"/>
      <c r="F37" s="882"/>
      <c r="H37" s="882"/>
      <c r="I37" s="882"/>
    </row>
    <row r="38" spans="2:9">
      <c r="B38" s="81" t="s">
        <v>546</v>
      </c>
      <c r="C38" s="512">
        <v>527388.15629647579</v>
      </c>
      <c r="D38" s="512">
        <v>8049683.6459999988</v>
      </c>
      <c r="E38" s="81"/>
      <c r="F38" s="882"/>
      <c r="H38" s="882"/>
      <c r="I38" s="882"/>
    </row>
    <row r="39" spans="2:9">
      <c r="B39" s="81" t="s">
        <v>547</v>
      </c>
      <c r="C39" s="512">
        <v>5416249.0940805338</v>
      </c>
      <c r="D39" s="512">
        <v>82669834.797679409</v>
      </c>
      <c r="E39" s="81"/>
      <c r="F39" s="882"/>
      <c r="H39" s="882"/>
      <c r="I39" s="882"/>
    </row>
    <row r="40" spans="2:9">
      <c r="B40" s="81" t="s">
        <v>606</v>
      </c>
      <c r="C40" s="512">
        <v>1480155.5675844043</v>
      </c>
      <c r="D40" s="512">
        <v>22592058.474711034</v>
      </c>
      <c r="E40" s="81"/>
      <c r="F40" s="882"/>
      <c r="H40" s="882"/>
      <c r="I40" s="882"/>
    </row>
    <row r="41" spans="2:9">
      <c r="B41" s="81" t="s">
        <v>548</v>
      </c>
      <c r="C41" s="512">
        <v>42969.737340000007</v>
      </c>
      <c r="D41" s="512">
        <v>655859.99194162211</v>
      </c>
      <c r="E41" s="81"/>
      <c r="F41" s="882"/>
      <c r="H41" s="882"/>
      <c r="I41" s="882"/>
    </row>
    <row r="42" spans="2:9">
      <c r="B42" s="81" t="s">
        <v>119</v>
      </c>
      <c r="C42" s="512">
        <v>21963.507299220051</v>
      </c>
      <c r="D42" s="512">
        <v>335235.6009601854</v>
      </c>
      <c r="E42" s="81"/>
      <c r="F42" s="882"/>
      <c r="H42" s="882"/>
      <c r="I42" s="882"/>
    </row>
    <row r="43" spans="2:9">
      <c r="B43" s="81" t="s">
        <v>134</v>
      </c>
      <c r="C43" s="512">
        <v>17176.871754044343</v>
      </c>
      <c r="D43" s="512">
        <v>262175.746643505</v>
      </c>
      <c r="E43" s="81"/>
      <c r="F43" s="882"/>
      <c r="H43" s="882"/>
      <c r="I43" s="882"/>
    </row>
    <row r="44" spans="2:9">
      <c r="B44" s="81" t="s">
        <v>101</v>
      </c>
      <c r="C44" s="512">
        <v>259861.07586810255</v>
      </c>
      <c r="D44" s="512">
        <v>3966337.5592976096</v>
      </c>
      <c r="E44" s="81"/>
      <c r="F44" s="882"/>
      <c r="H44" s="882"/>
      <c r="I44" s="882"/>
    </row>
    <row r="45" spans="2:9">
      <c r="B45" s="81" t="s">
        <v>75</v>
      </c>
      <c r="C45" s="512">
        <v>1025.9372905041014</v>
      </c>
      <c r="D45" s="512">
        <v>15659.188646151249</v>
      </c>
      <c r="E45" s="81"/>
      <c r="F45" s="882"/>
      <c r="H45" s="882"/>
      <c r="I45" s="882"/>
    </row>
    <row r="46" spans="2:9">
      <c r="B46" s="55"/>
      <c r="C46" s="511"/>
      <c r="D46" s="539"/>
      <c r="F46" s="882"/>
      <c r="H46" s="882"/>
      <c r="I46" s="882"/>
    </row>
    <row r="47" spans="2:9" ht="14.25">
      <c r="B47" s="79" t="s">
        <v>420</v>
      </c>
      <c r="C47" s="473">
        <f>+C21-C34</f>
        <v>27057074.551315881</v>
      </c>
      <c r="D47" s="473">
        <f>+D21-D34</f>
        <v>412980245.99909967</v>
      </c>
      <c r="E47" s="1005"/>
      <c r="F47" s="882"/>
      <c r="H47" s="882"/>
      <c r="I47" s="882"/>
    </row>
    <row r="48" spans="2:9" ht="14.25">
      <c r="B48" s="79"/>
      <c r="C48" s="716"/>
      <c r="D48" s="717"/>
      <c r="F48" s="882"/>
      <c r="H48" s="882"/>
      <c r="I48" s="882"/>
    </row>
    <row r="49" spans="2:9" ht="14.25">
      <c r="B49" s="79" t="s">
        <v>498</v>
      </c>
      <c r="C49" s="473">
        <v>12163.822050932631</v>
      </c>
      <c r="D49" s="717">
        <v>185660.06511000003</v>
      </c>
      <c r="E49" s="1005"/>
      <c r="F49" s="882"/>
      <c r="H49" s="882"/>
      <c r="I49" s="882"/>
    </row>
    <row r="50" spans="2:9" ht="14.25">
      <c r="B50" s="79"/>
      <c r="C50" s="473"/>
      <c r="D50" s="473"/>
      <c r="F50" s="882"/>
      <c r="H50" s="882"/>
      <c r="I50" s="882"/>
    </row>
    <row r="51" spans="2:9" ht="14.25">
      <c r="B51" s="79" t="s">
        <v>720</v>
      </c>
      <c r="C51" s="473">
        <v>662506.25199999998</v>
      </c>
      <c r="D51" s="717">
        <v>10112031.6761516</v>
      </c>
      <c r="E51" s="1005"/>
      <c r="F51" s="882"/>
      <c r="H51" s="882"/>
      <c r="I51" s="882"/>
    </row>
    <row r="52" spans="2:9" ht="14.25">
      <c r="B52" s="79"/>
      <c r="C52" s="473"/>
      <c r="D52" s="717"/>
      <c r="F52" s="882"/>
      <c r="H52" s="882"/>
      <c r="I52" s="882"/>
    </row>
    <row r="53" spans="2:9" ht="14.25">
      <c r="B53" s="79" t="s">
        <v>721</v>
      </c>
      <c r="C53" s="473">
        <v>630610.38592571532</v>
      </c>
      <c r="D53" s="717">
        <v>9625195.5034999698</v>
      </c>
      <c r="E53" s="1005"/>
      <c r="F53" s="882"/>
      <c r="H53" s="882"/>
      <c r="I53" s="882"/>
    </row>
    <row r="54" spans="2:9" ht="14.25">
      <c r="B54" s="79"/>
      <c r="C54" s="473"/>
      <c r="D54" s="473"/>
      <c r="E54" s="1103"/>
      <c r="F54" s="882"/>
      <c r="H54" s="882"/>
      <c r="I54" s="882"/>
    </row>
    <row r="55" spans="2:9" ht="14.25">
      <c r="B55" s="79" t="s">
        <v>722</v>
      </c>
      <c r="C55" s="473">
        <f>+SUM(C56:C60)</f>
        <v>-3725609.8306109193</v>
      </c>
      <c r="D55" s="473">
        <f>+SUM(D56:D60)</f>
        <v>99824317.956569001</v>
      </c>
      <c r="E55" s="1005"/>
      <c r="F55" s="882"/>
      <c r="H55" s="882"/>
      <c r="I55" s="882"/>
    </row>
    <row r="56" spans="2:9">
      <c r="B56" s="57"/>
      <c r="C56" s="511"/>
      <c r="D56" s="539"/>
      <c r="F56" s="882"/>
      <c r="H56" s="882"/>
      <c r="I56" s="882"/>
    </row>
    <row r="57" spans="2:9">
      <c r="B57" s="81" t="s">
        <v>78</v>
      </c>
      <c r="C57" s="474">
        <v>-3845562.4374514157</v>
      </c>
      <c r="D57" s="715">
        <v>86531895.453451693</v>
      </c>
      <c r="E57" s="1005"/>
      <c r="F57" s="882"/>
      <c r="H57" s="882"/>
      <c r="I57" s="882"/>
    </row>
    <row r="58" spans="2:9">
      <c r="B58" s="81" t="s">
        <v>79</v>
      </c>
      <c r="C58" s="512">
        <v>121334.01272663524</v>
      </c>
      <c r="D58" s="512">
        <v>13313507.315579198</v>
      </c>
      <c r="E58" s="1005"/>
      <c r="F58" s="882"/>
      <c r="H58" s="882"/>
      <c r="I58" s="882"/>
    </row>
    <row r="59" spans="2:9">
      <c r="B59" s="81" t="s">
        <v>80</v>
      </c>
      <c r="C59" s="512">
        <v>1395.2334848612097</v>
      </c>
      <c r="D59" s="512">
        <v>21295.8672494821</v>
      </c>
      <c r="E59" s="1005"/>
      <c r="F59" s="882"/>
      <c r="H59" s="882"/>
      <c r="I59" s="882"/>
    </row>
    <row r="60" spans="2:9">
      <c r="B60" s="81" t="s">
        <v>86</v>
      </c>
      <c r="C60" s="512">
        <v>-2776.6393710000038</v>
      </c>
      <c r="D60" s="512">
        <v>-42380.679711384357</v>
      </c>
      <c r="E60" s="1005"/>
      <c r="F60" s="882"/>
      <c r="H60" s="882"/>
      <c r="I60" s="882"/>
    </row>
    <row r="61" spans="2:9">
      <c r="B61" s="55"/>
      <c r="C61" s="605"/>
      <c r="D61" s="605"/>
      <c r="F61" s="882"/>
      <c r="H61" s="882"/>
      <c r="I61" s="882"/>
    </row>
    <row r="62" spans="2:9" ht="14.25">
      <c r="B62" s="79" t="s">
        <v>723</v>
      </c>
      <c r="C62" s="473">
        <f>+SUM(C64:C66)</f>
        <v>-307127.2763836775</v>
      </c>
      <c r="D62" s="473">
        <f>+SUM(D64:D66)</f>
        <v>282138.76513744029</v>
      </c>
      <c r="E62" s="1005"/>
      <c r="F62" s="882"/>
      <c r="H62" s="882"/>
      <c r="I62" s="882"/>
    </row>
    <row r="63" spans="2:9">
      <c r="B63" s="57"/>
      <c r="C63" s="511"/>
      <c r="D63" s="539"/>
      <c r="F63" s="882"/>
      <c r="H63" s="882"/>
      <c r="I63" s="882"/>
    </row>
    <row r="64" spans="2:9">
      <c r="B64" s="81" t="s">
        <v>78</v>
      </c>
      <c r="C64" s="474">
        <v>-307674.91621192312</v>
      </c>
      <c r="D64" s="715">
        <v>222048.38573098794</v>
      </c>
      <c r="E64" s="1005"/>
      <c r="F64" s="882"/>
      <c r="H64" s="882"/>
      <c r="I64" s="882"/>
    </row>
    <row r="65" spans="2:9">
      <c r="B65" s="81" t="s">
        <v>79</v>
      </c>
      <c r="C65" s="512">
        <v>547.63982824563959</v>
      </c>
      <c r="D65" s="512">
        <v>60090.379406452361</v>
      </c>
      <c r="E65" s="1005"/>
      <c r="F65" s="882"/>
      <c r="H65" s="882"/>
      <c r="I65" s="882"/>
    </row>
    <row r="66" spans="2:9">
      <c r="B66" s="81" t="s">
        <v>86</v>
      </c>
      <c r="C66" s="512">
        <v>0</v>
      </c>
      <c r="D66" s="512">
        <v>0</v>
      </c>
      <c r="E66" s="1005"/>
      <c r="F66" s="882"/>
      <c r="H66" s="882"/>
      <c r="I66" s="882"/>
    </row>
    <row r="67" spans="2:9">
      <c r="B67" s="55"/>
      <c r="C67" s="538"/>
      <c r="D67" s="606"/>
      <c r="F67" s="882"/>
    </row>
    <row r="68" spans="2:9" ht="15.75">
      <c r="B68" s="69" t="s">
        <v>858</v>
      </c>
      <c r="C68" s="1004">
        <f>+C47+C49+C55+C62+C53+C51</f>
        <v>24329617.904297933</v>
      </c>
      <c r="D68" s="1004">
        <f>+D47+D49+D55+D62+D53+D51</f>
        <v>533009589.96556771</v>
      </c>
      <c r="E68" s="1005"/>
      <c r="F68" s="882"/>
    </row>
    <row r="69" spans="2:9" ht="18" customHeight="1">
      <c r="B69" s="57"/>
      <c r="C69" s="607"/>
      <c r="D69" s="607"/>
      <c r="F69" s="882"/>
    </row>
    <row r="70" spans="2:9" ht="18" customHeight="1">
      <c r="B70" s="720" t="s">
        <v>921</v>
      </c>
      <c r="C70" s="721">
        <f>+C17+C68</f>
        <v>275446128.82678831</v>
      </c>
      <c r="D70" s="721">
        <f>+D17+D68</f>
        <v>4365876231.1288147</v>
      </c>
      <c r="E70" s="1005"/>
      <c r="F70" s="1005"/>
    </row>
    <row r="71" spans="2:9" ht="18" customHeight="1">
      <c r="B71" s="608"/>
      <c r="C71" s="605"/>
      <c r="D71" s="605"/>
    </row>
    <row r="72" spans="2:9" ht="18" customHeight="1">
      <c r="B72" s="720" t="s">
        <v>922</v>
      </c>
      <c r="C72" s="721">
        <f>+C15+C62</f>
        <v>8468077.2238996942</v>
      </c>
      <c r="D72" s="721">
        <f>+D15+D62</f>
        <v>134220717.61431262</v>
      </c>
      <c r="E72" s="1005"/>
      <c r="F72" s="1005"/>
    </row>
    <row r="73" spans="2:9" ht="18" customHeight="1">
      <c r="B73" s="608"/>
      <c r="C73" s="605"/>
      <c r="D73" s="605"/>
    </row>
    <row r="74" spans="2:9" ht="18" customHeight="1">
      <c r="B74" s="720" t="s">
        <v>923</v>
      </c>
      <c r="C74" s="721">
        <f>+C70-C72</f>
        <v>266978051.60288861</v>
      </c>
      <c r="D74" s="721">
        <f>+D70-D72</f>
        <v>4231655513.514502</v>
      </c>
      <c r="E74" s="1005"/>
      <c r="F74" s="1005"/>
    </row>
    <row r="75" spans="2:9" ht="18" customHeight="1" thickBot="1">
      <c r="B75" s="628"/>
      <c r="C75" s="629"/>
      <c r="D75" s="629"/>
    </row>
    <row r="76" spans="2:9" ht="14.25" thickTop="1">
      <c r="B76" s="1041"/>
      <c r="C76" s="1042"/>
      <c r="D76" s="1042"/>
    </row>
    <row r="77" spans="2:9" ht="13.5" customHeight="1">
      <c r="B77" s="1032" t="s">
        <v>485</v>
      </c>
      <c r="C77" s="1032"/>
      <c r="D77" s="1032"/>
    </row>
    <row r="78" spans="2:9" ht="12.75" customHeight="1">
      <c r="B78" s="1032"/>
      <c r="C78" s="1032"/>
      <c r="D78" s="1032"/>
    </row>
    <row r="81" spans="2:5">
      <c r="C81" s="882"/>
      <c r="D81" s="882"/>
    </row>
    <row r="82" spans="2:5">
      <c r="C82" s="882"/>
      <c r="D82" s="882"/>
    </row>
    <row r="83" spans="2:5">
      <c r="C83" s="882"/>
      <c r="D83" s="882"/>
    </row>
    <row r="84" spans="2:5">
      <c r="C84" s="882"/>
      <c r="D84" s="882"/>
    </row>
    <row r="85" spans="2:5">
      <c r="C85" s="882"/>
      <c r="D85" s="882"/>
    </row>
    <row r="87" spans="2:5" ht="14.25">
      <c r="B87" s="3" t="s">
        <v>866</v>
      </c>
      <c r="C87" s="42"/>
      <c r="D87" s="42"/>
    </row>
    <row r="88" spans="2:5" ht="14.25">
      <c r="B88" s="21" t="s">
        <v>412</v>
      </c>
      <c r="C88" s="42"/>
      <c r="D88" s="42"/>
    </row>
    <row r="89" spans="2:5">
      <c r="B89" s="42"/>
      <c r="C89" s="42"/>
      <c r="D89" s="42"/>
    </row>
    <row r="90" spans="2:5">
      <c r="B90" s="42"/>
      <c r="C90" s="42"/>
      <c r="D90" s="42"/>
    </row>
    <row r="91" spans="2:5">
      <c r="B91" s="42"/>
      <c r="C91" s="42"/>
      <c r="D91" s="42"/>
      <c r="E91" s="42"/>
    </row>
    <row r="92" spans="2:5">
      <c r="B92" s="1403" t="s">
        <v>91</v>
      </c>
      <c r="C92" s="1403"/>
      <c r="D92" s="1403"/>
      <c r="E92" s="1403"/>
    </row>
    <row r="93" spans="2:5">
      <c r="B93" s="42"/>
      <c r="C93" s="42"/>
      <c r="D93" s="42"/>
      <c r="E93" s="42"/>
    </row>
    <row r="94" spans="2:5">
      <c r="B94" s="42"/>
      <c r="C94" s="42"/>
      <c r="D94" s="42"/>
      <c r="E94" s="42"/>
    </row>
    <row r="95" spans="2:5" ht="13.5" thickBot="1">
      <c r="B95" s="28" t="s">
        <v>244</v>
      </c>
      <c r="C95" s="28"/>
      <c r="D95" s="28"/>
      <c r="E95" s="42"/>
    </row>
    <row r="96" spans="2:5" ht="13.5" thickTop="1">
      <c r="B96" s="1404" t="s">
        <v>391</v>
      </c>
      <c r="C96" s="1406" t="s">
        <v>70</v>
      </c>
      <c r="D96" s="1407"/>
      <c r="E96" s="1408"/>
    </row>
    <row r="97" spans="2:8" ht="13.5" thickBot="1">
      <c r="B97" s="1405"/>
      <c r="C97" s="609" t="s">
        <v>71</v>
      </c>
      <c r="D97" s="113" t="s">
        <v>72</v>
      </c>
      <c r="E97" s="610" t="s">
        <v>396</v>
      </c>
    </row>
    <row r="98" spans="2:8" ht="13.5" thickTop="1">
      <c r="B98" s="490"/>
      <c r="C98" s="569"/>
      <c r="D98" s="570"/>
      <c r="E98" s="571"/>
    </row>
    <row r="99" spans="2:8">
      <c r="B99" s="55" t="s">
        <v>146</v>
      </c>
      <c r="C99" s="572">
        <v>-2343.1691636156006</v>
      </c>
      <c r="D99" s="491">
        <v>-0.12</v>
      </c>
      <c r="E99" s="573">
        <f>+C99+D99</f>
        <v>-2343.2891636156005</v>
      </c>
    </row>
    <row r="100" spans="2:8">
      <c r="B100" s="55" t="s">
        <v>147</v>
      </c>
      <c r="C100" s="572">
        <v>-1244.4418147401009</v>
      </c>
      <c r="D100" s="491">
        <v>-292.29000000000002</v>
      </c>
      <c r="E100" s="573">
        <f t="shared" ref="E100:E105" si="0">+C100+D100</f>
        <v>-1536.7318147401008</v>
      </c>
    </row>
    <row r="101" spans="2:8">
      <c r="B101" s="55" t="s">
        <v>461</v>
      </c>
      <c r="C101" s="572">
        <v>-0.87812875789159905</v>
      </c>
      <c r="D101" s="491">
        <v>0</v>
      </c>
      <c r="E101" s="573">
        <f t="shared" si="0"/>
        <v>-0.87812875789159905</v>
      </c>
    </row>
    <row r="102" spans="2:8">
      <c r="B102" s="55" t="s">
        <v>148</v>
      </c>
      <c r="C102" s="572">
        <v>-244.63851515918017</v>
      </c>
      <c r="D102" s="491">
        <v>-7.76</v>
      </c>
      <c r="E102" s="573">
        <f t="shared" si="0"/>
        <v>-252.39851515918016</v>
      </c>
    </row>
    <row r="103" spans="2:8">
      <c r="B103" s="55" t="s">
        <v>149</v>
      </c>
      <c r="C103" s="572">
        <v>-15.332582429338991</v>
      </c>
      <c r="D103" s="491">
        <v>-1.38</v>
      </c>
      <c r="E103" s="573">
        <f t="shared" si="0"/>
        <v>-16.71258242933899</v>
      </c>
    </row>
    <row r="104" spans="2:8">
      <c r="B104" s="55" t="s">
        <v>122</v>
      </c>
      <c r="C104" s="572">
        <v>-0.82364710918639972</v>
      </c>
      <c r="D104" s="491">
        <v>-0.59</v>
      </c>
      <c r="E104" s="573">
        <f t="shared" si="0"/>
        <v>-1.4136471091863996</v>
      </c>
    </row>
    <row r="105" spans="2:8">
      <c r="B105" s="55" t="s">
        <v>462</v>
      </c>
      <c r="C105" s="572">
        <v>-1.8191753185839818</v>
      </c>
      <c r="D105" s="491">
        <v>0</v>
      </c>
      <c r="E105" s="573">
        <f t="shared" si="0"/>
        <v>-1.8191753185839818</v>
      </c>
    </row>
    <row r="106" spans="2:8">
      <c r="B106" s="55"/>
      <c r="C106" s="574"/>
      <c r="D106" s="575"/>
      <c r="E106" s="576"/>
    </row>
    <row r="107" spans="2:8" ht="13.5" thickBot="1">
      <c r="B107" s="611" t="s">
        <v>396</v>
      </c>
      <c r="C107" s="612">
        <f>SUM(C99:C106)</f>
        <v>-3851.1030271298823</v>
      </c>
      <c r="D107" s="613">
        <f>SUM(D99:D106)</f>
        <v>-302.14</v>
      </c>
      <c r="E107" s="614">
        <f>SUM(E99:E106)</f>
        <v>-4153.2430271298817</v>
      </c>
      <c r="F107" s="1089"/>
      <c r="G107" s="1089"/>
      <c r="H107" s="1089"/>
    </row>
    <row r="108" spans="2:8" ht="13.5" thickTop="1">
      <c r="B108" s="1033"/>
      <c r="C108" s="1043"/>
      <c r="D108" s="1043"/>
      <c r="E108" s="1043"/>
    </row>
    <row r="109" spans="2:8">
      <c r="B109" s="28" t="s">
        <v>463</v>
      </c>
      <c r="C109" s="28"/>
      <c r="D109" s="28"/>
      <c r="E109" s="44"/>
    </row>
    <row r="110" spans="2:8">
      <c r="B110" s="28" t="s">
        <v>579</v>
      </c>
      <c r="C110" s="28"/>
      <c r="D110" s="28"/>
      <c r="E110" s="28"/>
    </row>
    <row r="111" spans="2:8">
      <c r="B111" s="44"/>
    </row>
    <row r="112" spans="2:8">
      <c r="B112" s="28"/>
    </row>
  </sheetData>
  <mergeCells count="5">
    <mergeCell ref="B7:D7"/>
    <mergeCell ref="B8:D8"/>
    <mergeCell ref="B92:E92"/>
    <mergeCell ref="B96:B97"/>
    <mergeCell ref="C96:E96"/>
  </mergeCells>
  <hyperlinks>
    <hyperlink ref="A1" location="INDICE!A1" display="Indice"/>
  </hyperlinks>
  <printOptions horizontalCentered="1"/>
  <pageMargins left="0.14000000000000001" right="0.13" top="0.19685039370078741" bottom="0.19685039370078741" header="0.15748031496062992" footer="0"/>
  <pageSetup paperSize="9" scale="62" orientation="portrait" horizontalDpi="4294967293" r:id="rId1"/>
  <headerFooter scaleWithDoc="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31"/>
  <sheetViews>
    <sheetView showGridLines="0" view="pageBreakPreview" zoomScale="85" zoomScaleNormal="85" zoomScaleSheetLayoutView="85" workbookViewId="0"/>
  </sheetViews>
  <sheetFormatPr baseColWidth="10" defaultRowHeight="12.75"/>
  <cols>
    <col min="1" max="1" width="5.85546875" bestFit="1" customWidth="1"/>
    <col min="2" max="2" width="108.42578125" bestFit="1" customWidth="1"/>
    <col min="3" max="3" width="19.140625" customWidth="1"/>
    <col min="4" max="4" width="19.140625" style="1007" bestFit="1" customWidth="1"/>
    <col min="6" max="6" width="18.42578125" bestFit="1" customWidth="1"/>
    <col min="7" max="7" width="20.140625" bestFit="1" customWidth="1"/>
    <col min="8" max="8" width="18.42578125" bestFit="1" customWidth="1"/>
    <col min="11" max="11" width="17.42578125" bestFit="1" customWidth="1"/>
    <col min="12" max="12" width="18.42578125" bestFit="1" customWidth="1"/>
    <col min="248" max="248" width="6.7109375" customWidth="1"/>
    <col min="249" max="249" width="102" customWidth="1"/>
    <col min="250" max="250" width="18.28515625" bestFit="1" customWidth="1"/>
    <col min="251" max="251" width="23.140625" customWidth="1"/>
    <col min="252" max="252" width="13.85546875" bestFit="1" customWidth="1"/>
    <col min="253" max="253" width="17.85546875" bestFit="1" customWidth="1"/>
    <col min="254" max="254" width="15.28515625" customWidth="1"/>
    <col min="255" max="255" width="4.85546875" bestFit="1" customWidth="1"/>
    <col min="256" max="256" width="25.28515625" bestFit="1" customWidth="1"/>
    <col min="257" max="257" width="14.85546875" bestFit="1" customWidth="1"/>
    <col min="504" max="504" width="6.7109375" customWidth="1"/>
    <col min="505" max="505" width="102" customWidth="1"/>
    <col min="506" max="506" width="18.28515625" bestFit="1" customWidth="1"/>
    <col min="507" max="507" width="23.140625" customWidth="1"/>
    <col min="508" max="508" width="13.85546875" bestFit="1" customWidth="1"/>
    <col min="509" max="509" width="17.85546875" bestFit="1" customWidth="1"/>
    <col min="510" max="510" width="15.28515625" customWidth="1"/>
    <col min="511" max="511" width="4.85546875" bestFit="1" customWidth="1"/>
    <col min="512" max="512" width="25.28515625" bestFit="1" customWidth="1"/>
    <col min="513" max="513" width="14.85546875" bestFit="1" customWidth="1"/>
    <col min="760" max="760" width="6.7109375" customWidth="1"/>
    <col min="761" max="761" width="102" customWidth="1"/>
    <col min="762" max="762" width="18.28515625" bestFit="1" customWidth="1"/>
    <col min="763" max="763" width="23.140625" customWidth="1"/>
    <col min="764" max="764" width="13.85546875" bestFit="1" customWidth="1"/>
    <col min="765" max="765" width="17.85546875" bestFit="1" customWidth="1"/>
    <col min="766" max="766" width="15.28515625" customWidth="1"/>
    <col min="767" max="767" width="4.85546875" bestFit="1" customWidth="1"/>
    <col min="768" max="768" width="25.28515625" bestFit="1" customWidth="1"/>
    <col min="769" max="769" width="14.85546875" bestFit="1" customWidth="1"/>
    <col min="1016" max="1016" width="6.7109375" customWidth="1"/>
    <col min="1017" max="1017" width="102" customWidth="1"/>
    <col min="1018" max="1018" width="18.28515625" bestFit="1" customWidth="1"/>
    <col min="1019" max="1019" width="23.140625" customWidth="1"/>
    <col min="1020" max="1020" width="13.85546875" bestFit="1" customWidth="1"/>
    <col min="1021" max="1021" width="17.85546875" bestFit="1" customWidth="1"/>
    <col min="1022" max="1022" width="15.28515625" customWidth="1"/>
    <col min="1023" max="1023" width="4.85546875" bestFit="1" customWidth="1"/>
    <col min="1024" max="1024" width="25.28515625" bestFit="1" customWidth="1"/>
    <col min="1025" max="1025" width="14.85546875" bestFit="1" customWidth="1"/>
    <col min="1272" max="1272" width="6.7109375" customWidth="1"/>
    <col min="1273" max="1273" width="102" customWidth="1"/>
    <col min="1274" max="1274" width="18.28515625" bestFit="1" customWidth="1"/>
    <col min="1275" max="1275" width="23.140625" customWidth="1"/>
    <col min="1276" max="1276" width="13.85546875" bestFit="1" customWidth="1"/>
    <col min="1277" max="1277" width="17.85546875" bestFit="1" customWidth="1"/>
    <col min="1278" max="1278" width="15.28515625" customWidth="1"/>
    <col min="1279" max="1279" width="4.85546875" bestFit="1" customWidth="1"/>
    <col min="1280" max="1280" width="25.28515625" bestFit="1" customWidth="1"/>
    <col min="1281" max="1281" width="14.85546875" bestFit="1" customWidth="1"/>
    <col min="1528" max="1528" width="6.7109375" customWidth="1"/>
    <col min="1529" max="1529" width="102" customWidth="1"/>
    <col min="1530" max="1530" width="18.28515625" bestFit="1" customWidth="1"/>
    <col min="1531" max="1531" width="23.140625" customWidth="1"/>
    <col min="1532" max="1532" width="13.85546875" bestFit="1" customWidth="1"/>
    <col min="1533" max="1533" width="17.85546875" bestFit="1" customWidth="1"/>
    <col min="1534" max="1534" width="15.28515625" customWidth="1"/>
    <col min="1535" max="1535" width="4.85546875" bestFit="1" customWidth="1"/>
    <col min="1536" max="1536" width="25.28515625" bestFit="1" customWidth="1"/>
    <col min="1537" max="1537" width="14.85546875" bestFit="1" customWidth="1"/>
    <col min="1784" max="1784" width="6.7109375" customWidth="1"/>
    <col min="1785" max="1785" width="102" customWidth="1"/>
    <col min="1786" max="1786" width="18.28515625" bestFit="1" customWidth="1"/>
    <col min="1787" max="1787" width="23.140625" customWidth="1"/>
    <col min="1788" max="1788" width="13.85546875" bestFit="1" customWidth="1"/>
    <col min="1789" max="1789" width="17.85546875" bestFit="1" customWidth="1"/>
    <col min="1790" max="1790" width="15.28515625" customWidth="1"/>
    <col min="1791" max="1791" width="4.85546875" bestFit="1" customWidth="1"/>
    <col min="1792" max="1792" width="25.28515625" bestFit="1" customWidth="1"/>
    <col min="1793" max="1793" width="14.85546875" bestFit="1" customWidth="1"/>
    <col min="2040" max="2040" width="6.7109375" customWidth="1"/>
    <col min="2041" max="2041" width="102" customWidth="1"/>
    <col min="2042" max="2042" width="18.28515625" bestFit="1" customWidth="1"/>
    <col min="2043" max="2043" width="23.140625" customWidth="1"/>
    <col min="2044" max="2044" width="13.85546875" bestFit="1" customWidth="1"/>
    <col min="2045" max="2045" width="17.85546875" bestFit="1" customWidth="1"/>
    <col min="2046" max="2046" width="15.28515625" customWidth="1"/>
    <col min="2047" max="2047" width="4.85546875" bestFit="1" customWidth="1"/>
    <col min="2048" max="2048" width="25.28515625" bestFit="1" customWidth="1"/>
    <col min="2049" max="2049" width="14.85546875" bestFit="1" customWidth="1"/>
    <col min="2296" max="2296" width="6.7109375" customWidth="1"/>
    <col min="2297" max="2297" width="102" customWidth="1"/>
    <col min="2298" max="2298" width="18.28515625" bestFit="1" customWidth="1"/>
    <col min="2299" max="2299" width="23.140625" customWidth="1"/>
    <col min="2300" max="2300" width="13.85546875" bestFit="1" customWidth="1"/>
    <col min="2301" max="2301" width="17.85546875" bestFit="1" customWidth="1"/>
    <col min="2302" max="2302" width="15.28515625" customWidth="1"/>
    <col min="2303" max="2303" width="4.85546875" bestFit="1" customWidth="1"/>
    <col min="2304" max="2304" width="25.28515625" bestFit="1" customWidth="1"/>
    <col min="2305" max="2305" width="14.85546875" bestFit="1" customWidth="1"/>
    <col min="2552" max="2552" width="6.7109375" customWidth="1"/>
    <col min="2553" max="2553" width="102" customWidth="1"/>
    <col min="2554" max="2554" width="18.28515625" bestFit="1" customWidth="1"/>
    <col min="2555" max="2555" width="23.140625" customWidth="1"/>
    <col min="2556" max="2556" width="13.85546875" bestFit="1" customWidth="1"/>
    <col min="2557" max="2557" width="17.85546875" bestFit="1" customWidth="1"/>
    <col min="2558" max="2558" width="15.28515625" customWidth="1"/>
    <col min="2559" max="2559" width="4.85546875" bestFit="1" customWidth="1"/>
    <col min="2560" max="2560" width="25.28515625" bestFit="1" customWidth="1"/>
    <col min="2561" max="2561" width="14.85546875" bestFit="1" customWidth="1"/>
    <col min="2808" max="2808" width="6.7109375" customWidth="1"/>
    <col min="2809" max="2809" width="102" customWidth="1"/>
    <col min="2810" max="2810" width="18.28515625" bestFit="1" customWidth="1"/>
    <col min="2811" max="2811" width="23.140625" customWidth="1"/>
    <col min="2812" max="2812" width="13.85546875" bestFit="1" customWidth="1"/>
    <col min="2813" max="2813" width="17.85546875" bestFit="1" customWidth="1"/>
    <col min="2814" max="2814" width="15.28515625" customWidth="1"/>
    <col min="2815" max="2815" width="4.85546875" bestFit="1" customWidth="1"/>
    <col min="2816" max="2816" width="25.28515625" bestFit="1" customWidth="1"/>
    <col min="2817" max="2817" width="14.85546875" bestFit="1" customWidth="1"/>
    <col min="3064" max="3064" width="6.7109375" customWidth="1"/>
    <col min="3065" max="3065" width="102" customWidth="1"/>
    <col min="3066" max="3066" width="18.28515625" bestFit="1" customWidth="1"/>
    <col min="3067" max="3067" width="23.140625" customWidth="1"/>
    <col min="3068" max="3068" width="13.85546875" bestFit="1" customWidth="1"/>
    <col min="3069" max="3069" width="17.85546875" bestFit="1" customWidth="1"/>
    <col min="3070" max="3070" width="15.28515625" customWidth="1"/>
    <col min="3071" max="3071" width="4.85546875" bestFit="1" customWidth="1"/>
    <col min="3072" max="3072" width="25.28515625" bestFit="1" customWidth="1"/>
    <col min="3073" max="3073" width="14.85546875" bestFit="1" customWidth="1"/>
    <col min="3320" max="3320" width="6.7109375" customWidth="1"/>
    <col min="3321" max="3321" width="102" customWidth="1"/>
    <col min="3322" max="3322" width="18.28515625" bestFit="1" customWidth="1"/>
    <col min="3323" max="3323" width="23.140625" customWidth="1"/>
    <col min="3324" max="3324" width="13.85546875" bestFit="1" customWidth="1"/>
    <col min="3325" max="3325" width="17.85546875" bestFit="1" customWidth="1"/>
    <col min="3326" max="3326" width="15.28515625" customWidth="1"/>
    <col min="3327" max="3327" width="4.85546875" bestFit="1" customWidth="1"/>
    <col min="3328" max="3328" width="25.28515625" bestFit="1" customWidth="1"/>
    <col min="3329" max="3329" width="14.85546875" bestFit="1" customWidth="1"/>
    <col min="3576" max="3576" width="6.7109375" customWidth="1"/>
    <col min="3577" max="3577" width="102" customWidth="1"/>
    <col min="3578" max="3578" width="18.28515625" bestFit="1" customWidth="1"/>
    <col min="3579" max="3579" width="23.140625" customWidth="1"/>
    <col min="3580" max="3580" width="13.85546875" bestFit="1" customWidth="1"/>
    <col min="3581" max="3581" width="17.85546875" bestFit="1" customWidth="1"/>
    <col min="3582" max="3582" width="15.28515625" customWidth="1"/>
    <col min="3583" max="3583" width="4.85546875" bestFit="1" customWidth="1"/>
    <col min="3584" max="3584" width="25.28515625" bestFit="1" customWidth="1"/>
    <col min="3585" max="3585" width="14.85546875" bestFit="1" customWidth="1"/>
    <col min="3832" max="3832" width="6.7109375" customWidth="1"/>
    <col min="3833" max="3833" width="102" customWidth="1"/>
    <col min="3834" max="3834" width="18.28515625" bestFit="1" customWidth="1"/>
    <col min="3835" max="3835" width="23.140625" customWidth="1"/>
    <col min="3836" max="3836" width="13.85546875" bestFit="1" customWidth="1"/>
    <col min="3837" max="3837" width="17.85546875" bestFit="1" customWidth="1"/>
    <col min="3838" max="3838" width="15.28515625" customWidth="1"/>
    <col min="3839" max="3839" width="4.85546875" bestFit="1" customWidth="1"/>
    <col min="3840" max="3840" width="25.28515625" bestFit="1" customWidth="1"/>
    <col min="3841" max="3841" width="14.85546875" bestFit="1" customWidth="1"/>
    <col min="4088" max="4088" width="6.7109375" customWidth="1"/>
    <col min="4089" max="4089" width="102" customWidth="1"/>
    <col min="4090" max="4090" width="18.28515625" bestFit="1" customWidth="1"/>
    <col min="4091" max="4091" width="23.140625" customWidth="1"/>
    <col min="4092" max="4092" width="13.85546875" bestFit="1" customWidth="1"/>
    <col min="4093" max="4093" width="17.85546875" bestFit="1" customWidth="1"/>
    <col min="4094" max="4094" width="15.28515625" customWidth="1"/>
    <col min="4095" max="4095" width="4.85546875" bestFit="1" customWidth="1"/>
    <col min="4096" max="4096" width="25.28515625" bestFit="1" customWidth="1"/>
    <col min="4097" max="4097" width="14.85546875" bestFit="1" customWidth="1"/>
    <col min="4344" max="4344" width="6.7109375" customWidth="1"/>
    <col min="4345" max="4345" width="102" customWidth="1"/>
    <col min="4346" max="4346" width="18.28515625" bestFit="1" customWidth="1"/>
    <col min="4347" max="4347" width="23.140625" customWidth="1"/>
    <col min="4348" max="4348" width="13.85546875" bestFit="1" customWidth="1"/>
    <col min="4349" max="4349" width="17.85546875" bestFit="1" customWidth="1"/>
    <col min="4350" max="4350" width="15.28515625" customWidth="1"/>
    <col min="4351" max="4351" width="4.85546875" bestFit="1" customWidth="1"/>
    <col min="4352" max="4352" width="25.28515625" bestFit="1" customWidth="1"/>
    <col min="4353" max="4353" width="14.85546875" bestFit="1" customWidth="1"/>
    <col min="4600" max="4600" width="6.7109375" customWidth="1"/>
    <col min="4601" max="4601" width="102" customWidth="1"/>
    <col min="4602" max="4602" width="18.28515625" bestFit="1" customWidth="1"/>
    <col min="4603" max="4603" width="23.140625" customWidth="1"/>
    <col min="4604" max="4604" width="13.85546875" bestFit="1" customWidth="1"/>
    <col min="4605" max="4605" width="17.85546875" bestFit="1" customWidth="1"/>
    <col min="4606" max="4606" width="15.28515625" customWidth="1"/>
    <col min="4607" max="4607" width="4.85546875" bestFit="1" customWidth="1"/>
    <col min="4608" max="4608" width="25.28515625" bestFit="1" customWidth="1"/>
    <col min="4609" max="4609" width="14.85546875" bestFit="1" customWidth="1"/>
    <col min="4856" max="4856" width="6.7109375" customWidth="1"/>
    <col min="4857" max="4857" width="102" customWidth="1"/>
    <col min="4858" max="4858" width="18.28515625" bestFit="1" customWidth="1"/>
    <col min="4859" max="4859" width="23.140625" customWidth="1"/>
    <col min="4860" max="4860" width="13.85546875" bestFit="1" customWidth="1"/>
    <col min="4861" max="4861" width="17.85546875" bestFit="1" customWidth="1"/>
    <col min="4862" max="4862" width="15.28515625" customWidth="1"/>
    <col min="4863" max="4863" width="4.85546875" bestFit="1" customWidth="1"/>
    <col min="4864" max="4864" width="25.28515625" bestFit="1" customWidth="1"/>
    <col min="4865" max="4865" width="14.85546875" bestFit="1" customWidth="1"/>
    <col min="5112" max="5112" width="6.7109375" customWidth="1"/>
    <col min="5113" max="5113" width="102" customWidth="1"/>
    <col min="5114" max="5114" width="18.28515625" bestFit="1" customWidth="1"/>
    <col min="5115" max="5115" width="23.140625" customWidth="1"/>
    <col min="5116" max="5116" width="13.85546875" bestFit="1" customWidth="1"/>
    <col min="5117" max="5117" width="17.85546875" bestFit="1" customWidth="1"/>
    <col min="5118" max="5118" width="15.28515625" customWidth="1"/>
    <col min="5119" max="5119" width="4.85546875" bestFit="1" customWidth="1"/>
    <col min="5120" max="5120" width="25.28515625" bestFit="1" customWidth="1"/>
    <col min="5121" max="5121" width="14.85546875" bestFit="1" customWidth="1"/>
    <col min="5368" max="5368" width="6.7109375" customWidth="1"/>
    <col min="5369" max="5369" width="102" customWidth="1"/>
    <col min="5370" max="5370" width="18.28515625" bestFit="1" customWidth="1"/>
    <col min="5371" max="5371" width="23.140625" customWidth="1"/>
    <col min="5372" max="5372" width="13.85546875" bestFit="1" customWidth="1"/>
    <col min="5373" max="5373" width="17.85546875" bestFit="1" customWidth="1"/>
    <col min="5374" max="5374" width="15.28515625" customWidth="1"/>
    <col min="5375" max="5375" width="4.85546875" bestFit="1" customWidth="1"/>
    <col min="5376" max="5376" width="25.28515625" bestFit="1" customWidth="1"/>
    <col min="5377" max="5377" width="14.85546875" bestFit="1" customWidth="1"/>
    <col min="5624" max="5624" width="6.7109375" customWidth="1"/>
    <col min="5625" max="5625" width="102" customWidth="1"/>
    <col min="5626" max="5626" width="18.28515625" bestFit="1" customWidth="1"/>
    <col min="5627" max="5627" width="23.140625" customWidth="1"/>
    <col min="5628" max="5628" width="13.85546875" bestFit="1" customWidth="1"/>
    <col min="5629" max="5629" width="17.85546875" bestFit="1" customWidth="1"/>
    <col min="5630" max="5630" width="15.28515625" customWidth="1"/>
    <col min="5631" max="5631" width="4.85546875" bestFit="1" customWidth="1"/>
    <col min="5632" max="5632" width="25.28515625" bestFit="1" customWidth="1"/>
    <col min="5633" max="5633" width="14.85546875" bestFit="1" customWidth="1"/>
    <col min="5880" max="5880" width="6.7109375" customWidth="1"/>
    <col min="5881" max="5881" width="102" customWidth="1"/>
    <col min="5882" max="5882" width="18.28515625" bestFit="1" customWidth="1"/>
    <col min="5883" max="5883" width="23.140625" customWidth="1"/>
    <col min="5884" max="5884" width="13.85546875" bestFit="1" customWidth="1"/>
    <col min="5885" max="5885" width="17.85546875" bestFit="1" customWidth="1"/>
    <col min="5886" max="5886" width="15.28515625" customWidth="1"/>
    <col min="5887" max="5887" width="4.85546875" bestFit="1" customWidth="1"/>
    <col min="5888" max="5888" width="25.28515625" bestFit="1" customWidth="1"/>
    <col min="5889" max="5889" width="14.85546875" bestFit="1" customWidth="1"/>
    <col min="6136" max="6136" width="6.7109375" customWidth="1"/>
    <col min="6137" max="6137" width="102" customWidth="1"/>
    <col min="6138" max="6138" width="18.28515625" bestFit="1" customWidth="1"/>
    <col min="6139" max="6139" width="23.140625" customWidth="1"/>
    <col min="6140" max="6140" width="13.85546875" bestFit="1" customWidth="1"/>
    <col min="6141" max="6141" width="17.85546875" bestFit="1" customWidth="1"/>
    <col min="6142" max="6142" width="15.28515625" customWidth="1"/>
    <col min="6143" max="6143" width="4.85546875" bestFit="1" customWidth="1"/>
    <col min="6144" max="6144" width="25.28515625" bestFit="1" customWidth="1"/>
    <col min="6145" max="6145" width="14.85546875" bestFit="1" customWidth="1"/>
    <col min="6392" max="6392" width="6.7109375" customWidth="1"/>
    <col min="6393" max="6393" width="102" customWidth="1"/>
    <col min="6394" max="6394" width="18.28515625" bestFit="1" customWidth="1"/>
    <col min="6395" max="6395" width="23.140625" customWidth="1"/>
    <col min="6396" max="6396" width="13.85546875" bestFit="1" customWidth="1"/>
    <col min="6397" max="6397" width="17.85546875" bestFit="1" customWidth="1"/>
    <col min="6398" max="6398" width="15.28515625" customWidth="1"/>
    <col min="6399" max="6399" width="4.85546875" bestFit="1" customWidth="1"/>
    <col min="6400" max="6400" width="25.28515625" bestFit="1" customWidth="1"/>
    <col min="6401" max="6401" width="14.85546875" bestFit="1" customWidth="1"/>
    <col min="6648" max="6648" width="6.7109375" customWidth="1"/>
    <col min="6649" max="6649" width="102" customWidth="1"/>
    <col min="6650" max="6650" width="18.28515625" bestFit="1" customWidth="1"/>
    <col min="6651" max="6651" width="23.140625" customWidth="1"/>
    <col min="6652" max="6652" width="13.85546875" bestFit="1" customWidth="1"/>
    <col min="6653" max="6653" width="17.85546875" bestFit="1" customWidth="1"/>
    <col min="6654" max="6654" width="15.28515625" customWidth="1"/>
    <col min="6655" max="6655" width="4.85546875" bestFit="1" customWidth="1"/>
    <col min="6656" max="6656" width="25.28515625" bestFit="1" customWidth="1"/>
    <col min="6657" max="6657" width="14.85546875" bestFit="1" customWidth="1"/>
    <col min="6904" max="6904" width="6.7109375" customWidth="1"/>
    <col min="6905" max="6905" width="102" customWidth="1"/>
    <col min="6906" max="6906" width="18.28515625" bestFit="1" customWidth="1"/>
    <col min="6907" max="6907" width="23.140625" customWidth="1"/>
    <col min="6908" max="6908" width="13.85546875" bestFit="1" customWidth="1"/>
    <col min="6909" max="6909" width="17.85546875" bestFit="1" customWidth="1"/>
    <col min="6910" max="6910" width="15.28515625" customWidth="1"/>
    <col min="6911" max="6911" width="4.85546875" bestFit="1" customWidth="1"/>
    <col min="6912" max="6912" width="25.28515625" bestFit="1" customWidth="1"/>
    <col min="6913" max="6913" width="14.85546875" bestFit="1" customWidth="1"/>
    <col min="7160" max="7160" width="6.7109375" customWidth="1"/>
    <col min="7161" max="7161" width="102" customWidth="1"/>
    <col min="7162" max="7162" width="18.28515625" bestFit="1" customWidth="1"/>
    <col min="7163" max="7163" width="23.140625" customWidth="1"/>
    <col min="7164" max="7164" width="13.85546875" bestFit="1" customWidth="1"/>
    <col min="7165" max="7165" width="17.85546875" bestFit="1" customWidth="1"/>
    <col min="7166" max="7166" width="15.28515625" customWidth="1"/>
    <col min="7167" max="7167" width="4.85546875" bestFit="1" customWidth="1"/>
    <col min="7168" max="7168" width="25.28515625" bestFit="1" customWidth="1"/>
    <col min="7169" max="7169" width="14.85546875" bestFit="1" customWidth="1"/>
    <col min="7416" max="7416" width="6.7109375" customWidth="1"/>
    <col min="7417" max="7417" width="102" customWidth="1"/>
    <col min="7418" max="7418" width="18.28515625" bestFit="1" customWidth="1"/>
    <col min="7419" max="7419" width="23.140625" customWidth="1"/>
    <col min="7420" max="7420" width="13.85546875" bestFit="1" customWidth="1"/>
    <col min="7421" max="7421" width="17.85546875" bestFit="1" customWidth="1"/>
    <col min="7422" max="7422" width="15.28515625" customWidth="1"/>
    <col min="7423" max="7423" width="4.85546875" bestFit="1" customWidth="1"/>
    <col min="7424" max="7424" width="25.28515625" bestFit="1" customWidth="1"/>
    <col min="7425" max="7425" width="14.85546875" bestFit="1" customWidth="1"/>
    <col min="7672" max="7672" width="6.7109375" customWidth="1"/>
    <col min="7673" max="7673" width="102" customWidth="1"/>
    <col min="7674" max="7674" width="18.28515625" bestFit="1" customWidth="1"/>
    <col min="7675" max="7675" width="23.140625" customWidth="1"/>
    <col min="7676" max="7676" width="13.85546875" bestFit="1" customWidth="1"/>
    <col min="7677" max="7677" width="17.85546875" bestFit="1" customWidth="1"/>
    <col min="7678" max="7678" width="15.28515625" customWidth="1"/>
    <col min="7679" max="7679" width="4.85546875" bestFit="1" customWidth="1"/>
    <col min="7680" max="7680" width="25.28515625" bestFit="1" customWidth="1"/>
    <col min="7681" max="7681" width="14.85546875" bestFit="1" customWidth="1"/>
    <col min="7928" max="7928" width="6.7109375" customWidth="1"/>
    <col min="7929" max="7929" width="102" customWidth="1"/>
    <col min="7930" max="7930" width="18.28515625" bestFit="1" customWidth="1"/>
    <col min="7931" max="7931" width="23.140625" customWidth="1"/>
    <col min="7932" max="7932" width="13.85546875" bestFit="1" customWidth="1"/>
    <col min="7933" max="7933" width="17.85546875" bestFit="1" customWidth="1"/>
    <col min="7934" max="7934" width="15.28515625" customWidth="1"/>
    <col min="7935" max="7935" width="4.85546875" bestFit="1" customWidth="1"/>
    <col min="7936" max="7936" width="25.28515625" bestFit="1" customWidth="1"/>
    <col min="7937" max="7937" width="14.85546875" bestFit="1" customWidth="1"/>
    <col min="8184" max="8184" width="6.7109375" customWidth="1"/>
    <col min="8185" max="8185" width="102" customWidth="1"/>
    <col min="8186" max="8186" width="18.28515625" bestFit="1" customWidth="1"/>
    <col min="8187" max="8187" width="23.140625" customWidth="1"/>
    <col min="8188" max="8188" width="13.85546875" bestFit="1" customWidth="1"/>
    <col min="8189" max="8189" width="17.85546875" bestFit="1" customWidth="1"/>
    <col min="8190" max="8190" width="15.28515625" customWidth="1"/>
    <col min="8191" max="8191" width="4.85546875" bestFit="1" customWidth="1"/>
    <col min="8192" max="8192" width="25.28515625" bestFit="1" customWidth="1"/>
    <col min="8193" max="8193" width="14.85546875" bestFit="1" customWidth="1"/>
    <col min="8440" max="8440" width="6.7109375" customWidth="1"/>
    <col min="8441" max="8441" width="102" customWidth="1"/>
    <col min="8442" max="8442" width="18.28515625" bestFit="1" customWidth="1"/>
    <col min="8443" max="8443" width="23.140625" customWidth="1"/>
    <col min="8444" max="8444" width="13.85546875" bestFit="1" customWidth="1"/>
    <col min="8445" max="8445" width="17.85546875" bestFit="1" customWidth="1"/>
    <col min="8446" max="8446" width="15.28515625" customWidth="1"/>
    <col min="8447" max="8447" width="4.85546875" bestFit="1" customWidth="1"/>
    <col min="8448" max="8448" width="25.28515625" bestFit="1" customWidth="1"/>
    <col min="8449" max="8449" width="14.85546875" bestFit="1" customWidth="1"/>
    <col min="8696" max="8696" width="6.7109375" customWidth="1"/>
    <col min="8697" max="8697" width="102" customWidth="1"/>
    <col min="8698" max="8698" width="18.28515625" bestFit="1" customWidth="1"/>
    <col min="8699" max="8699" width="23.140625" customWidth="1"/>
    <col min="8700" max="8700" width="13.85546875" bestFit="1" customWidth="1"/>
    <col min="8701" max="8701" width="17.85546875" bestFit="1" customWidth="1"/>
    <col min="8702" max="8702" width="15.28515625" customWidth="1"/>
    <col min="8703" max="8703" width="4.85546875" bestFit="1" customWidth="1"/>
    <col min="8704" max="8704" width="25.28515625" bestFit="1" customWidth="1"/>
    <col min="8705" max="8705" width="14.85546875" bestFit="1" customWidth="1"/>
    <col min="8952" max="8952" width="6.7109375" customWidth="1"/>
    <col min="8953" max="8953" width="102" customWidth="1"/>
    <col min="8954" max="8954" width="18.28515625" bestFit="1" customWidth="1"/>
    <col min="8955" max="8955" width="23.140625" customWidth="1"/>
    <col min="8956" max="8956" width="13.85546875" bestFit="1" customWidth="1"/>
    <col min="8957" max="8957" width="17.85546875" bestFit="1" customWidth="1"/>
    <col min="8958" max="8958" width="15.28515625" customWidth="1"/>
    <col min="8959" max="8959" width="4.85546875" bestFit="1" customWidth="1"/>
    <col min="8960" max="8960" width="25.28515625" bestFit="1" customWidth="1"/>
    <col min="8961" max="8961" width="14.85546875" bestFit="1" customWidth="1"/>
    <col min="9208" max="9208" width="6.7109375" customWidth="1"/>
    <col min="9209" max="9209" width="102" customWidth="1"/>
    <col min="9210" max="9210" width="18.28515625" bestFit="1" customWidth="1"/>
    <col min="9211" max="9211" width="23.140625" customWidth="1"/>
    <col min="9212" max="9212" width="13.85546875" bestFit="1" customWidth="1"/>
    <col min="9213" max="9213" width="17.85546875" bestFit="1" customWidth="1"/>
    <col min="9214" max="9214" width="15.28515625" customWidth="1"/>
    <col min="9215" max="9215" width="4.85546875" bestFit="1" customWidth="1"/>
    <col min="9216" max="9216" width="25.28515625" bestFit="1" customWidth="1"/>
    <col min="9217" max="9217" width="14.85546875" bestFit="1" customWidth="1"/>
    <col min="9464" max="9464" width="6.7109375" customWidth="1"/>
    <col min="9465" max="9465" width="102" customWidth="1"/>
    <col min="9466" max="9466" width="18.28515625" bestFit="1" customWidth="1"/>
    <col min="9467" max="9467" width="23.140625" customWidth="1"/>
    <col min="9468" max="9468" width="13.85546875" bestFit="1" customWidth="1"/>
    <col min="9469" max="9469" width="17.85546875" bestFit="1" customWidth="1"/>
    <col min="9470" max="9470" width="15.28515625" customWidth="1"/>
    <col min="9471" max="9471" width="4.85546875" bestFit="1" customWidth="1"/>
    <col min="9472" max="9472" width="25.28515625" bestFit="1" customWidth="1"/>
    <col min="9473" max="9473" width="14.85546875" bestFit="1" customWidth="1"/>
    <col min="9720" max="9720" width="6.7109375" customWidth="1"/>
    <col min="9721" max="9721" width="102" customWidth="1"/>
    <col min="9722" max="9722" width="18.28515625" bestFit="1" customWidth="1"/>
    <col min="9723" max="9723" width="23.140625" customWidth="1"/>
    <col min="9724" max="9724" width="13.85546875" bestFit="1" customWidth="1"/>
    <col min="9725" max="9725" width="17.85546875" bestFit="1" customWidth="1"/>
    <col min="9726" max="9726" width="15.28515625" customWidth="1"/>
    <col min="9727" max="9727" width="4.85546875" bestFit="1" customWidth="1"/>
    <col min="9728" max="9728" width="25.28515625" bestFit="1" customWidth="1"/>
    <col min="9729" max="9729" width="14.85546875" bestFit="1" customWidth="1"/>
    <col min="9976" max="9976" width="6.7109375" customWidth="1"/>
    <col min="9977" max="9977" width="102" customWidth="1"/>
    <col min="9978" max="9978" width="18.28515625" bestFit="1" customWidth="1"/>
    <col min="9979" max="9979" width="23.140625" customWidth="1"/>
    <col min="9980" max="9980" width="13.85546875" bestFit="1" customWidth="1"/>
    <col min="9981" max="9981" width="17.85546875" bestFit="1" customWidth="1"/>
    <col min="9982" max="9982" width="15.28515625" customWidth="1"/>
    <col min="9983" max="9983" width="4.85546875" bestFit="1" customWidth="1"/>
    <col min="9984" max="9984" width="25.28515625" bestFit="1" customWidth="1"/>
    <col min="9985" max="9985" width="14.85546875" bestFit="1" customWidth="1"/>
    <col min="10232" max="10232" width="6.7109375" customWidth="1"/>
    <col min="10233" max="10233" width="102" customWidth="1"/>
    <col min="10234" max="10234" width="18.28515625" bestFit="1" customWidth="1"/>
    <col min="10235" max="10235" width="23.140625" customWidth="1"/>
    <col min="10236" max="10236" width="13.85546875" bestFit="1" customWidth="1"/>
    <col min="10237" max="10237" width="17.85546875" bestFit="1" customWidth="1"/>
    <col min="10238" max="10238" width="15.28515625" customWidth="1"/>
    <col min="10239" max="10239" width="4.85546875" bestFit="1" customWidth="1"/>
    <col min="10240" max="10240" width="25.28515625" bestFit="1" customWidth="1"/>
    <col min="10241" max="10241" width="14.85546875" bestFit="1" customWidth="1"/>
    <col min="10488" max="10488" width="6.7109375" customWidth="1"/>
    <col min="10489" max="10489" width="102" customWidth="1"/>
    <col min="10490" max="10490" width="18.28515625" bestFit="1" customWidth="1"/>
    <col min="10491" max="10491" width="23.140625" customWidth="1"/>
    <col min="10492" max="10492" width="13.85546875" bestFit="1" customWidth="1"/>
    <col min="10493" max="10493" width="17.85546875" bestFit="1" customWidth="1"/>
    <col min="10494" max="10494" width="15.28515625" customWidth="1"/>
    <col min="10495" max="10495" width="4.85546875" bestFit="1" customWidth="1"/>
    <col min="10496" max="10496" width="25.28515625" bestFit="1" customWidth="1"/>
    <col min="10497" max="10497" width="14.85546875" bestFit="1" customWidth="1"/>
    <col min="10744" max="10744" width="6.7109375" customWidth="1"/>
    <col min="10745" max="10745" width="102" customWidth="1"/>
    <col min="10746" max="10746" width="18.28515625" bestFit="1" customWidth="1"/>
    <col min="10747" max="10747" width="23.140625" customWidth="1"/>
    <col min="10748" max="10748" width="13.85546875" bestFit="1" customWidth="1"/>
    <col min="10749" max="10749" width="17.85546875" bestFit="1" customWidth="1"/>
    <col min="10750" max="10750" width="15.28515625" customWidth="1"/>
    <col min="10751" max="10751" width="4.85546875" bestFit="1" customWidth="1"/>
    <col min="10752" max="10752" width="25.28515625" bestFit="1" customWidth="1"/>
    <col min="10753" max="10753" width="14.85546875" bestFit="1" customWidth="1"/>
    <col min="11000" max="11000" width="6.7109375" customWidth="1"/>
    <col min="11001" max="11001" width="102" customWidth="1"/>
    <col min="11002" max="11002" width="18.28515625" bestFit="1" customWidth="1"/>
    <col min="11003" max="11003" width="23.140625" customWidth="1"/>
    <col min="11004" max="11004" width="13.85546875" bestFit="1" customWidth="1"/>
    <col min="11005" max="11005" width="17.85546875" bestFit="1" customWidth="1"/>
    <col min="11006" max="11006" width="15.28515625" customWidth="1"/>
    <col min="11007" max="11007" width="4.85546875" bestFit="1" customWidth="1"/>
    <col min="11008" max="11008" width="25.28515625" bestFit="1" customWidth="1"/>
    <col min="11009" max="11009" width="14.85546875" bestFit="1" customWidth="1"/>
    <col min="11256" max="11256" width="6.7109375" customWidth="1"/>
    <col min="11257" max="11257" width="102" customWidth="1"/>
    <col min="11258" max="11258" width="18.28515625" bestFit="1" customWidth="1"/>
    <col min="11259" max="11259" width="23.140625" customWidth="1"/>
    <col min="11260" max="11260" width="13.85546875" bestFit="1" customWidth="1"/>
    <col min="11261" max="11261" width="17.85546875" bestFit="1" customWidth="1"/>
    <col min="11262" max="11262" width="15.28515625" customWidth="1"/>
    <col min="11263" max="11263" width="4.85546875" bestFit="1" customWidth="1"/>
    <col min="11264" max="11264" width="25.28515625" bestFit="1" customWidth="1"/>
    <col min="11265" max="11265" width="14.85546875" bestFit="1" customWidth="1"/>
    <col min="11512" max="11512" width="6.7109375" customWidth="1"/>
    <col min="11513" max="11513" width="102" customWidth="1"/>
    <col min="11514" max="11514" width="18.28515625" bestFit="1" customWidth="1"/>
    <col min="11515" max="11515" width="23.140625" customWidth="1"/>
    <col min="11516" max="11516" width="13.85546875" bestFit="1" customWidth="1"/>
    <col min="11517" max="11517" width="17.85546875" bestFit="1" customWidth="1"/>
    <col min="11518" max="11518" width="15.28515625" customWidth="1"/>
    <col min="11519" max="11519" width="4.85546875" bestFit="1" customWidth="1"/>
    <col min="11520" max="11520" width="25.28515625" bestFit="1" customWidth="1"/>
    <col min="11521" max="11521" width="14.85546875" bestFit="1" customWidth="1"/>
    <col min="11768" max="11768" width="6.7109375" customWidth="1"/>
    <col min="11769" max="11769" width="102" customWidth="1"/>
    <col min="11770" max="11770" width="18.28515625" bestFit="1" customWidth="1"/>
    <col min="11771" max="11771" width="23.140625" customWidth="1"/>
    <col min="11772" max="11772" width="13.85546875" bestFit="1" customWidth="1"/>
    <col min="11773" max="11773" width="17.85546875" bestFit="1" customWidth="1"/>
    <col min="11774" max="11774" width="15.28515625" customWidth="1"/>
    <col min="11775" max="11775" width="4.85546875" bestFit="1" customWidth="1"/>
    <col min="11776" max="11776" width="25.28515625" bestFit="1" customWidth="1"/>
    <col min="11777" max="11777" width="14.85546875" bestFit="1" customWidth="1"/>
    <col min="12024" max="12024" width="6.7109375" customWidth="1"/>
    <col min="12025" max="12025" width="102" customWidth="1"/>
    <col min="12026" max="12026" width="18.28515625" bestFit="1" customWidth="1"/>
    <col min="12027" max="12027" width="23.140625" customWidth="1"/>
    <col min="12028" max="12028" width="13.85546875" bestFit="1" customWidth="1"/>
    <col min="12029" max="12029" width="17.85546875" bestFit="1" customWidth="1"/>
    <col min="12030" max="12030" width="15.28515625" customWidth="1"/>
    <col min="12031" max="12031" width="4.85546875" bestFit="1" customWidth="1"/>
    <col min="12032" max="12032" width="25.28515625" bestFit="1" customWidth="1"/>
    <col min="12033" max="12033" width="14.85546875" bestFit="1" customWidth="1"/>
    <col min="12280" max="12280" width="6.7109375" customWidth="1"/>
    <col min="12281" max="12281" width="102" customWidth="1"/>
    <col min="12282" max="12282" width="18.28515625" bestFit="1" customWidth="1"/>
    <col min="12283" max="12283" width="23.140625" customWidth="1"/>
    <col min="12284" max="12284" width="13.85546875" bestFit="1" customWidth="1"/>
    <col min="12285" max="12285" width="17.85546875" bestFit="1" customWidth="1"/>
    <col min="12286" max="12286" width="15.28515625" customWidth="1"/>
    <col min="12287" max="12287" width="4.85546875" bestFit="1" customWidth="1"/>
    <col min="12288" max="12288" width="25.28515625" bestFit="1" customWidth="1"/>
    <col min="12289" max="12289" width="14.85546875" bestFit="1" customWidth="1"/>
    <col min="12536" max="12536" width="6.7109375" customWidth="1"/>
    <col min="12537" max="12537" width="102" customWidth="1"/>
    <col min="12538" max="12538" width="18.28515625" bestFit="1" customWidth="1"/>
    <col min="12539" max="12539" width="23.140625" customWidth="1"/>
    <col min="12540" max="12540" width="13.85546875" bestFit="1" customWidth="1"/>
    <col min="12541" max="12541" width="17.85546875" bestFit="1" customWidth="1"/>
    <col min="12542" max="12542" width="15.28515625" customWidth="1"/>
    <col min="12543" max="12543" width="4.85546875" bestFit="1" customWidth="1"/>
    <col min="12544" max="12544" width="25.28515625" bestFit="1" customWidth="1"/>
    <col min="12545" max="12545" width="14.85546875" bestFit="1" customWidth="1"/>
    <col min="12792" max="12792" width="6.7109375" customWidth="1"/>
    <col min="12793" max="12793" width="102" customWidth="1"/>
    <col min="12794" max="12794" width="18.28515625" bestFit="1" customWidth="1"/>
    <col min="12795" max="12795" width="23.140625" customWidth="1"/>
    <col min="12796" max="12796" width="13.85546875" bestFit="1" customWidth="1"/>
    <col min="12797" max="12797" width="17.85546875" bestFit="1" customWidth="1"/>
    <col min="12798" max="12798" width="15.28515625" customWidth="1"/>
    <col min="12799" max="12799" width="4.85546875" bestFit="1" customWidth="1"/>
    <col min="12800" max="12800" width="25.28515625" bestFit="1" customWidth="1"/>
    <col min="12801" max="12801" width="14.85546875" bestFit="1" customWidth="1"/>
    <col min="13048" max="13048" width="6.7109375" customWidth="1"/>
    <col min="13049" max="13049" width="102" customWidth="1"/>
    <col min="13050" max="13050" width="18.28515625" bestFit="1" customWidth="1"/>
    <col min="13051" max="13051" width="23.140625" customWidth="1"/>
    <col min="13052" max="13052" width="13.85546875" bestFit="1" customWidth="1"/>
    <col min="13053" max="13053" width="17.85546875" bestFit="1" customWidth="1"/>
    <col min="13054" max="13054" width="15.28515625" customWidth="1"/>
    <col min="13055" max="13055" width="4.85546875" bestFit="1" customWidth="1"/>
    <col min="13056" max="13056" width="25.28515625" bestFit="1" customWidth="1"/>
    <col min="13057" max="13057" width="14.85546875" bestFit="1" customWidth="1"/>
    <col min="13304" max="13304" width="6.7109375" customWidth="1"/>
    <col min="13305" max="13305" width="102" customWidth="1"/>
    <col min="13306" max="13306" width="18.28515625" bestFit="1" customWidth="1"/>
    <col min="13307" max="13307" width="23.140625" customWidth="1"/>
    <col min="13308" max="13308" width="13.85546875" bestFit="1" customWidth="1"/>
    <col min="13309" max="13309" width="17.85546875" bestFit="1" customWidth="1"/>
    <col min="13310" max="13310" width="15.28515625" customWidth="1"/>
    <col min="13311" max="13311" width="4.85546875" bestFit="1" customWidth="1"/>
    <col min="13312" max="13312" width="25.28515625" bestFit="1" customWidth="1"/>
    <col min="13313" max="13313" width="14.85546875" bestFit="1" customWidth="1"/>
    <col min="13560" max="13560" width="6.7109375" customWidth="1"/>
    <col min="13561" max="13561" width="102" customWidth="1"/>
    <col min="13562" max="13562" width="18.28515625" bestFit="1" customWidth="1"/>
    <col min="13563" max="13563" width="23.140625" customWidth="1"/>
    <col min="13564" max="13564" width="13.85546875" bestFit="1" customWidth="1"/>
    <col min="13565" max="13565" width="17.85546875" bestFit="1" customWidth="1"/>
    <col min="13566" max="13566" width="15.28515625" customWidth="1"/>
    <col min="13567" max="13567" width="4.85546875" bestFit="1" customWidth="1"/>
    <col min="13568" max="13568" width="25.28515625" bestFit="1" customWidth="1"/>
    <col min="13569" max="13569" width="14.85546875" bestFit="1" customWidth="1"/>
    <col min="13816" max="13816" width="6.7109375" customWidth="1"/>
    <col min="13817" max="13817" width="102" customWidth="1"/>
    <col min="13818" max="13818" width="18.28515625" bestFit="1" customWidth="1"/>
    <col min="13819" max="13819" width="23.140625" customWidth="1"/>
    <col min="13820" max="13820" width="13.85546875" bestFit="1" customWidth="1"/>
    <col min="13821" max="13821" width="17.85546875" bestFit="1" customWidth="1"/>
    <col min="13822" max="13822" width="15.28515625" customWidth="1"/>
    <col min="13823" max="13823" width="4.85546875" bestFit="1" customWidth="1"/>
    <col min="13824" max="13824" width="25.28515625" bestFit="1" customWidth="1"/>
    <col min="13825" max="13825" width="14.85546875" bestFit="1" customWidth="1"/>
    <col min="14072" max="14072" width="6.7109375" customWidth="1"/>
    <col min="14073" max="14073" width="102" customWidth="1"/>
    <col min="14074" max="14074" width="18.28515625" bestFit="1" customWidth="1"/>
    <col min="14075" max="14075" width="23.140625" customWidth="1"/>
    <col min="14076" max="14076" width="13.85546875" bestFit="1" customWidth="1"/>
    <col min="14077" max="14077" width="17.85546875" bestFit="1" customWidth="1"/>
    <col min="14078" max="14078" width="15.28515625" customWidth="1"/>
    <col min="14079" max="14079" width="4.85546875" bestFit="1" customWidth="1"/>
    <col min="14080" max="14080" width="25.28515625" bestFit="1" customWidth="1"/>
    <col min="14081" max="14081" width="14.85546875" bestFit="1" customWidth="1"/>
    <col min="14328" max="14328" width="6.7109375" customWidth="1"/>
    <col min="14329" max="14329" width="102" customWidth="1"/>
    <col min="14330" max="14330" width="18.28515625" bestFit="1" customWidth="1"/>
    <col min="14331" max="14331" width="23.140625" customWidth="1"/>
    <col min="14332" max="14332" width="13.85546875" bestFit="1" customWidth="1"/>
    <col min="14333" max="14333" width="17.85546875" bestFit="1" customWidth="1"/>
    <col min="14334" max="14334" width="15.28515625" customWidth="1"/>
    <col min="14335" max="14335" width="4.85546875" bestFit="1" customWidth="1"/>
    <col min="14336" max="14336" width="25.28515625" bestFit="1" customWidth="1"/>
    <col min="14337" max="14337" width="14.85546875" bestFit="1" customWidth="1"/>
    <col min="14584" max="14584" width="6.7109375" customWidth="1"/>
    <col min="14585" max="14585" width="102" customWidth="1"/>
    <col min="14586" max="14586" width="18.28515625" bestFit="1" customWidth="1"/>
    <col min="14587" max="14587" width="23.140625" customWidth="1"/>
    <col min="14588" max="14588" width="13.85546875" bestFit="1" customWidth="1"/>
    <col min="14589" max="14589" width="17.85546875" bestFit="1" customWidth="1"/>
    <col min="14590" max="14590" width="15.28515625" customWidth="1"/>
    <col min="14591" max="14591" width="4.85546875" bestFit="1" customWidth="1"/>
    <col min="14592" max="14592" width="25.28515625" bestFit="1" customWidth="1"/>
    <col min="14593" max="14593" width="14.85546875" bestFit="1" customWidth="1"/>
    <col min="14840" max="14840" width="6.7109375" customWidth="1"/>
    <col min="14841" max="14841" width="102" customWidth="1"/>
    <col min="14842" max="14842" width="18.28515625" bestFit="1" customWidth="1"/>
    <col min="14843" max="14843" width="23.140625" customWidth="1"/>
    <col min="14844" max="14844" width="13.85546875" bestFit="1" customWidth="1"/>
    <col min="14845" max="14845" width="17.85546875" bestFit="1" customWidth="1"/>
    <col min="14846" max="14846" width="15.28515625" customWidth="1"/>
    <col min="14847" max="14847" width="4.85546875" bestFit="1" customWidth="1"/>
    <col min="14848" max="14848" width="25.28515625" bestFit="1" customWidth="1"/>
    <col min="14849" max="14849" width="14.85546875" bestFit="1" customWidth="1"/>
    <col min="15096" max="15096" width="6.7109375" customWidth="1"/>
    <col min="15097" max="15097" width="102" customWidth="1"/>
    <col min="15098" max="15098" width="18.28515625" bestFit="1" customWidth="1"/>
    <col min="15099" max="15099" width="23.140625" customWidth="1"/>
    <col min="15100" max="15100" width="13.85546875" bestFit="1" customWidth="1"/>
    <col min="15101" max="15101" width="17.85546875" bestFit="1" customWidth="1"/>
    <col min="15102" max="15102" width="15.28515625" customWidth="1"/>
    <col min="15103" max="15103" width="4.85546875" bestFit="1" customWidth="1"/>
    <col min="15104" max="15104" width="25.28515625" bestFit="1" customWidth="1"/>
    <col min="15105" max="15105" width="14.85546875" bestFit="1" customWidth="1"/>
    <col min="15352" max="15352" width="6.7109375" customWidth="1"/>
    <col min="15353" max="15353" width="102" customWidth="1"/>
    <col min="15354" max="15354" width="18.28515625" bestFit="1" customWidth="1"/>
    <col min="15355" max="15355" width="23.140625" customWidth="1"/>
    <col min="15356" max="15356" width="13.85546875" bestFit="1" customWidth="1"/>
    <col min="15357" max="15357" width="17.85546875" bestFit="1" customWidth="1"/>
    <col min="15358" max="15358" width="15.28515625" customWidth="1"/>
    <col min="15359" max="15359" width="4.85546875" bestFit="1" customWidth="1"/>
    <col min="15360" max="15360" width="25.28515625" bestFit="1" customWidth="1"/>
    <col min="15361" max="15361" width="14.85546875" bestFit="1" customWidth="1"/>
    <col min="15608" max="15608" width="6.7109375" customWidth="1"/>
    <col min="15609" max="15609" width="102" customWidth="1"/>
    <col min="15610" max="15610" width="18.28515625" bestFit="1" customWidth="1"/>
    <col min="15611" max="15611" width="23.140625" customWidth="1"/>
    <col min="15612" max="15612" width="13.85546875" bestFit="1" customWidth="1"/>
    <col min="15613" max="15613" width="17.85546875" bestFit="1" customWidth="1"/>
    <col min="15614" max="15614" width="15.28515625" customWidth="1"/>
    <col min="15615" max="15615" width="4.85546875" bestFit="1" customWidth="1"/>
    <col min="15616" max="15616" width="25.28515625" bestFit="1" customWidth="1"/>
    <col min="15617" max="15617" width="14.85546875" bestFit="1" customWidth="1"/>
    <col min="15864" max="15864" width="6.7109375" customWidth="1"/>
    <col min="15865" max="15865" width="102" customWidth="1"/>
    <col min="15866" max="15866" width="18.28515625" bestFit="1" customWidth="1"/>
    <col min="15867" max="15867" width="23.140625" customWidth="1"/>
    <col min="15868" max="15868" width="13.85546875" bestFit="1" customWidth="1"/>
    <col min="15869" max="15869" width="17.85546875" bestFit="1" customWidth="1"/>
    <col min="15870" max="15870" width="15.28515625" customWidth="1"/>
    <col min="15871" max="15871" width="4.85546875" bestFit="1" customWidth="1"/>
    <col min="15872" max="15872" width="25.28515625" bestFit="1" customWidth="1"/>
    <col min="15873" max="15873" width="14.85546875" bestFit="1" customWidth="1"/>
    <col min="16120" max="16120" width="6.7109375" customWidth="1"/>
    <col min="16121" max="16121" width="102" customWidth="1"/>
    <col min="16122" max="16122" width="18.28515625" bestFit="1" customWidth="1"/>
    <col min="16123" max="16123" width="23.140625" customWidth="1"/>
    <col min="16124" max="16124" width="13.85546875" bestFit="1" customWidth="1"/>
    <col min="16125" max="16125" width="17.85546875" bestFit="1" customWidth="1"/>
    <col min="16126" max="16126" width="15.28515625" customWidth="1"/>
    <col min="16127" max="16127" width="4.85546875" bestFit="1" customWidth="1"/>
    <col min="16128" max="16128" width="25.28515625" bestFit="1" customWidth="1"/>
    <col min="16129" max="16129" width="14.85546875" bestFit="1" customWidth="1"/>
  </cols>
  <sheetData>
    <row r="1" spans="1:21">
      <c r="A1" s="149" t="s">
        <v>302</v>
      </c>
      <c r="B1" s="1023"/>
      <c r="C1" s="18"/>
      <c r="E1" s="18"/>
      <c r="F1" s="18"/>
      <c r="G1" s="18"/>
      <c r="H1" s="18"/>
      <c r="I1" s="18"/>
      <c r="J1" s="18"/>
      <c r="K1" s="18"/>
      <c r="L1" s="18"/>
      <c r="M1" s="18"/>
      <c r="N1" s="18"/>
      <c r="O1" s="18"/>
      <c r="P1" s="18"/>
      <c r="Q1" s="18"/>
      <c r="R1" s="18"/>
      <c r="S1" s="18"/>
      <c r="T1" s="18"/>
      <c r="U1" s="18"/>
    </row>
    <row r="2" spans="1:21" s="18" customFormat="1" ht="14.25">
      <c r="B2" s="3" t="s">
        <v>866</v>
      </c>
      <c r="C2" s="1008"/>
      <c r="D2" s="1009"/>
    </row>
    <row r="3" spans="1:21" s="18" customFormat="1" ht="14.25">
      <c r="B3" s="22" t="s">
        <v>412</v>
      </c>
      <c r="C3" s="1010"/>
      <c r="D3" s="1009"/>
    </row>
    <row r="4" spans="1:21" s="18" customFormat="1">
      <c r="B4" s="1023"/>
      <c r="C4" s="1010"/>
      <c r="D4" s="1009"/>
    </row>
    <row r="5" spans="1:21" s="18" customFormat="1">
      <c r="B5" s="1023"/>
      <c r="C5" s="1010"/>
      <c r="D5" s="1009"/>
    </row>
    <row r="6" spans="1:21" s="18" customFormat="1">
      <c r="B6" s="1024"/>
      <c r="C6" s="1011"/>
      <c r="D6" s="1012"/>
    </row>
    <row r="7" spans="1:21" s="18" customFormat="1" ht="17.25" customHeight="1">
      <c r="B7" s="1409" t="s">
        <v>379</v>
      </c>
      <c r="C7" s="1409"/>
      <c r="D7" s="1409"/>
    </row>
    <row r="8" spans="1:21" s="18" customFormat="1" ht="17.25" customHeight="1">
      <c r="B8" s="1410" t="s">
        <v>888</v>
      </c>
      <c r="C8" s="1410"/>
      <c r="D8" s="1410"/>
    </row>
    <row r="9" spans="1:21" s="18" customFormat="1" ht="17.25" customHeight="1">
      <c r="B9" s="1101"/>
      <c r="C9" s="1101"/>
      <c r="D9" s="1079"/>
    </row>
    <row r="10" spans="1:21" s="18" customFormat="1" ht="17.25" customHeight="1" thickBot="1">
      <c r="B10" s="1013"/>
      <c r="C10" s="1014"/>
      <c r="D10" s="1013"/>
      <c r="F10" s="1038"/>
      <c r="G10" s="1038"/>
    </row>
    <row r="11" spans="1:21" s="18" customFormat="1" ht="17.25" customHeight="1" thickTop="1" thickBot="1">
      <c r="B11" s="1077"/>
      <c r="C11" s="1078" t="s">
        <v>371</v>
      </c>
      <c r="D11" s="1078" t="s">
        <v>372</v>
      </c>
      <c r="F11" s="1038"/>
      <c r="G11" s="1038"/>
    </row>
    <row r="12" spans="1:21" s="18" customFormat="1" ht="17.25" customHeight="1" thickTop="1">
      <c r="B12" s="1015"/>
      <c r="C12" s="1016"/>
      <c r="D12" s="1017"/>
      <c r="F12" s="1039"/>
      <c r="G12" s="1039"/>
    </row>
    <row r="13" spans="1:21" s="18" customFormat="1" ht="17.25" customHeight="1">
      <c r="A13"/>
      <c r="B13" s="1044" t="s">
        <v>947</v>
      </c>
      <c r="C13" s="719">
        <v>222703203.8138085</v>
      </c>
      <c r="D13" s="719">
        <v>2896255165.6021433</v>
      </c>
      <c r="F13" s="1039"/>
      <c r="G13" s="1039"/>
      <c r="H13" s="1039"/>
    </row>
    <row r="14" spans="1:21" s="18" customFormat="1" ht="17.25" customHeight="1">
      <c r="B14" s="1045"/>
      <c r="C14" s="1046"/>
      <c r="D14" s="1046"/>
      <c r="F14" s="1039"/>
      <c r="G14" s="1039"/>
    </row>
    <row r="15" spans="1:21" s="18" customFormat="1" ht="17.25" customHeight="1">
      <c r="B15" s="1044" t="s">
        <v>856</v>
      </c>
      <c r="C15" s="719">
        <v>17961819.631474733</v>
      </c>
      <c r="D15" s="719">
        <v>233593464.30732891</v>
      </c>
      <c r="F15" s="1039"/>
      <c r="G15" s="1039"/>
      <c r="H15" s="1039"/>
    </row>
    <row r="16" spans="1:21" s="18" customFormat="1" ht="17.25" customHeight="1">
      <c r="B16" s="1045"/>
      <c r="C16" s="1046"/>
      <c r="D16" s="1046"/>
    </row>
    <row r="17" spans="2:12" s="18" customFormat="1" ht="17.25" customHeight="1">
      <c r="B17" s="1044" t="s">
        <v>946</v>
      </c>
      <c r="C17" s="719">
        <f>+C13+C15</f>
        <v>240665023.44528323</v>
      </c>
      <c r="D17" s="719">
        <f>+D13+D15</f>
        <v>3129848629.909472</v>
      </c>
      <c r="G17" s="1039"/>
      <c r="H17" s="1039"/>
    </row>
    <row r="18" spans="2:12" s="18" customFormat="1">
      <c r="B18" s="81"/>
      <c r="C18" s="1025"/>
      <c r="D18" s="1026"/>
    </row>
    <row r="19" spans="2:12" s="18" customFormat="1" ht="14.25">
      <c r="B19" s="79" t="s">
        <v>357</v>
      </c>
      <c r="C19" s="1027"/>
      <c r="D19" s="1028"/>
    </row>
    <row r="20" spans="2:12" s="18" customFormat="1">
      <c r="B20" s="1018"/>
      <c r="C20" s="1048"/>
      <c r="D20" s="1049"/>
    </row>
    <row r="21" spans="2:12" s="18" customFormat="1">
      <c r="B21" s="57" t="s">
        <v>419</v>
      </c>
      <c r="C21" s="511">
        <f>SUM(C23:C31)</f>
        <v>94672654.560743004</v>
      </c>
      <c r="D21" s="511">
        <f>SUM(D23:D31)</f>
        <v>1407130321.0300558</v>
      </c>
      <c r="E21" s="1047"/>
      <c r="G21" s="1038"/>
      <c r="H21" s="1038"/>
      <c r="K21" s="1038"/>
      <c r="L21" s="1038"/>
    </row>
    <row r="22" spans="2:12" s="18" customFormat="1">
      <c r="B22" s="1018"/>
      <c r="C22" s="1019"/>
      <c r="D22" s="1019"/>
      <c r="G22" s="1038"/>
      <c r="H22" s="1038"/>
      <c r="K22" s="1038"/>
      <c r="L22" s="1038"/>
    </row>
    <row r="23" spans="2:12" s="18" customFormat="1">
      <c r="B23" s="81" t="s">
        <v>545</v>
      </c>
      <c r="C23" s="474">
        <v>21616512.620487347</v>
      </c>
      <c r="D23" s="512">
        <v>318780000</v>
      </c>
      <c r="E23" s="1040"/>
      <c r="G23" s="1038"/>
      <c r="H23" s="1038"/>
      <c r="K23" s="1038"/>
      <c r="L23" s="1038"/>
    </row>
    <row r="24" spans="2:12" s="18" customFormat="1">
      <c r="B24" s="81" t="s">
        <v>358</v>
      </c>
      <c r="C24" s="474">
        <v>2333537.7315539764</v>
      </c>
      <c r="D24" s="512">
        <v>34288005.822834507</v>
      </c>
      <c r="E24" s="1040"/>
      <c r="G24" s="1038"/>
      <c r="H24" s="1038"/>
      <c r="K24" s="1038"/>
      <c r="L24" s="1038"/>
    </row>
    <row r="25" spans="2:12" s="18" customFormat="1">
      <c r="B25" s="81" t="s">
        <v>546</v>
      </c>
      <c r="C25" s="474">
        <v>0</v>
      </c>
      <c r="D25" s="512">
        <v>0</v>
      </c>
      <c r="E25" s="1040"/>
      <c r="G25" s="1038"/>
      <c r="H25" s="1038"/>
      <c r="K25" s="1038"/>
      <c r="L25" s="1038"/>
    </row>
    <row r="26" spans="2:12" s="18" customFormat="1">
      <c r="B26" s="81" t="s">
        <v>547</v>
      </c>
      <c r="C26" s="474">
        <v>29020267.1522431</v>
      </c>
      <c r="D26" s="512">
        <v>437380485.51833862</v>
      </c>
      <c r="E26" s="1040"/>
      <c r="G26" s="1038"/>
      <c r="H26" s="1038"/>
      <c r="K26" s="1038"/>
      <c r="L26" s="1038"/>
    </row>
    <row r="27" spans="2:12" s="18" customFormat="1">
      <c r="B27" s="81" t="s">
        <v>606</v>
      </c>
      <c r="C27" s="474">
        <v>34828533.80568669</v>
      </c>
      <c r="D27" s="512">
        <v>512778938.52227247</v>
      </c>
      <c r="E27" s="1040"/>
      <c r="G27" s="1038"/>
      <c r="H27" s="1038"/>
      <c r="K27" s="1038"/>
      <c r="L27" s="1038"/>
    </row>
    <row r="28" spans="2:12" s="18" customFormat="1">
      <c r="B28" s="81" t="s">
        <v>745</v>
      </c>
      <c r="C28" s="474">
        <v>5559620.1393571589</v>
      </c>
      <c r="D28" s="512">
        <v>83914075.073050112</v>
      </c>
      <c r="E28" s="1040"/>
      <c r="G28" s="1038"/>
      <c r="H28" s="1038"/>
      <c r="K28" s="1038"/>
      <c r="L28" s="1038"/>
    </row>
    <row r="29" spans="2:12" s="18" customFormat="1">
      <c r="B29" s="81" t="s">
        <v>724</v>
      </c>
      <c r="C29" s="474">
        <v>1144346.3292835301</v>
      </c>
      <c r="D29" s="512">
        <v>17459814.289999999</v>
      </c>
      <c r="E29" s="1040"/>
      <c r="G29" s="1038"/>
      <c r="H29" s="1038"/>
      <c r="K29" s="1038"/>
      <c r="L29" s="1038"/>
    </row>
    <row r="30" spans="2:12" s="18" customFormat="1">
      <c r="B30" s="81" t="s">
        <v>119</v>
      </c>
      <c r="C30" s="474">
        <v>160952.78243524797</v>
      </c>
      <c r="D30" s="512">
        <v>2396452.5280970284</v>
      </c>
      <c r="E30" s="1040"/>
      <c r="G30" s="1038"/>
      <c r="H30" s="1038"/>
      <c r="K30" s="1038"/>
      <c r="L30" s="1038"/>
    </row>
    <row r="31" spans="2:12" s="18" customFormat="1">
      <c r="B31" s="1020" t="s">
        <v>75</v>
      </c>
      <c r="C31" s="474">
        <v>8883.9996959245345</v>
      </c>
      <c r="D31" s="512">
        <v>132549.27546319406</v>
      </c>
      <c r="E31" s="1040"/>
      <c r="G31" s="1038"/>
      <c r="H31" s="1038"/>
      <c r="K31" s="1038"/>
      <c r="L31" s="1038"/>
    </row>
    <row r="32" spans="2:12" s="18" customFormat="1">
      <c r="B32" s="1018"/>
      <c r="C32" s="1019"/>
      <c r="D32" s="1019"/>
      <c r="G32" s="1038"/>
      <c r="H32" s="1038"/>
      <c r="K32" s="1038"/>
      <c r="L32" s="1038"/>
    </row>
    <row r="33" spans="2:12" s="18" customFormat="1">
      <c r="B33" s="57" t="s">
        <v>359</v>
      </c>
      <c r="C33" s="511">
        <f>SUM(C35:C44)</f>
        <v>44322301.037469469</v>
      </c>
      <c r="D33" s="511">
        <f>SUM(D35:D44)</f>
        <v>651376237.40948892</v>
      </c>
      <c r="E33" s="1047"/>
      <c r="G33" s="1038"/>
      <c r="H33" s="1038"/>
      <c r="K33" s="1038"/>
      <c r="L33" s="1038"/>
    </row>
    <row r="34" spans="2:12" s="18" customFormat="1">
      <c r="B34" s="1018"/>
      <c r="C34" s="474"/>
      <c r="D34" s="1019"/>
      <c r="G34" s="1038"/>
      <c r="H34" s="1038"/>
      <c r="K34" s="1038"/>
      <c r="L34" s="1038"/>
    </row>
    <row r="35" spans="2:12" s="18" customFormat="1">
      <c r="B35" s="81" t="s">
        <v>545</v>
      </c>
      <c r="C35" s="474">
        <v>18149542.506554779</v>
      </c>
      <c r="D35" s="474">
        <v>268400000</v>
      </c>
      <c r="E35" s="1047"/>
      <c r="F35" s="1047"/>
      <c r="G35" s="1038"/>
      <c r="H35" s="1038"/>
      <c r="K35" s="1038"/>
      <c r="L35" s="1038"/>
    </row>
    <row r="36" spans="2:12" s="18" customFormat="1">
      <c r="B36" s="81" t="s">
        <v>358</v>
      </c>
      <c r="C36" s="474">
        <v>1868625.5527184159</v>
      </c>
      <c r="D36" s="474">
        <v>27015651.543794867</v>
      </c>
      <c r="E36" s="1047"/>
      <c r="F36" s="1047"/>
      <c r="G36" s="1038"/>
      <c r="H36" s="1038"/>
      <c r="K36" s="1038"/>
      <c r="L36" s="1038"/>
    </row>
    <row r="37" spans="2:12" s="18" customFormat="1">
      <c r="B37" s="81" t="s">
        <v>546</v>
      </c>
      <c r="C37" s="474">
        <v>1572922.1571007655</v>
      </c>
      <c r="D37" s="474">
        <v>23649050.938000001</v>
      </c>
      <c r="E37" s="1047"/>
      <c r="F37" s="1047"/>
      <c r="G37" s="1038"/>
      <c r="H37" s="1038"/>
      <c r="K37" s="1038"/>
      <c r="L37" s="1038"/>
    </row>
    <row r="38" spans="2:12" s="18" customFormat="1">
      <c r="B38" s="81" t="s">
        <v>547</v>
      </c>
      <c r="C38" s="474">
        <v>11665195.122597903</v>
      </c>
      <c r="D38" s="474">
        <v>173766868.88853317</v>
      </c>
      <c r="E38" s="1047"/>
      <c r="F38" s="1047"/>
      <c r="G38" s="1038"/>
      <c r="H38" s="1038"/>
      <c r="K38" s="1038"/>
      <c r="L38" s="1038"/>
    </row>
    <row r="39" spans="2:12" s="18" customFormat="1">
      <c r="B39" s="25" t="s">
        <v>606</v>
      </c>
      <c r="C39" s="474">
        <v>7984356.5258080997</v>
      </c>
      <c r="D39" s="474">
        <v>114933219.30961901</v>
      </c>
      <c r="E39" s="1047"/>
      <c r="F39" s="1047"/>
      <c r="G39" s="1038"/>
      <c r="H39" s="1038"/>
      <c r="K39" s="1038"/>
      <c r="L39" s="1038"/>
    </row>
    <row r="40" spans="2:12" s="18" customFormat="1">
      <c r="B40" s="25" t="s">
        <v>548</v>
      </c>
      <c r="C40" s="474">
        <v>979229.56982695113</v>
      </c>
      <c r="D40" s="474">
        <v>12932394.156401958</v>
      </c>
      <c r="E40" s="1047"/>
      <c r="F40" s="1047"/>
      <c r="G40" s="1038"/>
      <c r="H40" s="1038"/>
      <c r="K40" s="1038"/>
      <c r="L40" s="1038"/>
    </row>
    <row r="41" spans="2:12" s="18" customFormat="1">
      <c r="B41" s="25" t="s">
        <v>119</v>
      </c>
      <c r="C41" s="474">
        <v>1504644.6374614539</v>
      </c>
      <c r="D41" s="474">
        <v>21928179.371572196</v>
      </c>
      <c r="E41" s="1047"/>
      <c r="F41" s="1047"/>
      <c r="G41" s="1038"/>
      <c r="H41" s="1038"/>
      <c r="K41" s="1038"/>
      <c r="L41" s="1038"/>
    </row>
    <row r="42" spans="2:12" s="18" customFormat="1">
      <c r="B42" s="25" t="s">
        <v>134</v>
      </c>
      <c r="C42" s="474">
        <v>149932.95465466278</v>
      </c>
      <c r="D42" s="474">
        <v>2044112.4120508803</v>
      </c>
      <c r="E42" s="1047"/>
      <c r="F42" s="1047"/>
      <c r="G42" s="1038"/>
      <c r="H42" s="1038"/>
      <c r="K42" s="1038"/>
      <c r="L42" s="1038"/>
    </row>
    <row r="43" spans="2:12" s="18" customFormat="1">
      <c r="B43" s="25" t="s">
        <v>101</v>
      </c>
      <c r="C43" s="474">
        <v>442987.38355772058</v>
      </c>
      <c r="D43" s="474">
        <v>6636527.3232225012</v>
      </c>
      <c r="E43" s="1047"/>
      <c r="F43" s="1047"/>
      <c r="G43" s="1038"/>
      <c r="H43" s="1038"/>
      <c r="K43" s="1038"/>
      <c r="L43" s="1038"/>
    </row>
    <row r="44" spans="2:12" s="18" customFormat="1">
      <c r="B44" s="25" t="s">
        <v>75</v>
      </c>
      <c r="C44" s="474">
        <v>4864.6271887142693</v>
      </c>
      <c r="D44" s="474">
        <v>70233.466294311133</v>
      </c>
      <c r="E44" s="1047"/>
      <c r="F44" s="1047"/>
      <c r="G44" s="1038"/>
      <c r="H44" s="1038"/>
      <c r="K44" s="1038"/>
      <c r="L44" s="1038"/>
    </row>
    <row r="45" spans="2:12" s="18" customFormat="1">
      <c r="B45" s="1018"/>
      <c r="C45" s="1019"/>
      <c r="D45" s="1019"/>
      <c r="G45" s="1038"/>
      <c r="H45" s="1038"/>
      <c r="K45" s="1038"/>
      <c r="L45" s="1038"/>
    </row>
    <row r="46" spans="2:12" s="18" customFormat="1" ht="14.25">
      <c r="B46" s="79" t="s">
        <v>420</v>
      </c>
      <c r="C46" s="716">
        <f>+C21-C33</f>
        <v>50350353.523273535</v>
      </c>
      <c r="D46" s="716">
        <f>+D21-D33</f>
        <v>755754083.62056684</v>
      </c>
      <c r="E46" s="1047"/>
      <c r="G46" s="1038"/>
      <c r="H46" s="1038"/>
      <c r="K46" s="1038"/>
      <c r="L46" s="1038"/>
    </row>
    <row r="47" spans="2:12" s="18" customFormat="1" ht="14.25">
      <c r="B47" s="79"/>
      <c r="C47" s="473"/>
      <c r="D47" s="473"/>
      <c r="G47" s="1038"/>
      <c r="H47" s="1038"/>
      <c r="K47" s="1038"/>
      <c r="L47" s="1038"/>
    </row>
    <row r="48" spans="2:12" s="18" customFormat="1" ht="14.25">
      <c r="B48" s="79" t="s">
        <v>498</v>
      </c>
      <c r="C48" s="473">
        <v>58863.135630666424</v>
      </c>
      <c r="D48" s="473">
        <v>853712.86941000004</v>
      </c>
      <c r="E48" s="1047"/>
      <c r="G48" s="1038"/>
      <c r="H48" s="1038"/>
      <c r="K48" s="1038"/>
      <c r="L48" s="1038"/>
    </row>
    <row r="49" spans="2:12" s="18" customFormat="1" ht="14.25">
      <c r="B49" s="79"/>
      <c r="C49" s="473"/>
      <c r="D49" s="473"/>
      <c r="G49" s="1038"/>
      <c r="H49" s="1038"/>
      <c r="K49" s="1038"/>
      <c r="L49" s="1038"/>
    </row>
    <row r="50" spans="2:12" s="18" customFormat="1" ht="14.25">
      <c r="B50" s="79" t="s">
        <v>720</v>
      </c>
      <c r="C50" s="473">
        <v>1861131.2629999998</v>
      </c>
      <c r="D50" s="473">
        <v>27873183.498980101</v>
      </c>
      <c r="E50" s="1047"/>
      <c r="G50" s="1038"/>
      <c r="H50" s="1038"/>
      <c r="K50" s="1038"/>
      <c r="L50" s="1038"/>
    </row>
    <row r="51" spans="2:12" s="18" customFormat="1" ht="14.25">
      <c r="B51" s="79"/>
      <c r="C51" s="473"/>
      <c r="D51" s="473"/>
      <c r="G51" s="1038"/>
      <c r="H51" s="1038"/>
      <c r="K51" s="1038"/>
      <c r="L51" s="1038"/>
    </row>
    <row r="52" spans="2:12" s="18" customFormat="1" ht="14.25">
      <c r="B52" s="79" t="s">
        <v>721</v>
      </c>
      <c r="C52" s="473">
        <v>517963.46878571535</v>
      </c>
      <c r="D52" s="473">
        <v>8007473.5101398099</v>
      </c>
      <c r="E52" s="1047"/>
      <c r="G52" s="1038"/>
      <c r="H52" s="1038"/>
      <c r="K52" s="1038"/>
      <c r="L52" s="1038"/>
    </row>
    <row r="53" spans="2:12" s="18" customFormat="1" ht="15">
      <c r="B53" s="82"/>
      <c r="C53" s="473"/>
      <c r="D53" s="1080"/>
      <c r="G53" s="1038"/>
      <c r="H53" s="1038"/>
      <c r="K53" s="1038"/>
      <c r="L53" s="1038"/>
    </row>
    <row r="54" spans="2:12" s="18" customFormat="1" ht="14.25">
      <c r="B54" s="79" t="s">
        <v>722</v>
      </c>
      <c r="C54" s="473">
        <f>SUM(C56:C59)</f>
        <v>-8513463.6016421076</v>
      </c>
      <c r="D54" s="473">
        <f>SUM(D56:D59)</f>
        <v>542911894.41641665</v>
      </c>
      <c r="E54" s="1047"/>
      <c r="G54" s="1038"/>
      <c r="H54" s="1038"/>
      <c r="K54" s="1038"/>
      <c r="L54" s="1038"/>
    </row>
    <row r="55" spans="2:12" s="18" customFormat="1">
      <c r="B55" s="1018"/>
      <c r="C55" s="1019"/>
      <c r="D55" s="1019"/>
      <c r="G55" s="1038"/>
      <c r="H55" s="1038"/>
      <c r="K55" s="1038"/>
      <c r="L55" s="1038"/>
    </row>
    <row r="56" spans="2:12" s="18" customFormat="1">
      <c r="B56" s="81" t="s">
        <v>78</v>
      </c>
      <c r="C56" s="474">
        <v>-10369685.151448738</v>
      </c>
      <c r="D56" s="474">
        <v>466891595.51738983</v>
      </c>
      <c r="E56" s="1047"/>
      <c r="G56" s="1038"/>
      <c r="H56" s="1038"/>
      <c r="K56" s="1038"/>
      <c r="L56" s="1038"/>
    </row>
    <row r="57" spans="2:12" s="18" customFormat="1">
      <c r="B57" s="81" t="s">
        <v>79</v>
      </c>
      <c r="C57" s="474">
        <v>1855608.2594633673</v>
      </c>
      <c r="D57" s="474">
        <v>76012534.220889062</v>
      </c>
      <c r="E57" s="1047"/>
      <c r="G57" s="1038"/>
      <c r="H57" s="1038"/>
      <c r="K57" s="1038"/>
      <c r="L57" s="1038"/>
    </row>
    <row r="58" spans="2:12" s="18" customFormat="1">
      <c r="B58" s="81" t="s">
        <v>80</v>
      </c>
      <c r="C58" s="474">
        <v>1571.1722691335785</v>
      </c>
      <c r="D58" s="474">
        <v>23857.823810953236</v>
      </c>
      <c r="E58" s="1047"/>
      <c r="G58" s="1038"/>
      <c r="H58" s="1038"/>
      <c r="K58" s="1038"/>
      <c r="L58" s="1038"/>
    </row>
    <row r="59" spans="2:12" s="18" customFormat="1">
      <c r="B59" s="1020" t="s">
        <v>86</v>
      </c>
      <c r="C59" s="474">
        <v>-957.88192587121284</v>
      </c>
      <c r="D59" s="474">
        <v>-16093.145673135579</v>
      </c>
      <c r="E59" s="1047"/>
      <c r="G59" s="1038"/>
      <c r="H59" s="1038"/>
      <c r="K59" s="1038"/>
      <c r="L59" s="1038"/>
    </row>
    <row r="60" spans="2:12" s="18" customFormat="1">
      <c r="B60" s="1018"/>
      <c r="C60" s="474"/>
      <c r="D60" s="474"/>
      <c r="G60" s="1038"/>
      <c r="H60" s="1038"/>
      <c r="K60" s="1038"/>
      <c r="L60" s="1038"/>
    </row>
    <row r="61" spans="2:12" s="18" customFormat="1" ht="14.25">
      <c r="B61" s="79" t="s">
        <v>723</v>
      </c>
      <c r="C61" s="473">
        <f>SUM(C63:C65)</f>
        <v>-124502.30184582104</v>
      </c>
      <c r="D61" s="473">
        <f>SUM(D63:D65)</f>
        <v>37574361.878519997</v>
      </c>
      <c r="E61" s="1047"/>
      <c r="G61" s="1038"/>
      <c r="H61" s="1038"/>
      <c r="K61" s="1038"/>
      <c r="L61" s="1038"/>
    </row>
    <row r="62" spans="2:12" s="18" customFormat="1">
      <c r="B62" s="1018"/>
      <c r="C62" s="1019"/>
      <c r="D62" s="1019"/>
      <c r="G62" s="1038"/>
      <c r="H62" s="1038"/>
      <c r="K62" s="1038"/>
      <c r="L62" s="1038"/>
    </row>
    <row r="63" spans="2:12" s="18" customFormat="1">
      <c r="B63" s="81" t="s">
        <v>78</v>
      </c>
      <c r="C63" s="474">
        <v>-133535.11509527289</v>
      </c>
      <c r="D63" s="474">
        <v>37206205.597124852</v>
      </c>
      <c r="E63" s="1047"/>
      <c r="G63" s="1038"/>
      <c r="H63" s="1038"/>
      <c r="K63" s="1038"/>
      <c r="L63" s="1038"/>
    </row>
    <row r="64" spans="2:12" s="18" customFormat="1">
      <c r="B64" s="81" t="s">
        <v>79</v>
      </c>
      <c r="C64" s="474">
        <v>9032.7640227817355</v>
      </c>
      <c r="D64" s="474">
        <v>368155.64120230387</v>
      </c>
      <c r="E64" s="1047"/>
      <c r="G64" s="1038"/>
      <c r="H64" s="1038"/>
      <c r="K64" s="1038"/>
      <c r="L64" s="1038"/>
    </row>
    <row r="65" spans="1:12" s="18" customFormat="1">
      <c r="B65" s="1020" t="s">
        <v>86</v>
      </c>
      <c r="C65" s="474">
        <v>4.9226670119547629E-2</v>
      </c>
      <c r="D65" s="474">
        <v>0.64019284490471695</v>
      </c>
      <c r="E65" s="1047"/>
      <c r="G65" s="1038"/>
      <c r="H65" s="1038"/>
      <c r="K65" s="1038"/>
      <c r="L65" s="1038"/>
    </row>
    <row r="66" spans="1:12" s="18" customFormat="1">
      <c r="B66" s="1018"/>
      <c r="C66" s="1019"/>
      <c r="D66" s="1019"/>
      <c r="G66" s="1038"/>
      <c r="H66" s="1038"/>
      <c r="K66" s="1038"/>
      <c r="L66" s="1038"/>
    </row>
    <row r="67" spans="1:12" s="18" customFormat="1" ht="14.25">
      <c r="B67" s="1098" t="s">
        <v>854</v>
      </c>
      <c r="C67" s="1099">
        <v>118802.3269548652</v>
      </c>
      <c r="D67" s="473">
        <v>1669116.8553848853</v>
      </c>
      <c r="G67" s="1038"/>
      <c r="H67" s="1038"/>
      <c r="K67" s="1038"/>
      <c r="L67" s="1038"/>
    </row>
    <row r="68" spans="1:12" s="18" customFormat="1" ht="14.25">
      <c r="B68" s="1020"/>
      <c r="C68" s="1099"/>
      <c r="D68" s="473"/>
      <c r="G68" s="1038"/>
      <c r="H68" s="1038"/>
      <c r="K68" s="1038"/>
      <c r="L68" s="1038"/>
    </row>
    <row r="69" spans="1:12" s="18" customFormat="1" ht="14.25">
      <c r="B69" s="1098" t="s">
        <v>855</v>
      </c>
      <c r="C69" s="1099">
        <f>SUM(C70:C72)</f>
        <v>-9488042.4326803759</v>
      </c>
      <c r="D69" s="1099">
        <f>SUM(D70:D72)</f>
        <v>-138616225.43813342</v>
      </c>
      <c r="G69" s="1038"/>
      <c r="H69" s="1038"/>
      <c r="K69" s="1038"/>
      <c r="L69" s="1038"/>
    </row>
    <row r="70" spans="1:12" s="18" customFormat="1">
      <c r="B70" s="81" t="s">
        <v>384</v>
      </c>
      <c r="C70" s="1100">
        <v>-2435642.3824151922</v>
      </c>
      <c r="D70" s="474">
        <v>-35515806.527663611</v>
      </c>
      <c r="G70" s="1038"/>
      <c r="H70" s="1038"/>
      <c r="K70" s="1038"/>
      <c r="L70" s="1038"/>
    </row>
    <row r="71" spans="1:12" s="18" customFormat="1">
      <c r="B71" s="81" t="s">
        <v>853</v>
      </c>
      <c r="C71" s="1100">
        <v>-3001877.1464826427</v>
      </c>
      <c r="D71" s="474">
        <v>-43772471.986865953</v>
      </c>
      <c r="K71" s="1038"/>
      <c r="L71" s="1038"/>
    </row>
    <row r="72" spans="1:12" s="18" customFormat="1">
      <c r="B72" s="81" t="s">
        <v>925</v>
      </c>
      <c r="C72" s="1100">
        <v>-4050522.9037825405</v>
      </c>
      <c r="D72" s="474">
        <v>-59327946.923603877</v>
      </c>
      <c r="K72" s="1038"/>
      <c r="L72" s="1038"/>
    </row>
    <row r="73" spans="1:12" s="18" customFormat="1">
      <c r="B73" s="1020"/>
      <c r="C73" s="1100"/>
      <c r="D73" s="474"/>
      <c r="K73" s="1038"/>
      <c r="L73" s="1038"/>
    </row>
    <row r="74" spans="1:12" s="18" customFormat="1" ht="15.75">
      <c r="A74" s="1029"/>
      <c r="B74" s="69" t="s">
        <v>857</v>
      </c>
      <c r="C74" s="475">
        <f>+C46+C48+C50+C52+C54+C61+C67+C69</f>
        <v>34781105.381476477</v>
      </c>
      <c r="D74" s="475">
        <f>+D46+D48+D50+D52+D54+D61+D67+D69</f>
        <v>1236027601.2112849</v>
      </c>
      <c r="E74" s="1047"/>
      <c r="G74" s="1038"/>
      <c r="H74" s="1038"/>
      <c r="K74" s="1038"/>
      <c r="L74" s="1038"/>
    </row>
    <row r="75" spans="1:12" s="18" customFormat="1" ht="18" customHeight="1">
      <c r="B75" s="69"/>
      <c r="C75" s="1030"/>
      <c r="D75" s="1030"/>
      <c r="K75" s="1038"/>
      <c r="L75" s="1038"/>
    </row>
    <row r="76" spans="1:12" s="18" customFormat="1" ht="18" customHeight="1">
      <c r="B76" s="1044" t="s">
        <v>926</v>
      </c>
      <c r="C76" s="719">
        <f>+C17+C74</f>
        <v>275446128.8267597</v>
      </c>
      <c r="D76" s="719">
        <f>+D17+D74</f>
        <v>4365876231.1207571</v>
      </c>
      <c r="E76" s="1040"/>
      <c r="F76" s="1272"/>
      <c r="G76" s="1272"/>
      <c r="K76" s="1038"/>
      <c r="L76" s="1038"/>
    </row>
    <row r="77" spans="1:12" s="18" customFormat="1" ht="18" customHeight="1">
      <c r="B77" s="1045"/>
      <c r="C77" s="1046"/>
      <c r="D77" s="1046"/>
      <c r="E77" s="1040"/>
      <c r="F77" s="1272"/>
      <c r="G77" s="1272"/>
      <c r="K77" s="1038"/>
      <c r="L77" s="1038"/>
    </row>
    <row r="78" spans="1:12" s="18" customFormat="1" ht="18" customHeight="1">
      <c r="B78" s="1044" t="s">
        <v>922</v>
      </c>
      <c r="C78" s="719">
        <f>+C15+C61+C67+C69</f>
        <v>8468077.223903399</v>
      </c>
      <c r="D78" s="719">
        <f>+D15+D61+D67+D69</f>
        <v>134220717.60310036</v>
      </c>
      <c r="E78" s="1040"/>
      <c r="F78" s="1272"/>
      <c r="G78" s="1272"/>
      <c r="K78" s="1038"/>
      <c r="L78" s="1038"/>
    </row>
    <row r="79" spans="1:12" s="18" customFormat="1" ht="18" customHeight="1">
      <c r="B79" s="1045"/>
      <c r="C79" s="1046"/>
      <c r="D79" s="1046"/>
      <c r="E79" s="1040"/>
      <c r="F79" s="1272"/>
      <c r="G79" s="1272"/>
      <c r="K79" s="1038"/>
      <c r="L79" s="1038"/>
    </row>
    <row r="80" spans="1:12" s="18" customFormat="1" ht="18" customHeight="1">
      <c r="B80" s="1044" t="s">
        <v>923</v>
      </c>
      <c r="C80" s="719">
        <f>+C76-C78</f>
        <v>266978051.60285631</v>
      </c>
      <c r="D80" s="719">
        <f>+D76-D78</f>
        <v>4231655513.5176568</v>
      </c>
      <c r="E80" s="1040"/>
      <c r="F80" s="1272"/>
      <c r="G80" s="1272"/>
      <c r="K80" s="1038"/>
      <c r="L80" s="1038"/>
    </row>
    <row r="81" spans="2:12" s="18" customFormat="1" ht="18" customHeight="1" thickBot="1">
      <c r="B81" s="1021"/>
      <c r="C81" s="1031"/>
      <c r="D81" s="1031"/>
      <c r="E81" s="1040"/>
      <c r="F81" s="1040"/>
      <c r="G81" s="1040"/>
      <c r="H81" s="1040"/>
      <c r="K81" s="1038"/>
      <c r="L81" s="1038"/>
    </row>
    <row r="82" spans="2:12" s="18" customFormat="1" ht="13.5" thickTop="1">
      <c r="B82" s="42"/>
      <c r="C82" s="1022"/>
      <c r="D82" s="1022"/>
      <c r="F82" s="1040"/>
      <c r="K82" s="1038"/>
      <c r="L82" s="1038"/>
    </row>
    <row r="83" spans="2:12" s="18" customFormat="1">
      <c r="B83" s="1032" t="s">
        <v>924</v>
      </c>
      <c r="C83" s="202"/>
      <c r="D83" s="202"/>
      <c r="F83" s="1040"/>
    </row>
    <row r="84" spans="2:12" s="18" customFormat="1">
      <c r="C84" s="202"/>
      <c r="D84" s="202"/>
    </row>
    <row r="85" spans="2:12" s="18" customFormat="1">
      <c r="D85" s="1007"/>
    </row>
    <row r="86" spans="2:12" s="18" customFormat="1">
      <c r="D86" s="1007"/>
    </row>
    <row r="87" spans="2:12" s="18" customFormat="1">
      <c r="D87" s="1007"/>
    </row>
    <row r="88" spans="2:12" s="18" customFormat="1">
      <c r="D88" s="1007"/>
    </row>
    <row r="89" spans="2:12" s="18" customFormat="1">
      <c r="D89" s="1007"/>
    </row>
    <row r="90" spans="2:12" s="18" customFormat="1">
      <c r="D90" s="1007"/>
    </row>
    <row r="91" spans="2:12" s="18" customFormat="1">
      <c r="D91" s="1007"/>
    </row>
    <row r="92" spans="2:12" s="18" customFormat="1">
      <c r="D92" s="1007"/>
    </row>
    <row r="93" spans="2:12" s="18" customFormat="1">
      <c r="D93" s="1007"/>
    </row>
    <row r="94" spans="2:12" s="18" customFormat="1">
      <c r="D94" s="1007"/>
    </row>
    <row r="95" spans="2:12" s="18" customFormat="1">
      <c r="D95" s="1007"/>
    </row>
    <row r="96" spans="2:12" s="18" customFormat="1">
      <c r="D96" s="1007"/>
    </row>
    <row r="97" spans="4:4" s="18" customFormat="1">
      <c r="D97" s="1007"/>
    </row>
    <row r="98" spans="4:4" s="18" customFormat="1">
      <c r="D98" s="1007"/>
    </row>
    <row r="99" spans="4:4" s="18" customFormat="1">
      <c r="D99" s="1007"/>
    </row>
    <row r="100" spans="4:4" s="18" customFormat="1">
      <c r="D100" s="1007"/>
    </row>
    <row r="101" spans="4:4" s="18" customFormat="1">
      <c r="D101" s="1007"/>
    </row>
    <row r="102" spans="4:4" s="18" customFormat="1">
      <c r="D102" s="1007"/>
    </row>
    <row r="103" spans="4:4" s="18" customFormat="1">
      <c r="D103" s="1007"/>
    </row>
    <row r="104" spans="4:4" s="18" customFormat="1">
      <c r="D104" s="1007"/>
    </row>
    <row r="105" spans="4:4" s="18" customFormat="1">
      <c r="D105" s="1007"/>
    </row>
    <row r="106" spans="4:4" s="18" customFormat="1">
      <c r="D106" s="1007"/>
    </row>
    <row r="107" spans="4:4" s="18" customFormat="1">
      <c r="D107" s="1007"/>
    </row>
    <row r="108" spans="4:4" s="18" customFormat="1">
      <c r="D108" s="1007"/>
    </row>
    <row r="109" spans="4:4" s="18" customFormat="1">
      <c r="D109" s="1007"/>
    </row>
    <row r="110" spans="4:4" s="18" customFormat="1">
      <c r="D110" s="1007"/>
    </row>
    <row r="111" spans="4:4" s="18" customFormat="1">
      <c r="D111" s="1007"/>
    </row>
    <row r="112" spans="4:4" s="18" customFormat="1">
      <c r="D112" s="1007"/>
    </row>
    <row r="113" spans="1:12" s="18" customFormat="1">
      <c r="D113" s="1007"/>
    </row>
    <row r="114" spans="1:12" s="18" customFormat="1">
      <c r="D114" s="1007"/>
    </row>
    <row r="115" spans="1:12" s="18" customFormat="1">
      <c r="D115" s="1007"/>
    </row>
    <row r="116" spans="1:12" s="18" customFormat="1">
      <c r="D116" s="1007"/>
    </row>
    <row r="117" spans="1:12" s="18" customFormat="1">
      <c r="D117" s="1007"/>
    </row>
    <row r="118" spans="1:12" s="18" customFormat="1">
      <c r="D118" s="1007"/>
    </row>
    <row r="119" spans="1:12" s="18" customFormat="1">
      <c r="D119" s="1007"/>
    </row>
    <row r="120" spans="1:12" s="18" customFormat="1">
      <c r="B120"/>
      <c r="C120"/>
      <c r="D120" s="1007"/>
    </row>
    <row r="121" spans="1:12" s="18" customFormat="1">
      <c r="B121"/>
      <c r="C121"/>
      <c r="D121" s="1007"/>
    </row>
    <row r="122" spans="1:12" s="18" customFormat="1">
      <c r="B122"/>
      <c r="C122"/>
      <c r="D122" s="1007"/>
    </row>
    <row r="123" spans="1:12" s="18" customFormat="1">
      <c r="B123"/>
      <c r="C123"/>
      <c r="D123" s="1007"/>
    </row>
    <row r="124" spans="1:12" s="18" customFormat="1">
      <c r="B124"/>
      <c r="C124"/>
      <c r="D124" s="1007"/>
    </row>
    <row r="125" spans="1:12" s="18" customFormat="1">
      <c r="B125"/>
      <c r="C125"/>
      <c r="D125" s="1007"/>
    </row>
    <row r="126" spans="1:12" s="18" customFormat="1">
      <c r="A126"/>
      <c r="B126"/>
      <c r="C126"/>
      <c r="D126" s="1007"/>
    </row>
    <row r="127" spans="1:12">
      <c r="F127" s="18"/>
      <c r="G127" s="18"/>
      <c r="H127" s="18"/>
      <c r="I127" s="18"/>
      <c r="J127" s="18"/>
      <c r="K127" s="18"/>
      <c r="L127" s="18"/>
    </row>
    <row r="128" spans="1:12">
      <c r="F128" s="18"/>
      <c r="G128" s="18"/>
      <c r="H128" s="18"/>
      <c r="I128" s="18"/>
      <c r="J128" s="18"/>
      <c r="K128" s="18"/>
      <c r="L128" s="18"/>
    </row>
    <row r="129" spans="6:8">
      <c r="F129" s="18"/>
      <c r="G129" s="18"/>
      <c r="H129" s="18"/>
    </row>
    <row r="130" spans="6:8">
      <c r="F130" s="18"/>
      <c r="G130" s="18"/>
      <c r="H130" s="18"/>
    </row>
    <row r="131" spans="6:8">
      <c r="F131" s="18"/>
      <c r="G131" s="18"/>
      <c r="H131" s="18"/>
    </row>
  </sheetData>
  <mergeCells count="2">
    <mergeCell ref="B7:D7"/>
    <mergeCell ref="B8:D8"/>
  </mergeCells>
  <hyperlinks>
    <hyperlink ref="A1" location="INDICE!A1" display="Indice"/>
  </hyperlinks>
  <printOptions horizontalCentered="1"/>
  <pageMargins left="0.39370078740157483" right="0.39370078740157483" top="0.19685039370078741" bottom="0.19685039370078741" header="0.15748031496062992" footer="0"/>
  <pageSetup paperSize="9" scale="66" orientation="portrait" r:id="rId1"/>
  <headerFooter differentFirst="1" scaleWithDoc="0">
    <oddFooter>&amp;R&amp;A</oddFooter>
  </headerFooter>
  <colBreaks count="1" manualBreakCount="1">
    <brk id="1" max="13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6"/>
  <sheetViews>
    <sheetView showGridLines="0" view="pageBreakPreview" zoomScale="85" zoomScaleSheetLayoutView="85" workbookViewId="0"/>
  </sheetViews>
  <sheetFormatPr baseColWidth="10" defaultColWidth="11.42578125" defaultRowHeight="12.75"/>
  <cols>
    <col min="1" max="1" width="5.85546875" style="732" bestFit="1" customWidth="1"/>
    <col min="2" max="2" width="25.140625" style="83" customWidth="1"/>
    <col min="3" max="4" width="15.7109375" style="83" customWidth="1"/>
    <col min="5" max="6" width="15.85546875" style="83" customWidth="1"/>
    <col min="7" max="16384" width="11.42578125" style="732"/>
  </cols>
  <sheetData>
    <row r="1" spans="1:6">
      <c r="A1" s="149" t="s">
        <v>302</v>
      </c>
      <c r="B1" s="42"/>
      <c r="C1" s="42"/>
      <c r="D1" s="42"/>
      <c r="E1" s="42"/>
      <c r="F1" s="42"/>
    </row>
    <row r="2" spans="1:6" ht="14.25">
      <c r="B2" s="3" t="s">
        <v>866</v>
      </c>
      <c r="C2" s="42"/>
      <c r="D2" s="42"/>
      <c r="E2" s="42"/>
      <c r="F2" s="42"/>
    </row>
    <row r="3" spans="1:6" ht="14.25">
      <c r="B3" s="21" t="s">
        <v>412</v>
      </c>
      <c r="C3" s="42"/>
      <c r="D3" s="42"/>
      <c r="E3" s="42"/>
      <c r="F3" s="42"/>
    </row>
    <row r="4" spans="1:6">
      <c r="B4" s="42"/>
      <c r="C4" s="42"/>
      <c r="D4" s="42"/>
      <c r="E4" s="42"/>
      <c r="F4" s="42"/>
    </row>
    <row r="5" spans="1:6">
      <c r="B5" s="42"/>
      <c r="C5" s="42"/>
      <c r="D5" s="42"/>
      <c r="E5" s="42"/>
      <c r="F5" s="42"/>
    </row>
    <row r="6" spans="1:6" ht="16.5">
      <c r="B6" s="1293" t="s">
        <v>135</v>
      </c>
      <c r="C6" s="1293"/>
      <c r="D6" s="1293"/>
      <c r="E6" s="1293"/>
      <c r="F6" s="1293"/>
    </row>
    <row r="7" spans="1:6">
      <c r="B7" s="28"/>
      <c r="C7" s="28"/>
      <c r="D7" s="28"/>
      <c r="E7" s="28"/>
      <c r="F7" s="42"/>
    </row>
    <row r="8" spans="1:6" ht="13.5" thickBot="1">
      <c r="B8" s="28"/>
      <c r="C8" s="28"/>
      <c r="D8" s="28"/>
      <c r="E8" s="28"/>
      <c r="F8" s="42"/>
    </row>
    <row r="9" spans="1:6" ht="27" thickTop="1" thickBot="1">
      <c r="B9" s="319" t="s">
        <v>136</v>
      </c>
      <c r="C9" s="630" t="s">
        <v>137</v>
      </c>
      <c r="D9" s="319" t="s">
        <v>464</v>
      </c>
      <c r="E9" s="319" t="s">
        <v>138</v>
      </c>
      <c r="F9" s="631" t="s">
        <v>139</v>
      </c>
    </row>
    <row r="10" spans="1:6" ht="13.5" thickTop="1">
      <c r="B10" s="274">
        <v>37290</v>
      </c>
      <c r="C10" s="275">
        <v>1</v>
      </c>
      <c r="D10" s="275">
        <v>1.3999590337802097</v>
      </c>
      <c r="E10" s="275">
        <v>1.4</v>
      </c>
      <c r="F10" s="522">
        <v>1.2063999999999999</v>
      </c>
    </row>
    <row r="11" spans="1:6">
      <c r="B11" s="274">
        <v>37346</v>
      </c>
      <c r="C11" s="275">
        <v>1.0481</v>
      </c>
      <c r="D11" s="275">
        <v>1.4673678494766407</v>
      </c>
      <c r="E11" s="275">
        <v>2.9</v>
      </c>
      <c r="F11" s="522">
        <v>2.5363000000000002</v>
      </c>
    </row>
    <row r="12" spans="1:6">
      <c r="B12" s="274">
        <v>37437</v>
      </c>
      <c r="C12" s="275">
        <v>1.2495000000000001</v>
      </c>
      <c r="D12" s="275">
        <v>1.749237448677363</v>
      </c>
      <c r="E12" s="275">
        <v>3.8</v>
      </c>
      <c r="F12" s="522">
        <v>3.7549000000000001</v>
      </c>
    </row>
    <row r="13" spans="1:6">
      <c r="B13" s="274">
        <v>37529</v>
      </c>
      <c r="C13" s="275">
        <v>1.3715999999999999</v>
      </c>
      <c r="D13" s="275">
        <v>1.9202837030972117</v>
      </c>
      <c r="E13" s="275">
        <v>3.75</v>
      </c>
      <c r="F13" s="522">
        <v>3.6941999999999999</v>
      </c>
    </row>
    <row r="14" spans="1:6">
      <c r="B14" s="274">
        <v>37621</v>
      </c>
      <c r="C14" s="275">
        <v>1.4053</v>
      </c>
      <c r="D14" s="275">
        <v>1.9674070109433832</v>
      </c>
      <c r="E14" s="275">
        <v>3.4</v>
      </c>
      <c r="F14" s="522">
        <v>3.5409000000000002</v>
      </c>
    </row>
    <row r="15" spans="1:6">
      <c r="B15" s="274">
        <v>37711</v>
      </c>
      <c r="C15" s="275">
        <v>1.4340999999999999</v>
      </c>
      <c r="D15" s="275">
        <v>2.0077399999999996</v>
      </c>
      <c r="E15" s="275">
        <v>2.88</v>
      </c>
      <c r="F15" s="522">
        <v>3.1358999999999999</v>
      </c>
    </row>
    <row r="16" spans="1:6">
      <c r="B16" s="274">
        <v>37802</v>
      </c>
      <c r="C16" s="275">
        <v>1.4403999999999999</v>
      </c>
      <c r="D16" s="275">
        <v>2.0165599999999997</v>
      </c>
      <c r="E16" s="275">
        <v>2.8</v>
      </c>
      <c r="F16" s="522">
        <v>3.2225000000000001</v>
      </c>
    </row>
    <row r="17" spans="2:6">
      <c r="B17" s="274">
        <v>37894</v>
      </c>
      <c r="C17" s="275">
        <v>1.4448000000000001</v>
      </c>
      <c r="D17" s="275">
        <v>2.0227200000000001</v>
      </c>
      <c r="E17" s="275">
        <v>2.915</v>
      </c>
      <c r="F17" s="522">
        <v>3.3969999999999998</v>
      </c>
    </row>
    <row r="18" spans="2:6">
      <c r="B18" s="274">
        <v>37986</v>
      </c>
      <c r="C18" s="275">
        <v>1.4568000000000001</v>
      </c>
      <c r="D18" s="275">
        <v>2.03952</v>
      </c>
      <c r="E18" s="275">
        <v>2.9175</v>
      </c>
      <c r="F18" s="522">
        <v>3.6720999999999999</v>
      </c>
    </row>
    <row r="19" spans="2:6">
      <c r="B19" s="274">
        <v>38077</v>
      </c>
      <c r="C19" s="275">
        <v>1.4678</v>
      </c>
      <c r="D19" s="275">
        <v>2.0549200000000001</v>
      </c>
      <c r="E19" s="275">
        <v>2.86</v>
      </c>
      <c r="F19" s="522">
        <v>3.5173999999999999</v>
      </c>
    </row>
    <row r="20" spans="2:6">
      <c r="B20" s="274">
        <v>38168</v>
      </c>
      <c r="C20" s="275">
        <v>1.4983</v>
      </c>
      <c r="D20" s="275">
        <v>2.09762</v>
      </c>
      <c r="E20" s="275">
        <v>2.9580000000000002</v>
      </c>
      <c r="F20" s="522">
        <v>3.6029</v>
      </c>
    </row>
    <row r="21" spans="2:6">
      <c r="B21" s="274">
        <v>38260</v>
      </c>
      <c r="C21" s="275">
        <v>1.52</v>
      </c>
      <c r="D21" s="275">
        <v>2.1279999999999997</v>
      </c>
      <c r="E21" s="275">
        <v>2.9809999999999999</v>
      </c>
      <c r="F21" s="522">
        <v>3.7073</v>
      </c>
    </row>
    <row r="22" spans="2:6">
      <c r="B22" s="274">
        <v>38352</v>
      </c>
      <c r="C22" s="275">
        <v>1.5367</v>
      </c>
      <c r="D22" s="275">
        <v>2.1513799999999996</v>
      </c>
      <c r="E22" s="275">
        <v>2.9790000000000001</v>
      </c>
      <c r="F22" s="522">
        <v>4.0530999999999997</v>
      </c>
    </row>
    <row r="23" spans="2:6">
      <c r="B23" s="274">
        <v>38442</v>
      </c>
      <c r="C23" s="275">
        <v>1.5844</v>
      </c>
      <c r="D23" s="275">
        <v>2.2181599999999997</v>
      </c>
      <c r="E23" s="275">
        <v>2.9169999999999998</v>
      </c>
      <c r="F23" s="522">
        <v>3.7824</v>
      </c>
    </row>
    <row r="24" spans="2:6">
      <c r="B24" s="274">
        <v>38533</v>
      </c>
      <c r="C24" s="275">
        <v>1.6274</v>
      </c>
      <c r="D24" s="275">
        <v>2.2783599999999997</v>
      </c>
      <c r="E24" s="275">
        <v>2.887</v>
      </c>
      <c r="F24" s="522">
        <v>3.4922</v>
      </c>
    </row>
    <row r="25" spans="2:6">
      <c r="B25" s="274">
        <v>38625</v>
      </c>
      <c r="C25" s="275">
        <v>1.6667000000000001</v>
      </c>
      <c r="D25" s="275">
        <v>2.33338</v>
      </c>
      <c r="E25" s="275">
        <v>2.91</v>
      </c>
      <c r="F25" s="522">
        <v>3.4971999999999999</v>
      </c>
    </row>
    <row r="26" spans="2:6">
      <c r="B26" s="274">
        <v>38717</v>
      </c>
      <c r="C26" s="275">
        <v>1.7173</v>
      </c>
      <c r="D26" s="275">
        <v>2.4041757275690854</v>
      </c>
      <c r="E26" s="275">
        <v>3.04</v>
      </c>
      <c r="F26" s="522">
        <v>3.6019000000000001</v>
      </c>
    </row>
    <row r="27" spans="2:6">
      <c r="B27" s="274">
        <v>38807</v>
      </c>
      <c r="C27" s="275">
        <v>1.7682</v>
      </c>
      <c r="D27" s="275">
        <v>2.4754799999999997</v>
      </c>
      <c r="E27" s="275">
        <v>3.0819999999999999</v>
      </c>
      <c r="F27" s="522">
        <v>3.7362000000000002</v>
      </c>
    </row>
    <row r="28" spans="2:6">
      <c r="B28" s="274">
        <v>38898</v>
      </c>
      <c r="C28" s="275">
        <v>1.8150999999999999</v>
      </c>
      <c r="D28" s="275">
        <v>2.54114</v>
      </c>
      <c r="E28" s="275">
        <v>3.0859999999999999</v>
      </c>
      <c r="F28" s="522">
        <v>3.9438</v>
      </c>
    </row>
    <row r="29" spans="2:6">
      <c r="B29" s="274">
        <v>38990</v>
      </c>
      <c r="C29" s="275">
        <v>1.8451</v>
      </c>
      <c r="D29" s="275">
        <v>2.5831399999999998</v>
      </c>
      <c r="E29" s="275">
        <v>3.1040000000000001</v>
      </c>
      <c r="F29" s="522">
        <v>3.9361000000000002</v>
      </c>
    </row>
    <row r="30" spans="2:6">
      <c r="B30" s="274">
        <v>39082</v>
      </c>
      <c r="C30" s="275">
        <v>1.8904000000000001</v>
      </c>
      <c r="D30" s="275">
        <v>2.64656</v>
      </c>
      <c r="E30" s="275">
        <v>3.0619999999999998</v>
      </c>
      <c r="F30" s="522">
        <v>4.0406000000000004</v>
      </c>
    </row>
    <row r="31" spans="2:6">
      <c r="B31" s="274">
        <v>39172</v>
      </c>
      <c r="C31" s="275">
        <v>1.9380999999999999</v>
      </c>
      <c r="D31" s="275">
        <v>2.7133399999999996</v>
      </c>
      <c r="E31" s="275">
        <v>3.1</v>
      </c>
      <c r="F31" s="522">
        <v>4.1399999999999997</v>
      </c>
    </row>
    <row r="32" spans="2:6">
      <c r="B32" s="274">
        <v>39263</v>
      </c>
      <c r="C32" s="275">
        <v>1.9752000000000001</v>
      </c>
      <c r="D32" s="275">
        <v>2.7652799999999997</v>
      </c>
      <c r="E32" s="275">
        <v>3.093</v>
      </c>
      <c r="F32" s="522">
        <v>4.1864999999999997</v>
      </c>
    </row>
    <row r="33" spans="2:6">
      <c r="B33" s="274">
        <v>39355</v>
      </c>
      <c r="C33" s="275">
        <v>2.0047999999999999</v>
      </c>
      <c r="D33" s="275">
        <v>2.8067199999999999</v>
      </c>
      <c r="E33" s="275">
        <v>3.15</v>
      </c>
      <c r="F33" s="522">
        <v>4.4928999999999997</v>
      </c>
    </row>
    <row r="34" spans="2:6">
      <c r="B34" s="274">
        <v>39447</v>
      </c>
      <c r="C34" s="275">
        <v>2.0510000000000002</v>
      </c>
      <c r="D34" s="275">
        <v>2.8714</v>
      </c>
      <c r="E34" s="275">
        <v>3.149</v>
      </c>
      <c r="F34" s="522">
        <v>4.6336000000000004</v>
      </c>
    </row>
    <row r="35" spans="2:6">
      <c r="B35" s="274">
        <v>39538</v>
      </c>
      <c r="C35" s="275">
        <v>2.1006</v>
      </c>
      <c r="D35" s="275">
        <v>2.9408399999999997</v>
      </c>
      <c r="E35" s="275">
        <v>3.1680000000000001</v>
      </c>
      <c r="F35" s="522">
        <v>4.9984000000000002</v>
      </c>
    </row>
    <row r="36" spans="2:6">
      <c r="B36" s="274">
        <v>39629</v>
      </c>
      <c r="C36" s="275">
        <v>2.1535000000000002</v>
      </c>
      <c r="D36" s="275">
        <v>3.0148999999999999</v>
      </c>
      <c r="E36" s="275">
        <v>3.0249999999999999</v>
      </c>
      <c r="F36" s="522">
        <v>4.7637999999999998</v>
      </c>
    </row>
    <row r="37" spans="2:6">
      <c r="B37" s="274">
        <v>39721</v>
      </c>
      <c r="C37" s="275">
        <v>2.1858</v>
      </c>
      <c r="D37" s="275">
        <v>3.06012</v>
      </c>
      <c r="E37" s="275">
        <v>3.1349999999999998</v>
      </c>
      <c r="F37" s="522">
        <v>4.4111000000000002</v>
      </c>
    </row>
    <row r="38" spans="2:6">
      <c r="B38" s="274">
        <v>39813</v>
      </c>
      <c r="C38" s="275">
        <v>2.2143999999999999</v>
      </c>
      <c r="D38" s="275">
        <v>3.1001599999999998</v>
      </c>
      <c r="E38" s="275">
        <v>3.452</v>
      </c>
      <c r="F38" s="522">
        <v>4.8735999999999997</v>
      </c>
    </row>
    <row r="39" spans="2:6">
      <c r="B39" s="274">
        <v>39903</v>
      </c>
      <c r="C39" s="275">
        <v>2.2429000000000001</v>
      </c>
      <c r="D39" s="275">
        <v>3.1400600000000001</v>
      </c>
      <c r="E39" s="275">
        <v>3.72</v>
      </c>
      <c r="F39" s="522">
        <v>4.9416000000000002</v>
      </c>
    </row>
    <row r="40" spans="2:6">
      <c r="B40" s="274">
        <v>39994</v>
      </c>
      <c r="C40" s="275">
        <v>2.2726000000000002</v>
      </c>
      <c r="D40" s="275">
        <v>3.1816400000000002</v>
      </c>
      <c r="E40" s="275">
        <v>3.7970000000000002</v>
      </c>
      <c r="F40" s="522">
        <v>5.3284000000000002</v>
      </c>
    </row>
    <row r="41" spans="2:6">
      <c r="B41" s="274">
        <v>40086</v>
      </c>
      <c r="C41" s="275">
        <v>2.3132000000000001</v>
      </c>
      <c r="D41" s="275">
        <v>3.23848</v>
      </c>
      <c r="E41" s="275">
        <v>3.843</v>
      </c>
      <c r="F41" s="522">
        <v>5.6224999999999996</v>
      </c>
    </row>
    <row r="42" spans="2:6">
      <c r="B42" s="274">
        <v>40178</v>
      </c>
      <c r="C42" s="275">
        <v>2.3683999999999998</v>
      </c>
      <c r="D42" s="275">
        <v>3.3157599999999996</v>
      </c>
      <c r="E42" s="275">
        <v>3.8</v>
      </c>
      <c r="F42" s="522">
        <v>5.4401999999999999</v>
      </c>
    </row>
    <row r="43" spans="2:6">
      <c r="B43" s="274">
        <v>40268</v>
      </c>
      <c r="C43" s="275">
        <v>2.4432999999999998</v>
      </c>
      <c r="D43" s="275">
        <v>3.4206199999999995</v>
      </c>
      <c r="E43" s="275">
        <v>3.8780000000000001</v>
      </c>
      <c r="F43" s="522">
        <v>5.2384000000000004</v>
      </c>
    </row>
    <row r="44" spans="2:6">
      <c r="B44" s="274">
        <v>40359</v>
      </c>
      <c r="C44" s="275">
        <v>2.5129000000000001</v>
      </c>
      <c r="D44" s="275">
        <v>3.5180599999999997</v>
      </c>
      <c r="E44" s="275">
        <v>3.931</v>
      </c>
      <c r="F44" s="522">
        <v>4.8086000000000002</v>
      </c>
    </row>
    <row r="45" spans="2:6">
      <c r="B45" s="274">
        <v>40451</v>
      </c>
      <c r="C45" s="275">
        <v>2.5705</v>
      </c>
      <c r="D45" s="275">
        <v>3.5986999999999996</v>
      </c>
      <c r="E45" s="275">
        <v>3.96</v>
      </c>
      <c r="F45" s="522">
        <v>5.3965658217497952</v>
      </c>
    </row>
    <row r="46" spans="2:6">
      <c r="B46" s="274">
        <v>40543</v>
      </c>
      <c r="C46" s="275">
        <v>2.63</v>
      </c>
      <c r="D46" s="275">
        <v>3.6819999999999995</v>
      </c>
      <c r="E46" s="275">
        <v>3.976</v>
      </c>
      <c r="F46" s="522">
        <v>5.3183520599250933</v>
      </c>
    </row>
    <row r="47" spans="2:6">
      <c r="B47" s="274">
        <v>40633</v>
      </c>
      <c r="C47" s="275">
        <v>2.6911</v>
      </c>
      <c r="D47" s="275">
        <v>3.7675399999999999</v>
      </c>
      <c r="E47" s="275">
        <v>4.0540000000000003</v>
      </c>
      <c r="F47" s="522">
        <v>5.7430230910893894</v>
      </c>
    </row>
    <row r="48" spans="2:6">
      <c r="B48" s="274">
        <v>40724</v>
      </c>
      <c r="C48" s="275">
        <v>2.7566000000000002</v>
      </c>
      <c r="D48" s="275">
        <v>3.8592399999999998</v>
      </c>
      <c r="E48" s="275">
        <v>4.1100000000000003</v>
      </c>
      <c r="F48" s="522">
        <v>5.9608411892675859</v>
      </c>
    </row>
    <row r="49" spans="1:6">
      <c r="B49" s="274">
        <v>40816</v>
      </c>
      <c r="C49" s="275">
        <v>2.8210999999999999</v>
      </c>
      <c r="D49" s="275">
        <v>3.9495399999999998</v>
      </c>
      <c r="E49" s="275">
        <v>4.2050000000000001</v>
      </c>
      <c r="F49" s="522">
        <v>5.6299370732360403</v>
      </c>
    </row>
    <row r="50" spans="1:6">
      <c r="B50" s="274">
        <v>40908</v>
      </c>
      <c r="C50" s="275">
        <v>2.8809</v>
      </c>
      <c r="D50" s="275">
        <v>4.0332599999999994</v>
      </c>
      <c r="E50" s="275">
        <v>4.3040000000000003</v>
      </c>
      <c r="F50" s="522">
        <v>5.5845335409368104</v>
      </c>
    </row>
    <row r="51" spans="1:6">
      <c r="B51" s="274">
        <v>40999</v>
      </c>
      <c r="C51" s="275">
        <v>2.9523999999999999</v>
      </c>
      <c r="D51" s="275">
        <v>4.1333599999999997</v>
      </c>
      <c r="E51" s="275">
        <v>4.3789999999999996</v>
      </c>
      <c r="F51" s="522">
        <v>5.8425617078052001</v>
      </c>
    </row>
    <row r="52" spans="1:6">
      <c r="A52" s="252"/>
      <c r="B52" s="274">
        <v>41090</v>
      </c>
      <c r="C52" s="275">
        <v>3.0287999999999999</v>
      </c>
      <c r="D52" s="275">
        <v>4.2403199999999996</v>
      </c>
      <c r="E52" s="275">
        <v>4.5270000000000001</v>
      </c>
      <c r="F52" s="522">
        <v>5.7267552182163204</v>
      </c>
    </row>
    <row r="53" spans="1:6">
      <c r="A53" s="252"/>
      <c r="B53" s="274">
        <v>41182</v>
      </c>
      <c r="C53" s="275">
        <v>3.1017000000000001</v>
      </c>
      <c r="D53" s="275">
        <v>4.3423799999999995</v>
      </c>
      <c r="E53" s="275">
        <v>4.6970000000000001</v>
      </c>
      <c r="F53" s="522">
        <v>6.0372750642673498</v>
      </c>
    </row>
    <row r="54" spans="1:6" ht="12.75" customHeight="1">
      <c r="B54" s="274">
        <v>41274</v>
      </c>
      <c r="C54" s="275">
        <v>3.1846999999999999</v>
      </c>
      <c r="D54" s="275">
        <v>4.4585799999999995</v>
      </c>
      <c r="E54" s="275">
        <v>4.9180000000000001</v>
      </c>
      <c r="F54" s="522">
        <v>6.4889827153978104</v>
      </c>
    </row>
    <row r="55" spans="1:6" ht="12.75" customHeight="1">
      <c r="A55" s="971"/>
      <c r="B55" s="357">
        <v>41364</v>
      </c>
      <c r="C55" s="275">
        <v>3.2732999999999999</v>
      </c>
      <c r="D55" s="275">
        <v>4.5826199999999995</v>
      </c>
      <c r="E55" s="275">
        <v>5.1219999999999999</v>
      </c>
      <c r="F55" s="522">
        <v>6.5649833376000002</v>
      </c>
    </row>
    <row r="56" spans="1:6" ht="12.75" customHeight="1">
      <c r="A56" s="971"/>
      <c r="B56" s="274">
        <v>41455</v>
      </c>
      <c r="C56" s="275">
        <v>3.3426</v>
      </c>
      <c r="D56" s="275">
        <v>4.67964</v>
      </c>
      <c r="E56" s="275">
        <v>5.3879999999999999</v>
      </c>
      <c r="F56" s="522">
        <v>7.0128855915999999</v>
      </c>
    </row>
    <row r="57" spans="1:6" ht="12.75" customHeight="1">
      <c r="B57" s="274">
        <v>41547</v>
      </c>
      <c r="C57" s="275">
        <v>3.4291999999999998</v>
      </c>
      <c r="D57" s="275">
        <v>4.8008799999999994</v>
      </c>
      <c r="E57" s="275">
        <v>5.7930000000000001</v>
      </c>
      <c r="F57" s="522">
        <v>7.83473086286177</v>
      </c>
    </row>
    <row r="58" spans="1:6" ht="12.75" customHeight="1">
      <c r="B58" s="357">
        <v>41639</v>
      </c>
      <c r="C58" s="275">
        <v>3.5202</v>
      </c>
      <c r="D58" s="275">
        <v>4.92828</v>
      </c>
      <c r="E58" s="275">
        <v>6.5209999999999999</v>
      </c>
      <c r="F58" s="522">
        <v>8.9635738831615104</v>
      </c>
    </row>
    <row r="59" spans="1:6" ht="12.75" customHeight="1">
      <c r="B59" s="357">
        <v>41729</v>
      </c>
      <c r="C59" s="275">
        <v>3.8069999999999999</v>
      </c>
      <c r="D59" s="275">
        <v>5.3297999999999996</v>
      </c>
      <c r="E59" s="275">
        <v>8.0047999999999995</v>
      </c>
      <c r="F59" s="522">
        <v>11.022858717</v>
      </c>
    </row>
    <row r="60" spans="1:6" ht="12.75" customHeight="1">
      <c r="B60" s="357">
        <v>41820</v>
      </c>
      <c r="C60" s="523">
        <v>4.0480999999999998</v>
      </c>
      <c r="D60" s="522">
        <v>5.6673399999999994</v>
      </c>
      <c r="E60" s="275">
        <v>8.1326999999999998</v>
      </c>
      <c r="F60" s="522">
        <v>11.134583790000001</v>
      </c>
    </row>
    <row r="61" spans="1:6" ht="12.75" customHeight="1">
      <c r="B61" s="274">
        <v>41912</v>
      </c>
      <c r="C61" s="513">
        <v>4.2153999999999998</v>
      </c>
      <c r="D61" s="522">
        <v>5.901559999999999</v>
      </c>
      <c r="E61" s="522">
        <v>8.4642999999999997</v>
      </c>
      <c r="F61" s="577">
        <v>10.6899469563021</v>
      </c>
    </row>
    <row r="62" spans="1:6" ht="12.75" customHeight="1">
      <c r="B62" s="274">
        <v>42004</v>
      </c>
      <c r="C62" s="513">
        <v>4.3769</v>
      </c>
      <c r="D62" s="522">
        <v>6.1276599999999997</v>
      </c>
      <c r="E62" s="522">
        <v>8.5519999999999996</v>
      </c>
      <c r="F62" s="577">
        <v>10.344744163541792</v>
      </c>
    </row>
    <row r="63" spans="1:6" ht="12.75" customHeight="1">
      <c r="B63" s="274">
        <v>42094</v>
      </c>
      <c r="C63" s="513">
        <v>4.5137</v>
      </c>
      <c r="D63" s="522">
        <v>6.3191799999999994</v>
      </c>
      <c r="E63" s="522">
        <v>8.8196999999999992</v>
      </c>
      <c r="F63" s="577">
        <v>9.4631974248926998</v>
      </c>
    </row>
    <row r="64" spans="1:6" ht="12.75" customHeight="1">
      <c r="B64" s="274">
        <v>42185</v>
      </c>
      <c r="C64" s="513">
        <v>4.6722999999999999</v>
      </c>
      <c r="D64" s="522">
        <v>6.5412199999999991</v>
      </c>
      <c r="E64" s="522">
        <v>9.0864999999999991</v>
      </c>
      <c r="F64" s="577">
        <v>10.1174702148981</v>
      </c>
    </row>
    <row r="65" spans="2:6">
      <c r="B65" s="274">
        <v>42277</v>
      </c>
      <c r="C65" s="513">
        <v>4.8352000000000004</v>
      </c>
      <c r="D65" s="522">
        <v>6.7692800000000002</v>
      </c>
      <c r="E65" s="522">
        <v>9.4192</v>
      </c>
      <c r="F65" s="577">
        <v>10.526598122499999</v>
      </c>
    </row>
    <row r="66" spans="2:6">
      <c r="B66" s="274">
        <v>42369</v>
      </c>
      <c r="C66" s="513">
        <v>5.0354999999999999</v>
      </c>
      <c r="D66" s="522">
        <v>7.0496999999999996</v>
      </c>
      <c r="E66" s="522">
        <v>13.005000000000001</v>
      </c>
      <c r="F66" s="577">
        <v>14.123588184200001</v>
      </c>
    </row>
    <row r="67" spans="2:6">
      <c r="B67" s="274">
        <v>42460</v>
      </c>
      <c r="C67" s="513">
        <v>5.5636000000000001</v>
      </c>
      <c r="D67" s="522">
        <v>7.78904</v>
      </c>
      <c r="E67" s="522">
        <v>14.5817</v>
      </c>
      <c r="F67" s="577">
        <v>16.590852201615654</v>
      </c>
    </row>
    <row r="68" spans="2:6">
      <c r="B68" s="274">
        <v>42551</v>
      </c>
      <c r="C68" s="513">
        <v>6.0945999999999998</v>
      </c>
      <c r="D68" s="522">
        <v>8.5324399999999994</v>
      </c>
      <c r="E68" s="522">
        <v>14.92</v>
      </c>
      <c r="F68" s="577">
        <v>16.544688400999998</v>
      </c>
    </row>
    <row r="69" spans="2:6" ht="14.25" customHeight="1">
      <c r="B69" s="274">
        <v>42643</v>
      </c>
      <c r="C69" s="513">
        <v>6.5437000000000003</v>
      </c>
      <c r="D69" s="522">
        <v>9.1611799999999999</v>
      </c>
      <c r="E69" s="522">
        <v>15.263299999999999</v>
      </c>
      <c r="F69" s="577">
        <v>17.15363002922</v>
      </c>
    </row>
    <row r="70" spans="2:6" ht="14.25" customHeight="1" thickBot="1">
      <c r="B70" s="578">
        <v>42735</v>
      </c>
      <c r="C70" s="514">
        <v>6.8377999999999997</v>
      </c>
      <c r="D70" s="514">
        <v>9.5729199999999981</v>
      </c>
      <c r="E70" s="514">
        <v>15.850199999999999</v>
      </c>
      <c r="F70" s="514">
        <v>16.686177492367602</v>
      </c>
    </row>
    <row r="71" spans="2:6" ht="13.5" thickTop="1">
      <c r="B71" s="521"/>
      <c r="C71" s="513"/>
      <c r="D71" s="513"/>
      <c r="E71" s="513"/>
      <c r="F71" s="513"/>
    </row>
    <row r="72" spans="2:6">
      <c r="B72" s="1411" t="s">
        <v>496</v>
      </c>
      <c r="C72" s="1411"/>
      <c r="D72" s="1411"/>
      <c r="E72" s="1411"/>
      <c r="F72" s="1411"/>
    </row>
    <row r="73" spans="2:6">
      <c r="B73" s="1411"/>
      <c r="C73" s="1411"/>
      <c r="D73" s="1411"/>
      <c r="E73" s="1411"/>
      <c r="F73" s="1411"/>
    </row>
    <row r="74" spans="2:6">
      <c r="B74" s="1411"/>
      <c r="C74" s="1411"/>
      <c r="D74" s="1411"/>
      <c r="E74" s="1411"/>
      <c r="F74" s="1411"/>
    </row>
    <row r="75" spans="2:6">
      <c r="F75" s="42"/>
    </row>
    <row r="76" spans="2:6">
      <c r="C76" s="276"/>
    </row>
  </sheetData>
  <mergeCells count="2">
    <mergeCell ref="B6:F6"/>
    <mergeCell ref="B72:F74"/>
  </mergeCells>
  <hyperlinks>
    <hyperlink ref="A1" location="INDICE!A1" display="Indice"/>
  </hyperlinks>
  <printOptions horizontalCentered="1"/>
  <pageMargins left="0.39370078740157483" right="0.39370078740157483" top="0.19685039370078741" bottom="0.19685039370078741" header="0.15748031496062992" footer="0"/>
  <pageSetup paperSize="9" scale="87" orientation="portrait" horizontalDpi="4294967293" r:id="rId1"/>
  <headerFooter scaleWithDoc="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8"/>
  <sheetViews>
    <sheetView showGridLines="0" view="pageBreakPreview" zoomScale="55" zoomScaleSheetLayoutView="55" workbookViewId="0">
      <pane xSplit="2" ySplit="12" topLeftCell="C13" activePane="bottomRight" state="frozen"/>
      <selection pane="topRight"/>
      <selection pane="bottomLeft"/>
      <selection pane="bottomRight" activeCell="C13" sqref="C13"/>
    </sheetView>
  </sheetViews>
  <sheetFormatPr baseColWidth="10" defaultRowHeight="12.75"/>
  <cols>
    <col min="1" max="1" width="6.42578125" style="871" bestFit="1" customWidth="1"/>
    <col min="2" max="2" width="82.28515625" style="871" customWidth="1"/>
    <col min="3" max="3" width="14.140625" style="871" bestFit="1" customWidth="1"/>
    <col min="4" max="7" width="13.5703125" style="871" bestFit="1" customWidth="1"/>
    <col min="8" max="20" width="15.28515625" style="871" bestFit="1" customWidth="1"/>
    <col min="21" max="27" width="18.28515625" style="871" bestFit="1" customWidth="1"/>
    <col min="28" max="16384" width="11.42578125" style="871"/>
  </cols>
  <sheetData>
    <row r="1" spans="1:28" ht="18" customHeight="1">
      <c r="A1" s="149" t="s">
        <v>302</v>
      </c>
    </row>
    <row r="2" spans="1:28" ht="14.25">
      <c r="B2" s="3" t="s">
        <v>866</v>
      </c>
      <c r="C2" s="42"/>
      <c r="D2" s="42"/>
      <c r="E2" s="42"/>
      <c r="F2" s="42"/>
      <c r="G2" s="42"/>
      <c r="H2" s="42"/>
      <c r="I2" s="42"/>
      <c r="J2" s="42"/>
      <c r="K2" s="42"/>
      <c r="L2" s="42"/>
      <c r="M2" s="42"/>
      <c r="N2" s="42"/>
      <c r="O2" s="42"/>
      <c r="P2" s="42"/>
      <c r="Q2" s="42"/>
      <c r="R2" s="919"/>
      <c r="S2" s="919"/>
      <c r="T2" s="919"/>
      <c r="U2" s="919"/>
      <c r="V2" s="919"/>
      <c r="W2" s="919"/>
      <c r="X2" s="919"/>
    </row>
    <row r="3" spans="1:28" ht="14.25">
      <c r="B3" s="21" t="s">
        <v>208</v>
      </c>
      <c r="C3" s="42"/>
      <c r="D3" s="42"/>
      <c r="E3" s="42"/>
      <c r="F3" s="42"/>
      <c r="G3" s="42"/>
      <c r="H3" s="42"/>
      <c r="I3" s="42"/>
      <c r="J3" s="42"/>
      <c r="K3" s="42"/>
      <c r="L3" s="42"/>
      <c r="M3" s="42"/>
      <c r="N3" s="42"/>
      <c r="O3" s="42"/>
      <c r="P3" s="42"/>
      <c r="Q3" s="42"/>
      <c r="R3" s="919"/>
      <c r="S3" s="919"/>
      <c r="T3" s="919"/>
      <c r="U3" s="919"/>
      <c r="V3" s="919"/>
      <c r="W3" s="919"/>
      <c r="X3" s="919"/>
    </row>
    <row r="4" spans="1:28">
      <c r="B4" s="41"/>
      <c r="C4" s="42"/>
      <c r="D4" s="42"/>
      <c r="E4" s="42"/>
      <c r="F4" s="42"/>
      <c r="G4" s="42"/>
      <c r="H4" s="42"/>
      <c r="I4" s="42"/>
      <c r="J4" s="42"/>
      <c r="K4" s="42"/>
      <c r="L4" s="43"/>
      <c r="M4" s="42"/>
      <c r="N4" s="42"/>
      <c r="O4" s="42"/>
      <c r="P4" s="42"/>
      <c r="Q4" s="42"/>
      <c r="R4" s="919"/>
      <c r="S4" s="919"/>
      <c r="T4" s="919"/>
      <c r="U4" s="919"/>
      <c r="V4" s="919"/>
      <c r="W4" s="919"/>
      <c r="X4" s="919"/>
    </row>
    <row r="5" spans="1:28" ht="14.25">
      <c r="B5" s="814"/>
      <c r="C5" s="42"/>
      <c r="D5" s="42"/>
      <c r="E5" s="42"/>
      <c r="F5" s="42"/>
      <c r="G5" s="42"/>
      <c r="H5" s="42"/>
      <c r="I5" s="42"/>
      <c r="J5" s="42"/>
      <c r="K5" s="42"/>
      <c r="L5" s="42"/>
      <c r="M5" s="42"/>
      <c r="N5" s="42"/>
      <c r="O5" s="42"/>
      <c r="P5" s="42"/>
      <c r="Q5" s="42"/>
      <c r="R5" s="919"/>
      <c r="S5" s="919"/>
      <c r="T5" s="919"/>
      <c r="U5" s="919"/>
      <c r="V5" s="919"/>
      <c r="W5" s="919"/>
      <c r="X5" s="919"/>
    </row>
    <row r="6" spans="1:28" ht="18.75">
      <c r="B6" s="1414" t="s">
        <v>596</v>
      </c>
      <c r="C6" s="1414"/>
      <c r="D6" s="1414"/>
      <c r="E6" s="1414"/>
      <c r="F6" s="1414"/>
      <c r="G6" s="1414"/>
      <c r="H6" s="1414"/>
      <c r="I6" s="1414"/>
      <c r="J6" s="1414"/>
      <c r="K6" s="1414"/>
      <c r="L6" s="1414"/>
      <c r="M6" s="1414"/>
      <c r="N6" s="1414"/>
      <c r="O6" s="1414"/>
      <c r="P6" s="1414"/>
      <c r="Q6" s="1414"/>
      <c r="R6" s="1414"/>
      <c r="S6" s="1414"/>
      <c r="T6" s="1414"/>
      <c r="U6" s="1414"/>
      <c r="V6" s="1414"/>
      <c r="W6" s="1414"/>
      <c r="X6" s="1414"/>
      <c r="Y6" s="1414"/>
      <c r="Z6" s="1414"/>
      <c r="AA6" s="1414"/>
    </row>
    <row r="7" spans="1:28" ht="15.75">
      <c r="B7" s="1294" t="s">
        <v>672</v>
      </c>
      <c r="C7" s="1294"/>
      <c r="D7" s="1294"/>
      <c r="E7" s="1294"/>
      <c r="F7" s="1294"/>
      <c r="G7" s="1294"/>
      <c r="H7" s="1294"/>
      <c r="I7" s="1294"/>
      <c r="J7" s="1294"/>
      <c r="K7" s="1294"/>
      <c r="L7" s="1294"/>
      <c r="M7" s="1294"/>
      <c r="N7" s="1294"/>
      <c r="O7" s="1294"/>
      <c r="P7" s="1294"/>
      <c r="Q7" s="1294"/>
      <c r="R7" s="1294"/>
      <c r="S7" s="1294"/>
      <c r="T7" s="1294"/>
      <c r="U7" s="1294"/>
      <c r="V7" s="1294"/>
      <c r="W7" s="1294"/>
      <c r="X7" s="1294"/>
      <c r="Y7" s="1294"/>
      <c r="Z7" s="1294"/>
      <c r="AA7" s="1294"/>
    </row>
    <row r="8" spans="1:28">
      <c r="B8" s="1415" t="s">
        <v>673</v>
      </c>
      <c r="C8" s="1415"/>
      <c r="D8" s="1415"/>
      <c r="E8" s="1415"/>
      <c r="F8" s="1415"/>
      <c r="G8" s="1415"/>
      <c r="H8" s="1415"/>
      <c r="I8" s="1415"/>
      <c r="J8" s="1415"/>
      <c r="K8" s="1415"/>
      <c r="L8" s="1415"/>
      <c r="M8" s="1415"/>
      <c r="N8" s="1415"/>
      <c r="O8" s="1415"/>
      <c r="P8" s="1415"/>
      <c r="Q8" s="1415"/>
      <c r="R8" s="1415"/>
      <c r="S8" s="1415"/>
      <c r="T8" s="1415"/>
      <c r="U8" s="1415"/>
      <c r="V8" s="1415"/>
      <c r="W8" s="1415"/>
      <c r="X8" s="1415"/>
      <c r="Y8" s="1415"/>
      <c r="Z8" s="1415"/>
      <c r="AA8" s="1415"/>
    </row>
    <row r="9" spans="1:28">
      <c r="B9" s="28"/>
      <c r="C9" s="43"/>
      <c r="D9" s="43"/>
      <c r="E9" s="43"/>
      <c r="F9" s="43"/>
      <c r="G9" s="43"/>
      <c r="H9" s="43"/>
      <c r="I9" s="43"/>
      <c r="J9" s="43"/>
      <c r="K9" s="43"/>
      <c r="L9" s="43"/>
      <c r="M9" s="43"/>
      <c r="N9" s="43"/>
      <c r="O9" s="43"/>
      <c r="P9" s="42"/>
      <c r="Q9" s="42"/>
      <c r="R9" s="919"/>
      <c r="S9" s="919"/>
      <c r="T9" s="919"/>
      <c r="U9" s="919"/>
      <c r="V9" s="919"/>
      <c r="W9" s="919"/>
      <c r="X9" s="919"/>
    </row>
    <row r="10" spans="1:28" ht="13.5" thickBot="1">
      <c r="B10" s="28" t="s">
        <v>674</v>
      </c>
      <c r="C10" s="920"/>
      <c r="D10" s="920"/>
      <c r="E10" s="920"/>
      <c r="F10" s="920"/>
      <c r="G10" s="920"/>
      <c r="H10" s="920"/>
      <c r="I10" s="920"/>
      <c r="J10" s="920"/>
      <c r="K10" s="920"/>
      <c r="L10" s="920"/>
      <c r="M10" s="920"/>
      <c r="N10" s="920"/>
      <c r="O10" s="920"/>
      <c r="P10" s="920"/>
      <c r="Q10" s="920"/>
      <c r="R10" s="920"/>
      <c r="S10" s="920"/>
      <c r="T10" s="920"/>
      <c r="U10" s="920"/>
      <c r="V10" s="920"/>
      <c r="W10" s="920"/>
      <c r="X10" s="919"/>
    </row>
    <row r="11" spans="1:28" ht="14.25" thickTop="1" thickBot="1">
      <c r="B11" s="1412" t="s">
        <v>306</v>
      </c>
      <c r="C11" s="1416" t="s">
        <v>675</v>
      </c>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096"/>
    </row>
    <row r="12" spans="1:28" ht="17.25" thickTop="1" thickBot="1">
      <c r="B12" s="1413"/>
      <c r="C12" s="921" t="s">
        <v>676</v>
      </c>
      <c r="D12" s="922">
        <v>34334</v>
      </c>
      <c r="E12" s="922">
        <v>34699</v>
      </c>
      <c r="F12" s="922">
        <v>35064</v>
      </c>
      <c r="G12" s="922">
        <v>35430</v>
      </c>
      <c r="H12" s="922">
        <v>35795</v>
      </c>
      <c r="I12" s="922">
        <v>36160</v>
      </c>
      <c r="J12" s="922">
        <v>36525</v>
      </c>
      <c r="K12" s="922">
        <v>36891</v>
      </c>
      <c r="L12" s="922">
        <v>37256</v>
      </c>
      <c r="M12" s="922">
        <v>37621</v>
      </c>
      <c r="N12" s="922">
        <v>37986</v>
      </c>
      <c r="O12" s="922">
        <v>38352</v>
      </c>
      <c r="P12" s="922">
        <v>38717</v>
      </c>
      <c r="Q12" s="922">
        <v>39082</v>
      </c>
      <c r="R12" s="922">
        <v>39447</v>
      </c>
      <c r="S12" s="922">
        <v>39813</v>
      </c>
      <c r="T12" s="922">
        <v>40178</v>
      </c>
      <c r="U12" s="922">
        <v>40543</v>
      </c>
      <c r="V12" s="922">
        <v>40908</v>
      </c>
      <c r="W12" s="922">
        <v>41274</v>
      </c>
      <c r="X12" s="923">
        <v>41639</v>
      </c>
      <c r="Y12" s="923">
        <v>42004</v>
      </c>
      <c r="Z12" s="922">
        <v>42369</v>
      </c>
      <c r="AA12" s="922">
        <v>42735</v>
      </c>
    </row>
    <row r="13" spans="1:28" ht="16.5" thickTop="1">
      <c r="B13" s="924"/>
      <c r="C13" s="925"/>
      <c r="D13" s="925"/>
      <c r="E13" s="925"/>
      <c r="F13" s="925"/>
      <c r="G13" s="925"/>
      <c r="H13" s="925"/>
      <c r="I13" s="925"/>
      <c r="J13" s="925"/>
      <c r="K13" s="925"/>
      <c r="L13" s="925"/>
      <c r="M13" s="925"/>
      <c r="N13" s="925"/>
      <c r="O13" s="925"/>
      <c r="P13" s="925"/>
      <c r="Q13" s="925"/>
      <c r="R13" s="925"/>
      <c r="S13" s="925"/>
      <c r="T13" s="925"/>
      <c r="U13" s="925"/>
      <c r="V13" s="925"/>
      <c r="W13" s="925"/>
      <c r="X13" s="926"/>
      <c r="Y13" s="926"/>
      <c r="Z13" s="926"/>
      <c r="AA13" s="926"/>
    </row>
    <row r="14" spans="1:28" s="961" customFormat="1" ht="39.75" customHeight="1">
      <c r="B14" s="959" t="s">
        <v>703</v>
      </c>
      <c r="C14" s="960">
        <f>+C17+C50</f>
        <v>63250</v>
      </c>
      <c r="D14" s="960">
        <f t="shared" ref="D14:Z14" si="0">+D17+D50</f>
        <v>71112</v>
      </c>
      <c r="E14" s="960">
        <f t="shared" si="0"/>
        <v>81820</v>
      </c>
      <c r="F14" s="960">
        <f t="shared" si="0"/>
        <v>88711</v>
      </c>
      <c r="G14" s="960">
        <f t="shared" si="0"/>
        <v>99046</v>
      </c>
      <c r="H14" s="960">
        <f t="shared" si="0"/>
        <v>103718</v>
      </c>
      <c r="I14" s="960">
        <f t="shared" si="0"/>
        <v>114134</v>
      </c>
      <c r="J14" s="960">
        <f t="shared" si="0"/>
        <v>123366</v>
      </c>
      <c r="K14" s="960">
        <f t="shared" si="0"/>
        <v>129750</v>
      </c>
      <c r="L14" s="960">
        <f t="shared" si="0"/>
        <v>144222</v>
      </c>
      <c r="M14" s="960">
        <f t="shared" si="0"/>
        <v>153218.25159999999</v>
      </c>
      <c r="N14" s="960">
        <f t="shared" si="0"/>
        <v>179353.74129999999</v>
      </c>
      <c r="O14" s="960">
        <f t="shared" si="0"/>
        <v>192293.82920000001</v>
      </c>
      <c r="P14" s="960">
        <f t="shared" si="0"/>
        <v>183055.2907086671</v>
      </c>
      <c r="Q14" s="960">
        <f t="shared" si="0"/>
        <v>194163.74688965155</v>
      </c>
      <c r="R14" s="960">
        <f t="shared" si="0"/>
        <v>205045.86923578873</v>
      </c>
      <c r="S14" s="960">
        <f t="shared" si="0"/>
        <v>199004.14622785326</v>
      </c>
      <c r="T14" s="960">
        <f t="shared" si="0"/>
        <v>200196.37084212672</v>
      </c>
      <c r="U14" s="960">
        <f t="shared" si="0"/>
        <v>204351.2201152115</v>
      </c>
      <c r="V14" s="960">
        <f t="shared" si="0"/>
        <v>216880.90348858497</v>
      </c>
      <c r="W14" s="960">
        <f t="shared" si="0"/>
        <v>232863.88702076158</v>
      </c>
      <c r="X14" s="960">
        <f t="shared" si="0"/>
        <v>239201.84086790445</v>
      </c>
      <c r="Y14" s="960">
        <f t="shared" si="0"/>
        <v>253755.3521819275</v>
      </c>
      <c r="Z14" s="960">
        <f t="shared" si="0"/>
        <v>253989.15054701199</v>
      </c>
      <c r="AA14" s="960">
        <f>+AA17+AA50</f>
        <v>288447.82278059644</v>
      </c>
      <c r="AB14" s="1095"/>
    </row>
    <row r="15" spans="1:28" ht="21" thickBot="1">
      <c r="B15" s="929"/>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1095"/>
    </row>
    <row r="16" spans="1:28" ht="16.5" thickTop="1">
      <c r="B16" s="924"/>
      <c r="C16" s="925"/>
      <c r="D16" s="925"/>
      <c r="E16" s="925"/>
      <c r="F16" s="925"/>
      <c r="G16" s="925"/>
      <c r="H16" s="925"/>
      <c r="I16" s="925"/>
      <c r="J16" s="925"/>
      <c r="K16" s="925"/>
      <c r="L16" s="925"/>
      <c r="M16" s="925"/>
      <c r="N16" s="925"/>
      <c r="O16" s="925"/>
      <c r="P16" s="925"/>
      <c r="Q16" s="925"/>
      <c r="R16" s="925"/>
      <c r="S16" s="925"/>
      <c r="T16" s="925"/>
      <c r="U16" s="925"/>
      <c r="V16" s="925"/>
      <c r="W16" s="925"/>
      <c r="X16" s="926"/>
      <c r="Y16" s="926"/>
      <c r="Z16" s="926"/>
      <c r="AA16" s="926"/>
      <c r="AB16" s="1095"/>
    </row>
    <row r="17" spans="2:28" ht="20.25">
      <c r="B17" s="927" t="s">
        <v>689</v>
      </c>
      <c r="C17" s="928">
        <f t="shared" ref="C17:Z17" si="1">+C20+C38+C40</f>
        <v>63250</v>
      </c>
      <c r="D17" s="928">
        <f t="shared" si="1"/>
        <v>71112</v>
      </c>
      <c r="E17" s="928">
        <f t="shared" si="1"/>
        <v>81820</v>
      </c>
      <c r="F17" s="928">
        <f t="shared" si="1"/>
        <v>88711</v>
      </c>
      <c r="G17" s="928">
        <f t="shared" si="1"/>
        <v>99046</v>
      </c>
      <c r="H17" s="928">
        <f t="shared" si="1"/>
        <v>103718</v>
      </c>
      <c r="I17" s="928">
        <f t="shared" si="1"/>
        <v>114134</v>
      </c>
      <c r="J17" s="928">
        <f t="shared" si="1"/>
        <v>123366</v>
      </c>
      <c r="K17" s="928">
        <f t="shared" si="1"/>
        <v>129750</v>
      </c>
      <c r="L17" s="928">
        <f t="shared" si="1"/>
        <v>144222</v>
      </c>
      <c r="M17" s="928">
        <f t="shared" si="1"/>
        <v>153218.25159999999</v>
      </c>
      <c r="N17" s="928">
        <f t="shared" si="1"/>
        <v>179353.74129999999</v>
      </c>
      <c r="O17" s="928">
        <f t="shared" si="1"/>
        <v>192293.82920000001</v>
      </c>
      <c r="P17" s="928">
        <f t="shared" si="1"/>
        <v>154270.86479999998</v>
      </c>
      <c r="Q17" s="928">
        <f t="shared" si="1"/>
        <v>165110.8946</v>
      </c>
      <c r="R17" s="928">
        <f t="shared" si="1"/>
        <v>176870.2359</v>
      </c>
      <c r="S17" s="928">
        <f t="shared" si="1"/>
        <v>179132.19052</v>
      </c>
      <c r="T17" s="928">
        <f t="shared" si="1"/>
        <v>182083.48550000001</v>
      </c>
      <c r="U17" s="928">
        <f t="shared" si="1"/>
        <v>181621.1741</v>
      </c>
      <c r="V17" s="928">
        <f t="shared" si="1"/>
        <v>197155.57511999999</v>
      </c>
      <c r="W17" s="928">
        <f t="shared" si="1"/>
        <v>216921.50179000001</v>
      </c>
      <c r="X17" s="928">
        <f t="shared" si="1"/>
        <v>223440.10292</v>
      </c>
      <c r="Y17" s="928">
        <f t="shared" si="1"/>
        <v>239325</v>
      </c>
      <c r="Z17" s="928">
        <f t="shared" si="1"/>
        <v>240665</v>
      </c>
      <c r="AA17" s="928">
        <f>+AA20+AA38+AA40</f>
        <v>275446.12882406707</v>
      </c>
      <c r="AB17" s="1095"/>
    </row>
    <row r="18" spans="2:28" ht="21" thickBot="1">
      <c r="B18" s="929"/>
      <c r="C18" s="930"/>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1095"/>
    </row>
    <row r="19" spans="2:28" ht="21" thickTop="1">
      <c r="B19" s="931"/>
      <c r="C19" s="932"/>
      <c r="D19" s="932"/>
      <c r="E19" s="932"/>
      <c r="F19" s="932"/>
      <c r="G19" s="932"/>
      <c r="H19" s="932"/>
      <c r="I19" s="932"/>
      <c r="J19" s="932"/>
      <c r="K19" s="932"/>
      <c r="L19" s="932"/>
      <c r="M19" s="932"/>
      <c r="N19" s="932"/>
      <c r="O19" s="932"/>
      <c r="P19" s="932"/>
      <c r="Q19" s="932"/>
      <c r="R19" s="932"/>
      <c r="S19" s="932"/>
      <c r="T19" s="932"/>
      <c r="U19" s="932"/>
      <c r="V19" s="932"/>
      <c r="W19" s="932"/>
      <c r="X19" s="932"/>
      <c r="Y19" s="932"/>
      <c r="Z19" s="932"/>
      <c r="AA19" s="932"/>
      <c r="AB19" s="1095"/>
    </row>
    <row r="20" spans="2:28" ht="20.25">
      <c r="B20" s="189" t="s">
        <v>677</v>
      </c>
      <c r="C20" s="933">
        <f>+C22+C24+C36</f>
        <v>54018</v>
      </c>
      <c r="D20" s="933">
        <f t="shared" ref="D20:M20" si="2">+D22+D24+D36</f>
        <v>71112</v>
      </c>
      <c r="E20" s="933">
        <f t="shared" si="2"/>
        <v>81820</v>
      </c>
      <c r="F20" s="933">
        <f t="shared" si="2"/>
        <v>88711</v>
      </c>
      <c r="G20" s="933">
        <f t="shared" si="2"/>
        <v>99046</v>
      </c>
      <c r="H20" s="933">
        <f t="shared" si="2"/>
        <v>103718</v>
      </c>
      <c r="I20" s="933">
        <f t="shared" si="2"/>
        <v>114134</v>
      </c>
      <c r="J20" s="933">
        <f t="shared" si="2"/>
        <v>123366</v>
      </c>
      <c r="K20" s="933">
        <f t="shared" si="2"/>
        <v>129750</v>
      </c>
      <c r="L20" s="933">
        <f t="shared" si="2"/>
        <v>144194</v>
      </c>
      <c r="M20" s="933">
        <f t="shared" si="2"/>
        <v>141509</v>
      </c>
      <c r="N20" s="933">
        <f>+N22+N24+N36</f>
        <v>150878</v>
      </c>
      <c r="O20" s="933">
        <f>+O22+O24+O36</f>
        <v>145966</v>
      </c>
      <c r="P20" s="933">
        <f t="shared" ref="P20" si="3">+P22+P24+P36</f>
        <v>125102</v>
      </c>
      <c r="Q20" s="933">
        <f>+Q22+Q24+Q36</f>
        <v>131348</v>
      </c>
      <c r="R20" s="933">
        <f t="shared" ref="R20" si="4">+R22+R24+R36</f>
        <v>139239</v>
      </c>
      <c r="S20" s="933">
        <f>+S22+S24+S36</f>
        <v>139635</v>
      </c>
      <c r="T20" s="933">
        <f>+T22+T24+T36</f>
        <v>140874</v>
      </c>
      <c r="U20" s="933">
        <f>+U22+U24+U36</f>
        <v>158001</v>
      </c>
      <c r="V20" s="933">
        <f t="shared" ref="V20" si="5">+V22+V24+V36</f>
        <v>172722</v>
      </c>
      <c r="W20" s="933">
        <f>+W22+W24+W36</f>
        <v>191356</v>
      </c>
      <c r="X20" s="933">
        <f>+X22+X24+X36</f>
        <v>196695</v>
      </c>
      <c r="Y20" s="933">
        <f t="shared" ref="Y20" si="6">+Y22+Y24+Y36</f>
        <v>221699</v>
      </c>
      <c r="Z20" s="933">
        <f>+Z22+Z24+Z36</f>
        <v>222659</v>
      </c>
      <c r="AA20" s="933">
        <f>+AA22+AA24+AA36</f>
        <v>266935.14477210713</v>
      </c>
      <c r="AB20" s="1095"/>
    </row>
    <row r="21" spans="2:28" ht="20.25">
      <c r="B21" s="82"/>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1095"/>
    </row>
    <row r="22" spans="2:28" ht="20.25">
      <c r="B22" s="935" t="s">
        <v>678</v>
      </c>
      <c r="C22" s="936">
        <v>17184</v>
      </c>
      <c r="D22" s="936">
        <v>48401</v>
      </c>
      <c r="E22" s="936">
        <v>57109</v>
      </c>
      <c r="F22" s="936">
        <v>59048</v>
      </c>
      <c r="G22" s="936">
        <v>69393</v>
      </c>
      <c r="H22" s="936">
        <v>74801</v>
      </c>
      <c r="I22" s="936">
        <v>82363</v>
      </c>
      <c r="J22" s="936">
        <v>91555</v>
      </c>
      <c r="K22" s="936">
        <v>98895</v>
      </c>
      <c r="L22" s="936">
        <v>83051</v>
      </c>
      <c r="M22" s="936">
        <v>91656</v>
      </c>
      <c r="N22" s="936">
        <v>96885</v>
      </c>
      <c r="O22" s="936">
        <v>92224</v>
      </c>
      <c r="P22" s="936">
        <v>75628</v>
      </c>
      <c r="Q22" s="936">
        <v>92222</v>
      </c>
      <c r="R22" s="936">
        <v>99208</v>
      </c>
      <c r="S22" s="936">
        <v>99994</v>
      </c>
      <c r="T22" s="936">
        <v>100719</v>
      </c>
      <c r="U22" s="936">
        <v>115672</v>
      </c>
      <c r="V22" s="936">
        <v>125391</v>
      </c>
      <c r="W22" s="936">
        <v>133214</v>
      </c>
      <c r="X22" s="936">
        <v>137809</v>
      </c>
      <c r="Y22" s="936">
        <v>154775</v>
      </c>
      <c r="Z22" s="936">
        <v>160150</v>
      </c>
      <c r="AA22" s="936">
        <v>208400.32807236814</v>
      </c>
      <c r="AB22" s="1095"/>
    </row>
    <row r="23" spans="2:28" ht="20.25">
      <c r="B23" s="82"/>
      <c r="C23" s="937"/>
      <c r="D23" s="937"/>
      <c r="E23" s="937"/>
      <c r="F23" s="937"/>
      <c r="G23" s="937"/>
      <c r="H23" s="937"/>
      <c r="I23" s="937"/>
      <c r="J23" s="937"/>
      <c r="K23" s="937"/>
      <c r="L23" s="937"/>
      <c r="M23" s="937"/>
      <c r="N23" s="937"/>
      <c r="O23" s="937"/>
      <c r="P23" s="937"/>
      <c r="Q23" s="937"/>
      <c r="R23" s="937"/>
      <c r="S23" s="937"/>
      <c r="T23" s="937"/>
      <c r="U23" s="937"/>
      <c r="V23" s="937"/>
      <c r="W23" s="937"/>
      <c r="X23" s="937"/>
      <c r="Y23" s="937"/>
      <c r="Z23" s="937"/>
      <c r="AA23" s="937"/>
      <c r="AB23" s="1095"/>
    </row>
    <row r="24" spans="2:28" ht="20.25">
      <c r="B24" s="935" t="s">
        <v>83</v>
      </c>
      <c r="C24" s="936">
        <v>36834</v>
      </c>
      <c r="D24" s="936">
        <v>22711</v>
      </c>
      <c r="E24" s="936">
        <v>24711</v>
      </c>
      <c r="F24" s="936">
        <v>29663</v>
      </c>
      <c r="G24" s="936">
        <v>29653</v>
      </c>
      <c r="H24" s="936">
        <v>28917</v>
      </c>
      <c r="I24" s="936">
        <v>31771</v>
      </c>
      <c r="J24" s="936">
        <v>31811</v>
      </c>
      <c r="K24" s="936">
        <v>30855</v>
      </c>
      <c r="L24" s="936">
        <v>61143</v>
      </c>
      <c r="M24" s="936">
        <v>48774</v>
      </c>
      <c r="N24" s="936">
        <v>51467</v>
      </c>
      <c r="O24" s="936">
        <v>49274</v>
      </c>
      <c r="P24" s="936">
        <v>44211</v>
      </c>
      <c r="Q24" s="936">
        <v>33140</v>
      </c>
      <c r="R24" s="936">
        <v>33257</v>
      </c>
      <c r="S24" s="936">
        <v>31941</v>
      </c>
      <c r="T24" s="936">
        <v>30529</v>
      </c>
      <c r="U24" s="936">
        <v>30714</v>
      </c>
      <c r="V24" s="936">
        <v>31734</v>
      </c>
      <c r="W24" s="936">
        <v>32170</v>
      </c>
      <c r="X24" s="936">
        <v>30884</v>
      </c>
      <c r="Y24" s="936">
        <v>37522</v>
      </c>
      <c r="Z24" s="936">
        <v>36992</v>
      </c>
      <c r="AA24" s="936">
        <f>+AA26+AA28+AA30+AA32+AA34</f>
        <v>34419.6635786427</v>
      </c>
      <c r="AB24" s="1095"/>
    </row>
    <row r="25" spans="2:28" ht="20.25">
      <c r="B25" s="80"/>
      <c r="C25" s="936"/>
      <c r="D25" s="936"/>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1095"/>
    </row>
    <row r="26" spans="2:28" ht="20.25">
      <c r="B26" s="57" t="s">
        <v>355</v>
      </c>
      <c r="C26" s="938">
        <v>0</v>
      </c>
      <c r="D26" s="938">
        <v>0</v>
      </c>
      <c r="E26" s="938">
        <v>0</v>
      </c>
      <c r="F26" s="938">
        <v>0</v>
      </c>
      <c r="G26" s="938">
        <v>0</v>
      </c>
      <c r="H26" s="938">
        <v>0</v>
      </c>
      <c r="I26" s="938">
        <v>0</v>
      </c>
      <c r="J26" s="938">
        <v>0</v>
      </c>
      <c r="K26" s="938">
        <v>0</v>
      </c>
      <c r="L26" s="936">
        <v>21284</v>
      </c>
      <c r="M26" s="936">
        <v>11636</v>
      </c>
      <c r="N26" s="936">
        <v>14124</v>
      </c>
      <c r="O26" s="936">
        <v>14646</v>
      </c>
      <c r="P26" s="936">
        <v>14269</v>
      </c>
      <c r="Q26" s="936">
        <v>13981</v>
      </c>
      <c r="R26" s="936">
        <v>13037</v>
      </c>
      <c r="S26" s="936">
        <v>11995</v>
      </c>
      <c r="T26" s="936">
        <v>4541</v>
      </c>
      <c r="U26" s="936">
        <v>4425</v>
      </c>
      <c r="V26" s="936">
        <v>4121</v>
      </c>
      <c r="W26" s="936">
        <v>3753</v>
      </c>
      <c r="X26" s="936">
        <v>3035</v>
      </c>
      <c r="Y26" s="936">
        <v>2877</v>
      </c>
      <c r="Z26" s="936">
        <v>2076</v>
      </c>
      <c r="AA26" s="936">
        <v>1844.6747305615399</v>
      </c>
      <c r="AB26" s="1095"/>
    </row>
    <row r="27" spans="2:28" ht="20.25">
      <c r="B27" s="57"/>
      <c r="C27" s="936"/>
      <c r="D27" s="936"/>
      <c r="E27" s="936"/>
      <c r="F27" s="936"/>
      <c r="G27" s="936"/>
      <c r="H27" s="936"/>
      <c r="I27" s="936"/>
      <c r="J27" s="936"/>
      <c r="K27" s="936"/>
      <c r="L27" s="936"/>
      <c r="M27" s="936"/>
      <c r="N27" s="936"/>
      <c r="O27" s="936"/>
      <c r="P27" s="936"/>
      <c r="Q27" s="936"/>
      <c r="R27" s="936"/>
      <c r="S27" s="936"/>
      <c r="T27" s="936"/>
      <c r="U27" s="936"/>
      <c r="V27" s="936"/>
      <c r="W27" s="936"/>
      <c r="X27" s="936"/>
      <c r="Y27" s="936"/>
      <c r="Z27" s="936"/>
      <c r="AA27" s="936"/>
      <c r="AB27" s="1095"/>
    </row>
    <row r="28" spans="2:28" ht="20.25">
      <c r="B28" s="57" t="s">
        <v>366</v>
      </c>
      <c r="C28" s="936">
        <v>7279</v>
      </c>
      <c r="D28" s="936">
        <v>10944</v>
      </c>
      <c r="E28" s="936">
        <v>11627</v>
      </c>
      <c r="F28" s="936">
        <v>14862</v>
      </c>
      <c r="G28" s="936">
        <v>16257</v>
      </c>
      <c r="H28" s="936">
        <v>16795</v>
      </c>
      <c r="I28" s="936">
        <v>19167</v>
      </c>
      <c r="J28" s="936">
        <v>20311</v>
      </c>
      <c r="K28" s="936">
        <v>21757</v>
      </c>
      <c r="L28" s="936">
        <v>32357</v>
      </c>
      <c r="M28" s="936">
        <v>31376</v>
      </c>
      <c r="N28" s="936">
        <v>32115</v>
      </c>
      <c r="O28" s="936">
        <v>30601</v>
      </c>
      <c r="P28" s="936">
        <v>25260</v>
      </c>
      <c r="Q28" s="936">
        <v>15155</v>
      </c>
      <c r="R28" s="936">
        <v>15050</v>
      </c>
      <c r="S28" s="936">
        <v>14769</v>
      </c>
      <c r="T28" s="936">
        <v>16209</v>
      </c>
      <c r="U28" s="936">
        <v>16958</v>
      </c>
      <c r="V28" s="936">
        <v>17935</v>
      </c>
      <c r="W28" s="936">
        <v>18335</v>
      </c>
      <c r="X28" s="936">
        <v>19394</v>
      </c>
      <c r="Y28" s="936">
        <v>19857</v>
      </c>
      <c r="Z28" s="936">
        <v>19768</v>
      </c>
      <c r="AA28" s="936">
        <v>20230.497711465719</v>
      </c>
      <c r="AB28" s="1095"/>
    </row>
    <row r="29" spans="2:28" ht="20.25">
      <c r="B29" s="55"/>
      <c r="C29" s="937"/>
      <c r="D29" s="937"/>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1095"/>
    </row>
    <row r="30" spans="2:28" ht="20.25">
      <c r="B30" s="57" t="s">
        <v>365</v>
      </c>
      <c r="C30" s="936">
        <v>7380</v>
      </c>
      <c r="D30" s="936">
        <v>9698</v>
      </c>
      <c r="E30" s="936">
        <v>10870</v>
      </c>
      <c r="F30" s="936">
        <v>11904</v>
      </c>
      <c r="G30" s="936">
        <v>10063</v>
      </c>
      <c r="H30" s="936">
        <v>8311</v>
      </c>
      <c r="I30" s="936">
        <v>7634</v>
      </c>
      <c r="J30" s="936">
        <v>6258</v>
      </c>
      <c r="K30" s="936">
        <v>5017</v>
      </c>
      <c r="L30" s="936">
        <v>5876</v>
      </c>
      <c r="M30" s="936">
        <v>4935</v>
      </c>
      <c r="N30" s="936">
        <v>4428</v>
      </c>
      <c r="O30" s="936">
        <v>3389</v>
      </c>
      <c r="P30" s="936">
        <v>2952</v>
      </c>
      <c r="Q30" s="936">
        <v>1606</v>
      </c>
      <c r="R30" s="936">
        <v>1907</v>
      </c>
      <c r="S30" s="936">
        <v>1275</v>
      </c>
      <c r="T30" s="936">
        <v>1749</v>
      </c>
      <c r="U30" s="936">
        <v>1479</v>
      </c>
      <c r="V30" s="936">
        <v>1410</v>
      </c>
      <c r="W30" s="936">
        <v>849</v>
      </c>
      <c r="X30" s="936">
        <v>767</v>
      </c>
      <c r="Y30" s="936">
        <v>9026</v>
      </c>
      <c r="Z30" s="936">
        <v>9183</v>
      </c>
      <c r="AA30" s="936">
        <v>7844.7181501198802</v>
      </c>
      <c r="AB30" s="1095"/>
    </row>
    <row r="31" spans="2:28" ht="20.25">
      <c r="B31" s="55"/>
      <c r="C31" s="937"/>
      <c r="D31" s="937"/>
      <c r="E31" s="937"/>
      <c r="F31" s="937"/>
      <c r="G31" s="937"/>
      <c r="H31" s="937"/>
      <c r="I31" s="937"/>
      <c r="J31" s="937"/>
      <c r="K31" s="937"/>
      <c r="L31" s="937"/>
      <c r="M31" s="937"/>
      <c r="N31" s="937"/>
      <c r="O31" s="937"/>
      <c r="P31" s="937"/>
      <c r="Q31" s="937"/>
      <c r="R31" s="937"/>
      <c r="S31" s="937"/>
      <c r="T31" s="937"/>
      <c r="U31" s="937"/>
      <c r="V31" s="937"/>
      <c r="W31" s="937"/>
      <c r="X31" s="937"/>
      <c r="Y31" s="937"/>
      <c r="Z31" s="937"/>
      <c r="AA31" s="937"/>
      <c r="AB31" s="1095"/>
    </row>
    <row r="32" spans="2:28" ht="20.25">
      <c r="B32" s="192" t="s">
        <v>367</v>
      </c>
      <c r="C32" s="936">
        <v>21736</v>
      </c>
      <c r="D32" s="936">
        <v>1564</v>
      </c>
      <c r="E32" s="936">
        <v>1702</v>
      </c>
      <c r="F32" s="936">
        <v>1908</v>
      </c>
      <c r="G32" s="936">
        <v>2280</v>
      </c>
      <c r="H32" s="936">
        <v>2366</v>
      </c>
      <c r="I32" s="936">
        <v>3585</v>
      </c>
      <c r="J32" s="936">
        <v>3655</v>
      </c>
      <c r="K32" s="936">
        <v>2168</v>
      </c>
      <c r="L32" s="936">
        <v>715</v>
      </c>
      <c r="M32" s="936">
        <v>563</v>
      </c>
      <c r="N32" s="936">
        <v>527</v>
      </c>
      <c r="O32" s="936">
        <v>396</v>
      </c>
      <c r="P32" s="936">
        <v>294</v>
      </c>
      <c r="Q32" s="936">
        <v>859</v>
      </c>
      <c r="R32" s="936">
        <v>1165</v>
      </c>
      <c r="S32" s="936">
        <v>1453</v>
      </c>
      <c r="T32" s="936">
        <v>5102</v>
      </c>
      <c r="U32" s="936">
        <v>6055</v>
      </c>
      <c r="V32" s="936">
        <v>6586</v>
      </c>
      <c r="W32" s="936">
        <v>7273</v>
      </c>
      <c r="X32" s="936">
        <v>4702</v>
      </c>
      <c r="Y32" s="936">
        <v>4221</v>
      </c>
      <c r="Z32" s="936">
        <v>3126</v>
      </c>
      <c r="AA32" s="936">
        <v>1068.5918814818372</v>
      </c>
      <c r="AB32" s="1095"/>
    </row>
    <row r="33" spans="2:28" ht="20.25">
      <c r="B33" s="939"/>
      <c r="C33" s="936"/>
      <c r="D33" s="936"/>
      <c r="E33" s="936"/>
      <c r="F33" s="936"/>
      <c r="G33" s="936"/>
      <c r="H33" s="936"/>
      <c r="I33" s="936"/>
      <c r="J33" s="936"/>
      <c r="K33" s="936"/>
      <c r="L33" s="936"/>
      <c r="M33" s="936"/>
      <c r="N33" s="936"/>
      <c r="O33" s="936"/>
      <c r="P33" s="936"/>
      <c r="Q33" s="936"/>
      <c r="R33" s="936"/>
      <c r="S33" s="936"/>
      <c r="T33" s="936"/>
      <c r="U33" s="936"/>
      <c r="V33" s="936"/>
      <c r="W33" s="936"/>
      <c r="X33" s="936"/>
      <c r="Y33" s="936"/>
      <c r="Z33" s="936"/>
      <c r="AA33" s="936"/>
      <c r="AB33" s="1095"/>
    </row>
    <row r="34" spans="2:28" ht="20.25">
      <c r="B34" s="57" t="s">
        <v>368</v>
      </c>
      <c r="C34" s="936">
        <v>439</v>
      </c>
      <c r="D34" s="936">
        <v>505</v>
      </c>
      <c r="E34" s="936">
        <v>512</v>
      </c>
      <c r="F34" s="936">
        <v>989</v>
      </c>
      <c r="G34" s="936">
        <v>1053</v>
      </c>
      <c r="H34" s="936">
        <v>1445</v>
      </c>
      <c r="I34" s="936">
        <v>1385</v>
      </c>
      <c r="J34" s="936">
        <v>1587</v>
      </c>
      <c r="K34" s="936">
        <v>1913</v>
      </c>
      <c r="L34" s="936">
        <v>911</v>
      </c>
      <c r="M34" s="936">
        <v>264</v>
      </c>
      <c r="N34" s="936">
        <v>273</v>
      </c>
      <c r="O34" s="936">
        <v>242</v>
      </c>
      <c r="P34" s="936">
        <v>1436</v>
      </c>
      <c r="Q34" s="936">
        <v>1539</v>
      </c>
      <c r="R34" s="936">
        <v>2098</v>
      </c>
      <c r="S34" s="936">
        <v>2449</v>
      </c>
      <c r="T34" s="936">
        <v>2928</v>
      </c>
      <c r="U34" s="936">
        <v>1797</v>
      </c>
      <c r="V34" s="936">
        <v>1682</v>
      </c>
      <c r="W34" s="936">
        <v>1960</v>
      </c>
      <c r="X34" s="936">
        <v>2986</v>
      </c>
      <c r="Y34" s="936">
        <v>1541</v>
      </c>
      <c r="Z34" s="936">
        <v>2839</v>
      </c>
      <c r="AA34" s="936">
        <v>3431.1811050137248</v>
      </c>
      <c r="AB34" s="1095"/>
    </row>
    <row r="35" spans="2:28" ht="20.25">
      <c r="B35" s="79"/>
      <c r="C35" s="936"/>
      <c r="D35" s="936"/>
      <c r="E35" s="936"/>
      <c r="F35" s="936"/>
      <c r="G35" s="936"/>
      <c r="H35" s="936"/>
      <c r="I35" s="936"/>
      <c r="J35" s="936"/>
      <c r="K35" s="936"/>
      <c r="L35" s="936"/>
      <c r="M35" s="936"/>
      <c r="N35" s="936"/>
      <c r="O35" s="936"/>
      <c r="P35" s="936"/>
      <c r="Q35" s="936"/>
      <c r="R35" s="936"/>
      <c r="S35" s="936"/>
      <c r="T35" s="936"/>
      <c r="U35" s="936"/>
      <c r="V35" s="936"/>
      <c r="W35" s="936"/>
      <c r="X35" s="936"/>
      <c r="Y35" s="936"/>
      <c r="Z35" s="936"/>
      <c r="AA35" s="936"/>
      <c r="AB35" s="1095"/>
    </row>
    <row r="36" spans="2:28" ht="20.25">
      <c r="B36" s="935" t="s">
        <v>324</v>
      </c>
      <c r="C36" s="938">
        <v>0</v>
      </c>
      <c r="D36" s="938">
        <v>0</v>
      </c>
      <c r="E36" s="938">
        <v>0</v>
      </c>
      <c r="F36" s="938">
        <v>0</v>
      </c>
      <c r="G36" s="938">
        <v>0</v>
      </c>
      <c r="H36" s="938">
        <v>0</v>
      </c>
      <c r="I36" s="938">
        <v>0</v>
      </c>
      <c r="J36" s="938">
        <v>0</v>
      </c>
      <c r="K36" s="938">
        <v>0</v>
      </c>
      <c r="L36" s="938">
        <v>0</v>
      </c>
      <c r="M36" s="936">
        <v>1079</v>
      </c>
      <c r="N36" s="936">
        <v>2526</v>
      </c>
      <c r="O36" s="936">
        <v>4468</v>
      </c>
      <c r="P36" s="936">
        <v>5263</v>
      </c>
      <c r="Q36" s="936">
        <v>5986</v>
      </c>
      <c r="R36" s="936">
        <v>6774</v>
      </c>
      <c r="S36" s="936">
        <v>7700</v>
      </c>
      <c r="T36" s="936">
        <v>9626</v>
      </c>
      <c r="U36" s="936">
        <v>11615</v>
      </c>
      <c r="V36" s="936">
        <v>15597</v>
      </c>
      <c r="W36" s="936">
        <v>25972</v>
      </c>
      <c r="X36" s="936">
        <v>28002</v>
      </c>
      <c r="Y36" s="936">
        <v>29402</v>
      </c>
      <c r="Z36" s="936">
        <v>25517</v>
      </c>
      <c r="AA36" s="936">
        <v>24115.153121096289</v>
      </c>
      <c r="AB36" s="1095"/>
    </row>
    <row r="37" spans="2:28" ht="20.25">
      <c r="B37" s="82"/>
      <c r="C37" s="937"/>
      <c r="D37" s="937"/>
      <c r="E37" s="937"/>
      <c r="F37" s="937"/>
      <c r="G37" s="937"/>
      <c r="H37" s="937"/>
      <c r="I37" s="937"/>
      <c r="J37" s="937"/>
      <c r="K37" s="937"/>
      <c r="L37" s="937"/>
      <c r="M37" s="937"/>
      <c r="N37" s="937"/>
      <c r="O37" s="937"/>
      <c r="P37" s="937"/>
      <c r="Q37" s="937"/>
      <c r="R37" s="937"/>
      <c r="S37" s="937"/>
      <c r="T37" s="937"/>
      <c r="U37" s="937"/>
      <c r="V37" s="937"/>
      <c r="W37" s="937"/>
      <c r="X37" s="937"/>
      <c r="Y37" s="937"/>
      <c r="Z37" s="937"/>
      <c r="AA37" s="937"/>
      <c r="AB37" s="1095"/>
    </row>
    <row r="38" spans="2:28" ht="20.25">
      <c r="B38" s="189" t="s">
        <v>702</v>
      </c>
      <c r="C38" s="940">
        <v>9232</v>
      </c>
      <c r="D38" s="941">
        <v>0</v>
      </c>
      <c r="E38" s="941">
        <v>0</v>
      </c>
      <c r="F38" s="941">
        <v>0</v>
      </c>
      <c r="G38" s="941">
        <v>0</v>
      </c>
      <c r="H38" s="941">
        <v>0</v>
      </c>
      <c r="I38" s="941">
        <v>0</v>
      </c>
      <c r="J38" s="941">
        <v>0</v>
      </c>
      <c r="K38" s="941">
        <v>0</v>
      </c>
      <c r="L38" s="940">
        <v>28</v>
      </c>
      <c r="M38" s="940">
        <v>11704.2516</v>
      </c>
      <c r="N38" s="940">
        <v>28434.741300000002</v>
      </c>
      <c r="O38" s="940">
        <v>46195.8292</v>
      </c>
      <c r="P38" s="940">
        <v>5157.8648000000003</v>
      </c>
      <c r="Q38" s="940">
        <v>6750.8945999999996</v>
      </c>
      <c r="R38" s="940">
        <v>7271.2358999999997</v>
      </c>
      <c r="S38" s="940">
        <v>8461.1905200000001</v>
      </c>
      <c r="T38" s="940">
        <v>8678.4854999999989</v>
      </c>
      <c r="U38" s="940">
        <v>9062.1741000000002</v>
      </c>
      <c r="V38" s="940">
        <v>9265.5751199999995</v>
      </c>
      <c r="W38" s="940">
        <v>9376.5017900000003</v>
      </c>
      <c r="X38" s="940">
        <v>9440.1029199999994</v>
      </c>
      <c r="Y38" s="940">
        <v>49</v>
      </c>
      <c r="Z38" s="940">
        <v>44</v>
      </c>
      <c r="AA38" s="940">
        <v>42.906828052374316</v>
      </c>
      <c r="AB38" s="1095"/>
    </row>
    <row r="39" spans="2:28" ht="21" thickBot="1">
      <c r="B39" s="942"/>
      <c r="C39" s="943"/>
      <c r="D39" s="943"/>
      <c r="E39" s="943"/>
      <c r="F39" s="943"/>
      <c r="G39" s="943"/>
      <c r="H39" s="943"/>
      <c r="I39" s="943"/>
      <c r="J39" s="943"/>
      <c r="K39" s="943"/>
      <c r="L39" s="943"/>
      <c r="M39" s="943"/>
      <c r="N39" s="943"/>
      <c r="O39" s="943"/>
      <c r="P39" s="943"/>
      <c r="Q39" s="943"/>
      <c r="R39" s="943"/>
      <c r="S39" s="943"/>
      <c r="T39" s="943"/>
      <c r="U39" s="943"/>
      <c r="V39" s="943"/>
      <c r="W39" s="943"/>
      <c r="X39" s="943"/>
      <c r="Y39" s="943"/>
      <c r="Z39" s="943"/>
      <c r="AA39" s="943"/>
      <c r="AB39" s="1095"/>
    </row>
    <row r="40" spans="2:28" ht="21" thickTop="1">
      <c r="B40" s="189" t="s">
        <v>691</v>
      </c>
      <c r="C40" s="933">
        <v>0</v>
      </c>
      <c r="D40" s="933">
        <v>0</v>
      </c>
      <c r="E40" s="933">
        <v>0</v>
      </c>
      <c r="F40" s="933">
        <v>0</v>
      </c>
      <c r="G40" s="933">
        <v>0</v>
      </c>
      <c r="H40" s="933">
        <v>0</v>
      </c>
      <c r="I40" s="933">
        <v>0</v>
      </c>
      <c r="J40" s="933">
        <v>0</v>
      </c>
      <c r="K40" s="933">
        <v>0</v>
      </c>
      <c r="L40" s="933">
        <v>0</v>
      </c>
      <c r="M40" s="933">
        <f>+M42+M44+M46</f>
        <v>5</v>
      </c>
      <c r="N40" s="933">
        <f t="shared" ref="N40:AA40" si="7">+N42+N44+N46</f>
        <v>41</v>
      </c>
      <c r="O40" s="933">
        <f t="shared" si="7"/>
        <v>132</v>
      </c>
      <c r="P40" s="933">
        <f t="shared" si="7"/>
        <v>24011</v>
      </c>
      <c r="Q40" s="933">
        <f t="shared" si="7"/>
        <v>27012</v>
      </c>
      <c r="R40" s="933">
        <f t="shared" si="7"/>
        <v>30360</v>
      </c>
      <c r="S40" s="933">
        <f t="shared" si="7"/>
        <v>31036</v>
      </c>
      <c r="T40" s="933">
        <f t="shared" si="7"/>
        <v>32531</v>
      </c>
      <c r="U40" s="933">
        <f t="shared" si="7"/>
        <v>14558</v>
      </c>
      <c r="V40" s="933">
        <f t="shared" si="7"/>
        <v>15168</v>
      </c>
      <c r="W40" s="933">
        <f t="shared" si="7"/>
        <v>16189</v>
      </c>
      <c r="X40" s="933">
        <f t="shared" si="7"/>
        <v>17305</v>
      </c>
      <c r="Y40" s="933">
        <f t="shared" si="7"/>
        <v>17577</v>
      </c>
      <c r="Z40" s="933">
        <f t="shared" si="7"/>
        <v>17962</v>
      </c>
      <c r="AA40" s="933">
        <f t="shared" si="7"/>
        <v>8468.0772239075977</v>
      </c>
      <c r="AB40" s="1095"/>
    </row>
    <row r="41" spans="2:28" ht="20.25">
      <c r="B41" s="944"/>
      <c r="C41" s="945"/>
      <c r="D41" s="945"/>
      <c r="E41" s="945"/>
      <c r="F41" s="945"/>
      <c r="G41" s="945"/>
      <c r="H41" s="945"/>
      <c r="I41" s="945"/>
      <c r="J41" s="945"/>
      <c r="K41" s="945"/>
      <c r="L41" s="945"/>
      <c r="M41" s="945"/>
      <c r="N41" s="945"/>
      <c r="O41" s="945"/>
      <c r="P41" s="946"/>
      <c r="Q41" s="945"/>
      <c r="R41" s="945"/>
      <c r="S41" s="945"/>
      <c r="T41" s="945"/>
      <c r="U41" s="945"/>
      <c r="V41" s="945"/>
      <c r="W41" s="945"/>
      <c r="X41" s="945"/>
      <c r="Y41" s="945"/>
      <c r="Z41" s="945"/>
      <c r="AA41" s="945"/>
      <c r="AB41" s="1095"/>
    </row>
    <row r="42" spans="2:28" ht="20.25">
      <c r="B42" s="57" t="s">
        <v>373</v>
      </c>
      <c r="C42" s="945"/>
      <c r="D42" s="945"/>
      <c r="E42" s="945"/>
      <c r="F42" s="945"/>
      <c r="G42" s="945"/>
      <c r="H42" s="945"/>
      <c r="I42" s="945"/>
      <c r="J42" s="945"/>
      <c r="K42" s="945"/>
      <c r="L42" s="945"/>
      <c r="M42" s="936">
        <v>0</v>
      </c>
      <c r="N42" s="936">
        <v>0</v>
      </c>
      <c r="O42" s="936">
        <v>0</v>
      </c>
      <c r="P42" s="936">
        <v>17966</v>
      </c>
      <c r="Q42" s="936">
        <v>19119</v>
      </c>
      <c r="R42" s="936">
        <v>20459</v>
      </c>
      <c r="S42" s="936">
        <v>19956</v>
      </c>
      <c r="T42" s="936">
        <v>20108</v>
      </c>
      <c r="U42" s="936">
        <v>6809</v>
      </c>
      <c r="V42" s="936">
        <v>6579</v>
      </c>
      <c r="W42" s="936">
        <v>6608</v>
      </c>
      <c r="X42" s="936">
        <v>6670</v>
      </c>
      <c r="Y42" s="936">
        <v>6352</v>
      </c>
      <c r="Z42" s="936">
        <v>6101</v>
      </c>
      <c r="AA42" s="936">
        <v>3613.9821638567914</v>
      </c>
      <c r="AB42" s="1095"/>
    </row>
    <row r="43" spans="2:28" ht="20.25">
      <c r="B43" s="944"/>
      <c r="C43" s="945"/>
      <c r="D43" s="945"/>
      <c r="E43" s="945"/>
      <c r="F43" s="945"/>
      <c r="G43" s="945"/>
      <c r="H43" s="945"/>
      <c r="I43" s="945"/>
      <c r="J43" s="945"/>
      <c r="K43" s="945"/>
      <c r="L43" s="945"/>
      <c r="M43" s="936"/>
      <c r="N43" s="936"/>
      <c r="O43" s="936"/>
      <c r="P43" s="936"/>
      <c r="Q43" s="936"/>
      <c r="R43" s="936"/>
      <c r="S43" s="936"/>
      <c r="T43" s="936"/>
      <c r="U43" s="936"/>
      <c r="V43" s="936"/>
      <c r="W43" s="936"/>
      <c r="X43" s="936"/>
      <c r="Y43" s="936"/>
      <c r="Z43" s="936"/>
      <c r="AA43" s="936"/>
      <c r="AB43" s="1095"/>
    </row>
    <row r="44" spans="2:28" ht="20.25">
      <c r="B44" s="57" t="s">
        <v>679</v>
      </c>
      <c r="C44" s="945"/>
      <c r="D44" s="945"/>
      <c r="E44" s="945"/>
      <c r="F44" s="945"/>
      <c r="G44" s="945"/>
      <c r="H44" s="945"/>
      <c r="I44" s="945"/>
      <c r="J44" s="945"/>
      <c r="K44" s="945"/>
      <c r="L44" s="945"/>
      <c r="M44" s="936">
        <v>0</v>
      </c>
      <c r="N44" s="936">
        <v>0</v>
      </c>
      <c r="O44" s="936">
        <v>0</v>
      </c>
      <c r="P44" s="936">
        <v>5591</v>
      </c>
      <c r="Q44" s="936">
        <v>6958</v>
      </c>
      <c r="R44" s="936">
        <v>8398</v>
      </c>
      <c r="S44" s="936">
        <v>9028</v>
      </c>
      <c r="T44" s="936">
        <v>9700</v>
      </c>
      <c r="U44" s="936">
        <v>4409</v>
      </c>
      <c r="V44" s="936">
        <v>4599</v>
      </c>
      <c r="W44" s="936">
        <v>4874</v>
      </c>
      <c r="X44" s="936">
        <v>5168</v>
      </c>
      <c r="Y44" s="936">
        <v>5280</v>
      </c>
      <c r="Z44" s="936">
        <v>5420</v>
      </c>
      <c r="AA44" s="936">
        <v>2510.288551352709</v>
      </c>
      <c r="AB44" s="1095"/>
    </row>
    <row r="45" spans="2:28" ht="20.25">
      <c r="B45" s="944"/>
      <c r="C45" s="945"/>
      <c r="D45" s="945"/>
      <c r="E45" s="945"/>
      <c r="F45" s="945"/>
      <c r="G45" s="945"/>
      <c r="H45" s="945"/>
      <c r="I45" s="945"/>
      <c r="J45" s="945"/>
      <c r="K45" s="945"/>
      <c r="L45" s="945"/>
      <c r="M45" s="936"/>
      <c r="N45" s="936"/>
      <c r="O45" s="936"/>
      <c r="P45" s="936"/>
      <c r="Q45" s="936"/>
      <c r="R45" s="936"/>
      <c r="S45" s="936"/>
      <c r="T45" s="936"/>
      <c r="U45" s="936"/>
      <c r="V45" s="936"/>
      <c r="W45" s="936"/>
      <c r="X45" s="936"/>
      <c r="Y45" s="936"/>
      <c r="Z45" s="936"/>
      <c r="AA45" s="936"/>
      <c r="AB45" s="1095"/>
    </row>
    <row r="46" spans="2:28" ht="20.25">
      <c r="B46" s="57" t="s">
        <v>680</v>
      </c>
      <c r="C46" s="945"/>
      <c r="D46" s="945"/>
      <c r="E46" s="945"/>
      <c r="F46" s="945"/>
      <c r="G46" s="945"/>
      <c r="H46" s="945"/>
      <c r="I46" s="945"/>
      <c r="J46" s="945"/>
      <c r="K46" s="945"/>
      <c r="L46" s="945"/>
      <c r="M46" s="936">
        <v>5</v>
      </c>
      <c r="N46" s="936">
        <v>41</v>
      </c>
      <c r="O46" s="936">
        <v>132</v>
      </c>
      <c r="P46" s="936">
        <v>454</v>
      </c>
      <c r="Q46" s="936">
        <v>935</v>
      </c>
      <c r="R46" s="936">
        <v>1503</v>
      </c>
      <c r="S46" s="936">
        <v>2052</v>
      </c>
      <c r="T46" s="936">
        <v>2723</v>
      </c>
      <c r="U46" s="936">
        <v>3340</v>
      </c>
      <c r="V46" s="936">
        <v>3990</v>
      </c>
      <c r="W46" s="936">
        <v>4707</v>
      </c>
      <c r="X46" s="936">
        <v>5467</v>
      </c>
      <c r="Y46" s="936">
        <v>5945</v>
      </c>
      <c r="Z46" s="936">
        <v>6441</v>
      </c>
      <c r="AA46" s="936">
        <v>2343.8065086980969</v>
      </c>
      <c r="AB46" s="1095"/>
    </row>
    <row r="47" spans="2:28" ht="21" thickBot="1">
      <c r="B47" s="53"/>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A47" s="943"/>
      <c r="AB47" s="1095"/>
    </row>
    <row r="48" spans="2:28" ht="14.25" thickTop="1" thickBot="1">
      <c r="B48" s="74"/>
      <c r="C48" s="75"/>
      <c r="D48" s="75"/>
      <c r="E48" s="75"/>
      <c r="F48" s="75"/>
      <c r="G48" s="75"/>
      <c r="H48" s="75"/>
      <c r="I48" s="75"/>
      <c r="J48" s="75"/>
      <c r="K48" s="75"/>
      <c r="L48" s="75"/>
      <c r="M48" s="75"/>
      <c r="N48" s="75"/>
      <c r="O48" s="75"/>
      <c r="P48" s="42"/>
      <c r="Q48" s="42"/>
      <c r="R48" s="919"/>
      <c r="S48" s="919"/>
      <c r="T48" s="919"/>
      <c r="U48" s="919"/>
      <c r="V48" s="919"/>
      <c r="W48" s="919"/>
      <c r="X48" s="919"/>
      <c r="AB48" s="1095"/>
    </row>
    <row r="49" spans="2:28" ht="21" thickTop="1">
      <c r="B49" s="50"/>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1095"/>
    </row>
    <row r="50" spans="2:28" ht="23.25" customHeight="1">
      <c r="B50" s="189" t="s">
        <v>692</v>
      </c>
      <c r="C50" s="945">
        <v>0</v>
      </c>
      <c r="D50" s="945">
        <v>0</v>
      </c>
      <c r="E50" s="945">
        <v>0</v>
      </c>
      <c r="F50" s="945">
        <v>0</v>
      </c>
      <c r="G50" s="945">
        <v>0</v>
      </c>
      <c r="H50" s="945">
        <v>0</v>
      </c>
      <c r="I50" s="945">
        <v>0</v>
      </c>
      <c r="J50" s="945">
        <v>0</v>
      </c>
      <c r="K50" s="945">
        <v>0</v>
      </c>
      <c r="L50" s="945">
        <v>0</v>
      </c>
      <c r="M50" s="945">
        <v>0</v>
      </c>
      <c r="N50" s="945">
        <v>0</v>
      </c>
      <c r="O50" s="945">
        <v>0</v>
      </c>
      <c r="P50" s="945">
        <v>28784.425908667123</v>
      </c>
      <c r="Q50" s="945">
        <v>29052.852289651546</v>
      </c>
      <c r="R50" s="945">
        <v>28175.633335788727</v>
      </c>
      <c r="S50" s="945">
        <v>19871.955707853253</v>
      </c>
      <c r="T50" s="945">
        <v>18112.885342126716</v>
      </c>
      <c r="U50" s="945">
        <v>22730.046015211505</v>
      </c>
      <c r="V50" s="945">
        <v>19725.328368584986</v>
      </c>
      <c r="W50" s="945">
        <v>15942.38523076158</v>
      </c>
      <c r="X50" s="945">
        <v>15761.737947904438</v>
      </c>
      <c r="Y50" s="945">
        <v>14430.352181927505</v>
      </c>
      <c r="Z50" s="945">
        <v>13324.15054701199</v>
      </c>
      <c r="AA50" s="945">
        <v>13001.693956529345</v>
      </c>
      <c r="AB50" s="1095"/>
    </row>
    <row r="51" spans="2:28" ht="21" thickBot="1">
      <c r="B51" s="53"/>
      <c r="C51" s="943"/>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1002"/>
    </row>
    <row r="52" spans="2:28" ht="13.5" thickTop="1">
      <c r="B52" s="1036" t="s">
        <v>681</v>
      </c>
      <c r="C52" s="42"/>
      <c r="D52" s="42"/>
      <c r="E52" s="42"/>
      <c r="F52" s="42"/>
      <c r="G52" s="42"/>
      <c r="H52" s="42"/>
      <c r="I52" s="42"/>
      <c r="J52" s="42"/>
      <c r="K52" s="42"/>
      <c r="L52" s="42"/>
      <c r="M52" s="43"/>
      <c r="N52" s="42"/>
      <c r="O52" s="42"/>
      <c r="P52" s="42"/>
      <c r="Q52" s="42"/>
      <c r="R52" s="919"/>
      <c r="S52" s="919"/>
      <c r="T52" s="919"/>
      <c r="U52" s="919"/>
      <c r="V52" s="919"/>
      <c r="W52" s="919"/>
      <c r="X52" s="919"/>
    </row>
    <row r="53" spans="2:28">
      <c r="B53" s="1036" t="s">
        <v>746</v>
      </c>
    </row>
    <row r="54" spans="2:28">
      <c r="B54" s="1050" t="s">
        <v>690</v>
      </c>
    </row>
    <row r="58" spans="2:28">
      <c r="C58" s="947"/>
      <c r="D58" s="947"/>
      <c r="E58" s="947"/>
      <c r="F58" s="947"/>
      <c r="G58" s="947"/>
      <c r="H58" s="947"/>
      <c r="I58" s="947"/>
      <c r="J58" s="947"/>
      <c r="K58" s="947"/>
      <c r="L58" s="947"/>
      <c r="M58" s="947"/>
      <c r="N58" s="947"/>
      <c r="O58" s="947"/>
      <c r="P58" s="947"/>
      <c r="Q58" s="947"/>
      <c r="R58" s="947"/>
      <c r="S58" s="947"/>
      <c r="T58" s="947"/>
      <c r="U58" s="947"/>
      <c r="V58" s="947"/>
      <c r="W58" s="947"/>
      <c r="X58" s="947"/>
      <c r="Y58" s="947"/>
      <c r="Z58" s="947"/>
      <c r="AA58" s="947"/>
    </row>
  </sheetData>
  <mergeCells count="5">
    <mergeCell ref="B11:B12"/>
    <mergeCell ref="B6:AA6"/>
    <mergeCell ref="B7:AA7"/>
    <mergeCell ref="B8:AA8"/>
    <mergeCell ref="C11:AA11"/>
  </mergeCells>
  <hyperlinks>
    <hyperlink ref="A1" location="INDICE!A1" display="Indice"/>
  </hyperlinks>
  <printOptions horizontalCentered="1"/>
  <pageMargins left="0.17" right="0.17" top="0.19685039370078741" bottom="0.19685039370078741" header="0.15748031496062992" footer="0"/>
  <pageSetup paperSize="9" scale="30" orientation="landscape" horizontalDpi="4294967294" verticalDpi="4294967294" r:id="rId1"/>
  <headerFooter differentFirst="1" scaleWithDoc="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6"/>
  <sheetViews>
    <sheetView showGridLines="0" showRuler="0" view="pageBreakPreview" zoomScale="70" zoomScaleNormal="85" zoomScaleSheetLayoutView="70" workbookViewId="0"/>
  </sheetViews>
  <sheetFormatPr baseColWidth="10" defaultColWidth="11.42578125" defaultRowHeight="12.75" customHeight="1"/>
  <cols>
    <col min="1" max="1" width="7.28515625" style="18" customWidth="1"/>
    <col min="2" max="2" width="37.85546875" style="8" customWidth="1"/>
    <col min="3" max="29" width="21.7109375" style="8" customWidth="1"/>
    <col min="30" max="30" width="18.140625" style="8" bestFit="1" customWidth="1"/>
    <col min="31" max="16384" width="11.42578125" style="8"/>
  </cols>
  <sheetData>
    <row r="1" spans="1:34" ht="18.75" customHeight="1">
      <c r="A1" s="149" t="s">
        <v>302</v>
      </c>
    </row>
    <row r="2" spans="1:34" s="37" customFormat="1" ht="15.75">
      <c r="B2" s="3" t="s">
        <v>866</v>
      </c>
      <c r="C2" s="3"/>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row>
    <row r="3" spans="1:34" s="37" customFormat="1" ht="15.75">
      <c r="B3" s="21" t="s">
        <v>208</v>
      </c>
      <c r="C3" s="21"/>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row>
    <row r="4" spans="1:34" s="37" customFormat="1" ht="15.75">
      <c r="B4" s="459"/>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row>
    <row r="5" spans="1:34" s="126" customFormat="1" ht="15.75" customHeight="1">
      <c r="B5" s="1418" t="s">
        <v>598</v>
      </c>
      <c r="C5" s="1418"/>
      <c r="D5" s="1418"/>
      <c r="E5" s="1418"/>
      <c r="F5" s="1418"/>
      <c r="G5" s="1418"/>
      <c r="H5" s="1418"/>
      <c r="I5" s="1418"/>
      <c r="J5" s="1418"/>
      <c r="K5" s="1418"/>
      <c r="L5" s="1418"/>
      <c r="M5" s="1418"/>
      <c r="N5" s="1418"/>
      <c r="O5" s="1418"/>
      <c r="P5" s="1267"/>
      <c r="Q5" s="1267"/>
      <c r="R5" s="1267"/>
      <c r="S5" s="1267"/>
      <c r="T5" s="1267"/>
      <c r="U5" s="1267"/>
      <c r="V5" s="1267"/>
      <c r="W5" s="1267"/>
      <c r="X5" s="1267"/>
      <c r="Y5" s="1267"/>
      <c r="Z5" s="1267"/>
      <c r="AA5" s="1267"/>
      <c r="AB5" s="1267"/>
      <c r="AC5" s="1267"/>
    </row>
    <row r="6" spans="1:34" s="126" customFormat="1" ht="16.5" customHeight="1">
      <c r="B6" s="1418" t="s">
        <v>928</v>
      </c>
      <c r="C6" s="1418"/>
      <c r="D6" s="1418"/>
      <c r="E6" s="1418"/>
      <c r="F6" s="1418"/>
      <c r="G6" s="1418"/>
      <c r="H6" s="1418"/>
      <c r="I6" s="1418"/>
      <c r="J6" s="1418"/>
      <c r="K6" s="1418"/>
      <c r="L6" s="1418"/>
      <c r="M6" s="1418"/>
      <c r="N6" s="1418"/>
      <c r="O6" s="1418"/>
      <c r="P6" s="1267"/>
      <c r="Q6" s="1267"/>
      <c r="R6" s="1267"/>
      <c r="S6" s="1267"/>
      <c r="T6" s="1267"/>
      <c r="U6" s="1267"/>
      <c r="V6" s="1267"/>
      <c r="W6" s="1267"/>
      <c r="X6" s="1267"/>
      <c r="Y6" s="1267"/>
      <c r="Z6" s="1267"/>
      <c r="AA6" s="1267"/>
      <c r="AB6" s="1267"/>
      <c r="AC6" s="1267"/>
    </row>
    <row r="7" spans="1:34" ht="16.5" customHeight="1">
      <c r="B7" s="1418" t="s">
        <v>465</v>
      </c>
      <c r="C7" s="1418"/>
      <c r="D7" s="1418"/>
      <c r="E7" s="1418"/>
      <c r="F7" s="1418"/>
      <c r="G7" s="1418"/>
      <c r="H7" s="1418"/>
      <c r="I7" s="1418"/>
      <c r="J7" s="1418"/>
      <c r="K7" s="1418"/>
      <c r="L7" s="1418"/>
      <c r="M7" s="1418"/>
      <c r="N7" s="1418"/>
      <c r="O7" s="1418"/>
      <c r="P7" s="1267"/>
      <c r="Q7" s="1267"/>
      <c r="R7" s="1267"/>
      <c r="S7" s="1267"/>
      <c r="T7" s="1267"/>
      <c r="U7" s="1267"/>
      <c r="V7" s="1267"/>
      <c r="W7" s="1267"/>
      <c r="X7" s="1267"/>
      <c r="Y7" s="1267"/>
      <c r="Z7" s="1267"/>
      <c r="AA7" s="1267"/>
      <c r="AB7" s="1267"/>
      <c r="AC7" s="1267"/>
    </row>
    <row r="8" spans="1:34" ht="15.75">
      <c r="B8" s="460"/>
      <c r="C8" s="462"/>
      <c r="D8" s="462"/>
      <c r="E8" s="462"/>
      <c r="F8" s="462"/>
      <c r="G8" s="462"/>
      <c r="H8" s="462"/>
      <c r="I8" s="462"/>
      <c r="J8" s="462"/>
      <c r="K8" s="463"/>
      <c r="L8" s="463"/>
      <c r="M8" s="463"/>
      <c r="N8" s="463"/>
      <c r="O8" s="463"/>
      <c r="P8" s="463"/>
      <c r="Q8" s="463"/>
      <c r="R8" s="463"/>
      <c r="S8" s="463"/>
      <c r="T8" s="463"/>
      <c r="U8" s="463"/>
      <c r="V8" s="463"/>
      <c r="W8" s="463"/>
      <c r="X8" s="463"/>
      <c r="Y8" s="463"/>
      <c r="Z8" s="463"/>
      <c r="AA8" s="463"/>
      <c r="AB8" s="463"/>
      <c r="AC8" s="463"/>
    </row>
    <row r="9" spans="1:34" ht="16.5" thickBot="1">
      <c r="B9" s="127" t="s">
        <v>889</v>
      </c>
      <c r="C9" s="462"/>
      <c r="D9" s="462"/>
      <c r="E9" s="460"/>
      <c r="F9" s="460"/>
      <c r="G9" s="461"/>
      <c r="H9" s="464"/>
      <c r="I9" s="465"/>
      <c r="J9" s="465"/>
      <c r="K9" s="462"/>
      <c r="L9" s="462"/>
      <c r="M9" s="462"/>
      <c r="N9" s="462"/>
      <c r="O9" s="462"/>
      <c r="P9" s="462"/>
      <c r="Q9" s="462"/>
      <c r="R9" s="462"/>
      <c r="S9" s="462"/>
      <c r="T9" s="462"/>
      <c r="U9" s="462"/>
      <c r="V9" s="462"/>
      <c r="W9" s="462"/>
      <c r="X9" s="462"/>
      <c r="Y9" s="462"/>
      <c r="Z9" s="462"/>
      <c r="AA9" s="462"/>
      <c r="AB9" s="462"/>
      <c r="AC9" s="462"/>
    </row>
    <row r="10" spans="1:34" ht="15.75" customHeight="1" thickTop="1" thickBot="1">
      <c r="A10" s="42"/>
      <c r="B10" s="1419"/>
      <c r="C10" s="1421">
        <v>2017</v>
      </c>
      <c r="D10" s="1422"/>
      <c r="E10" s="1422"/>
      <c r="F10" s="1422"/>
      <c r="G10" s="1422"/>
      <c r="H10" s="1422"/>
      <c r="I10" s="1422"/>
      <c r="J10" s="1422"/>
      <c r="K10" s="1422"/>
      <c r="L10" s="1422"/>
      <c r="M10" s="1422"/>
      <c r="N10" s="1422"/>
      <c r="O10" s="1090" t="s">
        <v>396</v>
      </c>
      <c r="P10" s="1273"/>
      <c r="Q10" s="1273"/>
      <c r="R10" s="1273"/>
      <c r="S10" s="1273"/>
      <c r="T10" s="1273"/>
      <c r="U10" s="1273"/>
      <c r="V10" s="1273"/>
      <c r="W10" s="1273"/>
      <c r="X10" s="1273"/>
      <c r="Y10" s="1273"/>
      <c r="Z10" s="1273"/>
      <c r="AA10" s="1273"/>
      <c r="AB10" s="1273"/>
      <c r="AC10" s="1273"/>
    </row>
    <row r="11" spans="1:34" ht="19.5" customHeight="1" thickTop="1" thickBot="1">
      <c r="A11" s="42"/>
      <c r="B11" s="1420"/>
      <c r="C11" s="1091" t="s">
        <v>832</v>
      </c>
      <c r="D11" s="1091" t="s">
        <v>233</v>
      </c>
      <c r="E11" s="1092" t="s">
        <v>209</v>
      </c>
      <c r="F11" s="1091" t="s">
        <v>229</v>
      </c>
      <c r="G11" s="1091" t="s">
        <v>234</v>
      </c>
      <c r="H11" s="1091" t="s">
        <v>409</v>
      </c>
      <c r="I11" s="1091" t="s">
        <v>860</v>
      </c>
      <c r="J11" s="1091" t="s">
        <v>861</v>
      </c>
      <c r="K11" s="1091" t="s">
        <v>862</v>
      </c>
      <c r="L11" s="1091" t="s">
        <v>231</v>
      </c>
      <c r="M11" s="1091" t="s">
        <v>232</v>
      </c>
      <c r="N11" s="1091" t="s">
        <v>210</v>
      </c>
      <c r="O11" s="1091">
        <v>2017</v>
      </c>
      <c r="P11" s="1274"/>
      <c r="Q11" s="1274"/>
      <c r="R11" s="1274"/>
      <c r="S11" s="1274"/>
      <c r="T11" s="1274"/>
      <c r="U11" s="1274"/>
      <c r="V11" s="1274"/>
      <c r="W11" s="1274"/>
      <c r="X11" s="1274"/>
      <c r="Y11" s="1274"/>
      <c r="Z11" s="1274"/>
      <c r="AA11" s="1274"/>
      <c r="AB11" s="1274"/>
      <c r="AC11" s="1274"/>
    </row>
    <row r="12" spans="1:34" ht="16.5" thickTop="1">
      <c r="B12" s="1053"/>
      <c r="C12" s="1064"/>
      <c r="D12" s="1065"/>
      <c r="E12" s="1064"/>
      <c r="F12" s="1065"/>
      <c r="G12" s="1064"/>
      <c r="H12" s="1065"/>
      <c r="I12" s="1064"/>
      <c r="J12" s="1065"/>
      <c r="K12" s="1066"/>
      <c r="L12" s="1066"/>
      <c r="M12" s="1066"/>
      <c r="N12" s="1066"/>
      <c r="O12" s="1066"/>
      <c r="P12" s="1064"/>
      <c r="Q12" s="1064"/>
      <c r="R12" s="1064"/>
      <c r="S12" s="1064"/>
      <c r="T12" s="1064"/>
      <c r="U12" s="1064"/>
      <c r="V12" s="1064"/>
      <c r="W12" s="1064"/>
      <c r="X12" s="1064"/>
      <c r="Y12" s="1064"/>
      <c r="Z12" s="1064"/>
      <c r="AA12" s="1064"/>
      <c r="AB12" s="1064"/>
      <c r="AC12" s="1064"/>
    </row>
    <row r="13" spans="1:34" ht="14.25" customHeight="1">
      <c r="B13" s="1054" t="s">
        <v>322</v>
      </c>
      <c r="C13" s="1104">
        <f>SUM(C14:C15)</f>
        <v>229615.92116217251</v>
      </c>
      <c r="D13" s="1104">
        <f t="shared" ref="D13:O13" si="0">SUM(D14:D15)</f>
        <v>1653519.5627056181</v>
      </c>
      <c r="E13" s="1104">
        <f t="shared" si="0"/>
        <v>2070942.9763389267</v>
      </c>
      <c r="F13" s="1104">
        <f t="shared" si="0"/>
        <v>8623588.8133117333</v>
      </c>
      <c r="G13" s="1104">
        <f t="shared" si="0"/>
        <v>1276382.3254014726</v>
      </c>
      <c r="H13" s="1104">
        <f t="shared" si="0"/>
        <v>3974318.1088435864</v>
      </c>
      <c r="I13" s="1104">
        <f t="shared" si="0"/>
        <v>181340.61288746406</v>
      </c>
      <c r="J13" s="1104">
        <f t="shared" si="0"/>
        <v>103321.44997699103</v>
      </c>
      <c r="K13" s="1104">
        <f t="shared" si="0"/>
        <v>2424363.4403496278</v>
      </c>
      <c r="L13" s="1104">
        <f t="shared" si="0"/>
        <v>2075099.4236030539</v>
      </c>
      <c r="M13" s="1104">
        <f t="shared" si="0"/>
        <v>568292.89298560389</v>
      </c>
      <c r="N13" s="1104">
        <f t="shared" si="0"/>
        <v>1957293.7552292836</v>
      </c>
      <c r="O13" s="1104">
        <f t="shared" si="0"/>
        <v>25138079.282795534</v>
      </c>
      <c r="P13" s="1275"/>
      <c r="Q13" s="1275"/>
      <c r="R13" s="1275"/>
      <c r="S13" s="1275"/>
      <c r="T13" s="1275"/>
      <c r="U13" s="1275"/>
      <c r="V13" s="1275"/>
      <c r="W13" s="1275"/>
      <c r="X13" s="1275"/>
      <c r="Y13" s="1275"/>
      <c r="Z13" s="1275"/>
      <c r="AA13" s="1275"/>
      <c r="AB13" s="1275"/>
      <c r="AC13" s="1275"/>
      <c r="AD13" s="505"/>
      <c r="AE13" s="505"/>
      <c r="AF13" s="505"/>
      <c r="AG13" s="505"/>
      <c r="AH13" s="505"/>
    </row>
    <row r="14" spans="1:34" ht="15.75" customHeight="1">
      <c r="B14" s="1055" t="s">
        <v>373</v>
      </c>
      <c r="C14" s="1104">
        <v>22523.018560364777</v>
      </c>
      <c r="D14" s="1104">
        <v>1505761.419781314</v>
      </c>
      <c r="E14" s="1104">
        <v>1101198.1043657355</v>
      </c>
      <c r="F14" s="1104">
        <v>6943414.2777813142</v>
      </c>
      <c r="G14" s="1104">
        <v>673482.7805212416</v>
      </c>
      <c r="H14" s="1104">
        <v>1971545.1217813138</v>
      </c>
      <c r="I14" s="1104">
        <v>5761.4197813139281</v>
      </c>
      <c r="J14" s="1104">
        <v>5761.4197813139281</v>
      </c>
      <c r="K14" s="1104">
        <v>1505761.419781314</v>
      </c>
      <c r="L14" s="1104">
        <v>636668.28530982463</v>
      </c>
      <c r="M14" s="1104">
        <v>5761.4197813139281</v>
      </c>
      <c r="N14" s="1104">
        <v>5761.4197813139281</v>
      </c>
      <c r="O14" s="1104">
        <f>SUM(C14:N14)</f>
        <v>14383400.10700768</v>
      </c>
      <c r="P14" s="505"/>
      <c r="Q14" s="505"/>
      <c r="R14" s="505"/>
      <c r="S14" s="505"/>
      <c r="T14" s="505"/>
      <c r="U14" s="505"/>
      <c r="V14" s="505"/>
      <c r="W14" s="505"/>
      <c r="X14" s="505"/>
      <c r="Y14" s="505"/>
      <c r="Z14" s="505"/>
      <c r="AA14" s="505"/>
      <c r="AB14" s="505"/>
      <c r="AC14" s="505"/>
      <c r="AD14" s="505"/>
      <c r="AE14" s="505"/>
      <c r="AF14" s="505"/>
      <c r="AG14" s="505"/>
      <c r="AH14" s="505"/>
    </row>
    <row r="15" spans="1:34" ht="15.75">
      <c r="B15" s="1055" t="s">
        <v>414</v>
      </c>
      <c r="C15" s="1104">
        <v>207092.90260180773</v>
      </c>
      <c r="D15" s="1104">
        <v>147758.14292430412</v>
      </c>
      <c r="E15" s="1104">
        <v>969744.87197319104</v>
      </c>
      <c r="F15" s="1104">
        <v>1680174.5355304198</v>
      </c>
      <c r="G15" s="1104">
        <v>602899.54488023103</v>
      </c>
      <c r="H15" s="1104">
        <v>2002772.9870622724</v>
      </c>
      <c r="I15" s="1104">
        <v>175579.19310615014</v>
      </c>
      <c r="J15" s="1104">
        <v>97560.0301956771</v>
      </c>
      <c r="K15" s="1104">
        <v>918602.02056831389</v>
      </c>
      <c r="L15" s="1104">
        <v>1438431.1382932293</v>
      </c>
      <c r="M15" s="1104">
        <v>562531.47320428991</v>
      </c>
      <c r="N15" s="1104">
        <v>1951532.3354479696</v>
      </c>
      <c r="O15" s="1104">
        <f>SUM(C15:N15)</f>
        <v>10754679.175787855</v>
      </c>
      <c r="P15" s="505"/>
      <c r="Q15" s="505"/>
      <c r="R15" s="505"/>
      <c r="S15" s="505"/>
      <c r="T15" s="505"/>
      <c r="U15" s="505"/>
      <c r="V15" s="505"/>
      <c r="W15" s="505"/>
      <c r="X15" s="505"/>
      <c r="Y15" s="505"/>
      <c r="Z15" s="505"/>
      <c r="AA15" s="505"/>
      <c r="AB15" s="505"/>
      <c r="AC15" s="505"/>
      <c r="AD15" s="505"/>
      <c r="AE15" s="505"/>
      <c r="AF15" s="505"/>
      <c r="AG15" s="505"/>
      <c r="AH15" s="505"/>
    </row>
    <row r="16" spans="1:34" ht="12.75" customHeight="1">
      <c r="B16" s="1056"/>
      <c r="C16" s="1105"/>
      <c r="D16" s="1105"/>
      <c r="E16" s="1105"/>
      <c r="F16" s="1105"/>
      <c r="G16" s="1105"/>
      <c r="H16" s="1105"/>
      <c r="I16" s="1105"/>
      <c r="J16" s="1105"/>
      <c r="K16" s="1105"/>
      <c r="L16" s="1105"/>
      <c r="M16" s="1105"/>
      <c r="N16" s="1105"/>
      <c r="O16" s="1105"/>
      <c r="P16" s="505"/>
      <c r="Q16" s="505"/>
      <c r="R16" s="505"/>
      <c r="S16" s="505"/>
      <c r="T16" s="505"/>
      <c r="U16" s="505"/>
      <c r="V16" s="505"/>
      <c r="W16" s="505"/>
      <c r="X16" s="505"/>
      <c r="Y16" s="505"/>
      <c r="Z16" s="505"/>
      <c r="AA16" s="505"/>
      <c r="AB16" s="505"/>
      <c r="AC16" s="505"/>
      <c r="AD16" s="505"/>
      <c r="AE16" s="505"/>
      <c r="AF16" s="505"/>
      <c r="AG16" s="505"/>
      <c r="AH16" s="505"/>
    </row>
    <row r="17" spans="2:34" ht="15.75">
      <c r="B17" s="1054"/>
      <c r="C17" s="1104"/>
      <c r="D17" s="1104"/>
      <c r="E17" s="1104"/>
      <c r="F17" s="1104"/>
      <c r="G17" s="1104"/>
      <c r="H17" s="1104"/>
      <c r="I17" s="1104"/>
      <c r="J17" s="1104"/>
      <c r="K17" s="1104"/>
      <c r="L17" s="1104"/>
      <c r="M17" s="1104"/>
      <c r="N17" s="1104"/>
      <c r="O17" s="1104"/>
      <c r="P17" s="505"/>
      <c r="Q17" s="505"/>
      <c r="R17" s="505"/>
      <c r="S17" s="505"/>
      <c r="T17" s="505"/>
      <c r="U17" s="505"/>
      <c r="V17" s="505"/>
      <c r="W17" s="505"/>
      <c r="X17" s="505"/>
      <c r="Y17" s="505"/>
      <c r="Z17" s="505"/>
      <c r="AA17" s="505"/>
      <c r="AB17" s="505"/>
      <c r="AC17" s="505"/>
      <c r="AD17" s="505"/>
      <c r="AE17" s="505"/>
      <c r="AF17" s="505"/>
      <c r="AG17" s="505"/>
      <c r="AH17" s="505"/>
    </row>
    <row r="18" spans="2:34" ht="12.75" customHeight="1">
      <c r="B18" s="1054" t="s">
        <v>323</v>
      </c>
      <c r="C18" s="1104">
        <f t="shared" ref="C18" si="1">SUM(C19:C20)</f>
        <v>1863450.4062290059</v>
      </c>
      <c r="D18" s="1104">
        <f t="shared" ref="D18" si="2">SUM(D19:D20)</f>
        <v>4815676.8217628933</v>
      </c>
      <c r="E18" s="1104">
        <f t="shared" ref="E18" si="3">SUM(E19:E20)</f>
        <v>6723730.8463066453</v>
      </c>
      <c r="F18" s="1104">
        <f t="shared" ref="F18" si="4">SUM(F19:F20)</f>
        <v>1496778.9831719347</v>
      </c>
      <c r="G18" s="1104">
        <f t="shared" ref="G18" si="5">SUM(G19:G20)</f>
        <v>584702.83980175643</v>
      </c>
      <c r="H18" s="1104">
        <f t="shared" ref="H18" si="6">SUM(H19:H20)</f>
        <v>1664452.8705899077</v>
      </c>
      <c r="I18" s="1104">
        <f t="shared" ref="I18" si="7">SUM(I19:I20)</f>
        <v>317143.06662294484</v>
      </c>
      <c r="J18" s="1104">
        <f t="shared" ref="J18" si="8">SUM(J19:J20)</f>
        <v>23266.692027860845</v>
      </c>
      <c r="K18" s="1104">
        <f t="shared" ref="K18" si="9">SUM(K19:K20)</f>
        <v>406500.30289270799</v>
      </c>
      <c r="L18" s="1104">
        <f t="shared" ref="L18" si="10">SUM(L19:L20)</f>
        <v>17143.38162294482</v>
      </c>
      <c r="M18" s="1104">
        <f t="shared" ref="M18" si="11">SUM(M19:M20)</f>
        <v>1028308.7046302255</v>
      </c>
      <c r="N18" s="1104">
        <f t="shared" ref="N18" si="12">SUM(N19:N20)</f>
        <v>6062721.3358948166</v>
      </c>
      <c r="O18" s="1104">
        <f t="shared" ref="O18" si="13">SUM(O19:O20)</f>
        <v>25003876.251553643</v>
      </c>
      <c r="P18" s="505"/>
      <c r="Q18" s="505"/>
      <c r="R18" s="505"/>
      <c r="S18" s="505"/>
      <c r="T18" s="505"/>
      <c r="U18" s="505"/>
      <c r="V18" s="505"/>
      <c r="W18" s="505"/>
      <c r="X18" s="505"/>
      <c r="Y18" s="505"/>
      <c r="Z18" s="505"/>
      <c r="AA18" s="505"/>
      <c r="AB18" s="505"/>
      <c r="AC18" s="505"/>
      <c r="AD18" s="505"/>
      <c r="AE18" s="505"/>
      <c r="AF18" s="505"/>
      <c r="AG18" s="505"/>
      <c r="AH18" s="505"/>
    </row>
    <row r="19" spans="2:34" ht="12.75" customHeight="1">
      <c r="B19" s="1055" t="s">
        <v>373</v>
      </c>
      <c r="C19" s="1104">
        <v>1844658.8848655287</v>
      </c>
      <c r="D19" s="1104">
        <v>4675362.2455771035</v>
      </c>
      <c r="E19" s="1104">
        <v>6116758.3728198754</v>
      </c>
      <c r="F19" s="1104">
        <v>1478153.3649658554</v>
      </c>
      <c r="G19" s="1104">
        <v>562470.63460308383</v>
      </c>
      <c r="H19" s="1104">
        <v>1185482.9690789643</v>
      </c>
      <c r="I19" s="1104">
        <v>299999.685</v>
      </c>
      <c r="J19" s="1104">
        <v>5248.6420991533232</v>
      </c>
      <c r="K19" s="1104">
        <v>0</v>
      </c>
      <c r="L19" s="1104">
        <v>0</v>
      </c>
      <c r="M19" s="1104">
        <v>1009450.9848456172</v>
      </c>
      <c r="N19" s="1104">
        <v>5678161.789756597</v>
      </c>
      <c r="O19" s="1104">
        <f t="shared" ref="O19:O20" si="14">SUM(C19:N19)</f>
        <v>22855747.573611777</v>
      </c>
      <c r="P19" s="505"/>
      <c r="Q19" s="505"/>
      <c r="R19" s="505"/>
      <c r="S19" s="505"/>
      <c r="T19" s="505"/>
      <c r="U19" s="505"/>
      <c r="V19" s="505"/>
      <c r="W19" s="505"/>
      <c r="X19" s="505"/>
      <c r="Y19" s="505"/>
      <c r="Z19" s="505"/>
      <c r="AA19" s="505"/>
      <c r="AB19" s="505"/>
      <c r="AC19" s="505"/>
      <c r="AD19" s="505"/>
      <c r="AE19" s="505"/>
      <c r="AF19" s="505"/>
      <c r="AG19" s="505"/>
      <c r="AH19" s="505"/>
    </row>
    <row r="20" spans="2:34" ht="12.75" customHeight="1">
      <c r="B20" s="1055" t="s">
        <v>414</v>
      </c>
      <c r="C20" s="1104">
        <v>18791.521363477314</v>
      </c>
      <c r="D20" s="1104">
        <v>140314.57618578942</v>
      </c>
      <c r="E20" s="1104">
        <v>606972.47348676994</v>
      </c>
      <c r="F20" s="1104">
        <v>18625.618206079416</v>
      </c>
      <c r="G20" s="1104">
        <v>22232.205198672571</v>
      </c>
      <c r="H20" s="1104">
        <v>478969.90151094337</v>
      </c>
      <c r="I20" s="1104">
        <v>17143.38162294482</v>
      </c>
      <c r="J20" s="1104">
        <v>18018.049928707522</v>
      </c>
      <c r="K20" s="1104">
        <v>406500.30289270799</v>
      </c>
      <c r="L20" s="1104">
        <v>17143.38162294482</v>
      </c>
      <c r="M20" s="1104">
        <v>18857.719784608395</v>
      </c>
      <c r="N20" s="1104">
        <v>384559.54613821913</v>
      </c>
      <c r="O20" s="1104">
        <f t="shared" si="14"/>
        <v>2148128.6779418648</v>
      </c>
      <c r="P20" s="505"/>
      <c r="Q20" s="505"/>
      <c r="R20" s="505"/>
      <c r="S20" s="505"/>
      <c r="T20" s="505"/>
      <c r="U20" s="505"/>
      <c r="V20" s="505"/>
      <c r="W20" s="505"/>
      <c r="X20" s="505"/>
      <c r="Y20" s="505"/>
      <c r="Z20" s="505"/>
      <c r="AA20" s="505"/>
      <c r="AB20" s="505"/>
      <c r="AC20" s="505"/>
      <c r="AD20" s="505"/>
      <c r="AE20" s="505"/>
      <c r="AF20" s="505"/>
      <c r="AG20" s="505"/>
      <c r="AH20" s="505"/>
    </row>
    <row r="21" spans="2:34" ht="12.75" customHeight="1">
      <c r="B21" s="1054"/>
      <c r="C21" s="1104"/>
      <c r="D21" s="1104"/>
      <c r="E21" s="1104"/>
      <c r="F21" s="1104"/>
      <c r="G21" s="1104"/>
      <c r="H21" s="1104"/>
      <c r="I21" s="1104"/>
      <c r="J21" s="1104"/>
      <c r="K21" s="1104"/>
      <c r="L21" s="1104"/>
      <c r="M21" s="1104"/>
      <c r="N21" s="1104"/>
      <c r="O21" s="1104"/>
      <c r="P21" s="505"/>
      <c r="Q21" s="505"/>
      <c r="R21" s="505"/>
      <c r="S21" s="505"/>
      <c r="T21" s="505"/>
      <c r="U21" s="505"/>
      <c r="V21" s="505"/>
      <c r="W21" s="505"/>
      <c r="X21" s="505"/>
      <c r="Y21" s="505"/>
      <c r="Z21" s="505"/>
      <c r="AA21" s="505"/>
      <c r="AB21" s="505"/>
      <c r="AC21" s="505"/>
      <c r="AD21" s="505"/>
      <c r="AE21" s="505"/>
      <c r="AF21" s="505"/>
      <c r="AG21" s="505"/>
      <c r="AH21" s="505"/>
    </row>
    <row r="22" spans="2:34" ht="15.75">
      <c r="B22" s="1057"/>
      <c r="C22" s="1106"/>
      <c r="D22" s="1106"/>
      <c r="E22" s="1106"/>
      <c r="F22" s="1106"/>
      <c r="G22" s="1106"/>
      <c r="H22" s="1106">
        <v>0</v>
      </c>
      <c r="I22" s="1106"/>
      <c r="J22" s="1106"/>
      <c r="K22" s="1106"/>
      <c r="L22" s="1106"/>
      <c r="M22" s="1106"/>
      <c r="N22" s="1106"/>
      <c r="O22" s="1106"/>
      <c r="P22" s="505"/>
      <c r="Q22" s="505"/>
      <c r="R22" s="505"/>
      <c r="S22" s="505"/>
      <c r="T22" s="505"/>
      <c r="U22" s="505"/>
      <c r="V22" s="505"/>
      <c r="W22" s="505"/>
      <c r="X22" s="505"/>
      <c r="Y22" s="505"/>
      <c r="Z22" s="505"/>
      <c r="AA22" s="505"/>
      <c r="AB22" s="505"/>
      <c r="AC22" s="505"/>
      <c r="AD22" s="505"/>
      <c r="AE22" s="505"/>
      <c r="AF22" s="505"/>
      <c r="AG22" s="505"/>
      <c r="AH22" s="505"/>
    </row>
    <row r="23" spans="2:34" ht="12.75" customHeight="1">
      <c r="B23" s="1054" t="s">
        <v>238</v>
      </c>
      <c r="C23" s="1104">
        <f t="shared" ref="C23" si="15">SUM(C24:C25)</f>
        <v>121864.06588544064</v>
      </c>
      <c r="D23" s="1104">
        <f t="shared" ref="D23" si="16">SUM(D24:D25)</f>
        <v>159220.56457907314</v>
      </c>
      <c r="E23" s="1104">
        <f t="shared" ref="E23" si="17">SUM(E24:E25)</f>
        <v>328516.38482228381</v>
      </c>
      <c r="F23" s="1104">
        <f t="shared" ref="F23" si="18">SUM(F24:F25)</f>
        <v>177709.32265102456</v>
      </c>
      <c r="G23" s="1104">
        <f t="shared" ref="G23" si="19">SUM(G24:G25)</f>
        <v>196197.26871507548</v>
      </c>
      <c r="H23" s="1104">
        <f t="shared" ref="H23" si="20">SUM(H24:H25)</f>
        <v>227482.08798820287</v>
      </c>
      <c r="I23" s="1104">
        <f t="shared" ref="I23" si="21">SUM(I24:I25)</f>
        <v>121035.18823370348</v>
      </c>
      <c r="J23" s="1104">
        <f t="shared" ref="J23" si="22">SUM(J24:J25)</f>
        <v>164637.45653691088</v>
      </c>
      <c r="K23" s="1104">
        <f t="shared" ref="K23" si="23">SUM(K24:K25)</f>
        <v>328648.49804315547</v>
      </c>
      <c r="L23" s="1104">
        <f t="shared" ref="L23" si="24">SUM(L24:L25)</f>
        <v>193536.97951459285</v>
      </c>
      <c r="M23" s="1104">
        <f t="shared" ref="M23" si="25">SUM(M24:M25)</f>
        <v>205847.10098626107</v>
      </c>
      <c r="N23" s="1104">
        <f t="shared" ref="N23" si="26">SUM(N24:N25)</f>
        <v>222325.67063906803</v>
      </c>
      <c r="O23" s="1104">
        <f t="shared" ref="O23" si="27">SUM(O24:O25)</f>
        <v>2447020.5885947924</v>
      </c>
      <c r="P23" s="505"/>
      <c r="Q23" s="505"/>
      <c r="R23" s="505"/>
      <c r="S23" s="505"/>
      <c r="T23" s="505"/>
      <c r="U23" s="505"/>
      <c r="V23" s="505"/>
      <c r="W23" s="505"/>
      <c r="X23" s="505"/>
      <c r="Y23" s="505"/>
      <c r="Z23" s="505"/>
      <c r="AA23" s="505"/>
      <c r="AB23" s="505"/>
      <c r="AC23" s="505"/>
      <c r="AD23" s="505"/>
      <c r="AE23" s="505"/>
      <c r="AF23" s="505"/>
      <c r="AG23" s="505"/>
      <c r="AH23" s="505"/>
    </row>
    <row r="24" spans="2:34" ht="12.75" customHeight="1">
      <c r="B24" s="1055" t="s">
        <v>373</v>
      </c>
      <c r="C24" s="1104">
        <v>85745.322620000006</v>
      </c>
      <c r="D24" s="1104">
        <v>133171.91438883127</v>
      </c>
      <c r="E24" s="1104">
        <v>225783.36149500828</v>
      </c>
      <c r="F24" s="1104">
        <v>136231.98977699052</v>
      </c>
      <c r="G24" s="1104">
        <v>135244.45434999996</v>
      </c>
      <c r="H24" s="1104">
        <v>179457.50585647617</v>
      </c>
      <c r="I24" s="1104">
        <v>86057.174780000001</v>
      </c>
      <c r="J24" s="1104">
        <v>140638.73034449996</v>
      </c>
      <c r="K24" s="1104">
        <v>226446.89031740645</v>
      </c>
      <c r="L24" s="1104">
        <v>153071.19038199051</v>
      </c>
      <c r="M24" s="1104">
        <v>145585.76070399999</v>
      </c>
      <c r="N24" s="1104">
        <v>177452.68236647619</v>
      </c>
      <c r="O24" s="1104">
        <f t="shared" ref="O24:O25" si="28">SUM(C24:N24)</f>
        <v>1824886.9773816795</v>
      </c>
      <c r="P24" s="505"/>
      <c r="Q24" s="505"/>
      <c r="R24" s="505"/>
      <c r="S24" s="505"/>
      <c r="T24" s="505"/>
      <c r="U24" s="505"/>
      <c r="V24" s="505"/>
      <c r="W24" s="505"/>
      <c r="X24" s="505"/>
      <c r="Y24" s="505"/>
      <c r="Z24" s="505"/>
      <c r="AA24" s="505"/>
      <c r="AB24" s="505"/>
      <c r="AC24" s="505"/>
      <c r="AD24" s="505"/>
      <c r="AE24" s="505"/>
      <c r="AF24" s="505"/>
      <c r="AG24" s="505"/>
      <c r="AH24" s="505"/>
    </row>
    <row r="25" spans="2:34" ht="12.75" customHeight="1">
      <c r="B25" s="1055" t="s">
        <v>414</v>
      </c>
      <c r="C25" s="1104">
        <v>36118.743265440629</v>
      </c>
      <c r="D25" s="1104">
        <v>26048.650190241857</v>
      </c>
      <c r="E25" s="1104">
        <v>102733.02332727554</v>
      </c>
      <c r="F25" s="1104">
        <v>41477.332874034029</v>
      </c>
      <c r="G25" s="1104">
        <v>60952.814365075516</v>
      </c>
      <c r="H25" s="1104">
        <v>48024.582131726689</v>
      </c>
      <c r="I25" s="1104">
        <v>34978.013453703476</v>
      </c>
      <c r="J25" s="1104">
        <v>23998.726192410908</v>
      </c>
      <c r="K25" s="1104">
        <v>102201.60772574904</v>
      </c>
      <c r="L25" s="1104">
        <v>40465.789132602353</v>
      </c>
      <c r="M25" s="1104">
        <v>60261.340282261081</v>
      </c>
      <c r="N25" s="1104">
        <v>44872.988272591851</v>
      </c>
      <c r="O25" s="1104">
        <f t="shared" si="28"/>
        <v>622133.61121311295</v>
      </c>
      <c r="P25" s="505"/>
      <c r="Q25" s="505"/>
      <c r="R25" s="505"/>
      <c r="S25" s="505"/>
      <c r="T25" s="505"/>
      <c r="U25" s="505"/>
      <c r="V25" s="505"/>
      <c r="W25" s="505"/>
      <c r="X25" s="505"/>
      <c r="Y25" s="505"/>
      <c r="Z25" s="505"/>
      <c r="AA25" s="505"/>
      <c r="AB25" s="505"/>
      <c r="AC25" s="505"/>
      <c r="AD25" s="505"/>
      <c r="AE25" s="505"/>
      <c r="AF25" s="505"/>
      <c r="AG25" s="505"/>
      <c r="AH25" s="505"/>
    </row>
    <row r="26" spans="2:34" ht="12.75" customHeight="1">
      <c r="B26" s="1056"/>
      <c r="C26" s="1105"/>
      <c r="D26" s="1105"/>
      <c r="E26" s="1105"/>
      <c r="F26" s="1105"/>
      <c r="G26" s="1105"/>
      <c r="H26" s="1105"/>
      <c r="I26" s="1105"/>
      <c r="J26" s="1105"/>
      <c r="K26" s="1105"/>
      <c r="L26" s="1105"/>
      <c r="M26" s="1105"/>
      <c r="N26" s="1105"/>
      <c r="O26" s="1105"/>
      <c r="P26" s="505"/>
      <c r="Q26" s="505"/>
      <c r="R26" s="505"/>
      <c r="S26" s="505"/>
      <c r="T26" s="505"/>
      <c r="U26" s="505"/>
      <c r="V26" s="505"/>
      <c r="W26" s="505"/>
      <c r="X26" s="505"/>
      <c r="Y26" s="505"/>
      <c r="Z26" s="505"/>
      <c r="AA26" s="505"/>
      <c r="AB26" s="505"/>
      <c r="AC26" s="505"/>
      <c r="AD26" s="505"/>
      <c r="AE26" s="505"/>
      <c r="AF26" s="505"/>
      <c r="AG26" s="505"/>
      <c r="AH26" s="505"/>
    </row>
    <row r="27" spans="2:34" ht="15.75">
      <c r="B27" s="1054"/>
      <c r="C27" s="1104"/>
      <c r="D27" s="1104"/>
      <c r="E27" s="1104"/>
      <c r="F27" s="1104"/>
      <c r="G27" s="1104"/>
      <c r="H27" s="1104"/>
      <c r="I27" s="1104"/>
      <c r="J27" s="1104"/>
      <c r="K27" s="1104"/>
      <c r="L27" s="1104"/>
      <c r="M27" s="1104"/>
      <c r="N27" s="1104"/>
      <c r="O27" s="1104"/>
      <c r="P27" s="505"/>
      <c r="Q27" s="505"/>
      <c r="R27" s="505"/>
      <c r="S27" s="505"/>
      <c r="T27" s="505"/>
      <c r="U27" s="505"/>
      <c r="V27" s="505"/>
      <c r="W27" s="505"/>
      <c r="X27" s="505"/>
      <c r="Y27" s="505"/>
      <c r="Z27" s="505"/>
      <c r="AA27" s="505"/>
      <c r="AB27" s="505"/>
      <c r="AC27" s="505"/>
      <c r="AD27" s="505"/>
      <c r="AE27" s="505"/>
      <c r="AF27" s="505"/>
      <c r="AG27" s="505"/>
      <c r="AH27" s="505"/>
    </row>
    <row r="28" spans="2:34" ht="12.75" customHeight="1">
      <c r="B28" s="1054" t="s">
        <v>240</v>
      </c>
      <c r="C28" s="1104">
        <f t="shared" ref="C28" si="29">SUM(C29:C30)</f>
        <v>41485.36785521108</v>
      </c>
      <c r="D28" s="1104">
        <f t="shared" ref="D28" si="30">SUM(D29:D30)</f>
        <v>2434.9863775134227</v>
      </c>
      <c r="E28" s="1104">
        <f t="shared" ref="E28" si="31">SUM(E29:E30)</f>
        <v>5893.6842208834105</v>
      </c>
      <c r="F28" s="1104">
        <f t="shared" ref="F28" si="32">SUM(F29:F30)</f>
        <v>18958.521805344306</v>
      </c>
      <c r="G28" s="1104">
        <f t="shared" ref="G28" si="33">SUM(G29:G30)</f>
        <v>2158672.8444163152</v>
      </c>
      <c r="H28" s="1104">
        <f t="shared" ref="H28" si="34">SUM(H29:H30)</f>
        <v>16923.959525375303</v>
      </c>
      <c r="I28" s="1104">
        <f t="shared" ref="I28" si="35">SUM(I29:I30)</f>
        <v>38231.95577</v>
      </c>
      <c r="J28" s="1104">
        <f t="shared" ref="J28" si="36">SUM(J29:J30)</f>
        <v>2378.4666491209605</v>
      </c>
      <c r="K28" s="1104">
        <f t="shared" ref="K28" si="37">SUM(K29:K30)</f>
        <v>5411.7344914192772</v>
      </c>
      <c r="L28" s="1104">
        <f t="shared" ref="L28" si="38">SUM(L29:L30)</f>
        <v>18972.298094728718</v>
      </c>
      <c r="M28" s="1104">
        <f t="shared" ref="M28" si="39">SUM(M29:M30)</f>
        <v>4551.7466400000003</v>
      </c>
      <c r="N28" s="1104">
        <f t="shared" ref="N28" si="40">SUM(N29:N30)</f>
        <v>17013.762543696179</v>
      </c>
      <c r="O28" s="1104">
        <f t="shared" ref="O28" si="41">SUM(O29:O30)</f>
        <v>2330929.3283896078</v>
      </c>
      <c r="P28" s="505"/>
      <c r="Q28" s="505"/>
      <c r="R28" s="505"/>
      <c r="S28" s="505"/>
      <c r="T28" s="505"/>
      <c r="U28" s="505"/>
      <c r="V28" s="505"/>
      <c r="W28" s="505"/>
      <c r="X28" s="505"/>
      <c r="Y28" s="505"/>
      <c r="Z28" s="505"/>
      <c r="AA28" s="505"/>
      <c r="AB28" s="505"/>
      <c r="AC28" s="505"/>
      <c r="AD28" s="505"/>
      <c r="AE28" s="505"/>
      <c r="AF28" s="505"/>
      <c r="AG28" s="505"/>
      <c r="AH28" s="505"/>
    </row>
    <row r="29" spans="2:34" ht="12.75" customHeight="1">
      <c r="B29" s="1055" t="s">
        <v>373</v>
      </c>
      <c r="C29" s="1104">
        <v>18396.807495795347</v>
      </c>
      <c r="D29" s="1104">
        <v>2219.4528371407519</v>
      </c>
      <c r="E29" s="1104">
        <v>1193.5906736466359</v>
      </c>
      <c r="F29" s="1104">
        <v>18791.135029999998</v>
      </c>
      <c r="G29" s="1104">
        <v>1903593.2328193472</v>
      </c>
      <c r="H29" s="1104">
        <v>802.97061358353506</v>
      </c>
      <c r="I29" s="1104">
        <v>15733.077439999997</v>
      </c>
      <c r="J29" s="1104">
        <v>2219.4528371407519</v>
      </c>
      <c r="K29" s="1104">
        <v>1193.5906736466359</v>
      </c>
      <c r="L29" s="1104">
        <v>18791.135029999998</v>
      </c>
      <c r="M29" s="1104">
        <v>4226.8303800000003</v>
      </c>
      <c r="N29" s="1104">
        <v>803.7652867070218</v>
      </c>
      <c r="O29" s="1104">
        <f t="shared" ref="O29:O30" si="42">SUM(C29:N29)</f>
        <v>1987965.0411170078</v>
      </c>
      <c r="P29" s="505"/>
      <c r="Q29" s="505"/>
      <c r="R29" s="505"/>
      <c r="S29" s="505"/>
      <c r="T29" s="505"/>
      <c r="U29" s="505"/>
      <c r="V29" s="505"/>
      <c r="W29" s="505"/>
      <c r="X29" s="505"/>
      <c r="Y29" s="505"/>
      <c r="Z29" s="505"/>
      <c r="AA29" s="505"/>
      <c r="AB29" s="505"/>
      <c r="AC29" s="505"/>
      <c r="AD29" s="505"/>
      <c r="AE29" s="505"/>
      <c r="AF29" s="505"/>
      <c r="AG29" s="505"/>
      <c r="AH29" s="505"/>
    </row>
    <row r="30" spans="2:34" ht="12.75" customHeight="1">
      <c r="B30" s="1055" t="s">
        <v>414</v>
      </c>
      <c r="C30" s="1104">
        <v>23088.560359415729</v>
      </c>
      <c r="D30" s="1104">
        <v>215.53354037267081</v>
      </c>
      <c r="E30" s="1104">
        <v>4700.0935472367746</v>
      </c>
      <c r="F30" s="1104">
        <v>167.38677534430778</v>
      </c>
      <c r="G30" s="1104">
        <v>255079.61159696791</v>
      </c>
      <c r="H30" s="1104">
        <v>16120.988911791766</v>
      </c>
      <c r="I30" s="1104">
        <v>22498.878330000003</v>
      </c>
      <c r="J30" s="1104">
        <v>159.01381198020843</v>
      </c>
      <c r="K30" s="1104">
        <v>4218.1438177726413</v>
      </c>
      <c r="L30" s="1104">
        <v>181.16306472872168</v>
      </c>
      <c r="M30" s="1104">
        <v>324.91626000000002</v>
      </c>
      <c r="N30" s="1104">
        <v>16209.997256989156</v>
      </c>
      <c r="O30" s="1104">
        <f t="shared" si="42"/>
        <v>342964.28727259987</v>
      </c>
      <c r="P30" s="505"/>
      <c r="Q30" s="505"/>
      <c r="R30" s="505"/>
      <c r="S30" s="505"/>
      <c r="T30" s="505"/>
      <c r="U30" s="505"/>
      <c r="V30" s="505"/>
      <c r="W30" s="505"/>
      <c r="X30" s="505"/>
      <c r="Y30" s="505"/>
      <c r="Z30" s="505"/>
      <c r="AA30" s="505"/>
      <c r="AB30" s="505"/>
      <c r="AC30" s="505"/>
      <c r="AD30" s="505"/>
      <c r="AE30" s="505"/>
      <c r="AF30" s="505"/>
      <c r="AG30" s="505"/>
      <c r="AH30" s="505"/>
    </row>
    <row r="31" spans="2:34" ht="12.75" customHeight="1">
      <c r="B31" s="1056"/>
      <c r="C31" s="1105"/>
      <c r="D31" s="1105"/>
      <c r="E31" s="1105"/>
      <c r="F31" s="1105"/>
      <c r="G31" s="1105"/>
      <c r="H31" s="1105"/>
      <c r="I31" s="1105"/>
      <c r="J31" s="1105"/>
      <c r="K31" s="1105"/>
      <c r="L31" s="1105"/>
      <c r="M31" s="1105"/>
      <c r="N31" s="1105"/>
      <c r="O31" s="1105"/>
      <c r="P31" s="505"/>
      <c r="Q31" s="505"/>
      <c r="R31" s="505"/>
      <c r="S31" s="505"/>
      <c r="T31" s="505"/>
      <c r="U31" s="505"/>
      <c r="V31" s="505"/>
      <c r="W31" s="505"/>
      <c r="X31" s="505"/>
      <c r="Y31" s="505"/>
      <c r="Z31" s="505"/>
      <c r="AA31" s="505"/>
      <c r="AB31" s="505"/>
      <c r="AC31" s="505"/>
      <c r="AD31" s="505"/>
      <c r="AE31" s="505"/>
      <c r="AF31" s="505"/>
      <c r="AG31" s="505"/>
      <c r="AH31" s="505"/>
    </row>
    <row r="32" spans="2:34" ht="15.75">
      <c r="B32" s="1054"/>
      <c r="C32" s="1104"/>
      <c r="D32" s="1104"/>
      <c r="E32" s="1104"/>
      <c r="F32" s="1104"/>
      <c r="G32" s="1104"/>
      <c r="H32" s="1104"/>
      <c r="I32" s="1104"/>
      <c r="J32" s="1104"/>
      <c r="K32" s="1104"/>
      <c r="L32" s="1104"/>
      <c r="M32" s="1104"/>
      <c r="N32" s="1104"/>
      <c r="O32" s="1104"/>
      <c r="P32" s="505"/>
      <c r="Q32" s="505"/>
      <c r="R32" s="505"/>
      <c r="S32" s="505"/>
      <c r="T32" s="505"/>
      <c r="U32" s="505"/>
      <c r="V32" s="505"/>
      <c r="W32" s="505"/>
      <c r="X32" s="505"/>
      <c r="Y32" s="505"/>
      <c r="Z32" s="505"/>
      <c r="AA32" s="505"/>
      <c r="AB32" s="505"/>
      <c r="AC32" s="505"/>
      <c r="AD32" s="505"/>
      <c r="AE32" s="505"/>
      <c r="AF32" s="505"/>
      <c r="AG32" s="505"/>
      <c r="AH32" s="505"/>
    </row>
    <row r="33" spans="2:34" ht="12.75" customHeight="1">
      <c r="B33" s="1054" t="s">
        <v>732</v>
      </c>
      <c r="C33" s="1104">
        <f t="shared" ref="C33" si="43">SUM(C34:C35)</f>
        <v>374838.56452884246</v>
      </c>
      <c r="D33" s="1104">
        <f t="shared" ref="D33" si="44">SUM(D34:D35)</f>
        <v>6275.0721690639057</v>
      </c>
      <c r="E33" s="1104">
        <f t="shared" ref="E33" si="45">SUM(E34:E35)</f>
        <v>5916.7800336379587</v>
      </c>
      <c r="F33" s="1104">
        <f t="shared" ref="F33" si="46">SUM(F34:F35)</f>
        <v>6274.8107744275785</v>
      </c>
      <c r="G33" s="1104">
        <f t="shared" ref="G33" si="47">SUM(G34:G35)</f>
        <v>6155.2930013254381</v>
      </c>
      <c r="H33" s="1104">
        <f t="shared" ref="H33" si="48">SUM(H34:H35)</f>
        <v>194831.94325222302</v>
      </c>
      <c r="I33" s="1104">
        <f t="shared" ref="I33" si="49">SUM(I34:I35)</f>
        <v>5369.3758633971911</v>
      </c>
      <c r="J33" s="1104">
        <f t="shared" ref="J33" si="50">SUM(J34:J35)</f>
        <v>5478.3933741960927</v>
      </c>
      <c r="K33" s="1104">
        <f t="shared" ref="K33" si="51">SUM(K34:K35)</f>
        <v>5478.2626787194849</v>
      </c>
      <c r="L33" s="1104">
        <f t="shared" ref="L33" si="52">SUM(L34:L35)</f>
        <v>5368.9838681925958</v>
      </c>
      <c r="M33" s="1104">
        <f t="shared" ref="M33" si="53">SUM(M34:M35)</f>
        <v>5478.0012797691434</v>
      </c>
      <c r="N33" s="1104">
        <f t="shared" ref="N33" si="54">SUM(N34:N35)</f>
        <v>193926.11641932631</v>
      </c>
      <c r="O33" s="1104">
        <f t="shared" ref="O33" si="55">SUM(O34:O35)</f>
        <v>815391.59724312148</v>
      </c>
      <c r="P33" s="505"/>
      <c r="Q33" s="505"/>
      <c r="R33" s="505"/>
      <c r="S33" s="505"/>
      <c r="T33" s="505"/>
      <c r="U33" s="505"/>
      <c r="V33" s="505"/>
      <c r="W33" s="505"/>
      <c r="X33" s="505"/>
      <c r="Y33" s="505"/>
      <c r="Z33" s="505"/>
      <c r="AA33" s="505"/>
      <c r="AB33" s="505"/>
      <c r="AC33" s="505"/>
      <c r="AD33" s="505"/>
      <c r="AE33" s="505"/>
      <c r="AF33" s="505"/>
      <c r="AG33" s="505"/>
      <c r="AH33" s="505"/>
    </row>
    <row r="34" spans="2:34" ht="12.75" customHeight="1">
      <c r="B34" s="1055" t="s">
        <v>373</v>
      </c>
      <c r="C34" s="1104">
        <v>367064.74508914049</v>
      </c>
      <c r="D34" s="1104">
        <v>30.825536359285508</v>
      </c>
      <c r="E34" s="1104">
        <v>30.825536359285508</v>
      </c>
      <c r="F34" s="1104">
        <v>30.825536359285508</v>
      </c>
      <c r="G34" s="1104">
        <v>30.825536359285508</v>
      </c>
      <c r="H34" s="1104">
        <v>188588.21941804999</v>
      </c>
      <c r="I34" s="1104">
        <v>30.825536359285508</v>
      </c>
      <c r="J34" s="1104">
        <v>30.825536359285508</v>
      </c>
      <c r="K34" s="1104">
        <v>30.825536359285508</v>
      </c>
      <c r="L34" s="1104">
        <v>30.825536359285508</v>
      </c>
      <c r="M34" s="1104">
        <v>30.825536359285508</v>
      </c>
      <c r="N34" s="1104">
        <v>188588.21941804999</v>
      </c>
      <c r="O34" s="1104">
        <f t="shared" ref="O34:O35" si="56">SUM(C34:N34)</f>
        <v>744518.61375247431</v>
      </c>
      <c r="P34" s="505"/>
      <c r="Q34" s="505"/>
      <c r="R34" s="505"/>
      <c r="S34" s="505"/>
      <c r="T34" s="505"/>
      <c r="U34" s="505"/>
      <c r="V34" s="505"/>
      <c r="W34" s="505"/>
      <c r="X34" s="505"/>
      <c r="Y34" s="505"/>
      <c r="Z34" s="505"/>
      <c r="AA34" s="505"/>
      <c r="AB34" s="505"/>
      <c r="AC34" s="505"/>
      <c r="AD34" s="505"/>
      <c r="AE34" s="505"/>
      <c r="AF34" s="505"/>
      <c r="AG34" s="505"/>
      <c r="AH34" s="505"/>
    </row>
    <row r="35" spans="2:34" ht="15.75">
      <c r="B35" s="1055" t="s">
        <v>414</v>
      </c>
      <c r="C35" s="1104">
        <v>7773.8194397019788</v>
      </c>
      <c r="D35" s="1104">
        <v>6244.2466327046204</v>
      </c>
      <c r="E35" s="1104">
        <v>5885.9544972786734</v>
      </c>
      <c r="F35" s="1104">
        <v>6243.9852380682933</v>
      </c>
      <c r="G35" s="1104">
        <v>6124.4674649661529</v>
      </c>
      <c r="H35" s="1104">
        <v>6243.723834173029</v>
      </c>
      <c r="I35" s="1104">
        <v>5338.5503270379058</v>
      </c>
      <c r="J35" s="1104">
        <v>5447.5678378368075</v>
      </c>
      <c r="K35" s="1104">
        <v>5447.4371423601997</v>
      </c>
      <c r="L35" s="1104">
        <v>5338.1583318333105</v>
      </c>
      <c r="M35" s="1104">
        <v>5447.1757434098581</v>
      </c>
      <c r="N35" s="1104">
        <v>5337.8970012763093</v>
      </c>
      <c r="O35" s="1104">
        <f t="shared" si="56"/>
        <v>70872.983490647137</v>
      </c>
      <c r="P35" s="505"/>
      <c r="Q35" s="505"/>
      <c r="R35" s="505"/>
      <c r="S35" s="505"/>
      <c r="T35" s="505"/>
      <c r="U35" s="505"/>
      <c r="V35" s="505"/>
      <c r="W35" s="505"/>
      <c r="X35" s="505"/>
      <c r="Y35" s="505"/>
      <c r="Z35" s="505"/>
      <c r="AA35" s="505"/>
      <c r="AB35" s="505"/>
      <c r="AC35" s="505"/>
      <c r="AD35" s="505"/>
      <c r="AE35" s="505"/>
      <c r="AF35" s="505"/>
      <c r="AG35" s="505"/>
      <c r="AH35" s="505"/>
    </row>
    <row r="36" spans="2:34" ht="12.75" customHeight="1">
      <c r="B36" s="1056"/>
      <c r="C36" s="1105"/>
      <c r="D36" s="1105"/>
      <c r="E36" s="1105"/>
      <c r="F36" s="1105"/>
      <c r="G36" s="1105"/>
      <c r="H36" s="1105"/>
      <c r="I36" s="1105"/>
      <c r="J36" s="1105"/>
      <c r="K36" s="1105"/>
      <c r="L36" s="1105"/>
      <c r="M36" s="1105"/>
      <c r="N36" s="1105"/>
      <c r="O36" s="1105"/>
      <c r="P36" s="505"/>
      <c r="Q36" s="505"/>
      <c r="R36" s="505"/>
      <c r="S36" s="505"/>
      <c r="T36" s="505"/>
      <c r="U36" s="505"/>
      <c r="V36" s="505"/>
      <c r="W36" s="505"/>
      <c r="X36" s="505"/>
      <c r="Y36" s="505"/>
      <c r="Z36" s="505"/>
      <c r="AA36" s="505"/>
      <c r="AB36" s="505"/>
      <c r="AC36" s="505"/>
      <c r="AD36" s="505"/>
      <c r="AE36" s="505"/>
      <c r="AF36" s="505"/>
      <c r="AG36" s="505"/>
      <c r="AH36" s="505"/>
    </row>
    <row r="37" spans="2:34" ht="15.75">
      <c r="B37" s="1055"/>
      <c r="C37" s="1104"/>
      <c r="D37" s="1104"/>
      <c r="E37" s="1104"/>
      <c r="F37" s="1104"/>
      <c r="G37" s="1104"/>
      <c r="H37" s="1104"/>
      <c r="I37" s="1104"/>
      <c r="J37" s="1104"/>
      <c r="K37" s="1104"/>
      <c r="L37" s="1104"/>
      <c r="M37" s="1104"/>
      <c r="N37" s="1104"/>
      <c r="O37" s="1104"/>
      <c r="P37" s="505"/>
      <c r="Q37" s="505"/>
      <c r="R37" s="505"/>
      <c r="S37" s="505"/>
      <c r="T37" s="505"/>
      <c r="U37" s="505"/>
      <c r="V37" s="505"/>
      <c r="W37" s="505"/>
      <c r="X37" s="505"/>
      <c r="Y37" s="505"/>
      <c r="Z37" s="505"/>
      <c r="AA37" s="505"/>
      <c r="AB37" s="505"/>
      <c r="AC37" s="505"/>
      <c r="AD37" s="505"/>
      <c r="AE37" s="505"/>
      <c r="AF37" s="505"/>
      <c r="AG37" s="505"/>
      <c r="AH37" s="505"/>
    </row>
    <row r="38" spans="2:34" ht="12.75" customHeight="1">
      <c r="B38" s="1055" t="s">
        <v>241</v>
      </c>
      <c r="C38" s="1104">
        <f t="shared" ref="C38" si="57">SUM(C39:C40)</f>
        <v>107138.71378044989</v>
      </c>
      <c r="D38" s="1104">
        <f t="shared" ref="D38" si="58">SUM(D39:D40)</f>
        <v>103092.86434004275</v>
      </c>
      <c r="E38" s="1104">
        <f t="shared" ref="E38" si="59">SUM(E39:E40)</f>
        <v>98148.63909339442</v>
      </c>
      <c r="F38" s="1104">
        <f t="shared" ref="F38" si="60">SUM(F39:F40)</f>
        <v>98181.353341795068</v>
      </c>
      <c r="G38" s="1104">
        <f t="shared" ref="G38" si="61">SUM(G39:G40)</f>
        <v>98319.402515307083</v>
      </c>
      <c r="H38" s="1104">
        <f t="shared" ref="H38" si="62">SUM(H39:H40)</f>
        <v>95445.360850848578</v>
      </c>
      <c r="I38" s="1104">
        <f t="shared" ref="I38" si="63">SUM(I39:I40)</f>
        <v>93786.976750963397</v>
      </c>
      <c r="J38" s="1104">
        <f t="shared" ref="J38" si="64">SUM(J39:J40)</f>
        <v>94541.839613261676</v>
      </c>
      <c r="K38" s="1104">
        <f t="shared" ref="K38" si="65">SUM(K39:K40)</f>
        <v>103509.37211316705</v>
      </c>
      <c r="L38" s="1104">
        <f t="shared" ref="L38" si="66">SUM(L39:L40)</f>
        <v>89815.374755053286</v>
      </c>
      <c r="M38" s="1104">
        <f t="shared" ref="M38" si="67">SUM(M39:M40)</f>
        <v>90375.458338577446</v>
      </c>
      <c r="N38" s="1104">
        <f t="shared" ref="N38" si="68">SUM(N39:N40)</f>
        <v>87167.640078870943</v>
      </c>
      <c r="O38" s="1104">
        <f t="shared" ref="O38" si="69">SUM(O39:O40)</f>
        <v>1159522.9955717316</v>
      </c>
      <c r="P38" s="505"/>
      <c r="Q38" s="505"/>
      <c r="R38" s="505"/>
      <c r="S38" s="505"/>
      <c r="T38" s="505"/>
      <c r="U38" s="505"/>
      <c r="V38" s="505"/>
      <c r="W38" s="505"/>
      <c r="X38" s="505"/>
      <c r="Y38" s="505"/>
      <c r="Z38" s="505"/>
      <c r="AA38" s="505"/>
      <c r="AB38" s="505"/>
      <c r="AC38" s="505"/>
      <c r="AD38" s="505"/>
      <c r="AE38" s="505"/>
      <c r="AF38" s="505"/>
      <c r="AG38" s="505"/>
      <c r="AH38" s="505"/>
    </row>
    <row r="39" spans="2:34" ht="12.75" customHeight="1">
      <c r="B39" s="1055" t="s">
        <v>373</v>
      </c>
      <c r="C39" s="1104">
        <v>85070.773545471704</v>
      </c>
      <c r="D39" s="1104">
        <v>86028.542094516131</v>
      </c>
      <c r="E39" s="1104">
        <v>85070.033554261739</v>
      </c>
      <c r="F39" s="1104">
        <v>85069.679493297255</v>
      </c>
      <c r="G39" s="1104">
        <v>86028.845398841862</v>
      </c>
      <c r="H39" s="1104">
        <v>85069.792311847646</v>
      </c>
      <c r="I39" s="1104">
        <v>85069.980161362517</v>
      </c>
      <c r="J39" s="1104">
        <v>86028.882180167289</v>
      </c>
      <c r="K39" s="1104">
        <v>97237.963630871629</v>
      </c>
      <c r="L39" s="1104">
        <v>85070.147930865845</v>
      </c>
      <c r="M39" s="1104">
        <v>86029.055480149967</v>
      </c>
      <c r="N39" s="1104">
        <v>85070.261634114475</v>
      </c>
      <c r="O39" s="1104">
        <f t="shared" ref="O39:O40" si="70">SUM(C39:N39)</f>
        <v>1036843.9574157679</v>
      </c>
      <c r="P39" s="505"/>
      <c r="Q39" s="505"/>
      <c r="R39" s="505"/>
      <c r="S39" s="505"/>
      <c r="T39" s="505"/>
      <c r="U39" s="505"/>
      <c r="V39" s="505"/>
      <c r="W39" s="505"/>
      <c r="X39" s="505"/>
      <c r="Y39" s="505"/>
      <c r="Z39" s="505"/>
      <c r="AA39" s="505"/>
      <c r="AB39" s="505"/>
      <c r="AC39" s="505"/>
      <c r="AD39" s="505"/>
      <c r="AE39" s="505"/>
      <c r="AF39" s="505"/>
      <c r="AG39" s="505"/>
      <c r="AH39" s="505"/>
    </row>
    <row r="40" spans="2:34" ht="12.75" customHeight="1">
      <c r="B40" s="1055" t="s">
        <v>414</v>
      </c>
      <c r="C40" s="1104">
        <v>22067.940234978185</v>
      </c>
      <c r="D40" s="1104">
        <v>17064.322245526622</v>
      </c>
      <c r="E40" s="1104">
        <v>13078.605539132684</v>
      </c>
      <c r="F40" s="1104">
        <v>13111.673848497812</v>
      </c>
      <c r="G40" s="1104">
        <v>12290.557116465223</v>
      </c>
      <c r="H40" s="1104">
        <v>10375.568539000938</v>
      </c>
      <c r="I40" s="1104">
        <v>8716.9965896008871</v>
      </c>
      <c r="J40" s="1104">
        <v>8512.9574330943815</v>
      </c>
      <c r="K40" s="1104">
        <v>6271.4084822954246</v>
      </c>
      <c r="L40" s="1104">
        <v>4745.2268241874426</v>
      </c>
      <c r="M40" s="1104">
        <v>4346.4028584274765</v>
      </c>
      <c r="N40" s="1104">
        <v>2097.3784447564722</v>
      </c>
      <c r="O40" s="1104">
        <f t="shared" si="70"/>
        <v>122679.03815596357</v>
      </c>
      <c r="P40" s="505"/>
      <c r="Q40" s="505"/>
      <c r="R40" s="505"/>
      <c r="S40" s="505"/>
      <c r="T40" s="505"/>
      <c r="U40" s="505"/>
      <c r="V40" s="505"/>
      <c r="W40" s="505"/>
      <c r="X40" s="505"/>
      <c r="Y40" s="505"/>
      <c r="Z40" s="505"/>
      <c r="AA40" s="505"/>
      <c r="AB40" s="505"/>
      <c r="AC40" s="505"/>
      <c r="AD40" s="505"/>
      <c r="AE40" s="505"/>
      <c r="AF40" s="505"/>
      <c r="AG40" s="505"/>
      <c r="AH40" s="505"/>
    </row>
    <row r="41" spans="2:34" ht="12.75" customHeight="1">
      <c r="B41" s="1058"/>
      <c r="C41" s="1105"/>
      <c r="D41" s="1105"/>
      <c r="E41" s="1105"/>
      <c r="F41" s="1105"/>
      <c r="G41" s="1105"/>
      <c r="H41" s="1105"/>
      <c r="I41" s="1105"/>
      <c r="J41" s="1105"/>
      <c r="K41" s="1105"/>
      <c r="L41" s="1105"/>
      <c r="M41" s="1105"/>
      <c r="N41" s="1105"/>
      <c r="O41" s="1105"/>
      <c r="P41" s="505"/>
      <c r="Q41" s="505"/>
      <c r="R41" s="505"/>
      <c r="S41" s="505"/>
      <c r="T41" s="505"/>
      <c r="U41" s="505"/>
      <c r="V41" s="505"/>
      <c r="W41" s="505"/>
      <c r="X41" s="505"/>
      <c r="Y41" s="505"/>
      <c r="Z41" s="505"/>
      <c r="AA41" s="505"/>
      <c r="AB41" s="505"/>
      <c r="AC41" s="505"/>
      <c r="AD41" s="505"/>
      <c r="AE41" s="505"/>
      <c r="AF41" s="505"/>
      <c r="AG41" s="505"/>
      <c r="AH41" s="505"/>
    </row>
    <row r="42" spans="2:34" ht="15.75">
      <c r="B42" s="1055"/>
      <c r="C42" s="1104"/>
      <c r="D42" s="1104"/>
      <c r="E42" s="1104"/>
      <c r="F42" s="1104"/>
      <c r="G42" s="1104"/>
      <c r="H42" s="1104"/>
      <c r="I42" s="1104"/>
      <c r="J42" s="1104"/>
      <c r="K42" s="1104"/>
      <c r="L42" s="1104"/>
      <c r="M42" s="1104"/>
      <c r="N42" s="1104"/>
      <c r="O42" s="1104"/>
      <c r="P42" s="505"/>
      <c r="Q42" s="505"/>
      <c r="R42" s="505"/>
      <c r="S42" s="505"/>
      <c r="T42" s="505"/>
      <c r="U42" s="505"/>
      <c r="V42" s="505"/>
      <c r="W42" s="505"/>
      <c r="X42" s="505"/>
      <c r="Y42" s="505"/>
      <c r="Z42" s="505"/>
      <c r="AA42" s="505"/>
      <c r="AB42" s="505"/>
      <c r="AC42" s="505"/>
      <c r="AD42" s="505"/>
      <c r="AE42" s="505"/>
      <c r="AF42" s="505"/>
      <c r="AG42" s="505"/>
      <c r="AH42" s="505"/>
    </row>
    <row r="43" spans="2:34" ht="12.75" customHeight="1">
      <c r="B43" s="1059" t="s">
        <v>242</v>
      </c>
      <c r="C43" s="1104">
        <f t="shared" ref="C43" si="71">SUM(C44:C45)</f>
        <v>11721.221019999999</v>
      </c>
      <c r="D43" s="1104">
        <f t="shared" ref="D43" si="72">SUM(D44:D45)</f>
        <v>18849.40958</v>
      </c>
      <c r="E43" s="1104">
        <f t="shared" ref="E43" si="73">SUM(E44:E45)</f>
        <v>26787.977310000064</v>
      </c>
      <c r="F43" s="1104">
        <f t="shared" ref="F43" si="74">SUM(F44:F45)</f>
        <v>15836.615269999998</v>
      </c>
      <c r="G43" s="1104">
        <f t="shared" ref="G43" si="75">SUM(G44:G45)</f>
        <v>15629.170169999999</v>
      </c>
      <c r="H43" s="1104">
        <f t="shared" ref="H43" si="76">SUM(H44:H45)</f>
        <v>21618.878240000002</v>
      </c>
      <c r="I43" s="1104">
        <f t="shared" ref="I43" si="77">SUM(I44:I45)</f>
        <v>11641.694879999999</v>
      </c>
      <c r="J43" s="1104">
        <f t="shared" ref="J43" si="78">SUM(J44:J45)</f>
        <v>19886.610430000001</v>
      </c>
      <c r="K43" s="1104">
        <f t="shared" ref="K43" si="79">SUM(K44:K45)</f>
        <v>25708.08094</v>
      </c>
      <c r="L43" s="1104">
        <f t="shared" ref="L43" si="80">SUM(L44:L45)</f>
        <v>15745.85823</v>
      </c>
      <c r="M43" s="1104">
        <f t="shared" ref="M43" si="81">SUM(M44:M45)</f>
        <v>15933.24583</v>
      </c>
      <c r="N43" s="1104">
        <f t="shared" ref="N43" si="82">SUM(N44:N45)</f>
        <v>300075.08825234434</v>
      </c>
      <c r="O43" s="1104">
        <f t="shared" ref="O43" si="83">SUM(O44:O45)</f>
        <v>499433.85015234438</v>
      </c>
      <c r="P43" s="505"/>
      <c r="Q43" s="505"/>
      <c r="R43" s="505"/>
      <c r="S43" s="505"/>
      <c r="T43" s="505"/>
      <c r="U43" s="505"/>
      <c r="V43" s="505"/>
      <c r="W43" s="505"/>
      <c r="X43" s="505"/>
      <c r="Y43" s="505"/>
      <c r="Z43" s="505"/>
      <c r="AA43" s="505"/>
      <c r="AB43" s="505"/>
      <c r="AC43" s="505"/>
      <c r="AD43" s="505"/>
      <c r="AE43" s="505"/>
      <c r="AF43" s="505"/>
      <c r="AG43" s="505"/>
      <c r="AH43" s="505"/>
    </row>
    <row r="44" spans="2:34" ht="12.75" customHeight="1">
      <c r="B44" s="1055" t="s">
        <v>373</v>
      </c>
      <c r="C44" s="1104">
        <v>7965.5448799999995</v>
      </c>
      <c r="D44" s="1104">
        <v>12828.254400000002</v>
      </c>
      <c r="E44" s="1104">
        <v>16563.179650000064</v>
      </c>
      <c r="F44" s="1104">
        <v>10690.85241</v>
      </c>
      <c r="G44" s="1104">
        <v>10727.49821</v>
      </c>
      <c r="H44" s="1104">
        <v>14521.210760000002</v>
      </c>
      <c r="I44" s="1104">
        <v>8211.4783499999994</v>
      </c>
      <c r="J44" s="1104">
        <v>13501.257250000001</v>
      </c>
      <c r="K44" s="1104">
        <v>17375.308489999999</v>
      </c>
      <c r="L44" s="1104">
        <v>11029.14255</v>
      </c>
      <c r="M44" s="1104">
        <v>11313.086879999999</v>
      </c>
      <c r="N44" s="1104">
        <v>293551.16194234433</v>
      </c>
      <c r="O44" s="1104">
        <f t="shared" ref="O44:O45" si="84">SUM(C44:N44)</f>
        <v>428277.97577234439</v>
      </c>
      <c r="P44" s="505"/>
      <c r="Q44" s="505"/>
      <c r="R44" s="505"/>
      <c r="S44" s="505"/>
      <c r="T44" s="505"/>
      <c r="U44" s="505"/>
      <c r="V44" s="505"/>
      <c r="W44" s="505"/>
      <c r="X44" s="505"/>
      <c r="Y44" s="505"/>
      <c r="Z44" s="505"/>
      <c r="AA44" s="505"/>
      <c r="AB44" s="505"/>
      <c r="AC44" s="505"/>
      <c r="AD44" s="505"/>
      <c r="AE44" s="505"/>
      <c r="AF44" s="505"/>
      <c r="AG44" s="505"/>
      <c r="AH44" s="505"/>
    </row>
    <row r="45" spans="2:34" ht="12.75" customHeight="1">
      <c r="B45" s="1055" t="s">
        <v>414</v>
      </c>
      <c r="C45" s="1104">
        <v>3755.6761399999996</v>
      </c>
      <c r="D45" s="1104">
        <v>6021.1551799999997</v>
      </c>
      <c r="E45" s="1104">
        <v>10224.79766</v>
      </c>
      <c r="F45" s="1104">
        <v>5145.7628599999998</v>
      </c>
      <c r="G45" s="1104">
        <v>4901.6719599999997</v>
      </c>
      <c r="H45" s="1104">
        <v>7097.6674800000001</v>
      </c>
      <c r="I45" s="1104">
        <v>3430.2165299999997</v>
      </c>
      <c r="J45" s="1104">
        <v>6385.353180000001</v>
      </c>
      <c r="K45" s="1104">
        <v>8332.7724499999986</v>
      </c>
      <c r="L45" s="1104">
        <v>4716.7156799999993</v>
      </c>
      <c r="M45" s="1104">
        <v>4620.15895</v>
      </c>
      <c r="N45" s="1104">
        <v>6523.9263100000007</v>
      </c>
      <c r="O45" s="1104">
        <f t="shared" si="84"/>
        <v>71155.874379999994</v>
      </c>
      <c r="P45" s="505"/>
      <c r="Q45" s="505"/>
      <c r="R45" s="505"/>
      <c r="S45" s="505"/>
      <c r="T45" s="505"/>
      <c r="U45" s="505"/>
      <c r="V45" s="505"/>
      <c r="W45" s="505"/>
      <c r="X45" s="505"/>
      <c r="Y45" s="505"/>
      <c r="Z45" s="505"/>
      <c r="AA45" s="505"/>
      <c r="AB45" s="505"/>
      <c r="AC45" s="505"/>
      <c r="AD45" s="505"/>
      <c r="AE45" s="505"/>
      <c r="AF45" s="505"/>
      <c r="AG45" s="505"/>
      <c r="AH45" s="505"/>
    </row>
    <row r="46" spans="2:34" ht="12.75" customHeight="1">
      <c r="B46" s="1058"/>
      <c r="C46" s="1105"/>
      <c r="D46" s="1105"/>
      <c r="E46" s="1105"/>
      <c r="F46" s="1105"/>
      <c r="G46" s="1105"/>
      <c r="H46" s="1105"/>
      <c r="I46" s="1105"/>
      <c r="J46" s="1105"/>
      <c r="K46" s="1105"/>
      <c r="L46" s="1105"/>
      <c r="M46" s="1105"/>
      <c r="N46" s="1105"/>
      <c r="O46" s="1105"/>
      <c r="P46" s="505"/>
      <c r="Q46" s="505"/>
      <c r="R46" s="505"/>
      <c r="S46" s="505"/>
      <c r="T46" s="505"/>
      <c r="U46" s="505"/>
      <c r="V46" s="505"/>
      <c r="W46" s="505"/>
      <c r="X46" s="505"/>
      <c r="Y46" s="505"/>
      <c r="Z46" s="505"/>
      <c r="AA46" s="505"/>
      <c r="AB46" s="505"/>
      <c r="AC46" s="505"/>
      <c r="AD46" s="505"/>
      <c r="AE46" s="505"/>
      <c r="AF46" s="505"/>
      <c r="AG46" s="505"/>
      <c r="AH46" s="505"/>
    </row>
    <row r="47" spans="2:34" ht="12.75" customHeight="1">
      <c r="B47" s="1055"/>
      <c r="C47" s="1104"/>
      <c r="D47" s="1104"/>
      <c r="E47" s="1104"/>
      <c r="F47" s="1104"/>
      <c r="G47" s="1104"/>
      <c r="H47" s="1104"/>
      <c r="I47" s="1104"/>
      <c r="J47" s="1104"/>
      <c r="K47" s="1104"/>
      <c r="L47" s="1104"/>
      <c r="M47" s="1104"/>
      <c r="N47" s="1104"/>
      <c r="O47" s="1104"/>
      <c r="P47" s="505"/>
      <c r="Q47" s="505"/>
      <c r="R47" s="505"/>
      <c r="S47" s="505"/>
      <c r="T47" s="505"/>
      <c r="U47" s="505"/>
      <c r="V47" s="505"/>
      <c r="W47" s="505"/>
      <c r="X47" s="505"/>
      <c r="Y47" s="505"/>
      <c r="Z47" s="505"/>
      <c r="AA47" s="505"/>
      <c r="AB47" s="505"/>
      <c r="AC47" s="505"/>
      <c r="AD47" s="505"/>
      <c r="AE47" s="505"/>
      <c r="AF47" s="505"/>
      <c r="AG47" s="505"/>
      <c r="AH47" s="505"/>
    </row>
    <row r="48" spans="2:34" ht="12.75" customHeight="1">
      <c r="B48" s="1059" t="s">
        <v>927</v>
      </c>
      <c r="C48" s="1104">
        <f t="shared" ref="C48" si="85">SUM(C49:C50)</f>
        <v>1579.32864</v>
      </c>
      <c r="D48" s="1104">
        <f t="shared" ref="D48" si="86">SUM(D49:D50)</f>
        <v>16113.894329999999</v>
      </c>
      <c r="E48" s="1104">
        <f t="shared" ref="E48" si="87">SUM(E49:E50)</f>
        <v>1055807.4582933025</v>
      </c>
      <c r="F48" s="1104">
        <f t="shared" ref="F48" si="88">SUM(F49:F50)</f>
        <v>0</v>
      </c>
      <c r="G48" s="1104">
        <f t="shared" ref="G48" si="89">SUM(G49:G50)</f>
        <v>2182.5647300000001</v>
      </c>
      <c r="H48" s="1104">
        <f t="shared" ref="H48" si="90">SUM(H49:H50)</f>
        <v>19183.394890662716</v>
      </c>
      <c r="I48" s="1104">
        <f t="shared" ref="I48" si="91">SUM(I49:I50)</f>
        <v>1533.982</v>
      </c>
      <c r="J48" s="1104">
        <f t="shared" ref="J48" si="92">SUM(J49:J50)</f>
        <v>15566.912269999999</v>
      </c>
      <c r="K48" s="1104">
        <f t="shared" ref="K48" si="93">SUM(K49:K50)</f>
        <v>21745.744312110102</v>
      </c>
      <c r="L48" s="1104">
        <f t="shared" ref="L48" si="94">SUM(L49:L50)</f>
        <v>921.37820999999997</v>
      </c>
      <c r="M48" s="1104">
        <f t="shared" ref="M48" si="95">SUM(M49:M50)</f>
        <v>1179.6446899999999</v>
      </c>
      <c r="N48" s="1104">
        <f t="shared" ref="N48" si="96">SUM(N49:N50)</f>
        <v>18974.879728807686</v>
      </c>
      <c r="O48" s="1104">
        <f t="shared" ref="O48" si="97">SUM(O49:O50)</f>
        <v>1154789.1820948832</v>
      </c>
      <c r="P48" s="505"/>
      <c r="Q48" s="505"/>
      <c r="R48" s="505"/>
      <c r="S48" s="505"/>
      <c r="T48" s="505"/>
      <c r="U48" s="505"/>
      <c r="V48" s="505"/>
      <c r="W48" s="505"/>
      <c r="X48" s="505"/>
      <c r="Y48" s="505"/>
      <c r="Z48" s="505"/>
      <c r="AA48" s="505"/>
      <c r="AB48" s="505"/>
      <c r="AC48" s="505"/>
      <c r="AD48" s="505"/>
      <c r="AE48" s="505"/>
      <c r="AF48" s="505"/>
      <c r="AG48" s="505"/>
      <c r="AH48" s="505"/>
    </row>
    <row r="49" spans="2:34" ht="12.75" customHeight="1">
      <c r="B49" s="1055" t="s">
        <v>373</v>
      </c>
      <c r="C49" s="1104">
        <v>1579.32864</v>
      </c>
      <c r="D49" s="1104">
        <v>16113.894329999999</v>
      </c>
      <c r="E49" s="1104">
        <v>1034687.2594667575</v>
      </c>
      <c r="F49" s="1104">
        <v>0</v>
      </c>
      <c r="G49" s="1104">
        <v>2182.5647300000001</v>
      </c>
      <c r="H49" s="1104">
        <v>0</v>
      </c>
      <c r="I49" s="1104">
        <v>1533.982</v>
      </c>
      <c r="J49" s="1104">
        <v>15566.912269999999</v>
      </c>
      <c r="K49" s="1104">
        <v>0</v>
      </c>
      <c r="L49" s="1104">
        <v>921.37820999999997</v>
      </c>
      <c r="M49" s="1104">
        <v>1179.6446899999999</v>
      </c>
      <c r="N49" s="1104">
        <v>0</v>
      </c>
      <c r="O49" s="1104">
        <f t="shared" ref="O49:O50" si="98">SUM(C49:N49)</f>
        <v>1073764.9643367575</v>
      </c>
      <c r="P49" s="505"/>
      <c r="Q49" s="505"/>
      <c r="R49" s="505"/>
      <c r="S49" s="505"/>
      <c r="T49" s="505"/>
      <c r="U49" s="505"/>
      <c r="V49" s="505"/>
      <c r="W49" s="505"/>
      <c r="X49" s="505"/>
      <c r="Y49" s="505"/>
      <c r="Z49" s="505"/>
      <c r="AA49" s="505"/>
      <c r="AB49" s="505"/>
      <c r="AC49" s="505"/>
      <c r="AD49" s="505"/>
      <c r="AE49" s="505"/>
      <c r="AF49" s="505"/>
      <c r="AG49" s="505"/>
      <c r="AH49" s="505"/>
    </row>
    <row r="50" spans="2:34" ht="12.75" customHeight="1">
      <c r="B50" s="1055" t="s">
        <v>414</v>
      </c>
      <c r="C50" s="1104">
        <v>0</v>
      </c>
      <c r="D50" s="1104">
        <v>0</v>
      </c>
      <c r="E50" s="1104">
        <v>21120.198826545016</v>
      </c>
      <c r="F50" s="1104">
        <v>0</v>
      </c>
      <c r="G50" s="1104">
        <v>0</v>
      </c>
      <c r="H50" s="1104">
        <v>19183.394890662716</v>
      </c>
      <c r="I50" s="1104">
        <v>0</v>
      </c>
      <c r="J50" s="1104">
        <v>0</v>
      </c>
      <c r="K50" s="1104">
        <v>21745.744312110102</v>
      </c>
      <c r="L50" s="1104">
        <v>0</v>
      </c>
      <c r="M50" s="1104">
        <v>0</v>
      </c>
      <c r="N50" s="1104">
        <v>18974.879728807686</v>
      </c>
      <c r="O50" s="1104">
        <f t="shared" si="98"/>
        <v>81024.217758125524</v>
      </c>
      <c r="P50" s="505"/>
      <c r="Q50" s="505"/>
      <c r="R50" s="505"/>
      <c r="S50" s="505"/>
      <c r="T50" s="505"/>
      <c r="U50" s="505"/>
      <c r="V50" s="505"/>
      <c r="W50" s="505"/>
      <c r="X50" s="505"/>
      <c r="Y50" s="505"/>
      <c r="Z50" s="505"/>
      <c r="AA50" s="505"/>
      <c r="AB50" s="505"/>
      <c r="AC50" s="505"/>
      <c r="AD50" s="505"/>
      <c r="AE50" s="505"/>
      <c r="AF50" s="505"/>
      <c r="AG50" s="505"/>
      <c r="AH50" s="505"/>
    </row>
    <row r="51" spans="2:34" ht="12.75" customHeight="1">
      <c r="B51" s="1058"/>
      <c r="C51" s="1105"/>
      <c r="D51" s="1105"/>
      <c r="E51" s="1105"/>
      <c r="F51" s="1105"/>
      <c r="G51" s="1105"/>
      <c r="H51" s="1105"/>
      <c r="I51" s="1105"/>
      <c r="J51" s="1105"/>
      <c r="K51" s="1105"/>
      <c r="L51" s="1105"/>
      <c r="M51" s="1105"/>
      <c r="N51" s="1105"/>
      <c r="O51" s="1105"/>
      <c r="P51" s="505"/>
      <c r="Q51" s="505"/>
      <c r="R51" s="505"/>
      <c r="S51" s="505"/>
      <c r="T51" s="505"/>
      <c r="U51" s="505"/>
      <c r="V51" s="505"/>
      <c r="W51" s="505"/>
      <c r="X51" s="505"/>
      <c r="Y51" s="505"/>
      <c r="Z51" s="505"/>
      <c r="AA51" s="505"/>
      <c r="AB51" s="505"/>
      <c r="AC51" s="505"/>
      <c r="AD51" s="505"/>
      <c r="AE51" s="505"/>
      <c r="AF51" s="505"/>
      <c r="AG51" s="505"/>
      <c r="AH51" s="505"/>
    </row>
    <row r="52" spans="2:34" ht="15.75">
      <c r="B52" s="1059"/>
      <c r="C52" s="1104"/>
      <c r="D52" s="1104"/>
      <c r="E52" s="1104"/>
      <c r="F52" s="1104"/>
      <c r="G52" s="1104"/>
      <c r="H52" s="1104"/>
      <c r="I52" s="1104"/>
      <c r="J52" s="1104"/>
      <c r="K52" s="1104"/>
      <c r="L52" s="1104"/>
      <c r="M52" s="1104"/>
      <c r="N52" s="1104"/>
      <c r="O52" s="1104"/>
      <c r="P52" s="505"/>
      <c r="Q52" s="505"/>
      <c r="R52" s="505"/>
      <c r="S52" s="505"/>
      <c r="T52" s="505"/>
      <c r="U52" s="505"/>
      <c r="V52" s="505"/>
      <c r="W52" s="505"/>
      <c r="X52" s="505"/>
      <c r="Y52" s="505"/>
      <c r="Z52" s="505"/>
      <c r="AA52" s="505"/>
      <c r="AB52" s="505"/>
      <c r="AC52" s="505"/>
      <c r="AD52" s="505"/>
      <c r="AE52" s="505"/>
      <c r="AF52" s="505"/>
      <c r="AG52" s="505"/>
      <c r="AH52" s="505"/>
    </row>
    <row r="53" spans="2:34" ht="12.75" customHeight="1">
      <c r="B53" s="1054" t="s">
        <v>239</v>
      </c>
      <c r="C53" s="1104">
        <f t="shared" ref="C53" si="99">SUM(C54:C55)</f>
        <v>126181.37310570215</v>
      </c>
      <c r="D53" s="1104">
        <f t="shared" ref="D53" si="100">SUM(D54:D55)</f>
        <v>252362.7462114043</v>
      </c>
      <c r="E53" s="1104">
        <f t="shared" ref="E53" si="101">SUM(E54:E55)</f>
        <v>1671903.1936505535</v>
      </c>
      <c r="F53" s="1104">
        <f t="shared" ref="F53" si="102">SUM(F54:F55)</f>
        <v>867496.94010170223</v>
      </c>
      <c r="G53" s="1104">
        <f t="shared" ref="G53" si="103">SUM(G54:G55)</f>
        <v>2627727.0949262464</v>
      </c>
      <c r="H53" s="1104">
        <f t="shared" ref="H53" si="104">SUM(H54:H55)</f>
        <v>2949489.5963457869</v>
      </c>
      <c r="I53" s="1104">
        <f t="shared" ref="I53" si="105">SUM(I54:I55)</f>
        <v>1369067.8981968681</v>
      </c>
      <c r="J53" s="1104">
        <f t="shared" ref="J53" si="106">SUM(J54:J55)</f>
        <v>782324.5132553532</v>
      </c>
      <c r="K53" s="1104">
        <f t="shared" ref="K53" si="107">SUM(K54:K55)</f>
        <v>1714804.8605064922</v>
      </c>
      <c r="L53" s="1104">
        <f t="shared" ref="L53" si="108">SUM(L54:L55)</f>
        <v>844153.38607714721</v>
      </c>
      <c r="M53" s="1104">
        <f t="shared" ref="M53" si="109">SUM(M54:M55)</f>
        <v>3280715.7007482559</v>
      </c>
      <c r="N53" s="1104">
        <f t="shared" ref="N53" si="110">SUM(N54:N55)</f>
        <v>5300879.4841705477</v>
      </c>
      <c r="O53" s="1104">
        <f t="shared" ref="O53" si="111">SUM(O54:O55)</f>
        <v>21787106.78729606</v>
      </c>
      <c r="P53" s="505"/>
      <c r="Q53" s="505"/>
      <c r="R53" s="505"/>
      <c r="S53" s="505"/>
      <c r="T53" s="505"/>
      <c r="U53" s="505"/>
      <c r="V53" s="505"/>
      <c r="W53" s="505"/>
      <c r="X53" s="505"/>
      <c r="Y53" s="505"/>
      <c r="Z53" s="505"/>
      <c r="AA53" s="505"/>
      <c r="AB53" s="505"/>
      <c r="AC53" s="505"/>
      <c r="AD53" s="505"/>
      <c r="AE53" s="505"/>
      <c r="AF53" s="505"/>
      <c r="AG53" s="505"/>
      <c r="AH53" s="505"/>
    </row>
    <row r="54" spans="2:34" ht="12.75" customHeight="1">
      <c r="B54" s="1055" t="s">
        <v>373</v>
      </c>
      <c r="C54" s="1104">
        <v>126181.37310570215</v>
      </c>
      <c r="D54" s="1104">
        <v>252362.7462114043</v>
      </c>
      <c r="E54" s="1104">
        <v>1671903.1936505535</v>
      </c>
      <c r="F54" s="1104">
        <v>867496.94010170223</v>
      </c>
      <c r="G54" s="1104">
        <v>2627727.0949262464</v>
      </c>
      <c r="H54" s="1104">
        <v>2949489.5963457869</v>
      </c>
      <c r="I54" s="1104">
        <v>1369067.8981968681</v>
      </c>
      <c r="J54" s="1104">
        <v>782324.5132553532</v>
      </c>
      <c r="K54" s="1104">
        <v>1714804.8605064922</v>
      </c>
      <c r="L54" s="1104">
        <v>844153.38607714721</v>
      </c>
      <c r="M54" s="1104">
        <v>3280715.7007482559</v>
      </c>
      <c r="N54" s="1104">
        <v>5300879.4841705477</v>
      </c>
      <c r="O54" s="1104">
        <f t="shared" ref="O54:O55" si="112">SUM(C54:N54)</f>
        <v>21787106.78729606</v>
      </c>
      <c r="P54" s="505"/>
      <c r="Q54" s="505"/>
      <c r="R54" s="505"/>
      <c r="S54" s="505"/>
      <c r="T54" s="505"/>
      <c r="U54" s="505"/>
      <c r="V54" s="505"/>
      <c r="W54" s="505"/>
      <c r="X54" s="505"/>
      <c r="Y54" s="505"/>
      <c r="Z54" s="505"/>
      <c r="AA54" s="505"/>
      <c r="AB54" s="505"/>
      <c r="AC54" s="505"/>
      <c r="AD54" s="505"/>
      <c r="AE54" s="505"/>
      <c r="AF54" s="505"/>
      <c r="AG54" s="505"/>
      <c r="AH54" s="505"/>
    </row>
    <row r="55" spans="2:34" ht="12.75" customHeight="1">
      <c r="B55" s="1055" t="s">
        <v>414</v>
      </c>
      <c r="C55" s="1104">
        <v>0</v>
      </c>
      <c r="D55" s="1104">
        <v>0</v>
      </c>
      <c r="E55" s="1104">
        <v>0</v>
      </c>
      <c r="F55" s="1104">
        <v>0</v>
      </c>
      <c r="G55" s="1104">
        <v>0</v>
      </c>
      <c r="H55" s="1104">
        <v>0</v>
      </c>
      <c r="I55" s="1104">
        <v>0</v>
      </c>
      <c r="J55" s="1104">
        <v>0</v>
      </c>
      <c r="K55" s="1104">
        <v>0</v>
      </c>
      <c r="L55" s="1104">
        <v>0</v>
      </c>
      <c r="M55" s="1104">
        <v>0</v>
      </c>
      <c r="N55" s="1104">
        <v>0</v>
      </c>
      <c r="O55" s="1104">
        <f t="shared" si="112"/>
        <v>0</v>
      </c>
      <c r="P55" s="505"/>
      <c r="Q55" s="505"/>
      <c r="R55" s="505"/>
      <c r="S55" s="505"/>
      <c r="T55" s="505"/>
      <c r="U55" s="505"/>
      <c r="V55" s="505"/>
      <c r="W55" s="505"/>
      <c r="X55" s="505"/>
      <c r="Y55" s="505"/>
      <c r="Z55" s="505"/>
      <c r="AA55" s="505"/>
      <c r="AB55" s="505"/>
      <c r="AC55" s="505"/>
      <c r="AD55" s="505"/>
      <c r="AE55" s="505"/>
      <c r="AF55" s="505"/>
      <c r="AG55" s="505"/>
      <c r="AH55" s="505"/>
    </row>
    <row r="56" spans="2:34" ht="12.75" customHeight="1" thickBot="1">
      <c r="B56" s="1060"/>
      <c r="C56" s="1067"/>
      <c r="D56" s="1067"/>
      <c r="E56" s="1067"/>
      <c r="F56" s="1067"/>
      <c r="G56" s="1067"/>
      <c r="H56" s="1067"/>
      <c r="I56" s="1067"/>
      <c r="J56" s="1067"/>
      <c r="K56" s="1067"/>
      <c r="L56" s="1067"/>
      <c r="M56" s="1067"/>
      <c r="N56" s="1067"/>
      <c r="O56" s="1067"/>
      <c r="P56" s="505"/>
      <c r="Q56" s="505"/>
      <c r="R56" s="505"/>
      <c r="S56" s="505"/>
      <c r="T56" s="505"/>
      <c r="U56" s="505"/>
      <c r="V56" s="505"/>
      <c r="W56" s="505"/>
      <c r="X56" s="505"/>
      <c r="Y56" s="505"/>
      <c r="Z56" s="505"/>
      <c r="AA56" s="505"/>
      <c r="AB56" s="505"/>
      <c r="AC56" s="505"/>
      <c r="AD56" s="505"/>
      <c r="AE56" s="505"/>
      <c r="AF56" s="505"/>
      <c r="AG56" s="505"/>
      <c r="AH56" s="505"/>
    </row>
    <row r="57" spans="2:34" ht="12" customHeight="1" thickTop="1">
      <c r="B57" s="1061"/>
      <c r="C57" s="1068"/>
      <c r="D57" s="1068"/>
      <c r="E57" s="1068"/>
      <c r="F57" s="1068"/>
      <c r="G57" s="1068"/>
      <c r="H57" s="1068"/>
      <c r="I57" s="1068"/>
      <c r="J57" s="1068"/>
      <c r="K57" s="1068"/>
      <c r="L57" s="1068"/>
      <c r="M57" s="1068"/>
      <c r="N57" s="1068"/>
      <c r="O57" s="1068"/>
      <c r="P57" s="505"/>
      <c r="Q57" s="505"/>
      <c r="R57" s="505"/>
      <c r="S57" s="505"/>
      <c r="T57" s="505"/>
      <c r="U57" s="505"/>
      <c r="V57" s="505"/>
      <c r="W57" s="505"/>
      <c r="X57" s="505"/>
      <c r="Y57" s="505"/>
      <c r="Z57" s="505"/>
      <c r="AA57" s="505"/>
      <c r="AB57" s="505"/>
      <c r="AC57" s="505"/>
      <c r="AD57" s="505"/>
      <c r="AE57" s="505"/>
      <c r="AF57" s="505"/>
      <c r="AG57" s="505"/>
      <c r="AH57" s="505"/>
    </row>
    <row r="58" spans="2:34" ht="15.75">
      <c r="B58" s="1062" t="s">
        <v>518</v>
      </c>
      <c r="C58" s="1069">
        <f>SUM(C59:C60)</f>
        <v>2877874.9622068247</v>
      </c>
      <c r="D58" s="1069">
        <f t="shared" ref="D58:O58" si="113">SUM(D59:D60)</f>
        <v>7027545.9220556086</v>
      </c>
      <c r="E58" s="1069">
        <f t="shared" si="113"/>
        <v>11987647.940069627</v>
      </c>
      <c r="F58" s="1069">
        <f t="shared" si="113"/>
        <v>11304825.360427963</v>
      </c>
      <c r="G58" s="1069">
        <f t="shared" si="113"/>
        <v>6965968.8036774993</v>
      </c>
      <c r="H58" s="1069">
        <f t="shared" si="113"/>
        <v>9163746.2005265933</v>
      </c>
      <c r="I58" s="1069">
        <f t="shared" si="113"/>
        <v>2139150.7512053414</v>
      </c>
      <c r="J58" s="1069">
        <f t="shared" si="113"/>
        <v>1211402.3341336949</v>
      </c>
      <c r="K58" s="1069">
        <f t="shared" si="113"/>
        <v>5036170.2963273991</v>
      </c>
      <c r="L58" s="1069">
        <f t="shared" si="113"/>
        <v>3260757.0639757132</v>
      </c>
      <c r="M58" s="1069">
        <f t="shared" si="113"/>
        <v>5200682.4961286932</v>
      </c>
      <c r="N58" s="1069">
        <f t="shared" si="113"/>
        <v>14160377.732956761</v>
      </c>
      <c r="O58" s="1069">
        <f t="shared" si="113"/>
        <v>80336149.863691717</v>
      </c>
      <c r="P58" s="505"/>
      <c r="Q58" s="505"/>
      <c r="R58" s="505"/>
      <c r="S58" s="505"/>
      <c r="T58" s="505"/>
      <c r="U58" s="505"/>
      <c r="V58" s="505"/>
      <c r="W58" s="505"/>
      <c r="X58" s="505"/>
      <c r="Y58" s="505"/>
      <c r="Z58" s="505"/>
      <c r="AA58" s="505"/>
      <c r="AB58" s="505"/>
      <c r="AC58" s="505"/>
      <c r="AD58" s="505"/>
      <c r="AE58" s="505"/>
      <c r="AF58" s="505"/>
      <c r="AG58" s="505"/>
      <c r="AH58" s="505"/>
    </row>
    <row r="59" spans="2:34" ht="15.75">
      <c r="B59" s="1063" t="s">
        <v>373</v>
      </c>
      <c r="C59" s="1068">
        <v>2559185.7988020033</v>
      </c>
      <c r="D59" s="1068">
        <v>6683879.2951566689</v>
      </c>
      <c r="E59" s="1068">
        <v>10253187.921212198</v>
      </c>
      <c r="F59" s="1068">
        <v>9539879.0650955196</v>
      </c>
      <c r="G59" s="1068">
        <v>6001487.9310951205</v>
      </c>
      <c r="H59" s="1068">
        <v>6574957.3861660222</v>
      </c>
      <c r="I59" s="1068">
        <v>1871465.521245904</v>
      </c>
      <c r="J59" s="1068">
        <v>1051320.6355539879</v>
      </c>
      <c r="K59" s="1068">
        <v>3562850.85893609</v>
      </c>
      <c r="L59" s="1068">
        <v>1749735.4910261875</v>
      </c>
      <c r="M59" s="1068">
        <v>4544293.3090456966</v>
      </c>
      <c r="N59" s="1068">
        <v>11730268.784356151</v>
      </c>
      <c r="O59" s="1068">
        <f>SUM(C59:N59)</f>
        <v>66122511.997691542</v>
      </c>
      <c r="P59" s="505"/>
      <c r="Q59" s="505"/>
      <c r="R59" s="505"/>
      <c r="S59" s="505"/>
      <c r="T59" s="505"/>
      <c r="U59" s="505"/>
      <c r="V59" s="505"/>
      <c r="W59" s="505"/>
      <c r="X59" s="505"/>
      <c r="Y59" s="505"/>
      <c r="Z59" s="505"/>
      <c r="AA59" s="505"/>
      <c r="AB59" s="505"/>
      <c r="AC59" s="505"/>
      <c r="AD59" s="505"/>
      <c r="AE59" s="505"/>
      <c r="AF59" s="505"/>
      <c r="AG59" s="505"/>
      <c r="AH59" s="505"/>
    </row>
    <row r="60" spans="2:34" ht="15.75">
      <c r="B60" s="1063" t="s">
        <v>414</v>
      </c>
      <c r="C60" s="1068">
        <v>318689.16340482159</v>
      </c>
      <c r="D60" s="1068">
        <v>343666.62689893931</v>
      </c>
      <c r="E60" s="1068">
        <v>1734460.0188574297</v>
      </c>
      <c r="F60" s="1068">
        <v>1764946.2953324437</v>
      </c>
      <c r="G60" s="1068">
        <v>964480.87258237845</v>
      </c>
      <c r="H60" s="1068">
        <v>2588788.8143605706</v>
      </c>
      <c r="I60" s="1068">
        <v>267685.22995943727</v>
      </c>
      <c r="J60" s="1068">
        <v>160081.69857970695</v>
      </c>
      <c r="K60" s="1068">
        <v>1473319.4373913093</v>
      </c>
      <c r="L60" s="1068">
        <v>1511021.5729495257</v>
      </c>
      <c r="M60" s="1068">
        <v>656389.18708299659</v>
      </c>
      <c r="N60" s="1068">
        <v>2430108.9486006103</v>
      </c>
      <c r="O60" s="1068">
        <f>SUM(C60:N60)</f>
        <v>14213637.866000172</v>
      </c>
      <c r="P60" s="505"/>
      <c r="Q60" s="505"/>
      <c r="R60" s="505"/>
      <c r="S60" s="505"/>
      <c r="T60" s="505"/>
      <c r="U60" s="505"/>
      <c r="V60" s="505"/>
      <c r="W60" s="505"/>
      <c r="X60" s="505"/>
      <c r="Y60" s="505"/>
      <c r="Z60" s="505"/>
      <c r="AA60" s="505"/>
      <c r="AB60" s="505"/>
      <c r="AC60" s="505"/>
      <c r="AD60" s="505"/>
      <c r="AE60" s="505"/>
      <c r="AF60" s="505"/>
      <c r="AG60" s="505"/>
      <c r="AH60" s="505"/>
    </row>
    <row r="61" spans="2:34" ht="10.5" customHeight="1" thickBot="1">
      <c r="B61" s="176"/>
      <c r="C61" s="1070"/>
      <c r="D61" s="1070"/>
      <c r="E61" s="1070"/>
      <c r="F61" s="1070"/>
      <c r="G61" s="1070"/>
      <c r="H61" s="1070"/>
      <c r="I61" s="1070"/>
      <c r="J61" s="1070"/>
      <c r="K61" s="1070"/>
      <c r="L61" s="1070"/>
      <c r="M61" s="1070"/>
      <c r="N61" s="1070"/>
      <c r="O61" s="1070"/>
      <c r="P61" s="1276"/>
      <c r="Q61" s="1276"/>
      <c r="R61" s="1276"/>
      <c r="S61" s="1276"/>
      <c r="T61" s="1276"/>
      <c r="U61" s="1276"/>
      <c r="V61" s="1276"/>
      <c r="W61" s="1276"/>
      <c r="X61" s="1276"/>
      <c r="Y61" s="1276"/>
      <c r="Z61" s="1276"/>
      <c r="AA61" s="1276"/>
      <c r="AB61" s="1276"/>
      <c r="AC61" s="1276"/>
    </row>
    <row r="62" spans="2:34" ht="16.5" thickTop="1">
      <c r="B62" s="972"/>
      <c r="C62" s="506"/>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row>
    <row r="63" spans="2:34" ht="12.75" customHeight="1">
      <c r="B63" s="519" t="s">
        <v>540</v>
      </c>
      <c r="C63" s="973"/>
      <c r="D63" s="973"/>
      <c r="E63" s="973"/>
      <c r="F63" s="973"/>
      <c r="G63" s="973"/>
      <c r="H63" s="973"/>
      <c r="I63" s="973"/>
      <c r="J63" s="974"/>
      <c r="K63" s="974"/>
      <c r="L63" s="974"/>
      <c r="M63" s="974"/>
      <c r="N63" s="974"/>
      <c r="O63" s="974"/>
      <c r="P63" s="974"/>
      <c r="Q63" s="974"/>
      <c r="R63" s="974"/>
      <c r="S63" s="974"/>
      <c r="T63" s="974"/>
      <c r="U63" s="974"/>
      <c r="V63" s="974"/>
      <c r="W63" s="974"/>
      <c r="X63" s="974"/>
      <c r="Y63" s="974"/>
      <c r="Z63" s="974"/>
      <c r="AA63" s="974"/>
      <c r="AB63" s="974"/>
      <c r="AC63" s="974"/>
    </row>
    <row r="64" spans="2:34" ht="15.75">
      <c r="B64" s="363"/>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row>
    <row r="65" spans="3:29" ht="15.75"/>
    <row r="66" spans="3:29" ht="15.75"/>
    <row r="67" spans="3:29" ht="15.7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row>
    <row r="68" spans="3:29" ht="15.7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row>
    <row r="69" spans="3:29" ht="15.7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row>
    <row r="70" spans="3:29" ht="15.75"/>
    <row r="71" spans="3:29" ht="15.75"/>
    <row r="72" spans="3:29" ht="15.75"/>
    <row r="73" spans="3:29" ht="15.75"/>
    <row r="74" spans="3:29" ht="15.75"/>
    <row r="75" spans="3:29" ht="15.75"/>
    <row r="76" spans="3:29" ht="15.75"/>
  </sheetData>
  <mergeCells count="5">
    <mergeCell ref="B5:O5"/>
    <mergeCell ref="B6:O6"/>
    <mergeCell ref="B7:O7"/>
    <mergeCell ref="B10:B11"/>
    <mergeCell ref="C10:N10"/>
  </mergeCells>
  <hyperlinks>
    <hyperlink ref="A1" location="INDICE!A1" display="Indice"/>
  </hyperlinks>
  <printOptions horizontalCentered="1"/>
  <pageMargins left="0" right="0" top="0" bottom="0" header="0" footer="0"/>
  <pageSetup paperSize="9" scale="46" orientation="landscape" r:id="rId1"/>
  <headerFooter scaleWithDoc="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45"/>
  <sheetViews>
    <sheetView showGridLines="0" view="pageBreakPreview" zoomScale="85"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188" customWidth="1"/>
    <col min="2" max="2" width="52.85546875" style="733" bestFit="1" customWidth="1"/>
    <col min="3" max="14" width="11.42578125" style="29"/>
    <col min="15" max="15" width="9.5703125" style="29" bestFit="1" customWidth="1"/>
    <col min="16" max="16" width="11" style="733" bestFit="1" customWidth="1"/>
    <col min="17" max="17" width="12.5703125" style="733" bestFit="1" customWidth="1"/>
    <col min="18" max="18" width="11" style="733" bestFit="1" customWidth="1"/>
    <col min="19" max="19" width="12.5703125" style="733" bestFit="1" customWidth="1"/>
    <col min="20" max="16384" width="11.42578125" style="733"/>
  </cols>
  <sheetData>
    <row r="1" spans="1:26">
      <c r="A1" s="149" t="s">
        <v>302</v>
      </c>
      <c r="B1" s="29"/>
    </row>
    <row r="2" spans="1:26" ht="14.25">
      <c r="A2" s="42"/>
      <c r="B2" s="3" t="s">
        <v>866</v>
      </c>
      <c r="C2" s="22"/>
      <c r="D2" s="22"/>
      <c r="E2" s="22"/>
      <c r="F2" s="22"/>
      <c r="G2" s="22"/>
      <c r="H2" s="22"/>
      <c r="I2" s="22"/>
      <c r="J2" s="22"/>
      <c r="K2" s="22"/>
      <c r="L2" s="22"/>
      <c r="M2" s="22"/>
      <c r="N2" s="22"/>
      <c r="O2" s="150"/>
    </row>
    <row r="3" spans="1:26" ht="14.25">
      <c r="A3" s="42"/>
      <c r="B3" s="21" t="s">
        <v>208</v>
      </c>
      <c r="C3" s="22"/>
      <c r="D3" s="22"/>
      <c r="E3" s="22"/>
      <c r="F3" s="22"/>
      <c r="G3" s="22"/>
      <c r="H3" s="22"/>
      <c r="I3" s="22"/>
      <c r="J3" s="22"/>
      <c r="K3" s="22"/>
      <c r="L3" s="22"/>
      <c r="M3" s="22"/>
      <c r="N3" s="22"/>
      <c r="O3" s="150"/>
    </row>
    <row r="4" spans="1:26" s="33" customFormat="1" ht="13.5" thickBot="1">
      <c r="A4" s="42"/>
      <c r="B4" s="150"/>
      <c r="C4" s="150"/>
      <c r="D4" s="150"/>
      <c r="E4" s="150"/>
      <c r="F4" s="150"/>
      <c r="G4" s="150"/>
      <c r="H4" s="150"/>
      <c r="I4" s="150"/>
      <c r="J4" s="150"/>
      <c r="K4" s="150"/>
      <c r="L4" s="150"/>
      <c r="M4" s="150"/>
      <c r="N4" s="150"/>
      <c r="O4" s="150"/>
    </row>
    <row r="5" spans="1:26" s="33" customFormat="1" ht="23.25" thickBot="1">
      <c r="A5" s="42"/>
      <c r="B5" s="1423" t="s">
        <v>584</v>
      </c>
      <c r="C5" s="1424"/>
      <c r="D5" s="1424"/>
      <c r="E5" s="1424"/>
      <c r="F5" s="1424"/>
      <c r="G5" s="1424"/>
      <c r="H5" s="1424"/>
      <c r="I5" s="1424"/>
      <c r="J5" s="1424"/>
      <c r="K5" s="1424"/>
      <c r="L5" s="1424"/>
      <c r="M5" s="1424"/>
      <c r="N5" s="1424"/>
      <c r="O5" s="1424"/>
      <c r="Q5" s="1102"/>
    </row>
    <row r="6" spans="1:26" s="33" customFormat="1">
      <c r="A6" s="42"/>
      <c r="B6" s="28"/>
      <c r="C6" s="28"/>
      <c r="D6" s="28"/>
      <c r="E6" s="28"/>
      <c r="F6" s="28"/>
      <c r="G6" s="28"/>
      <c r="H6" s="28"/>
      <c r="I6" s="28"/>
      <c r="J6" s="28"/>
      <c r="K6" s="28"/>
      <c r="L6" s="28"/>
      <c r="M6" s="28"/>
      <c r="N6" s="28"/>
      <c r="O6" s="28"/>
    </row>
    <row r="7" spans="1:26" s="33" customFormat="1" ht="13.5" thickBot="1">
      <c r="A7" s="42"/>
      <c r="B7" s="792" t="s">
        <v>890</v>
      </c>
      <c r="C7" s="28"/>
      <c r="D7" s="28"/>
      <c r="E7" s="28"/>
      <c r="F7" s="28"/>
      <c r="G7" s="28"/>
      <c r="H7" s="28"/>
      <c r="I7" s="28"/>
      <c r="J7" s="28"/>
      <c r="K7" s="28"/>
      <c r="L7" s="28"/>
      <c r="M7" s="28"/>
      <c r="N7" s="28"/>
      <c r="O7" s="117"/>
    </row>
    <row r="8" spans="1:26" s="33" customFormat="1" ht="14.25" thickTop="1" thickBot="1">
      <c r="A8" s="42"/>
      <c r="B8" s="735"/>
      <c r="C8" s="735">
        <v>42736</v>
      </c>
      <c r="D8" s="735">
        <v>42767</v>
      </c>
      <c r="E8" s="735">
        <v>42795</v>
      </c>
      <c r="F8" s="735">
        <v>42826</v>
      </c>
      <c r="G8" s="735">
        <v>42856</v>
      </c>
      <c r="H8" s="735">
        <v>42887</v>
      </c>
      <c r="I8" s="735">
        <v>42917</v>
      </c>
      <c r="J8" s="735">
        <v>42948</v>
      </c>
      <c r="K8" s="735">
        <v>42979</v>
      </c>
      <c r="L8" s="735">
        <v>43009</v>
      </c>
      <c r="M8" s="735">
        <v>43040</v>
      </c>
      <c r="N8" s="735">
        <v>43070</v>
      </c>
      <c r="O8" s="174">
        <v>2017</v>
      </c>
    </row>
    <row r="9" spans="1:26" s="33" customFormat="1" ht="14.25" thickTop="1" thickBot="1">
      <c r="A9" s="42"/>
      <c r="B9" s="28"/>
      <c r="C9" s="28"/>
      <c r="D9" s="28"/>
      <c r="E9" s="28"/>
      <c r="F9" s="28"/>
      <c r="G9" s="28"/>
      <c r="H9" s="28"/>
      <c r="I9" s="28"/>
      <c r="J9" s="28"/>
      <c r="K9" s="28"/>
      <c r="L9" s="484"/>
      <c r="M9" s="484"/>
      <c r="N9" s="484"/>
      <c r="O9" s="484"/>
      <c r="P9" s="484"/>
    </row>
    <row r="10" spans="1:26" s="33" customFormat="1" ht="13.5" thickBot="1">
      <c r="A10" s="42"/>
      <c r="B10" s="1425" t="s">
        <v>725</v>
      </c>
      <c r="C10" s="1426"/>
      <c r="D10" s="1426"/>
      <c r="E10" s="1426"/>
      <c r="F10" s="1426"/>
      <c r="G10" s="1426"/>
      <c r="H10" s="1426"/>
      <c r="I10" s="1426"/>
      <c r="J10" s="1426"/>
      <c r="K10" s="1426"/>
      <c r="L10" s="1426"/>
      <c r="M10" s="1426"/>
      <c r="N10" s="1426"/>
      <c r="O10" s="1426"/>
    </row>
    <row r="11" spans="1:26" s="738" customFormat="1" ht="13.5" thickBot="1">
      <c r="A11" s="736"/>
      <c r="B11" s="737"/>
      <c r="C11" s="752"/>
      <c r="D11" s="752"/>
      <c r="E11" s="752"/>
      <c r="F11" s="752"/>
      <c r="G11" s="752"/>
      <c r="H11" s="752"/>
      <c r="I11" s="752"/>
      <c r="J11" s="752"/>
      <c r="K11" s="752"/>
      <c r="L11" s="752"/>
      <c r="M11" s="752"/>
      <c r="N11" s="752"/>
      <c r="O11" s="752"/>
    </row>
    <row r="12" spans="1:26" ht="15" thickBot="1">
      <c r="B12" s="152" t="s">
        <v>94</v>
      </c>
      <c r="C12" s="153">
        <f>SUM(C13:C14)</f>
        <v>2559.1857988020029</v>
      </c>
      <c r="D12" s="153">
        <f t="shared" ref="D12:O12" si="0">SUM(D13:D14)</f>
        <v>6683.8792951566684</v>
      </c>
      <c r="E12" s="153">
        <f t="shared" si="0"/>
        <v>10253.187921212198</v>
      </c>
      <c r="F12" s="153">
        <f t="shared" si="0"/>
        <v>9539.8790650955179</v>
      </c>
      <c r="G12" s="153">
        <f t="shared" si="0"/>
        <v>6001.4879310951201</v>
      </c>
      <c r="H12" s="153">
        <f t="shared" si="0"/>
        <v>6574.9573861660228</v>
      </c>
      <c r="I12" s="153">
        <f t="shared" si="0"/>
        <v>1871.465521245904</v>
      </c>
      <c r="J12" s="153">
        <f t="shared" si="0"/>
        <v>1051.3206355539878</v>
      </c>
      <c r="K12" s="153">
        <f t="shared" si="0"/>
        <v>3562.8508589360899</v>
      </c>
      <c r="L12" s="153">
        <f t="shared" si="0"/>
        <v>1749.7354910261874</v>
      </c>
      <c r="M12" s="153">
        <f t="shared" si="0"/>
        <v>4544.2933090456963</v>
      </c>
      <c r="N12" s="153">
        <f t="shared" si="0"/>
        <v>11730.268784356147</v>
      </c>
      <c r="O12" s="153">
        <f t="shared" si="0"/>
        <v>66122.511997691545</v>
      </c>
      <c r="P12" s="625"/>
      <c r="Q12" s="625"/>
      <c r="R12" s="625"/>
      <c r="S12" s="625"/>
      <c r="T12" s="625"/>
      <c r="U12" s="625"/>
      <c r="V12" s="625"/>
      <c r="W12" s="625"/>
      <c r="X12" s="625"/>
      <c r="Y12" s="625"/>
      <c r="Z12" s="625"/>
    </row>
    <row r="13" spans="1:26" ht="13.5">
      <c r="A13" s="42"/>
      <c r="B13" s="1214" t="s">
        <v>95</v>
      </c>
      <c r="C13" s="1215">
        <v>1844.0279780000001</v>
      </c>
      <c r="D13" s="1215">
        <v>4138.4605030123403</v>
      </c>
      <c r="E13" s="1215">
        <v>7107.2821516996382</v>
      </c>
      <c r="F13" s="1215">
        <v>2345.6503050675574</v>
      </c>
      <c r="G13" s="1215">
        <v>1808.5116940218923</v>
      </c>
      <c r="H13" s="1215">
        <v>2510.3873866888371</v>
      </c>
      <c r="I13" s="1215">
        <v>1542.886210091166</v>
      </c>
      <c r="J13" s="1215">
        <v>396.41089872682994</v>
      </c>
      <c r="K13" s="1215">
        <v>1184.843093462543</v>
      </c>
      <c r="L13" s="1215">
        <v>509.77274734703661</v>
      </c>
      <c r="M13" s="1215">
        <v>2902.1715814311492</v>
      </c>
      <c r="N13" s="1215">
        <v>9723.5366115254074</v>
      </c>
      <c r="O13" s="1215">
        <f>SUM(C13:N13)</f>
        <v>36013.941161074399</v>
      </c>
      <c r="P13" s="625"/>
      <c r="Q13" s="625"/>
      <c r="R13" s="625"/>
      <c r="S13" s="625"/>
      <c r="T13" s="625"/>
      <c r="U13" s="625"/>
      <c r="V13" s="625"/>
      <c r="W13" s="625"/>
      <c r="X13" s="625"/>
      <c r="Y13" s="625"/>
      <c r="Z13" s="625"/>
    </row>
    <row r="14" spans="1:26" ht="13.5">
      <c r="A14" s="42"/>
      <c r="B14" s="1214" t="s">
        <v>96</v>
      </c>
      <c r="C14" s="1215">
        <v>715.1578208020029</v>
      </c>
      <c r="D14" s="1215">
        <v>2545.4187921443281</v>
      </c>
      <c r="E14" s="1215">
        <v>3145.9057695125598</v>
      </c>
      <c r="F14" s="1215">
        <v>7194.2287600279606</v>
      </c>
      <c r="G14" s="1215">
        <v>4192.9762370732278</v>
      </c>
      <c r="H14" s="1215">
        <v>4064.5699994771862</v>
      </c>
      <c r="I14" s="1215">
        <v>328.57931115473792</v>
      </c>
      <c r="J14" s="1215">
        <v>654.90973682715776</v>
      </c>
      <c r="K14" s="1215">
        <v>2378.0077654735469</v>
      </c>
      <c r="L14" s="1215">
        <v>1239.9627436791509</v>
      </c>
      <c r="M14" s="1215">
        <v>1642.1217276145474</v>
      </c>
      <c r="N14" s="1215">
        <v>2006.73217283074</v>
      </c>
      <c r="O14" s="1215">
        <f>SUM(C14:N14)</f>
        <v>30108.570836617149</v>
      </c>
      <c r="P14" s="625"/>
      <c r="Q14" s="625"/>
      <c r="R14" s="625"/>
      <c r="S14" s="625"/>
      <c r="T14" s="625"/>
      <c r="U14" s="625"/>
      <c r="V14" s="625"/>
      <c r="W14" s="625"/>
      <c r="X14" s="625"/>
      <c r="Y14" s="625"/>
      <c r="Z14" s="625"/>
    </row>
    <row r="15" spans="1:26" s="738" customFormat="1" ht="13.5" thickBot="1">
      <c r="A15" s="42"/>
      <c r="B15" s="28"/>
      <c r="C15" s="484"/>
      <c r="D15" s="484"/>
      <c r="E15" s="484"/>
      <c r="F15" s="484"/>
      <c r="G15" s="484"/>
      <c r="H15" s="484"/>
      <c r="I15" s="484"/>
      <c r="J15" s="484"/>
      <c r="K15" s="484"/>
      <c r="L15" s="484"/>
      <c r="M15" s="484"/>
      <c r="N15" s="484"/>
      <c r="O15" s="484"/>
      <c r="P15" s="625"/>
      <c r="Q15" s="625"/>
      <c r="R15" s="625"/>
      <c r="S15" s="625"/>
      <c r="T15" s="625"/>
      <c r="U15" s="625"/>
      <c r="V15" s="625"/>
      <c r="W15" s="625"/>
    </row>
    <row r="16" spans="1:26" s="29" customFormat="1" ht="13.5" thickBot="1">
      <c r="A16" s="42"/>
      <c r="B16" s="1244" t="s">
        <v>83</v>
      </c>
      <c r="C16" s="739">
        <f t="shared" ref="C16:O16" si="1">+C17+C21+C24+C30+C31+C39</f>
        <v>565.82252227040749</v>
      </c>
      <c r="D16" s="739">
        <f t="shared" si="1"/>
        <v>250.3928835868474</v>
      </c>
      <c r="E16" s="739">
        <f t="shared" si="1"/>
        <v>1363.3282503760333</v>
      </c>
      <c r="F16" s="739">
        <f t="shared" si="1"/>
        <v>250.81448224664706</v>
      </c>
      <c r="G16" s="739">
        <f t="shared" si="1"/>
        <v>2137.8074210445484</v>
      </c>
      <c r="H16" s="739">
        <f t="shared" si="1"/>
        <v>468.4396989599573</v>
      </c>
      <c r="I16" s="739">
        <f t="shared" si="1"/>
        <v>196.63651826772181</v>
      </c>
      <c r="J16" s="739">
        <f t="shared" si="1"/>
        <v>257.98606041816731</v>
      </c>
      <c r="K16" s="739">
        <f t="shared" si="1"/>
        <v>342.28457864828397</v>
      </c>
      <c r="L16" s="739">
        <f t="shared" si="1"/>
        <v>268.91381963921572</v>
      </c>
      <c r="M16" s="739">
        <f t="shared" si="1"/>
        <v>248.36520367050923</v>
      </c>
      <c r="N16" s="739">
        <f t="shared" si="1"/>
        <v>745.466090647692</v>
      </c>
      <c r="O16" s="1245">
        <f t="shared" si="1"/>
        <v>7096.2575297760313</v>
      </c>
      <c r="P16" s="625"/>
      <c r="Q16" s="625"/>
      <c r="R16" s="625"/>
      <c r="S16" s="625"/>
      <c r="T16" s="625"/>
      <c r="U16" s="625"/>
      <c r="V16" s="625"/>
      <c r="W16" s="625"/>
      <c r="X16" s="625"/>
      <c r="Y16" s="625"/>
      <c r="Z16" s="625"/>
    </row>
    <row r="17" spans="1:26" s="29" customFormat="1">
      <c r="A17" s="42"/>
      <c r="B17" s="753" t="s">
        <v>97</v>
      </c>
      <c r="C17" s="504">
        <f>SUM(C18:C20)</f>
        <v>85.745322619999996</v>
      </c>
      <c r="D17" s="504">
        <f t="shared" ref="D17:N17" si="2">SUM(D18:D20)</f>
        <v>133.17191438883125</v>
      </c>
      <c r="E17" s="504">
        <f t="shared" si="2"/>
        <v>225.78336149500831</v>
      </c>
      <c r="F17" s="504">
        <f t="shared" si="2"/>
        <v>136.23198977699053</v>
      </c>
      <c r="G17" s="504">
        <f t="shared" si="2"/>
        <v>135.24445434999998</v>
      </c>
      <c r="H17" s="504">
        <f t="shared" si="2"/>
        <v>179.45750585647619</v>
      </c>
      <c r="I17" s="504">
        <f t="shared" si="2"/>
        <v>86.057174779999997</v>
      </c>
      <c r="J17" s="504">
        <f t="shared" si="2"/>
        <v>140.63873034449998</v>
      </c>
      <c r="K17" s="504">
        <f t="shared" si="2"/>
        <v>226.44689031740646</v>
      </c>
      <c r="L17" s="504">
        <f t="shared" si="2"/>
        <v>153.07119038199053</v>
      </c>
      <c r="M17" s="504">
        <f t="shared" si="2"/>
        <v>145.58576070399999</v>
      </c>
      <c r="N17" s="504">
        <f t="shared" si="2"/>
        <v>177.45268236647621</v>
      </c>
      <c r="O17" s="504">
        <f t="shared" ref="O17:O41" si="3">SUM(C17:N17)</f>
        <v>1824.8869773816793</v>
      </c>
      <c r="P17" s="625"/>
      <c r="Q17" s="625"/>
      <c r="R17" s="625"/>
      <c r="S17" s="625"/>
      <c r="T17" s="625"/>
      <c r="U17" s="625"/>
      <c r="V17" s="625"/>
      <c r="W17" s="625"/>
      <c r="X17" s="625"/>
      <c r="Y17" s="625"/>
      <c r="Z17" s="625"/>
    </row>
    <row r="18" spans="1:26" s="29" customFormat="1">
      <c r="A18" s="42"/>
      <c r="B18" s="1232" t="s">
        <v>98</v>
      </c>
      <c r="C18" s="1223">
        <v>30.599467480000001</v>
      </c>
      <c r="D18" s="1223">
        <v>36.257303959999994</v>
      </c>
      <c r="E18" s="1223">
        <v>79.865970055008319</v>
      </c>
      <c r="F18" s="1223">
        <v>100.66157823</v>
      </c>
      <c r="G18" s="1223">
        <v>12.098841770000002</v>
      </c>
      <c r="H18" s="1223">
        <v>40.483646669999999</v>
      </c>
      <c r="I18" s="1223">
        <v>30.57680148</v>
      </c>
      <c r="J18" s="1223">
        <v>37.257303959999994</v>
      </c>
      <c r="K18" s="1223">
        <v>81.464657747406463</v>
      </c>
      <c r="L18" s="1223">
        <v>114.42132562</v>
      </c>
      <c r="M18" s="1223">
        <v>21.620289831000001</v>
      </c>
      <c r="N18" s="1223">
        <v>40.483646669999999</v>
      </c>
      <c r="O18" s="1223">
        <f t="shared" si="3"/>
        <v>625.79083347341475</v>
      </c>
      <c r="P18" s="625"/>
      <c r="Q18" s="625"/>
      <c r="R18" s="625"/>
      <c r="S18" s="625"/>
      <c r="T18" s="625"/>
      <c r="U18" s="625"/>
      <c r="V18" s="625"/>
      <c r="W18" s="625"/>
      <c r="X18" s="625"/>
      <c r="Y18" s="625"/>
      <c r="Z18" s="625"/>
    </row>
    <row r="19" spans="1:26" s="29" customFormat="1">
      <c r="A19" s="42"/>
      <c r="B19" s="1234" t="s">
        <v>99</v>
      </c>
      <c r="C19" s="1229">
        <v>38.551160709999998</v>
      </c>
      <c r="D19" s="1229">
        <v>77.534079666331266</v>
      </c>
      <c r="E19" s="1229">
        <v>130.14193279</v>
      </c>
      <c r="F19" s="1229">
        <v>32.174769029729731</v>
      </c>
      <c r="G19" s="1229">
        <v>99.526577379999964</v>
      </c>
      <c r="H19" s="1229">
        <v>63.012912467945931</v>
      </c>
      <c r="I19" s="1229">
        <v>38.88567887</v>
      </c>
      <c r="J19" s="1229">
        <v>77.532921871999974</v>
      </c>
      <c r="K19" s="1229">
        <v>129.20677391999999</v>
      </c>
      <c r="L19" s="1229">
        <v>35.254222244729725</v>
      </c>
      <c r="M19" s="1229">
        <v>99.526577429999975</v>
      </c>
      <c r="N19" s="1229">
        <v>63.012911617945932</v>
      </c>
      <c r="O19" s="1230">
        <f t="shared" si="3"/>
        <v>884.36051799868233</v>
      </c>
      <c r="P19" s="625"/>
      <c r="Q19" s="625"/>
      <c r="R19" s="625"/>
      <c r="S19" s="625"/>
      <c r="T19" s="625"/>
      <c r="U19" s="625"/>
      <c r="V19" s="625"/>
      <c r="W19" s="625"/>
      <c r="X19" s="625"/>
      <c r="Y19" s="625"/>
      <c r="Z19" s="625"/>
    </row>
    <row r="20" spans="1:26" s="29" customFormat="1">
      <c r="A20" s="42"/>
      <c r="B20" s="1221" t="s">
        <v>100</v>
      </c>
      <c r="C20" s="1235">
        <v>16.594694430000001</v>
      </c>
      <c r="D20" s="1235">
        <v>19.380530762499998</v>
      </c>
      <c r="E20" s="1235">
        <v>15.775458649999999</v>
      </c>
      <c r="F20" s="1235">
        <v>3.3956425172607885</v>
      </c>
      <c r="G20" s="1235">
        <v>23.619035200000003</v>
      </c>
      <c r="H20" s="1235">
        <v>75.960946718530266</v>
      </c>
      <c r="I20" s="1235">
        <v>16.594694430000001</v>
      </c>
      <c r="J20" s="1235">
        <v>25.848504512499996</v>
      </c>
      <c r="K20" s="1235">
        <v>15.775458649999999</v>
      </c>
      <c r="L20" s="1235">
        <v>3.3956425172607885</v>
      </c>
      <c r="M20" s="1235">
        <v>24.438893443000001</v>
      </c>
      <c r="N20" s="1235">
        <v>73.956124078530266</v>
      </c>
      <c r="O20" s="1236">
        <f t="shared" si="3"/>
        <v>314.73562590958215</v>
      </c>
      <c r="P20" s="625"/>
      <c r="Q20" s="625"/>
      <c r="R20" s="625"/>
      <c r="S20" s="625"/>
      <c r="T20" s="625"/>
      <c r="U20" s="625"/>
      <c r="V20" s="625"/>
      <c r="W20" s="625"/>
      <c r="X20" s="625"/>
      <c r="Y20" s="625"/>
      <c r="Z20" s="625"/>
    </row>
    <row r="21" spans="1:26" s="741" customFormat="1">
      <c r="A21" s="42"/>
      <c r="B21" s="163" t="s">
        <v>101</v>
      </c>
      <c r="C21" s="1220">
        <f>SUM(C22:C23)</f>
        <v>367.0647450891405</v>
      </c>
      <c r="D21" s="1220">
        <f t="shared" ref="D21:N21" si="4">SUM(D22:D23)</f>
        <v>3.0825536359285505E-2</v>
      </c>
      <c r="E21" s="1220">
        <f t="shared" si="4"/>
        <v>3.0825536359285505E-2</v>
      </c>
      <c r="F21" s="1220">
        <f t="shared" si="4"/>
        <v>3.0825536359285505E-2</v>
      </c>
      <c r="G21" s="1220">
        <f t="shared" si="4"/>
        <v>3.0825536359285505E-2</v>
      </c>
      <c r="H21" s="1220">
        <f t="shared" si="4"/>
        <v>188.58821941804999</v>
      </c>
      <c r="I21" s="1220">
        <f t="shared" si="4"/>
        <v>3.0825536359285505E-2</v>
      </c>
      <c r="J21" s="1220">
        <f t="shared" si="4"/>
        <v>3.0825536359285505E-2</v>
      </c>
      <c r="K21" s="1220">
        <f t="shared" si="4"/>
        <v>3.0825536359285505E-2</v>
      </c>
      <c r="L21" s="1220">
        <f t="shared" si="4"/>
        <v>3.0825536359285505E-2</v>
      </c>
      <c r="M21" s="1220">
        <f t="shared" si="4"/>
        <v>3.0825536359285505E-2</v>
      </c>
      <c r="N21" s="1220">
        <f t="shared" si="4"/>
        <v>188.58821941804999</v>
      </c>
      <c r="O21" s="467">
        <f t="shared" si="3"/>
        <v>744.51861375247415</v>
      </c>
      <c r="P21" s="625"/>
      <c r="Q21" s="625"/>
      <c r="R21" s="625"/>
      <c r="S21" s="625"/>
      <c r="T21" s="625"/>
      <c r="U21" s="625"/>
      <c r="V21" s="625"/>
      <c r="W21" s="625"/>
      <c r="X21" s="625"/>
      <c r="Y21" s="625"/>
      <c r="Z21" s="625"/>
    </row>
    <row r="22" spans="1:26" s="741" customFormat="1">
      <c r="A22" s="42"/>
      <c r="B22" s="1232" t="s">
        <v>102</v>
      </c>
      <c r="C22" s="1228">
        <v>367.0647450891405</v>
      </c>
      <c r="D22" s="1228">
        <v>2.949028569998783E-2</v>
      </c>
      <c r="E22" s="1228">
        <v>2.949028569998783E-2</v>
      </c>
      <c r="F22" s="1228">
        <v>2.949028569998783E-2</v>
      </c>
      <c r="G22" s="1228">
        <v>2.949028569998783E-2</v>
      </c>
      <c r="H22" s="1228">
        <v>188.58688416739068</v>
      </c>
      <c r="I22" s="1228">
        <v>2.949028569998783E-2</v>
      </c>
      <c r="J22" s="1228">
        <v>2.949028569998783E-2</v>
      </c>
      <c r="K22" s="1228">
        <v>2.949028569998783E-2</v>
      </c>
      <c r="L22" s="1228">
        <v>2.949028569998783E-2</v>
      </c>
      <c r="M22" s="1228">
        <v>2.949028569998783E-2</v>
      </c>
      <c r="N22" s="1228">
        <v>188.58688416739068</v>
      </c>
      <c r="O22" s="1223">
        <f t="shared" si="3"/>
        <v>744.50392599522183</v>
      </c>
      <c r="P22" s="625"/>
      <c r="Q22" s="625"/>
      <c r="R22" s="625"/>
      <c r="S22" s="625"/>
      <c r="T22" s="625"/>
      <c r="U22" s="625"/>
      <c r="V22" s="625"/>
      <c r="W22" s="625"/>
      <c r="X22" s="625"/>
      <c r="Y22" s="625"/>
      <c r="Z22" s="625"/>
    </row>
    <row r="23" spans="1:26" s="29" customFormat="1">
      <c r="A23" s="42"/>
      <c r="B23" s="1221" t="s">
        <v>103</v>
      </c>
      <c r="C23" s="1231">
        <v>0</v>
      </c>
      <c r="D23" s="1235">
        <v>1.3352506592976747E-3</v>
      </c>
      <c r="E23" s="1235">
        <v>1.3352506592976747E-3</v>
      </c>
      <c r="F23" s="1235">
        <v>1.3352506592976747E-3</v>
      </c>
      <c r="G23" s="1235">
        <v>1.3352506592976747E-3</v>
      </c>
      <c r="H23" s="1235">
        <v>1.3352506592976747E-3</v>
      </c>
      <c r="I23" s="1235">
        <v>1.3352506592976747E-3</v>
      </c>
      <c r="J23" s="1235">
        <v>1.3352506592976747E-3</v>
      </c>
      <c r="K23" s="1235">
        <v>1.3352506592976747E-3</v>
      </c>
      <c r="L23" s="1235">
        <v>1.3352506592976747E-3</v>
      </c>
      <c r="M23" s="1235">
        <v>1.3352506592976747E-3</v>
      </c>
      <c r="N23" s="1235">
        <v>1.3352506592976747E-3</v>
      </c>
      <c r="O23" s="1236">
        <f t="shared" si="3"/>
        <v>1.4687757252274425E-2</v>
      </c>
      <c r="P23" s="625"/>
      <c r="Q23" s="625"/>
      <c r="R23" s="625"/>
      <c r="S23" s="625"/>
      <c r="T23" s="625"/>
      <c r="U23" s="625"/>
      <c r="V23" s="625"/>
      <c r="W23" s="625"/>
      <c r="X23" s="625"/>
      <c r="Y23" s="625"/>
      <c r="Z23" s="625"/>
    </row>
    <row r="24" spans="1:26" s="29" customFormat="1">
      <c r="A24" s="42"/>
      <c r="B24" s="163" t="s">
        <v>104</v>
      </c>
      <c r="C24" s="1220">
        <f>+C25+C26+C28</f>
        <v>85.070773545471667</v>
      </c>
      <c r="D24" s="1220">
        <f t="shared" ref="D24:N24" si="5">+D25+D26+D28</f>
        <v>86.028542094516126</v>
      </c>
      <c r="E24" s="1220">
        <f t="shared" si="5"/>
        <v>85.070033554261741</v>
      </c>
      <c r="F24" s="1220">
        <f t="shared" si="5"/>
        <v>85.069679493297258</v>
      </c>
      <c r="G24" s="1220">
        <f t="shared" si="5"/>
        <v>86.028845398841852</v>
      </c>
      <c r="H24" s="1220">
        <f t="shared" si="5"/>
        <v>85.06979231184765</v>
      </c>
      <c r="I24" s="1220">
        <f t="shared" si="5"/>
        <v>85.069980161362523</v>
      </c>
      <c r="J24" s="1220">
        <f t="shared" si="5"/>
        <v>86.028882180167301</v>
      </c>
      <c r="K24" s="1220">
        <f t="shared" si="5"/>
        <v>97.237963630871619</v>
      </c>
      <c r="L24" s="1220">
        <f t="shared" si="5"/>
        <v>85.070147930865843</v>
      </c>
      <c r="M24" s="1220">
        <f t="shared" si="5"/>
        <v>86.029055480149964</v>
      </c>
      <c r="N24" s="1220">
        <f t="shared" si="5"/>
        <v>85.070261634114473</v>
      </c>
      <c r="O24" s="467">
        <f t="shared" si="3"/>
        <v>1036.843957415768</v>
      </c>
      <c r="P24" s="625"/>
      <c r="Q24" s="625"/>
      <c r="R24" s="625"/>
      <c r="S24" s="625"/>
      <c r="T24" s="625"/>
      <c r="U24" s="625"/>
      <c r="V24" s="625"/>
      <c r="W24" s="625"/>
      <c r="X24" s="625"/>
      <c r="Y24" s="625"/>
      <c r="Z24" s="625"/>
    </row>
    <row r="25" spans="1:26" s="741" customFormat="1">
      <c r="A25" s="42"/>
      <c r="B25" s="1232" t="s">
        <v>102</v>
      </c>
      <c r="C25" s="1228">
        <v>0</v>
      </c>
      <c r="D25" s="1228">
        <v>0</v>
      </c>
      <c r="E25" s="1228">
        <v>0</v>
      </c>
      <c r="F25" s="1228">
        <v>0</v>
      </c>
      <c r="G25" s="1228">
        <v>0</v>
      </c>
      <c r="H25" s="1228">
        <v>0</v>
      </c>
      <c r="I25" s="1228">
        <v>0</v>
      </c>
      <c r="J25" s="1228">
        <v>0</v>
      </c>
      <c r="K25" s="1228">
        <v>0</v>
      </c>
      <c r="L25" s="1228">
        <v>0</v>
      </c>
      <c r="M25" s="1228">
        <v>0</v>
      </c>
      <c r="N25" s="1228">
        <v>0</v>
      </c>
      <c r="O25" s="1223">
        <f t="shared" si="3"/>
        <v>0</v>
      </c>
      <c r="P25" s="625"/>
      <c r="Q25" s="625"/>
      <c r="R25" s="625"/>
      <c r="S25" s="625"/>
      <c r="T25" s="625"/>
      <c r="U25" s="625"/>
      <c r="V25" s="625"/>
      <c r="W25" s="625"/>
      <c r="X25" s="625"/>
      <c r="Y25" s="625"/>
      <c r="Z25" s="625"/>
    </row>
    <row r="26" spans="1:26" s="741" customFormat="1">
      <c r="A26" s="42"/>
      <c r="B26" s="1234" t="s">
        <v>103</v>
      </c>
      <c r="C26" s="1229">
        <f>+C27</f>
        <v>85.060108081916951</v>
      </c>
      <c r="D26" s="1229">
        <f t="shared" ref="D26:N26" si="6">+D27</f>
        <v>86.019083813453463</v>
      </c>
      <c r="E26" s="1229">
        <f t="shared" si="6"/>
        <v>85.060108081916951</v>
      </c>
      <c r="F26" s="1229">
        <f t="shared" si="6"/>
        <v>85.060108081916951</v>
      </c>
      <c r="G26" s="1229">
        <f t="shared" si="6"/>
        <v>86.019083813453463</v>
      </c>
      <c r="H26" s="1229">
        <f t="shared" si="6"/>
        <v>85.060108081916951</v>
      </c>
      <c r="I26" s="1229">
        <f t="shared" si="6"/>
        <v>85.060108081916951</v>
      </c>
      <c r="J26" s="1229">
        <f t="shared" si="6"/>
        <v>86.019083813453463</v>
      </c>
      <c r="K26" s="1229">
        <f t="shared" si="6"/>
        <v>85.060108081916951</v>
      </c>
      <c r="L26" s="1229">
        <f t="shared" si="6"/>
        <v>85.060108081916951</v>
      </c>
      <c r="M26" s="1229">
        <f t="shared" si="6"/>
        <v>86.019083813453463</v>
      </c>
      <c r="N26" s="1229">
        <f t="shared" si="6"/>
        <v>85.060108081916951</v>
      </c>
      <c r="O26" s="1230">
        <f t="shared" si="3"/>
        <v>1024.5571999091494</v>
      </c>
      <c r="P26" s="625"/>
      <c r="Q26" s="625"/>
      <c r="R26" s="625"/>
      <c r="S26" s="625"/>
      <c r="T26" s="625"/>
      <c r="U26" s="625"/>
      <c r="V26" s="625"/>
      <c r="W26" s="625"/>
      <c r="X26" s="625"/>
      <c r="Y26" s="625"/>
      <c r="Z26" s="625"/>
    </row>
    <row r="27" spans="1:26" s="29" customFormat="1">
      <c r="A27" s="42"/>
      <c r="B27" s="1237" t="s">
        <v>140</v>
      </c>
      <c r="C27" s="1229">
        <v>85.060108081916951</v>
      </c>
      <c r="D27" s="1229">
        <v>86.019083813453463</v>
      </c>
      <c r="E27" s="1229">
        <v>85.060108081916951</v>
      </c>
      <c r="F27" s="1229">
        <v>85.060108081916951</v>
      </c>
      <c r="G27" s="1229">
        <v>86.019083813453463</v>
      </c>
      <c r="H27" s="1229">
        <v>85.060108081916951</v>
      </c>
      <c r="I27" s="1229">
        <v>85.060108081916951</v>
      </c>
      <c r="J27" s="1229">
        <v>86.019083813453463</v>
      </c>
      <c r="K27" s="1229">
        <v>85.060108081916951</v>
      </c>
      <c r="L27" s="1229">
        <v>85.060108081916951</v>
      </c>
      <c r="M27" s="1229">
        <v>86.019083813453463</v>
      </c>
      <c r="N27" s="1229">
        <v>85.060108081916951</v>
      </c>
      <c r="O27" s="1230">
        <f t="shared" si="3"/>
        <v>1024.5571999091494</v>
      </c>
      <c r="P27" s="625"/>
      <c r="Q27" s="625"/>
      <c r="R27" s="625"/>
      <c r="S27" s="625"/>
      <c r="T27" s="625"/>
      <c r="U27" s="625"/>
      <c r="V27" s="625"/>
      <c r="W27" s="625"/>
      <c r="X27" s="625"/>
      <c r="Y27" s="625"/>
      <c r="Z27" s="625"/>
    </row>
    <row r="28" spans="1:26" s="29" customFormat="1">
      <c r="A28" s="42"/>
      <c r="B28" s="1234" t="s">
        <v>105</v>
      </c>
      <c r="C28" s="1229">
        <f>+C29</f>
        <v>1.066546355472134E-2</v>
      </c>
      <c r="D28" s="1229">
        <f t="shared" ref="D28:N28" si="7">+D29</f>
        <v>9.4582810626624315E-3</v>
      </c>
      <c r="E28" s="1229">
        <f t="shared" si="7"/>
        <v>9.9254723447877568E-3</v>
      </c>
      <c r="F28" s="1229">
        <f t="shared" si="7"/>
        <v>9.5714113803060923E-3</v>
      </c>
      <c r="G28" s="1229">
        <f t="shared" si="7"/>
        <v>9.7615853883915669E-3</v>
      </c>
      <c r="H28" s="1229">
        <f t="shared" si="7"/>
        <v>9.6842299306959291E-3</v>
      </c>
      <c r="I28" s="1229">
        <f t="shared" si="7"/>
        <v>9.8720794455674273E-3</v>
      </c>
      <c r="J28" s="1229">
        <f t="shared" si="7"/>
        <v>9.7983667138319373E-3</v>
      </c>
      <c r="K28" s="1229">
        <f t="shared" si="7"/>
        <v>12.177855548954662</v>
      </c>
      <c r="L28" s="1229">
        <f t="shared" si="7"/>
        <v>1.0039848948888248E-2</v>
      </c>
      <c r="M28" s="1229">
        <f t="shared" si="7"/>
        <v>9.9716666965059195E-3</v>
      </c>
      <c r="N28" s="1229">
        <f t="shared" si="7"/>
        <v>1.0153552197516605E-2</v>
      </c>
      <c r="O28" s="1230">
        <f t="shared" si="3"/>
        <v>12.286757506618539</v>
      </c>
      <c r="P28" s="625"/>
      <c r="Q28" s="625"/>
      <c r="R28" s="625"/>
      <c r="S28" s="625"/>
      <c r="T28" s="625"/>
      <c r="U28" s="625"/>
      <c r="V28" s="625"/>
      <c r="W28" s="625"/>
      <c r="X28" s="625"/>
      <c r="Y28" s="625"/>
      <c r="Z28" s="625"/>
    </row>
    <row r="29" spans="1:26" s="741" customFormat="1">
      <c r="A29" s="42"/>
      <c r="B29" s="1238" t="s">
        <v>141</v>
      </c>
      <c r="C29" s="1235">
        <v>1.066546355472134E-2</v>
      </c>
      <c r="D29" s="1235">
        <v>9.4582810626624315E-3</v>
      </c>
      <c r="E29" s="1235">
        <v>9.9254723447877568E-3</v>
      </c>
      <c r="F29" s="1235">
        <v>9.5714113803060923E-3</v>
      </c>
      <c r="G29" s="1235">
        <v>9.7615853883915669E-3</v>
      </c>
      <c r="H29" s="1235">
        <v>9.6842299306959291E-3</v>
      </c>
      <c r="I29" s="1235">
        <v>9.8720794455674273E-3</v>
      </c>
      <c r="J29" s="1235">
        <v>9.7983667138319373E-3</v>
      </c>
      <c r="K29" s="1235">
        <v>12.177855548954662</v>
      </c>
      <c r="L29" s="1235">
        <v>1.0039848948888248E-2</v>
      </c>
      <c r="M29" s="1235">
        <v>9.9716666965059195E-3</v>
      </c>
      <c r="N29" s="1235">
        <v>1.0153552197516605E-2</v>
      </c>
      <c r="O29" s="1236">
        <f t="shared" si="3"/>
        <v>12.286757506618539</v>
      </c>
      <c r="P29" s="625"/>
      <c r="Q29" s="625"/>
      <c r="R29" s="625"/>
      <c r="S29" s="625"/>
      <c r="T29" s="625"/>
      <c r="U29" s="625"/>
      <c r="V29" s="625"/>
      <c r="W29" s="625"/>
      <c r="X29" s="625"/>
      <c r="Y29" s="625"/>
      <c r="Z29" s="625"/>
    </row>
    <row r="30" spans="1:26" s="29" customFormat="1">
      <c r="A30" s="42"/>
      <c r="B30" s="163" t="s">
        <v>106</v>
      </c>
      <c r="C30" s="1220">
        <v>18.396807495795347</v>
      </c>
      <c r="D30" s="1220">
        <v>2.2194528371407518</v>
      </c>
      <c r="E30" s="1220">
        <v>1.1935906736466357</v>
      </c>
      <c r="F30" s="1220">
        <v>18.791135029999996</v>
      </c>
      <c r="G30" s="1220">
        <v>1903.5932328193473</v>
      </c>
      <c r="H30" s="1220">
        <v>0.80297061358353505</v>
      </c>
      <c r="I30" s="1220">
        <v>15.733077439999997</v>
      </c>
      <c r="J30" s="1220">
        <v>2.2194528371407518</v>
      </c>
      <c r="K30" s="1220">
        <v>1.1935906736466357</v>
      </c>
      <c r="L30" s="1220">
        <v>18.791135029999996</v>
      </c>
      <c r="M30" s="1220">
        <v>4.22683038</v>
      </c>
      <c r="N30" s="1220">
        <v>0.80376528670702174</v>
      </c>
      <c r="O30" s="467">
        <f t="shared" si="3"/>
        <v>1987.965041117008</v>
      </c>
      <c r="P30" s="625"/>
      <c r="Q30" s="625"/>
      <c r="R30" s="625"/>
      <c r="S30" s="625"/>
      <c r="T30" s="625"/>
      <c r="U30" s="625"/>
      <c r="V30" s="625"/>
      <c r="W30" s="625"/>
      <c r="X30" s="625"/>
      <c r="Y30" s="625"/>
      <c r="Z30" s="625"/>
    </row>
    <row r="31" spans="1:26" s="28" customFormat="1">
      <c r="B31" s="163" t="s">
        <v>542</v>
      </c>
      <c r="C31" s="1220">
        <f>+C32+C34+C37</f>
        <v>1.57932864</v>
      </c>
      <c r="D31" s="1220">
        <f t="shared" ref="D31:N31" si="8">+D32+D34+D37</f>
        <v>16.113894330000001</v>
      </c>
      <c r="E31" s="1220">
        <f t="shared" si="8"/>
        <v>1034.6872594667575</v>
      </c>
      <c r="F31" s="1220">
        <f t="shared" si="8"/>
        <v>0</v>
      </c>
      <c r="G31" s="1220">
        <f t="shared" si="8"/>
        <v>2.1825647300000002</v>
      </c>
      <c r="H31" s="1220">
        <f t="shared" si="8"/>
        <v>0</v>
      </c>
      <c r="I31" s="1220">
        <f t="shared" si="8"/>
        <v>1.533982</v>
      </c>
      <c r="J31" s="1220">
        <f t="shared" si="8"/>
        <v>15.56691227</v>
      </c>
      <c r="K31" s="1220">
        <f t="shared" si="8"/>
        <v>0</v>
      </c>
      <c r="L31" s="1220">
        <f t="shared" si="8"/>
        <v>0.92137820999999998</v>
      </c>
      <c r="M31" s="1220">
        <f t="shared" si="8"/>
        <v>1.1796446899999999</v>
      </c>
      <c r="N31" s="1220">
        <f t="shared" si="8"/>
        <v>0</v>
      </c>
      <c r="O31" s="467">
        <f t="shared" si="3"/>
        <v>1073.7649643367577</v>
      </c>
      <c r="P31" s="625"/>
      <c r="Q31" s="625"/>
      <c r="R31" s="625"/>
      <c r="S31" s="625"/>
      <c r="T31" s="625"/>
      <c r="U31" s="625"/>
      <c r="V31" s="625"/>
      <c r="W31" s="625"/>
      <c r="X31" s="625"/>
      <c r="Y31" s="625"/>
      <c r="Z31" s="625"/>
    </row>
    <row r="32" spans="1:26" s="28" customFormat="1">
      <c r="B32" s="1224" t="s">
        <v>102</v>
      </c>
      <c r="C32" s="1228">
        <f>+C33</f>
        <v>0</v>
      </c>
      <c r="D32" s="1228">
        <f t="shared" ref="D32:N32" si="9">+D33</f>
        <v>0</v>
      </c>
      <c r="E32" s="1228">
        <f t="shared" si="9"/>
        <v>0</v>
      </c>
      <c r="F32" s="1228">
        <f t="shared" si="9"/>
        <v>0</v>
      </c>
      <c r="G32" s="1228">
        <f t="shared" si="9"/>
        <v>0</v>
      </c>
      <c r="H32" s="1228">
        <f t="shared" si="9"/>
        <v>0</v>
      </c>
      <c r="I32" s="1228">
        <f t="shared" si="9"/>
        <v>0</v>
      </c>
      <c r="J32" s="1228">
        <f t="shared" si="9"/>
        <v>0</v>
      </c>
      <c r="K32" s="1228">
        <f t="shared" si="9"/>
        <v>0</v>
      </c>
      <c r="L32" s="1228">
        <f t="shared" si="9"/>
        <v>0</v>
      </c>
      <c r="M32" s="1228">
        <f t="shared" si="9"/>
        <v>0</v>
      </c>
      <c r="N32" s="1228">
        <f t="shared" si="9"/>
        <v>0</v>
      </c>
      <c r="O32" s="1223">
        <f t="shared" si="3"/>
        <v>0</v>
      </c>
      <c r="P32" s="625"/>
      <c r="Q32" s="625"/>
      <c r="R32" s="625"/>
      <c r="S32" s="625"/>
      <c r="T32" s="625"/>
      <c r="U32" s="625"/>
      <c r="V32" s="625"/>
      <c r="W32" s="625"/>
      <c r="X32" s="625"/>
      <c r="Y32" s="625"/>
      <c r="Z32" s="625"/>
    </row>
    <row r="33" spans="1:29" s="28" customFormat="1">
      <c r="B33" s="1093" t="s">
        <v>561</v>
      </c>
      <c r="C33" s="1229">
        <v>0</v>
      </c>
      <c r="D33" s="1229">
        <v>0</v>
      </c>
      <c r="E33" s="1229">
        <v>0</v>
      </c>
      <c r="F33" s="1229">
        <v>0</v>
      </c>
      <c r="G33" s="1229">
        <v>0</v>
      </c>
      <c r="H33" s="1229">
        <v>0</v>
      </c>
      <c r="I33" s="1229">
        <v>0</v>
      </c>
      <c r="J33" s="1229">
        <v>0</v>
      </c>
      <c r="K33" s="1229">
        <v>0</v>
      </c>
      <c r="L33" s="1229">
        <v>0</v>
      </c>
      <c r="M33" s="1229">
        <v>0</v>
      </c>
      <c r="N33" s="1229">
        <v>0</v>
      </c>
      <c r="O33" s="1230">
        <f t="shared" si="3"/>
        <v>0</v>
      </c>
      <c r="P33" s="625"/>
      <c r="Q33" s="625"/>
      <c r="R33" s="625"/>
      <c r="S33" s="625"/>
      <c r="T33" s="625"/>
      <c r="U33" s="625"/>
      <c r="V33" s="625"/>
      <c r="W33" s="625"/>
      <c r="X33" s="625"/>
      <c r="Y33" s="625"/>
      <c r="Z33" s="625"/>
    </row>
    <row r="34" spans="1:29" s="28" customFormat="1">
      <c r="B34" s="1093" t="s">
        <v>103</v>
      </c>
      <c r="C34" s="1229">
        <f>+C35+C36</f>
        <v>0</v>
      </c>
      <c r="D34" s="1229">
        <f t="shared" ref="D34:N34" si="10">+D35+D36</f>
        <v>0</v>
      </c>
      <c r="E34" s="1229">
        <f t="shared" si="10"/>
        <v>1034.6872594667575</v>
      </c>
      <c r="F34" s="1229">
        <f t="shared" si="10"/>
        <v>0</v>
      </c>
      <c r="G34" s="1229">
        <f t="shared" si="10"/>
        <v>0</v>
      </c>
      <c r="H34" s="1229">
        <f t="shared" si="10"/>
        <v>0</v>
      </c>
      <c r="I34" s="1229">
        <f t="shared" si="10"/>
        <v>0</v>
      </c>
      <c r="J34" s="1229">
        <f t="shared" si="10"/>
        <v>0</v>
      </c>
      <c r="K34" s="1229">
        <f t="shared" si="10"/>
        <v>0</v>
      </c>
      <c r="L34" s="1229">
        <f t="shared" si="10"/>
        <v>0</v>
      </c>
      <c r="M34" s="1229">
        <f t="shared" si="10"/>
        <v>0</v>
      </c>
      <c r="N34" s="1229">
        <f t="shared" si="10"/>
        <v>0</v>
      </c>
      <c r="O34" s="1230">
        <f t="shared" si="3"/>
        <v>1034.6872594667575</v>
      </c>
      <c r="P34" s="625"/>
      <c r="Q34" s="625"/>
      <c r="R34" s="625"/>
      <c r="S34" s="625"/>
      <c r="T34" s="625"/>
      <c r="U34" s="625"/>
      <c r="V34" s="625"/>
      <c r="W34" s="625"/>
      <c r="X34" s="625"/>
      <c r="Y34" s="625"/>
      <c r="Z34" s="625"/>
    </row>
    <row r="35" spans="1:29" s="28" customFormat="1">
      <c r="B35" s="1093" t="s">
        <v>111</v>
      </c>
      <c r="C35" s="1229">
        <v>0</v>
      </c>
      <c r="D35" s="1229">
        <v>0</v>
      </c>
      <c r="E35" s="1229">
        <v>0</v>
      </c>
      <c r="F35" s="1229">
        <v>0</v>
      </c>
      <c r="G35" s="1229">
        <v>0</v>
      </c>
      <c r="H35" s="1229">
        <v>0</v>
      </c>
      <c r="I35" s="1229">
        <v>0</v>
      </c>
      <c r="J35" s="1229">
        <v>0</v>
      </c>
      <c r="K35" s="1229">
        <v>0</v>
      </c>
      <c r="L35" s="1229">
        <v>0</v>
      </c>
      <c r="M35" s="1229">
        <v>0</v>
      </c>
      <c r="N35" s="1229">
        <v>0</v>
      </c>
      <c r="O35" s="1230">
        <f t="shared" si="3"/>
        <v>0</v>
      </c>
      <c r="P35" s="625"/>
      <c r="Q35" s="625"/>
      <c r="R35" s="625"/>
      <c r="S35" s="625"/>
      <c r="T35" s="625"/>
      <c r="U35" s="625"/>
      <c r="V35" s="625"/>
      <c r="W35" s="625"/>
      <c r="X35" s="625"/>
      <c r="Y35" s="625"/>
      <c r="Z35" s="625"/>
    </row>
    <row r="36" spans="1:29" s="28" customFormat="1">
      <c r="B36" s="1093" t="s">
        <v>585</v>
      </c>
      <c r="C36" s="1229">
        <v>0</v>
      </c>
      <c r="D36" s="1229">
        <v>0</v>
      </c>
      <c r="E36" s="1229">
        <v>1034.6872594667575</v>
      </c>
      <c r="F36" s="1229">
        <v>0</v>
      </c>
      <c r="G36" s="1229">
        <v>0</v>
      </c>
      <c r="H36" s="1229">
        <v>0</v>
      </c>
      <c r="I36" s="1229">
        <v>0</v>
      </c>
      <c r="J36" s="1229">
        <v>0</v>
      </c>
      <c r="K36" s="1229">
        <v>0</v>
      </c>
      <c r="L36" s="1229">
        <v>0</v>
      </c>
      <c r="M36" s="1229">
        <v>0</v>
      </c>
      <c r="N36" s="1229">
        <v>0</v>
      </c>
      <c r="O36" s="1230">
        <f t="shared" si="3"/>
        <v>1034.6872594667575</v>
      </c>
      <c r="P36" s="625"/>
      <c r="Q36" s="625"/>
      <c r="R36" s="625"/>
      <c r="S36" s="625"/>
      <c r="T36" s="625"/>
      <c r="U36" s="625"/>
      <c r="V36" s="625"/>
      <c r="W36" s="625"/>
      <c r="X36" s="625"/>
      <c r="Y36" s="625"/>
      <c r="Z36" s="625"/>
    </row>
    <row r="37" spans="1:29" s="28" customFormat="1">
      <c r="B37" s="1093" t="s">
        <v>105</v>
      </c>
      <c r="C37" s="1229">
        <f>+C38</f>
        <v>1.57932864</v>
      </c>
      <c r="D37" s="1229">
        <f t="shared" ref="D37:N37" si="11">+D38</f>
        <v>16.113894330000001</v>
      </c>
      <c r="E37" s="1229">
        <f t="shared" si="11"/>
        <v>0</v>
      </c>
      <c r="F37" s="1229">
        <f t="shared" si="11"/>
        <v>0</v>
      </c>
      <c r="G37" s="1229">
        <f t="shared" si="11"/>
        <v>2.1825647300000002</v>
      </c>
      <c r="H37" s="1229">
        <f t="shared" si="11"/>
        <v>0</v>
      </c>
      <c r="I37" s="1229">
        <f t="shared" si="11"/>
        <v>1.533982</v>
      </c>
      <c r="J37" s="1229">
        <f t="shared" si="11"/>
        <v>15.56691227</v>
      </c>
      <c r="K37" s="1229">
        <f t="shared" si="11"/>
        <v>0</v>
      </c>
      <c r="L37" s="1229">
        <f t="shared" si="11"/>
        <v>0.92137820999999998</v>
      </c>
      <c r="M37" s="1229">
        <f t="shared" si="11"/>
        <v>1.1796446899999999</v>
      </c>
      <c r="N37" s="1229">
        <f t="shared" si="11"/>
        <v>0</v>
      </c>
      <c r="O37" s="1230">
        <f t="shared" si="3"/>
        <v>39.077704870000005</v>
      </c>
      <c r="P37" s="625"/>
      <c r="Q37" s="625"/>
      <c r="R37" s="625"/>
      <c r="S37" s="625"/>
      <c r="T37" s="625"/>
      <c r="U37" s="625"/>
      <c r="V37" s="625"/>
      <c r="W37" s="625"/>
      <c r="X37" s="625"/>
      <c r="Y37" s="625"/>
      <c r="Z37" s="625"/>
    </row>
    <row r="38" spans="1:29" s="28" customFormat="1">
      <c r="B38" s="1221" t="s">
        <v>562</v>
      </c>
      <c r="C38" s="1235">
        <v>1.57932864</v>
      </c>
      <c r="D38" s="1235">
        <v>16.113894330000001</v>
      </c>
      <c r="E38" s="1235">
        <v>0</v>
      </c>
      <c r="F38" s="1235">
        <v>0</v>
      </c>
      <c r="G38" s="1235">
        <v>2.1825647300000002</v>
      </c>
      <c r="H38" s="1235">
        <v>0</v>
      </c>
      <c r="I38" s="1235">
        <v>1.533982</v>
      </c>
      <c r="J38" s="1235">
        <v>15.56691227</v>
      </c>
      <c r="K38" s="1235">
        <v>0</v>
      </c>
      <c r="L38" s="1235">
        <v>0.92137820999999998</v>
      </c>
      <c r="M38" s="1235">
        <v>1.1796446899999999</v>
      </c>
      <c r="N38" s="1235">
        <v>0</v>
      </c>
      <c r="O38" s="1236">
        <f t="shared" si="3"/>
        <v>39.077704870000005</v>
      </c>
      <c r="P38" s="625"/>
      <c r="Q38" s="625"/>
      <c r="R38" s="625"/>
      <c r="S38" s="625"/>
      <c r="T38" s="625"/>
      <c r="U38" s="625"/>
      <c r="V38" s="625"/>
      <c r="W38" s="625"/>
      <c r="X38" s="625"/>
      <c r="Y38" s="625"/>
      <c r="Z38" s="625"/>
    </row>
    <row r="39" spans="1:29" s="741" customFormat="1">
      <c r="A39" s="42"/>
      <c r="B39" s="163" t="s">
        <v>586</v>
      </c>
      <c r="C39" s="1220">
        <f>SUM(C40:C41)</f>
        <v>7.9655448799999995</v>
      </c>
      <c r="D39" s="1220">
        <f t="shared" ref="D39:N39" si="12">SUM(D40:D41)</f>
        <v>12.828254400000001</v>
      </c>
      <c r="E39" s="1220">
        <f t="shared" si="12"/>
        <v>16.563179650000002</v>
      </c>
      <c r="F39" s="1220">
        <f t="shared" si="12"/>
        <v>10.69085241</v>
      </c>
      <c r="G39" s="1220">
        <f t="shared" si="12"/>
        <v>10.727498209999998</v>
      </c>
      <c r="H39" s="1220">
        <f t="shared" si="12"/>
        <v>14.521210760000001</v>
      </c>
      <c r="I39" s="1220">
        <f t="shared" si="12"/>
        <v>8.2114783500000001</v>
      </c>
      <c r="J39" s="1220">
        <f t="shared" si="12"/>
        <v>13.50125725</v>
      </c>
      <c r="K39" s="1220">
        <f t="shared" si="12"/>
        <v>17.375308490000002</v>
      </c>
      <c r="L39" s="1220">
        <f t="shared" si="12"/>
        <v>11.029142550000001</v>
      </c>
      <c r="M39" s="1220">
        <f t="shared" si="12"/>
        <v>11.313086879999998</v>
      </c>
      <c r="N39" s="1220">
        <f t="shared" si="12"/>
        <v>293.55116194234432</v>
      </c>
      <c r="O39" s="467">
        <f t="shared" si="3"/>
        <v>428.27797577234435</v>
      </c>
      <c r="P39" s="625"/>
      <c r="Q39" s="625"/>
      <c r="R39" s="625"/>
      <c r="S39" s="625"/>
      <c r="T39" s="625"/>
      <c r="U39" s="625"/>
      <c r="V39" s="625"/>
      <c r="W39" s="625"/>
      <c r="X39" s="625"/>
      <c r="Y39" s="625"/>
      <c r="Z39" s="625"/>
    </row>
    <row r="40" spans="1:29" s="741" customFormat="1">
      <c r="A40" s="42"/>
      <c r="B40" s="1224" t="s">
        <v>107</v>
      </c>
      <c r="C40" s="1228">
        <v>0</v>
      </c>
      <c r="D40" s="1228">
        <v>0</v>
      </c>
      <c r="E40" s="1228">
        <v>0</v>
      </c>
      <c r="F40" s="1228">
        <v>0</v>
      </c>
      <c r="G40" s="1228">
        <v>0</v>
      </c>
      <c r="H40" s="1228">
        <v>0</v>
      </c>
      <c r="I40" s="1228">
        <v>0</v>
      </c>
      <c r="J40" s="1228">
        <v>0</v>
      </c>
      <c r="K40" s="1228">
        <v>0</v>
      </c>
      <c r="L40" s="1228">
        <v>0</v>
      </c>
      <c r="M40" s="1228">
        <v>0</v>
      </c>
      <c r="N40" s="1228">
        <v>278.30304671234433</v>
      </c>
      <c r="O40" s="1223">
        <f t="shared" si="3"/>
        <v>278.30304671234433</v>
      </c>
      <c r="P40" s="625"/>
      <c r="Q40" s="625"/>
      <c r="R40" s="625"/>
      <c r="S40" s="625"/>
      <c r="T40" s="625"/>
      <c r="U40" s="625"/>
      <c r="V40" s="625"/>
      <c r="W40" s="625"/>
      <c r="X40" s="625"/>
      <c r="Y40" s="625"/>
      <c r="Z40" s="625"/>
    </row>
    <row r="41" spans="1:29" s="29" customFormat="1" ht="13.5" thickBot="1">
      <c r="A41" s="42"/>
      <c r="B41" s="1239" t="s">
        <v>105</v>
      </c>
      <c r="C41" s="1240">
        <v>7.9655448799999995</v>
      </c>
      <c r="D41" s="1240">
        <v>12.828254400000001</v>
      </c>
      <c r="E41" s="1240">
        <v>16.563179650000002</v>
      </c>
      <c r="F41" s="1240">
        <v>10.69085241</v>
      </c>
      <c r="G41" s="1240">
        <v>10.727498209999998</v>
      </c>
      <c r="H41" s="1240">
        <v>14.521210760000001</v>
      </c>
      <c r="I41" s="1240">
        <v>8.2114783500000001</v>
      </c>
      <c r="J41" s="1240">
        <v>13.50125725</v>
      </c>
      <c r="K41" s="1240">
        <v>17.375308490000002</v>
      </c>
      <c r="L41" s="1240">
        <v>11.029142550000001</v>
      </c>
      <c r="M41" s="1240">
        <v>11.313086879999998</v>
      </c>
      <c r="N41" s="1240">
        <v>15.248115229999998</v>
      </c>
      <c r="O41" s="1241">
        <f t="shared" si="3"/>
        <v>149.97492905999999</v>
      </c>
      <c r="P41" s="625"/>
      <c r="Q41" s="625"/>
      <c r="R41" s="625"/>
      <c r="S41" s="625"/>
      <c r="T41" s="625"/>
      <c r="U41" s="625"/>
      <c r="V41" s="625"/>
      <c r="W41" s="625"/>
      <c r="X41" s="625"/>
      <c r="Y41" s="625"/>
      <c r="Z41" s="625"/>
    </row>
    <row r="42" spans="1:29" s="29" customFormat="1" ht="14.25" thickTop="1" thickBot="1">
      <c r="A42" s="42"/>
      <c r="B42" s="212"/>
      <c r="C42" s="212"/>
      <c r="D42" s="212"/>
      <c r="E42" s="212"/>
      <c r="F42" s="212"/>
      <c r="G42" s="212"/>
      <c r="H42" s="212"/>
      <c r="I42" s="212"/>
      <c r="J42" s="212"/>
      <c r="K42" s="212"/>
      <c r="L42" s="376"/>
      <c r="M42" s="376"/>
      <c r="N42" s="376"/>
      <c r="O42" s="376"/>
      <c r="P42" s="625"/>
      <c r="Q42" s="625"/>
      <c r="R42" s="625"/>
      <c r="S42" s="625"/>
      <c r="T42" s="625"/>
      <c r="U42" s="625"/>
      <c r="V42" s="625"/>
      <c r="W42" s="625"/>
      <c r="X42" s="625"/>
      <c r="Y42" s="625"/>
      <c r="Z42" s="625"/>
    </row>
    <row r="43" spans="1:29" s="738" customFormat="1" ht="13.5" thickBot="1">
      <c r="A43" s="42"/>
      <c r="B43" s="1244" t="s">
        <v>324</v>
      </c>
      <c r="C43" s="739">
        <v>126.18137310570215</v>
      </c>
      <c r="D43" s="739">
        <v>252.3627462114043</v>
      </c>
      <c r="E43" s="739">
        <v>1671.9031936505535</v>
      </c>
      <c r="F43" s="739">
        <v>867.49694010170219</v>
      </c>
      <c r="G43" s="739">
        <v>2627.7270949262465</v>
      </c>
      <c r="H43" s="739">
        <v>2949.4895963457875</v>
      </c>
      <c r="I43" s="739">
        <v>1369.0678981968681</v>
      </c>
      <c r="J43" s="739">
        <v>782.32451325535317</v>
      </c>
      <c r="K43" s="739">
        <v>1714.8048605064921</v>
      </c>
      <c r="L43" s="739">
        <v>844.15338607714727</v>
      </c>
      <c r="M43" s="739">
        <v>3280.7157007482551</v>
      </c>
      <c r="N43" s="739">
        <v>5300.8794841705467</v>
      </c>
      <c r="O43" s="1245">
        <f>SUM(C43:N43)</f>
        <v>21787.106787296059</v>
      </c>
      <c r="P43" s="625"/>
      <c r="Q43" s="625"/>
      <c r="R43" s="625"/>
      <c r="S43" s="625"/>
      <c r="T43" s="625"/>
      <c r="U43" s="625"/>
      <c r="V43" s="625"/>
      <c r="W43" s="625"/>
      <c r="X43" s="625"/>
      <c r="Y43" s="625"/>
      <c r="Z43" s="625"/>
    </row>
    <row r="44" spans="1:29" s="29" customFormat="1">
      <c r="A44" s="42"/>
      <c r="B44" s="74"/>
      <c r="C44" s="212"/>
      <c r="D44" s="212"/>
      <c r="E44" s="212"/>
      <c r="F44" s="212"/>
      <c r="G44" s="212"/>
      <c r="H44" s="212"/>
      <c r="I44" s="212"/>
      <c r="J44" s="212"/>
      <c r="K44" s="212"/>
      <c r="L44" s="1217"/>
      <c r="M44" s="1217"/>
      <c r="N44" s="1217"/>
      <c r="O44" s="1217"/>
      <c r="P44" s="625"/>
      <c r="Q44" s="625"/>
      <c r="R44" s="625"/>
      <c r="S44" s="625"/>
      <c r="T44" s="625"/>
      <c r="U44" s="625"/>
      <c r="V44" s="625"/>
      <c r="W44" s="625"/>
      <c r="X44" s="625"/>
    </row>
    <row r="45" spans="1:29" s="29" customFormat="1" ht="13.5" thickBot="1">
      <c r="A45" s="42"/>
      <c r="B45" s="28"/>
      <c r="C45" s="1216"/>
      <c r="D45" s="1216"/>
      <c r="E45" s="1216"/>
      <c r="F45" s="1216"/>
      <c r="G45" s="1216"/>
      <c r="H45" s="1216"/>
      <c r="I45" s="1216"/>
      <c r="J45" s="1216"/>
      <c r="K45" s="1216"/>
      <c r="L45" s="1216"/>
      <c r="M45" s="1216"/>
      <c r="N45" s="1216"/>
      <c r="O45" s="1216"/>
      <c r="P45" s="625"/>
      <c r="Q45" s="625"/>
      <c r="R45" s="625"/>
      <c r="S45" s="625"/>
      <c r="T45" s="625"/>
      <c r="U45" s="625"/>
      <c r="V45" s="625"/>
      <c r="W45" s="625"/>
      <c r="X45" s="625"/>
    </row>
    <row r="46" spans="1:29" s="29" customFormat="1" ht="13.5" thickBot="1">
      <c r="A46" s="42"/>
      <c r="B46" s="1244" t="s">
        <v>415</v>
      </c>
      <c r="C46" s="739">
        <f>+C47+C64+SUM(C81:C123)+C126</f>
        <v>1867.1819034258933</v>
      </c>
      <c r="D46" s="739">
        <f t="shared" ref="D46:N46" si="13">+D47+D64+SUM(D81:D123)+D126</f>
        <v>6181.1236653584174</v>
      </c>
      <c r="E46" s="739">
        <f t="shared" si="13"/>
        <v>7217.9564771856121</v>
      </c>
      <c r="F46" s="739">
        <f t="shared" si="13"/>
        <v>8421.5676427471699</v>
      </c>
      <c r="G46" s="739">
        <f t="shared" si="13"/>
        <v>1235.9534151243254</v>
      </c>
      <c r="H46" s="739">
        <f t="shared" si="13"/>
        <v>3157.0280908602786</v>
      </c>
      <c r="I46" s="739">
        <f t="shared" si="13"/>
        <v>305.76110478131392</v>
      </c>
      <c r="J46" s="739">
        <f t="shared" si="13"/>
        <v>11.010061880467251</v>
      </c>
      <c r="K46" s="739">
        <f t="shared" si="13"/>
        <v>1505.7614197813139</v>
      </c>
      <c r="L46" s="739">
        <f t="shared" si="13"/>
        <v>636.66828530982468</v>
      </c>
      <c r="M46" s="739">
        <f t="shared" si="13"/>
        <v>1015.2124046269312</v>
      </c>
      <c r="N46" s="739">
        <f t="shared" si="13"/>
        <v>5683.9232095379102</v>
      </c>
      <c r="O46" s="1245">
        <f t="shared" ref="O46:O109" si="14">SUM(C46:N46)</f>
        <v>37239.147680619462</v>
      </c>
      <c r="P46" s="625"/>
      <c r="Q46" s="625"/>
      <c r="R46" s="625"/>
      <c r="S46" s="625"/>
      <c r="T46" s="625"/>
      <c r="U46" s="625"/>
      <c r="V46" s="625"/>
      <c r="W46" s="625"/>
      <c r="X46" s="625"/>
      <c r="Y46" s="625"/>
      <c r="Z46" s="625"/>
      <c r="AA46" s="625"/>
      <c r="AB46" s="625"/>
      <c r="AC46" s="625"/>
    </row>
    <row r="47" spans="1:29" s="29" customFormat="1">
      <c r="A47" s="42"/>
      <c r="B47" s="178" t="s">
        <v>112</v>
      </c>
      <c r="C47" s="669">
        <f>SUM(C48:C63)</f>
        <v>0</v>
      </c>
      <c r="D47" s="669">
        <f t="shared" ref="D47:N47" si="15">SUM(D48:D63)</f>
        <v>0</v>
      </c>
      <c r="E47" s="669">
        <f t="shared" si="15"/>
        <v>0</v>
      </c>
      <c r="F47" s="669">
        <f t="shared" si="15"/>
        <v>0</v>
      </c>
      <c r="G47" s="669">
        <f t="shared" si="15"/>
        <v>0</v>
      </c>
      <c r="H47" s="669">
        <f t="shared" si="15"/>
        <v>0</v>
      </c>
      <c r="I47" s="669">
        <f t="shared" si="15"/>
        <v>0</v>
      </c>
      <c r="J47" s="669">
        <f t="shared" si="15"/>
        <v>0</v>
      </c>
      <c r="K47" s="669">
        <f t="shared" si="15"/>
        <v>0</v>
      </c>
      <c r="L47" s="669">
        <f t="shared" si="15"/>
        <v>0</v>
      </c>
      <c r="M47" s="669">
        <f t="shared" si="15"/>
        <v>0</v>
      </c>
      <c r="N47" s="669">
        <f t="shared" si="15"/>
        <v>0</v>
      </c>
      <c r="O47" s="670">
        <f t="shared" si="14"/>
        <v>0</v>
      </c>
      <c r="P47" s="625"/>
      <c r="Q47" s="625"/>
      <c r="R47" s="625"/>
      <c r="S47" s="625"/>
      <c r="T47" s="625"/>
      <c r="U47" s="625"/>
      <c r="V47" s="625"/>
      <c r="W47" s="625"/>
      <c r="X47" s="625"/>
      <c r="Y47" s="625"/>
      <c r="Z47" s="625"/>
      <c r="AA47" s="625"/>
      <c r="AB47" s="625"/>
      <c r="AC47" s="625"/>
    </row>
    <row r="48" spans="1:29" s="29" customFormat="1">
      <c r="A48" s="42"/>
      <c r="B48" s="28" t="s">
        <v>33</v>
      </c>
      <c r="C48" s="780">
        <f>SUM(C49:C50)</f>
        <v>0</v>
      </c>
      <c r="D48" s="780">
        <f t="shared" ref="D48:N48" si="16">SUM(D49:D50)</f>
        <v>0</v>
      </c>
      <c r="E48" s="780">
        <f t="shared" si="16"/>
        <v>0</v>
      </c>
      <c r="F48" s="780">
        <f t="shared" si="16"/>
        <v>0</v>
      </c>
      <c r="G48" s="780">
        <f t="shared" si="16"/>
        <v>0</v>
      </c>
      <c r="H48" s="780">
        <f t="shared" si="16"/>
        <v>0</v>
      </c>
      <c r="I48" s="780">
        <f t="shared" si="16"/>
        <v>0</v>
      </c>
      <c r="J48" s="780">
        <f t="shared" si="16"/>
        <v>0</v>
      </c>
      <c r="K48" s="780">
        <f t="shared" si="16"/>
        <v>0</v>
      </c>
      <c r="L48" s="780">
        <f t="shared" si="16"/>
        <v>0</v>
      </c>
      <c r="M48" s="780">
        <f t="shared" si="16"/>
        <v>0</v>
      </c>
      <c r="N48" s="780">
        <f t="shared" si="16"/>
        <v>0</v>
      </c>
      <c r="O48" s="749">
        <f t="shared" si="14"/>
        <v>0</v>
      </c>
      <c r="P48" s="625"/>
      <c r="Q48" s="625"/>
      <c r="R48" s="625"/>
      <c r="S48" s="625"/>
      <c r="T48" s="625"/>
      <c r="U48" s="625"/>
      <c r="V48" s="625"/>
      <c r="W48" s="625"/>
      <c r="X48" s="625"/>
      <c r="Y48" s="625"/>
      <c r="Z48" s="625"/>
      <c r="AA48" s="625"/>
      <c r="AB48" s="625"/>
      <c r="AC48" s="625"/>
    </row>
    <row r="49" spans="1:29" s="29" customFormat="1">
      <c r="A49" s="42"/>
      <c r="B49" s="166" t="s">
        <v>325</v>
      </c>
      <c r="C49" s="780">
        <v>0</v>
      </c>
      <c r="D49" s="780">
        <v>0</v>
      </c>
      <c r="E49" s="780">
        <v>0</v>
      </c>
      <c r="F49" s="780">
        <v>0</v>
      </c>
      <c r="G49" s="780">
        <v>0</v>
      </c>
      <c r="H49" s="780">
        <v>0</v>
      </c>
      <c r="I49" s="780">
        <v>0</v>
      </c>
      <c r="J49" s="780">
        <v>0</v>
      </c>
      <c r="K49" s="780">
        <v>0</v>
      </c>
      <c r="L49" s="780">
        <v>0</v>
      </c>
      <c r="M49" s="780">
        <v>0</v>
      </c>
      <c r="N49" s="780">
        <v>0</v>
      </c>
      <c r="O49" s="376">
        <f t="shared" si="14"/>
        <v>0</v>
      </c>
      <c r="P49" s="625"/>
      <c r="Q49" s="625"/>
      <c r="R49" s="625"/>
      <c r="S49" s="625"/>
      <c r="T49" s="625"/>
      <c r="U49" s="625"/>
      <c r="V49" s="625"/>
      <c r="W49" s="625"/>
      <c r="X49" s="625"/>
      <c r="Y49" s="625"/>
      <c r="Z49" s="625"/>
      <c r="AA49" s="625"/>
      <c r="AB49" s="625"/>
      <c r="AC49" s="625"/>
    </row>
    <row r="50" spans="1:29" s="29" customFormat="1">
      <c r="A50" s="42"/>
      <c r="B50" s="166" t="s">
        <v>326</v>
      </c>
      <c r="C50" s="780">
        <v>0</v>
      </c>
      <c r="D50" s="780">
        <v>0</v>
      </c>
      <c r="E50" s="780">
        <v>0</v>
      </c>
      <c r="F50" s="780">
        <v>0</v>
      </c>
      <c r="G50" s="780">
        <v>0</v>
      </c>
      <c r="H50" s="780">
        <v>0</v>
      </c>
      <c r="I50" s="780">
        <v>0</v>
      </c>
      <c r="J50" s="780">
        <v>0</v>
      </c>
      <c r="K50" s="780">
        <v>0</v>
      </c>
      <c r="L50" s="780">
        <v>0</v>
      </c>
      <c r="M50" s="780">
        <v>0</v>
      </c>
      <c r="N50" s="780">
        <v>0</v>
      </c>
      <c r="O50" s="376">
        <f t="shared" si="14"/>
        <v>0</v>
      </c>
      <c r="P50" s="625"/>
      <c r="Q50" s="625"/>
      <c r="R50" s="625"/>
      <c r="S50" s="625"/>
      <c r="T50" s="625"/>
      <c r="U50" s="625"/>
      <c r="V50" s="625"/>
      <c r="W50" s="625"/>
      <c r="X50" s="625"/>
      <c r="Y50" s="625"/>
      <c r="Z50" s="625"/>
      <c r="AA50" s="625"/>
      <c r="AB50" s="625"/>
      <c r="AC50" s="625"/>
    </row>
    <row r="51" spans="1:29" s="29" customFormat="1">
      <c r="A51" s="42"/>
      <c r="B51" s="28" t="s">
        <v>34</v>
      </c>
      <c r="C51" s="780">
        <f>+C52+C55</f>
        <v>0</v>
      </c>
      <c r="D51" s="780">
        <f t="shared" ref="D51:N51" si="17">+D52+D55</f>
        <v>0</v>
      </c>
      <c r="E51" s="780">
        <f t="shared" si="17"/>
        <v>0</v>
      </c>
      <c r="F51" s="780">
        <f t="shared" si="17"/>
        <v>0</v>
      </c>
      <c r="G51" s="780">
        <f t="shared" si="17"/>
        <v>0</v>
      </c>
      <c r="H51" s="780">
        <f t="shared" si="17"/>
        <v>0</v>
      </c>
      <c r="I51" s="780">
        <f t="shared" si="17"/>
        <v>0</v>
      </c>
      <c r="J51" s="780">
        <f t="shared" si="17"/>
        <v>0</v>
      </c>
      <c r="K51" s="780">
        <f t="shared" si="17"/>
        <v>0</v>
      </c>
      <c r="L51" s="780">
        <f t="shared" si="17"/>
        <v>0</v>
      </c>
      <c r="M51" s="780">
        <f t="shared" si="17"/>
        <v>0</v>
      </c>
      <c r="N51" s="780">
        <f t="shared" si="17"/>
        <v>0</v>
      </c>
      <c r="O51" s="376">
        <f t="shared" si="14"/>
        <v>0</v>
      </c>
      <c r="P51" s="625"/>
      <c r="Q51" s="625"/>
      <c r="R51" s="625"/>
      <c r="S51" s="625"/>
      <c r="T51" s="625"/>
      <c r="U51" s="625"/>
      <c r="V51" s="625"/>
      <c r="W51" s="625"/>
      <c r="X51" s="625"/>
      <c r="Y51" s="625"/>
      <c r="Z51" s="625"/>
      <c r="AA51" s="625"/>
      <c r="AB51" s="625"/>
      <c r="AC51" s="625"/>
    </row>
    <row r="52" spans="1:29" s="29" customFormat="1">
      <c r="A52" s="42"/>
      <c r="B52" s="166" t="s">
        <v>325</v>
      </c>
      <c r="C52" s="780">
        <f>+C53+C54</f>
        <v>0</v>
      </c>
      <c r="D52" s="780">
        <f t="shared" ref="D52:N52" si="18">+D53+D54</f>
        <v>0</v>
      </c>
      <c r="E52" s="780">
        <f t="shared" si="18"/>
        <v>0</v>
      </c>
      <c r="F52" s="780">
        <f t="shared" si="18"/>
        <v>0</v>
      </c>
      <c r="G52" s="780">
        <f t="shared" si="18"/>
        <v>0</v>
      </c>
      <c r="H52" s="780">
        <f t="shared" si="18"/>
        <v>0</v>
      </c>
      <c r="I52" s="780">
        <f t="shared" si="18"/>
        <v>0</v>
      </c>
      <c r="J52" s="780">
        <f t="shared" si="18"/>
        <v>0</v>
      </c>
      <c r="K52" s="780">
        <f t="shared" si="18"/>
        <v>0</v>
      </c>
      <c r="L52" s="780">
        <f t="shared" si="18"/>
        <v>0</v>
      </c>
      <c r="M52" s="780">
        <f t="shared" si="18"/>
        <v>0</v>
      </c>
      <c r="N52" s="780">
        <f t="shared" si="18"/>
        <v>0</v>
      </c>
      <c r="O52" s="376">
        <f t="shared" si="14"/>
        <v>0</v>
      </c>
      <c r="P52" s="625"/>
      <c r="Q52" s="625"/>
      <c r="R52" s="625"/>
      <c r="S52" s="625"/>
      <c r="T52" s="625"/>
      <c r="U52" s="625"/>
      <c r="V52" s="625"/>
      <c r="W52" s="625"/>
      <c r="X52" s="625"/>
      <c r="Y52" s="625"/>
      <c r="Z52" s="625"/>
      <c r="AA52" s="625"/>
      <c r="AB52" s="625"/>
      <c r="AC52" s="625"/>
    </row>
    <row r="53" spans="1:29" s="29" customFormat="1">
      <c r="A53" s="42"/>
      <c r="B53" s="167" t="s">
        <v>327</v>
      </c>
      <c r="C53" s="780">
        <v>0</v>
      </c>
      <c r="D53" s="780">
        <v>0</v>
      </c>
      <c r="E53" s="780">
        <v>0</v>
      </c>
      <c r="F53" s="780">
        <v>0</v>
      </c>
      <c r="G53" s="780">
        <v>0</v>
      </c>
      <c r="H53" s="780">
        <v>0</v>
      </c>
      <c r="I53" s="780">
        <v>0</v>
      </c>
      <c r="J53" s="780">
        <v>0</v>
      </c>
      <c r="K53" s="780">
        <v>0</v>
      </c>
      <c r="L53" s="780">
        <v>0</v>
      </c>
      <c r="M53" s="780">
        <v>0</v>
      </c>
      <c r="N53" s="780">
        <v>0</v>
      </c>
      <c r="O53" s="376">
        <f t="shared" si="14"/>
        <v>0</v>
      </c>
      <c r="P53" s="625"/>
      <c r="Q53" s="625"/>
      <c r="R53" s="625"/>
      <c r="S53" s="625"/>
      <c r="T53" s="625"/>
      <c r="U53" s="625"/>
      <c r="V53" s="625"/>
      <c r="W53" s="625"/>
      <c r="X53" s="625"/>
      <c r="Y53" s="625"/>
      <c r="Z53" s="625"/>
      <c r="AA53" s="625"/>
      <c r="AB53" s="625"/>
      <c r="AC53" s="625"/>
    </row>
    <row r="54" spans="1:29" s="29" customFormat="1">
      <c r="A54" s="42"/>
      <c r="B54" s="168" t="s">
        <v>328</v>
      </c>
      <c r="C54" s="780">
        <v>0</v>
      </c>
      <c r="D54" s="780">
        <v>0</v>
      </c>
      <c r="E54" s="780">
        <v>0</v>
      </c>
      <c r="F54" s="780">
        <v>0</v>
      </c>
      <c r="G54" s="780">
        <v>0</v>
      </c>
      <c r="H54" s="780">
        <v>0</v>
      </c>
      <c r="I54" s="780">
        <v>0</v>
      </c>
      <c r="J54" s="780">
        <v>0</v>
      </c>
      <c r="K54" s="780">
        <v>0</v>
      </c>
      <c r="L54" s="780">
        <v>0</v>
      </c>
      <c r="M54" s="780">
        <v>0</v>
      </c>
      <c r="N54" s="780">
        <v>0</v>
      </c>
      <c r="O54" s="376">
        <f t="shared" si="14"/>
        <v>0</v>
      </c>
      <c r="P54" s="625"/>
      <c r="Q54" s="625"/>
      <c r="R54" s="625"/>
      <c r="S54" s="625"/>
      <c r="T54" s="625"/>
      <c r="U54" s="625"/>
      <c r="V54" s="625"/>
      <c r="W54" s="625"/>
      <c r="X54" s="625"/>
      <c r="Y54" s="625"/>
      <c r="Z54" s="625"/>
      <c r="AA54" s="625"/>
      <c r="AB54" s="625"/>
      <c r="AC54" s="625"/>
    </row>
    <row r="55" spans="1:29" s="29" customFormat="1">
      <c r="A55" s="42"/>
      <c r="B55" s="28" t="s">
        <v>326</v>
      </c>
      <c r="C55" s="780">
        <f>+C56+C57</f>
        <v>0</v>
      </c>
      <c r="D55" s="780">
        <f t="shared" ref="D55:N55" si="19">+D56+D57</f>
        <v>0</v>
      </c>
      <c r="E55" s="780">
        <f t="shared" si="19"/>
        <v>0</v>
      </c>
      <c r="F55" s="780">
        <f t="shared" si="19"/>
        <v>0</v>
      </c>
      <c r="G55" s="780">
        <f t="shared" si="19"/>
        <v>0</v>
      </c>
      <c r="H55" s="780">
        <f t="shared" si="19"/>
        <v>0</v>
      </c>
      <c r="I55" s="780">
        <f t="shared" si="19"/>
        <v>0</v>
      </c>
      <c r="J55" s="780">
        <f t="shared" si="19"/>
        <v>0</v>
      </c>
      <c r="K55" s="780">
        <f t="shared" si="19"/>
        <v>0</v>
      </c>
      <c r="L55" s="780">
        <f t="shared" si="19"/>
        <v>0</v>
      </c>
      <c r="M55" s="780">
        <f t="shared" si="19"/>
        <v>0</v>
      </c>
      <c r="N55" s="780">
        <f t="shared" si="19"/>
        <v>0</v>
      </c>
      <c r="O55" s="376">
        <f t="shared" si="14"/>
        <v>0</v>
      </c>
      <c r="P55" s="625"/>
      <c r="Q55" s="625"/>
      <c r="R55" s="625"/>
      <c r="S55" s="625"/>
      <c r="T55" s="625"/>
      <c r="U55" s="625"/>
      <c r="V55" s="625"/>
      <c r="W55" s="625"/>
      <c r="X55" s="625"/>
      <c r="Y55" s="625"/>
      <c r="Z55" s="625"/>
      <c r="AA55" s="625"/>
      <c r="AB55" s="625"/>
      <c r="AC55" s="625"/>
    </row>
    <row r="56" spans="1:29" s="29" customFormat="1">
      <c r="A56" s="42"/>
      <c r="B56" s="167" t="s">
        <v>327</v>
      </c>
      <c r="C56" s="780">
        <v>0</v>
      </c>
      <c r="D56" s="780">
        <v>0</v>
      </c>
      <c r="E56" s="780">
        <v>0</v>
      </c>
      <c r="F56" s="780">
        <v>0</v>
      </c>
      <c r="G56" s="780">
        <v>0</v>
      </c>
      <c r="H56" s="780">
        <v>0</v>
      </c>
      <c r="I56" s="780">
        <v>0</v>
      </c>
      <c r="J56" s="780">
        <v>0</v>
      </c>
      <c r="K56" s="780">
        <v>0</v>
      </c>
      <c r="L56" s="780">
        <v>0</v>
      </c>
      <c r="M56" s="780">
        <v>0</v>
      </c>
      <c r="N56" s="780">
        <v>0</v>
      </c>
      <c r="O56" s="376">
        <f t="shared" si="14"/>
        <v>0</v>
      </c>
      <c r="P56" s="625"/>
      <c r="Q56" s="625"/>
      <c r="R56" s="625"/>
      <c r="S56" s="625"/>
      <c r="T56" s="625"/>
      <c r="U56" s="625"/>
      <c r="V56" s="625"/>
      <c r="W56" s="625"/>
      <c r="X56" s="625"/>
      <c r="Y56" s="625"/>
      <c r="Z56" s="625"/>
      <c r="AA56" s="625"/>
      <c r="AB56" s="625"/>
      <c r="AC56" s="625"/>
    </row>
    <row r="57" spans="1:29" s="29" customFormat="1">
      <c r="A57" s="42"/>
      <c r="B57" s="168" t="s">
        <v>328</v>
      </c>
      <c r="C57" s="780">
        <v>0</v>
      </c>
      <c r="D57" s="780">
        <v>0</v>
      </c>
      <c r="E57" s="780">
        <v>0</v>
      </c>
      <c r="F57" s="780">
        <v>0</v>
      </c>
      <c r="G57" s="780">
        <v>0</v>
      </c>
      <c r="H57" s="780">
        <v>0</v>
      </c>
      <c r="I57" s="780">
        <v>0</v>
      </c>
      <c r="J57" s="780">
        <v>0</v>
      </c>
      <c r="K57" s="780">
        <v>0</v>
      </c>
      <c r="L57" s="780">
        <v>0</v>
      </c>
      <c r="M57" s="780">
        <v>0</v>
      </c>
      <c r="N57" s="780">
        <v>0</v>
      </c>
      <c r="O57" s="376">
        <f t="shared" si="14"/>
        <v>0</v>
      </c>
      <c r="P57" s="625"/>
      <c r="Q57" s="625"/>
      <c r="R57" s="625"/>
      <c r="S57" s="625"/>
      <c r="T57" s="625"/>
      <c r="U57" s="625"/>
      <c r="V57" s="625"/>
      <c r="W57" s="625"/>
      <c r="X57" s="625"/>
      <c r="Y57" s="625"/>
      <c r="Z57" s="625"/>
      <c r="AA57" s="625"/>
      <c r="AB57" s="625"/>
      <c r="AC57" s="625"/>
    </row>
    <row r="58" spans="1:29" s="29" customFormat="1">
      <c r="A58" s="42"/>
      <c r="B58" s="28" t="s">
        <v>35</v>
      </c>
      <c r="C58" s="780">
        <f>+C59+C60</f>
        <v>0</v>
      </c>
      <c r="D58" s="780">
        <f t="shared" ref="D58:N58" si="20">+D59+D60</f>
        <v>0</v>
      </c>
      <c r="E58" s="780">
        <f t="shared" si="20"/>
        <v>0</v>
      </c>
      <c r="F58" s="780">
        <f t="shared" si="20"/>
        <v>0</v>
      </c>
      <c r="G58" s="780">
        <f t="shared" si="20"/>
        <v>0</v>
      </c>
      <c r="H58" s="780">
        <f t="shared" si="20"/>
        <v>0</v>
      </c>
      <c r="I58" s="780">
        <f t="shared" si="20"/>
        <v>0</v>
      </c>
      <c r="J58" s="780">
        <f t="shared" si="20"/>
        <v>0</v>
      </c>
      <c r="K58" s="780">
        <f t="shared" si="20"/>
        <v>0</v>
      </c>
      <c r="L58" s="780">
        <f t="shared" si="20"/>
        <v>0</v>
      </c>
      <c r="M58" s="780">
        <f t="shared" si="20"/>
        <v>0</v>
      </c>
      <c r="N58" s="780">
        <f t="shared" si="20"/>
        <v>0</v>
      </c>
      <c r="O58" s="376">
        <f t="shared" si="14"/>
        <v>0</v>
      </c>
      <c r="P58" s="625"/>
      <c r="Q58" s="625"/>
      <c r="R58" s="625"/>
      <c r="S58" s="625"/>
      <c r="T58" s="625"/>
      <c r="U58" s="625"/>
      <c r="V58" s="625"/>
      <c r="W58" s="625"/>
      <c r="X58" s="625"/>
      <c r="Y58" s="625"/>
      <c r="Z58" s="625"/>
      <c r="AA58" s="625"/>
      <c r="AB58" s="625"/>
      <c r="AC58" s="625"/>
    </row>
    <row r="59" spans="1:29" s="29" customFormat="1">
      <c r="A59" s="42"/>
      <c r="B59" s="166" t="s">
        <v>325</v>
      </c>
      <c r="C59" s="780">
        <v>0</v>
      </c>
      <c r="D59" s="780">
        <v>0</v>
      </c>
      <c r="E59" s="780">
        <v>0</v>
      </c>
      <c r="F59" s="780">
        <v>0</v>
      </c>
      <c r="G59" s="780">
        <v>0</v>
      </c>
      <c r="H59" s="780">
        <v>0</v>
      </c>
      <c r="I59" s="780">
        <v>0</v>
      </c>
      <c r="J59" s="780">
        <v>0</v>
      </c>
      <c r="K59" s="780">
        <v>0</v>
      </c>
      <c r="L59" s="780">
        <v>0</v>
      </c>
      <c r="M59" s="780">
        <v>0</v>
      </c>
      <c r="N59" s="780">
        <v>0</v>
      </c>
      <c r="O59" s="376">
        <f t="shared" si="14"/>
        <v>0</v>
      </c>
      <c r="P59" s="625"/>
      <c r="Q59" s="625"/>
      <c r="R59" s="625"/>
      <c r="S59" s="625"/>
      <c r="T59" s="625"/>
      <c r="U59" s="625"/>
      <c r="V59" s="625"/>
      <c r="W59" s="625"/>
      <c r="X59" s="625"/>
      <c r="Y59" s="625"/>
      <c r="Z59" s="625"/>
      <c r="AA59" s="625"/>
      <c r="AB59" s="625"/>
      <c r="AC59" s="625"/>
    </row>
    <row r="60" spans="1:29" s="29" customFormat="1">
      <c r="A60" s="42"/>
      <c r="B60" s="166" t="s">
        <v>326</v>
      </c>
      <c r="C60" s="780">
        <v>0</v>
      </c>
      <c r="D60" s="780">
        <v>0</v>
      </c>
      <c r="E60" s="780">
        <v>0</v>
      </c>
      <c r="F60" s="780">
        <v>0</v>
      </c>
      <c r="G60" s="780">
        <v>0</v>
      </c>
      <c r="H60" s="780">
        <v>0</v>
      </c>
      <c r="I60" s="780">
        <v>0</v>
      </c>
      <c r="J60" s="780">
        <v>0</v>
      </c>
      <c r="K60" s="780">
        <v>0</v>
      </c>
      <c r="L60" s="780">
        <v>0</v>
      </c>
      <c r="M60" s="780">
        <v>0</v>
      </c>
      <c r="N60" s="780">
        <v>0</v>
      </c>
      <c r="O60" s="376">
        <f t="shared" si="14"/>
        <v>0</v>
      </c>
      <c r="P60" s="625"/>
      <c r="Q60" s="625"/>
      <c r="R60" s="625"/>
      <c r="S60" s="625"/>
      <c r="T60" s="625"/>
      <c r="U60" s="625"/>
      <c r="V60" s="625"/>
      <c r="W60" s="625"/>
      <c r="X60" s="625"/>
      <c r="Y60" s="625"/>
      <c r="Z60" s="625"/>
      <c r="AA60" s="625"/>
      <c r="AB60" s="625"/>
      <c r="AC60" s="625"/>
    </row>
    <row r="61" spans="1:29" s="29" customFormat="1">
      <c r="A61" s="42"/>
      <c r="B61" s="28" t="s">
        <v>36</v>
      </c>
      <c r="C61" s="780">
        <f>+C62+C63</f>
        <v>0</v>
      </c>
      <c r="D61" s="780">
        <f t="shared" ref="D61:N61" si="21">+D62+D63</f>
        <v>0</v>
      </c>
      <c r="E61" s="780">
        <f t="shared" si="21"/>
        <v>0</v>
      </c>
      <c r="F61" s="780">
        <f t="shared" si="21"/>
        <v>0</v>
      </c>
      <c r="G61" s="780">
        <f t="shared" si="21"/>
        <v>0</v>
      </c>
      <c r="H61" s="780">
        <f t="shared" si="21"/>
        <v>0</v>
      </c>
      <c r="I61" s="780">
        <f t="shared" si="21"/>
        <v>0</v>
      </c>
      <c r="J61" s="780">
        <f t="shared" si="21"/>
        <v>0</v>
      </c>
      <c r="K61" s="780">
        <f t="shared" si="21"/>
        <v>0</v>
      </c>
      <c r="L61" s="780">
        <f t="shared" si="21"/>
        <v>0</v>
      </c>
      <c r="M61" s="780">
        <f t="shared" si="21"/>
        <v>0</v>
      </c>
      <c r="N61" s="780">
        <f t="shared" si="21"/>
        <v>0</v>
      </c>
      <c r="O61" s="376">
        <f t="shared" si="14"/>
        <v>0</v>
      </c>
      <c r="P61" s="625"/>
      <c r="Q61" s="625"/>
      <c r="R61" s="625"/>
      <c r="S61" s="625"/>
      <c r="T61" s="625"/>
      <c r="U61" s="625"/>
      <c r="V61" s="625"/>
      <c r="W61" s="625"/>
      <c r="X61" s="625"/>
      <c r="Y61" s="625"/>
      <c r="Z61" s="625"/>
      <c r="AA61" s="625"/>
      <c r="AB61" s="625"/>
      <c r="AC61" s="625"/>
    </row>
    <row r="62" spans="1:29" s="29" customFormat="1">
      <c r="A62" s="42"/>
      <c r="B62" s="166" t="s">
        <v>325</v>
      </c>
      <c r="C62" s="780">
        <v>0</v>
      </c>
      <c r="D62" s="780">
        <v>0</v>
      </c>
      <c r="E62" s="780">
        <v>0</v>
      </c>
      <c r="F62" s="780">
        <v>0</v>
      </c>
      <c r="G62" s="780">
        <v>0</v>
      </c>
      <c r="H62" s="780">
        <v>0</v>
      </c>
      <c r="I62" s="780">
        <v>0</v>
      </c>
      <c r="J62" s="780">
        <v>0</v>
      </c>
      <c r="K62" s="780">
        <v>0</v>
      </c>
      <c r="L62" s="780">
        <v>0</v>
      </c>
      <c r="M62" s="780">
        <v>0</v>
      </c>
      <c r="N62" s="780">
        <v>0</v>
      </c>
      <c r="O62" s="376">
        <f t="shared" si="14"/>
        <v>0</v>
      </c>
      <c r="P62" s="625"/>
      <c r="Q62" s="625"/>
      <c r="R62" s="625"/>
      <c r="S62" s="625"/>
      <c r="T62" s="625"/>
      <c r="U62" s="625"/>
      <c r="V62" s="625"/>
      <c r="W62" s="625"/>
      <c r="X62" s="625"/>
      <c r="Y62" s="625"/>
      <c r="Z62" s="625"/>
      <c r="AA62" s="625"/>
      <c r="AB62" s="625"/>
      <c r="AC62" s="625"/>
    </row>
    <row r="63" spans="1:29" s="29" customFormat="1">
      <c r="A63" s="42"/>
      <c r="B63" s="166" t="s">
        <v>326</v>
      </c>
      <c r="C63" s="780">
        <v>0</v>
      </c>
      <c r="D63" s="780">
        <v>0</v>
      </c>
      <c r="E63" s="780">
        <v>0</v>
      </c>
      <c r="F63" s="780">
        <v>0</v>
      </c>
      <c r="G63" s="780">
        <v>0</v>
      </c>
      <c r="H63" s="780">
        <v>0</v>
      </c>
      <c r="I63" s="780">
        <v>0</v>
      </c>
      <c r="J63" s="780">
        <v>0</v>
      </c>
      <c r="K63" s="780">
        <v>0</v>
      </c>
      <c r="L63" s="780">
        <v>0</v>
      </c>
      <c r="M63" s="780">
        <v>0</v>
      </c>
      <c r="N63" s="780">
        <v>0</v>
      </c>
      <c r="O63" s="670">
        <f t="shared" si="14"/>
        <v>0</v>
      </c>
      <c r="P63" s="625"/>
      <c r="Q63" s="625"/>
      <c r="R63" s="625"/>
      <c r="S63" s="625"/>
      <c r="T63" s="625"/>
      <c r="U63" s="625"/>
      <c r="V63" s="625"/>
      <c r="W63" s="625"/>
      <c r="X63" s="625"/>
      <c r="Y63" s="625"/>
      <c r="Z63" s="625"/>
      <c r="AA63" s="625"/>
      <c r="AB63" s="625"/>
      <c r="AC63" s="625"/>
    </row>
    <row r="64" spans="1:29" s="29" customFormat="1">
      <c r="A64" s="42"/>
      <c r="B64" s="163" t="s">
        <v>113</v>
      </c>
      <c r="C64" s="198">
        <f>SUM(C65:C80)</f>
        <v>0</v>
      </c>
      <c r="D64" s="198">
        <f t="shared" ref="D64:N64" si="22">SUM(D65:D80)</f>
        <v>0</v>
      </c>
      <c r="E64" s="198">
        <f t="shared" si="22"/>
        <v>0</v>
      </c>
      <c r="F64" s="198">
        <f t="shared" si="22"/>
        <v>0</v>
      </c>
      <c r="G64" s="198">
        <f t="shared" si="22"/>
        <v>0</v>
      </c>
      <c r="H64" s="198">
        <f t="shared" si="22"/>
        <v>0</v>
      </c>
      <c r="I64" s="198">
        <f t="shared" si="22"/>
        <v>0</v>
      </c>
      <c r="J64" s="198">
        <f t="shared" si="22"/>
        <v>0</v>
      </c>
      <c r="K64" s="198">
        <f t="shared" si="22"/>
        <v>0</v>
      </c>
      <c r="L64" s="198">
        <f t="shared" si="22"/>
        <v>0</v>
      </c>
      <c r="M64" s="198">
        <f t="shared" si="22"/>
        <v>0</v>
      </c>
      <c r="N64" s="198">
        <f t="shared" si="22"/>
        <v>0</v>
      </c>
      <c r="O64" s="467">
        <f t="shared" si="14"/>
        <v>0</v>
      </c>
      <c r="P64" s="625"/>
      <c r="Q64" s="625"/>
      <c r="R64" s="625"/>
      <c r="S64" s="625"/>
      <c r="T64" s="625"/>
      <c r="U64" s="625"/>
      <c r="V64" s="625"/>
      <c r="W64" s="625"/>
      <c r="X64" s="625"/>
      <c r="Y64" s="625"/>
      <c r="Z64" s="625"/>
      <c r="AA64" s="625"/>
      <c r="AB64" s="625"/>
      <c r="AC64" s="625"/>
    </row>
    <row r="65" spans="1:29" s="29" customFormat="1">
      <c r="A65" s="42"/>
      <c r="B65" s="28" t="s">
        <v>37</v>
      </c>
      <c r="C65" s="780">
        <f>+C66+C67</f>
        <v>0</v>
      </c>
      <c r="D65" s="780">
        <f t="shared" ref="D65:N65" si="23">+D66+D67</f>
        <v>0</v>
      </c>
      <c r="E65" s="780">
        <f t="shared" si="23"/>
        <v>0</v>
      </c>
      <c r="F65" s="780">
        <f t="shared" si="23"/>
        <v>0</v>
      </c>
      <c r="G65" s="780">
        <f t="shared" si="23"/>
        <v>0</v>
      </c>
      <c r="H65" s="780">
        <f t="shared" si="23"/>
        <v>0</v>
      </c>
      <c r="I65" s="780">
        <f t="shared" si="23"/>
        <v>0</v>
      </c>
      <c r="J65" s="780">
        <f t="shared" si="23"/>
        <v>0</v>
      </c>
      <c r="K65" s="780">
        <f t="shared" si="23"/>
        <v>0</v>
      </c>
      <c r="L65" s="780">
        <f t="shared" si="23"/>
        <v>0</v>
      </c>
      <c r="M65" s="780">
        <f t="shared" si="23"/>
        <v>0</v>
      </c>
      <c r="N65" s="780">
        <f t="shared" si="23"/>
        <v>0</v>
      </c>
      <c r="O65" s="749">
        <f t="shared" si="14"/>
        <v>0</v>
      </c>
      <c r="P65" s="625"/>
      <c r="Q65" s="625"/>
      <c r="R65" s="625"/>
      <c r="S65" s="625"/>
      <c r="T65" s="625"/>
      <c r="U65" s="625"/>
      <c r="V65" s="625"/>
      <c r="W65" s="625"/>
      <c r="X65" s="625"/>
      <c r="Y65" s="625"/>
      <c r="Z65" s="625"/>
      <c r="AA65" s="625"/>
      <c r="AB65" s="625"/>
      <c r="AC65" s="625"/>
    </row>
    <row r="66" spans="1:29" s="29" customFormat="1">
      <c r="A66" s="42"/>
      <c r="B66" s="166" t="s">
        <v>325</v>
      </c>
      <c r="C66" s="780">
        <v>0</v>
      </c>
      <c r="D66" s="780">
        <v>0</v>
      </c>
      <c r="E66" s="780">
        <v>0</v>
      </c>
      <c r="F66" s="780">
        <v>0</v>
      </c>
      <c r="G66" s="780">
        <v>0</v>
      </c>
      <c r="H66" s="780">
        <v>0</v>
      </c>
      <c r="I66" s="780">
        <v>0</v>
      </c>
      <c r="J66" s="780">
        <v>0</v>
      </c>
      <c r="K66" s="780">
        <v>0</v>
      </c>
      <c r="L66" s="780">
        <v>0</v>
      </c>
      <c r="M66" s="780">
        <v>0</v>
      </c>
      <c r="N66" s="780">
        <v>0</v>
      </c>
      <c r="O66" s="376">
        <f t="shared" si="14"/>
        <v>0</v>
      </c>
      <c r="P66" s="625"/>
      <c r="Q66" s="625"/>
      <c r="R66" s="625"/>
      <c r="S66" s="625"/>
      <c r="T66" s="625"/>
      <c r="U66" s="625"/>
      <c r="V66" s="625"/>
      <c r="W66" s="625"/>
      <c r="X66" s="625"/>
      <c r="Y66" s="625"/>
      <c r="Z66" s="625"/>
      <c r="AA66" s="625"/>
      <c r="AB66" s="625"/>
      <c r="AC66" s="625"/>
    </row>
    <row r="67" spans="1:29" s="29" customFormat="1">
      <c r="A67" s="42"/>
      <c r="B67" s="166" t="s">
        <v>326</v>
      </c>
      <c r="C67" s="780">
        <v>0</v>
      </c>
      <c r="D67" s="780">
        <v>0</v>
      </c>
      <c r="E67" s="780">
        <v>0</v>
      </c>
      <c r="F67" s="780">
        <v>0</v>
      </c>
      <c r="G67" s="780">
        <v>0</v>
      </c>
      <c r="H67" s="780">
        <v>0</v>
      </c>
      <c r="I67" s="780">
        <v>0</v>
      </c>
      <c r="J67" s="780">
        <v>0</v>
      </c>
      <c r="K67" s="780">
        <v>0</v>
      </c>
      <c r="L67" s="780">
        <v>0</v>
      </c>
      <c r="M67" s="780">
        <v>0</v>
      </c>
      <c r="N67" s="780">
        <v>0</v>
      </c>
      <c r="O67" s="376">
        <f t="shared" si="14"/>
        <v>0</v>
      </c>
      <c r="P67" s="625"/>
      <c r="Q67" s="625"/>
      <c r="R67" s="625"/>
      <c r="S67" s="625"/>
      <c r="T67" s="625"/>
      <c r="U67" s="625"/>
      <c r="V67" s="625"/>
      <c r="W67" s="625"/>
      <c r="X67" s="625"/>
      <c r="Y67" s="625"/>
      <c r="Z67" s="625"/>
      <c r="AA67" s="625"/>
      <c r="AB67" s="625"/>
      <c r="AC67" s="625"/>
    </row>
    <row r="68" spans="1:29" s="29" customFormat="1">
      <c r="A68" s="42"/>
      <c r="B68" s="28" t="s">
        <v>38</v>
      </c>
      <c r="C68" s="780">
        <f>+C69+C72</f>
        <v>0</v>
      </c>
      <c r="D68" s="780">
        <f t="shared" ref="D68:N68" si="24">+D69+D72</f>
        <v>0</v>
      </c>
      <c r="E68" s="780">
        <f t="shared" si="24"/>
        <v>0</v>
      </c>
      <c r="F68" s="780">
        <f t="shared" si="24"/>
        <v>0</v>
      </c>
      <c r="G68" s="780">
        <f t="shared" si="24"/>
        <v>0</v>
      </c>
      <c r="H68" s="780">
        <f t="shared" si="24"/>
        <v>0</v>
      </c>
      <c r="I68" s="780">
        <f t="shared" si="24"/>
        <v>0</v>
      </c>
      <c r="J68" s="780">
        <f t="shared" si="24"/>
        <v>0</v>
      </c>
      <c r="K68" s="780">
        <f t="shared" si="24"/>
        <v>0</v>
      </c>
      <c r="L68" s="780">
        <f t="shared" si="24"/>
        <v>0</v>
      </c>
      <c r="M68" s="780">
        <f t="shared" si="24"/>
        <v>0</v>
      </c>
      <c r="N68" s="780">
        <f t="shared" si="24"/>
        <v>0</v>
      </c>
      <c r="O68" s="376">
        <f t="shared" si="14"/>
        <v>0</v>
      </c>
      <c r="P68" s="625"/>
      <c r="Q68" s="625"/>
      <c r="R68" s="625"/>
      <c r="S68" s="625"/>
      <c r="T68" s="625"/>
      <c r="U68" s="625"/>
      <c r="V68" s="625"/>
      <c r="W68" s="625"/>
      <c r="X68" s="625"/>
      <c r="Y68" s="625"/>
      <c r="Z68" s="625"/>
      <c r="AA68" s="625"/>
      <c r="AB68" s="625"/>
      <c r="AC68" s="625"/>
    </row>
    <row r="69" spans="1:29" s="29" customFormat="1">
      <c r="A69" s="42"/>
      <c r="B69" s="166" t="s">
        <v>325</v>
      </c>
      <c r="C69" s="780">
        <f>+C70+C71</f>
        <v>0</v>
      </c>
      <c r="D69" s="780">
        <f t="shared" ref="D69:N69" si="25">+D70+D71</f>
        <v>0</v>
      </c>
      <c r="E69" s="780">
        <f t="shared" si="25"/>
        <v>0</v>
      </c>
      <c r="F69" s="780">
        <f t="shared" si="25"/>
        <v>0</v>
      </c>
      <c r="G69" s="780">
        <f t="shared" si="25"/>
        <v>0</v>
      </c>
      <c r="H69" s="780">
        <f t="shared" si="25"/>
        <v>0</v>
      </c>
      <c r="I69" s="780">
        <f t="shared" si="25"/>
        <v>0</v>
      </c>
      <c r="J69" s="780">
        <f t="shared" si="25"/>
        <v>0</v>
      </c>
      <c r="K69" s="780">
        <f t="shared" si="25"/>
        <v>0</v>
      </c>
      <c r="L69" s="780">
        <f t="shared" si="25"/>
        <v>0</v>
      </c>
      <c r="M69" s="780">
        <f t="shared" si="25"/>
        <v>0</v>
      </c>
      <c r="N69" s="780">
        <f t="shared" si="25"/>
        <v>0</v>
      </c>
      <c r="O69" s="376">
        <f t="shared" si="14"/>
        <v>0</v>
      </c>
      <c r="P69" s="625"/>
      <c r="Q69" s="625"/>
      <c r="R69" s="625"/>
      <c r="S69" s="625"/>
      <c r="T69" s="625"/>
      <c r="U69" s="625"/>
      <c r="V69" s="625"/>
      <c r="W69" s="625"/>
      <c r="X69" s="625"/>
      <c r="Y69" s="625"/>
      <c r="Z69" s="625"/>
      <c r="AA69" s="625"/>
      <c r="AB69" s="625"/>
      <c r="AC69" s="625"/>
    </row>
    <row r="70" spans="1:29" s="29" customFormat="1">
      <c r="A70" s="42"/>
      <c r="B70" s="167" t="s">
        <v>327</v>
      </c>
      <c r="C70" s="780">
        <v>0</v>
      </c>
      <c r="D70" s="780">
        <v>0</v>
      </c>
      <c r="E70" s="780">
        <v>0</v>
      </c>
      <c r="F70" s="780">
        <v>0</v>
      </c>
      <c r="G70" s="780">
        <v>0</v>
      </c>
      <c r="H70" s="780">
        <v>0</v>
      </c>
      <c r="I70" s="780">
        <v>0</v>
      </c>
      <c r="J70" s="780">
        <v>0</v>
      </c>
      <c r="K70" s="780">
        <v>0</v>
      </c>
      <c r="L70" s="780">
        <v>0</v>
      </c>
      <c r="M70" s="780">
        <v>0</v>
      </c>
      <c r="N70" s="780">
        <v>0</v>
      </c>
      <c r="O70" s="376">
        <f t="shared" si="14"/>
        <v>0</v>
      </c>
      <c r="P70" s="625"/>
      <c r="Q70" s="625"/>
      <c r="R70" s="625"/>
      <c r="S70" s="625"/>
      <c r="T70" s="625"/>
      <c r="U70" s="625"/>
      <c r="V70" s="625"/>
      <c r="W70" s="625"/>
      <c r="X70" s="625"/>
      <c r="Y70" s="625"/>
      <c r="Z70" s="625"/>
      <c r="AA70" s="625"/>
      <c r="AB70" s="625"/>
      <c r="AC70" s="625"/>
    </row>
    <row r="71" spans="1:29" s="29" customFormat="1">
      <c r="A71" s="42"/>
      <c r="B71" s="168" t="s">
        <v>328</v>
      </c>
      <c r="C71" s="780">
        <v>0</v>
      </c>
      <c r="D71" s="780">
        <v>0</v>
      </c>
      <c r="E71" s="780">
        <v>0</v>
      </c>
      <c r="F71" s="780">
        <v>0</v>
      </c>
      <c r="G71" s="780">
        <v>0</v>
      </c>
      <c r="H71" s="780">
        <v>0</v>
      </c>
      <c r="I71" s="780">
        <v>0</v>
      </c>
      <c r="J71" s="780">
        <v>0</v>
      </c>
      <c r="K71" s="780">
        <v>0</v>
      </c>
      <c r="L71" s="780">
        <v>0</v>
      </c>
      <c r="M71" s="780">
        <v>0</v>
      </c>
      <c r="N71" s="780">
        <v>0</v>
      </c>
      <c r="O71" s="376">
        <f t="shared" si="14"/>
        <v>0</v>
      </c>
      <c r="P71" s="625"/>
      <c r="Q71" s="625"/>
      <c r="R71" s="625"/>
      <c r="S71" s="625"/>
      <c r="T71" s="625"/>
      <c r="U71" s="625"/>
      <c r="V71" s="625"/>
      <c r="W71" s="625"/>
      <c r="X71" s="625"/>
      <c r="Y71" s="625"/>
      <c r="Z71" s="625"/>
      <c r="AA71" s="625"/>
      <c r="AB71" s="625"/>
      <c r="AC71" s="625"/>
    </row>
    <row r="72" spans="1:29" s="29" customFormat="1">
      <c r="A72" s="42"/>
      <c r="B72" s="166" t="s">
        <v>326</v>
      </c>
      <c r="C72" s="780">
        <f>+C73+C74</f>
        <v>0</v>
      </c>
      <c r="D72" s="780">
        <f t="shared" ref="D72:N72" si="26">+D73+D74</f>
        <v>0</v>
      </c>
      <c r="E72" s="780">
        <f t="shared" si="26"/>
        <v>0</v>
      </c>
      <c r="F72" s="780">
        <f t="shared" si="26"/>
        <v>0</v>
      </c>
      <c r="G72" s="780">
        <f t="shared" si="26"/>
        <v>0</v>
      </c>
      <c r="H72" s="780">
        <f t="shared" si="26"/>
        <v>0</v>
      </c>
      <c r="I72" s="780">
        <f t="shared" si="26"/>
        <v>0</v>
      </c>
      <c r="J72" s="780">
        <f t="shared" si="26"/>
        <v>0</v>
      </c>
      <c r="K72" s="780">
        <f t="shared" si="26"/>
        <v>0</v>
      </c>
      <c r="L72" s="780">
        <f t="shared" si="26"/>
        <v>0</v>
      </c>
      <c r="M72" s="780">
        <f t="shared" si="26"/>
        <v>0</v>
      </c>
      <c r="N72" s="780">
        <f t="shared" si="26"/>
        <v>0</v>
      </c>
      <c r="O72" s="376">
        <f t="shared" si="14"/>
        <v>0</v>
      </c>
      <c r="P72" s="625"/>
      <c r="Q72" s="625"/>
      <c r="R72" s="625"/>
      <c r="S72" s="625"/>
      <c r="T72" s="625"/>
      <c r="U72" s="625"/>
      <c r="V72" s="625"/>
      <c r="W72" s="625"/>
      <c r="X72" s="625"/>
      <c r="Y72" s="625"/>
      <c r="Z72" s="625"/>
      <c r="AA72" s="625"/>
      <c r="AB72" s="625"/>
      <c r="AC72" s="625"/>
    </row>
    <row r="73" spans="1:29" s="29" customFormat="1">
      <c r="A73" s="42"/>
      <c r="B73" s="167" t="s">
        <v>327</v>
      </c>
      <c r="C73" s="780">
        <v>0</v>
      </c>
      <c r="D73" s="780">
        <v>0</v>
      </c>
      <c r="E73" s="780">
        <v>0</v>
      </c>
      <c r="F73" s="780">
        <v>0</v>
      </c>
      <c r="G73" s="780">
        <v>0</v>
      </c>
      <c r="H73" s="780">
        <v>0</v>
      </c>
      <c r="I73" s="780">
        <v>0</v>
      </c>
      <c r="J73" s="780">
        <v>0</v>
      </c>
      <c r="K73" s="780">
        <v>0</v>
      </c>
      <c r="L73" s="780">
        <v>0</v>
      </c>
      <c r="M73" s="780">
        <v>0</v>
      </c>
      <c r="N73" s="780">
        <v>0</v>
      </c>
      <c r="O73" s="376">
        <f t="shared" si="14"/>
        <v>0</v>
      </c>
      <c r="P73" s="625"/>
      <c r="Q73" s="625"/>
      <c r="R73" s="625"/>
      <c r="S73" s="625"/>
      <c r="T73" s="625"/>
      <c r="U73" s="625"/>
      <c r="V73" s="625"/>
      <c r="W73" s="625"/>
      <c r="X73" s="625"/>
      <c r="Y73" s="625"/>
      <c r="Z73" s="625"/>
      <c r="AA73" s="625"/>
      <c r="AB73" s="625"/>
      <c r="AC73" s="625"/>
    </row>
    <row r="74" spans="1:29" s="29" customFormat="1">
      <c r="A74" s="42"/>
      <c r="B74" s="168" t="s">
        <v>328</v>
      </c>
      <c r="C74" s="780">
        <v>0</v>
      </c>
      <c r="D74" s="780">
        <v>0</v>
      </c>
      <c r="E74" s="780">
        <v>0</v>
      </c>
      <c r="F74" s="780">
        <v>0</v>
      </c>
      <c r="G74" s="780">
        <v>0</v>
      </c>
      <c r="H74" s="780">
        <v>0</v>
      </c>
      <c r="I74" s="780">
        <v>0</v>
      </c>
      <c r="J74" s="780">
        <v>0</v>
      </c>
      <c r="K74" s="780">
        <v>0</v>
      </c>
      <c r="L74" s="780">
        <v>0</v>
      </c>
      <c r="M74" s="780">
        <v>0</v>
      </c>
      <c r="N74" s="780">
        <v>0</v>
      </c>
      <c r="O74" s="376">
        <f t="shared" si="14"/>
        <v>0</v>
      </c>
      <c r="P74" s="625"/>
      <c r="Q74" s="625"/>
      <c r="R74" s="625"/>
      <c r="S74" s="625"/>
      <c r="T74" s="625"/>
      <c r="U74" s="625"/>
      <c r="V74" s="625"/>
      <c r="W74" s="625"/>
      <c r="X74" s="625"/>
      <c r="Y74" s="625"/>
      <c r="Z74" s="625"/>
      <c r="AA74" s="625"/>
      <c r="AB74" s="625"/>
      <c r="AC74" s="625"/>
    </row>
    <row r="75" spans="1:29" s="29" customFormat="1">
      <c r="A75" s="42"/>
      <c r="B75" s="28" t="s">
        <v>39</v>
      </c>
      <c r="C75" s="780">
        <f>+C76+C77</f>
        <v>0</v>
      </c>
      <c r="D75" s="780">
        <f t="shared" ref="D75:N75" si="27">+D76+D77</f>
        <v>0</v>
      </c>
      <c r="E75" s="780">
        <f t="shared" si="27"/>
        <v>0</v>
      </c>
      <c r="F75" s="780">
        <f t="shared" si="27"/>
        <v>0</v>
      </c>
      <c r="G75" s="780">
        <f t="shared" si="27"/>
        <v>0</v>
      </c>
      <c r="H75" s="780">
        <f t="shared" si="27"/>
        <v>0</v>
      </c>
      <c r="I75" s="780">
        <f t="shared" si="27"/>
        <v>0</v>
      </c>
      <c r="J75" s="780">
        <f t="shared" si="27"/>
        <v>0</v>
      </c>
      <c r="K75" s="780">
        <f t="shared" si="27"/>
        <v>0</v>
      </c>
      <c r="L75" s="780">
        <f t="shared" si="27"/>
        <v>0</v>
      </c>
      <c r="M75" s="780">
        <f t="shared" si="27"/>
        <v>0</v>
      </c>
      <c r="N75" s="780">
        <f t="shared" si="27"/>
        <v>0</v>
      </c>
      <c r="O75" s="376">
        <f t="shared" si="14"/>
        <v>0</v>
      </c>
      <c r="P75" s="625"/>
      <c r="Q75" s="625"/>
      <c r="R75" s="625"/>
      <c r="S75" s="625"/>
      <c r="T75" s="625"/>
      <c r="U75" s="625"/>
      <c r="V75" s="625"/>
      <c r="W75" s="625"/>
      <c r="X75" s="625"/>
      <c r="Y75" s="625"/>
      <c r="Z75" s="625"/>
      <c r="AA75" s="625"/>
      <c r="AB75" s="625"/>
      <c r="AC75" s="625"/>
    </row>
    <row r="76" spans="1:29" s="29" customFormat="1">
      <c r="A76" s="42"/>
      <c r="B76" s="166" t="s">
        <v>325</v>
      </c>
      <c r="C76" s="780">
        <v>0</v>
      </c>
      <c r="D76" s="780">
        <v>0</v>
      </c>
      <c r="E76" s="780">
        <v>0</v>
      </c>
      <c r="F76" s="780">
        <v>0</v>
      </c>
      <c r="G76" s="780">
        <v>0</v>
      </c>
      <c r="H76" s="780">
        <v>0</v>
      </c>
      <c r="I76" s="780">
        <v>0</v>
      </c>
      <c r="J76" s="780">
        <v>0</v>
      </c>
      <c r="K76" s="780">
        <v>0</v>
      </c>
      <c r="L76" s="780">
        <v>0</v>
      </c>
      <c r="M76" s="780">
        <v>0</v>
      </c>
      <c r="N76" s="780">
        <v>0</v>
      </c>
      <c r="O76" s="376">
        <f t="shared" si="14"/>
        <v>0</v>
      </c>
      <c r="P76" s="625"/>
      <c r="Q76" s="625"/>
      <c r="R76" s="625"/>
      <c r="S76" s="625"/>
      <c r="T76" s="625"/>
      <c r="U76" s="625"/>
      <c r="V76" s="625"/>
      <c r="W76" s="625"/>
      <c r="X76" s="625"/>
      <c r="Y76" s="625"/>
      <c r="Z76" s="625"/>
      <c r="AA76" s="625"/>
      <c r="AB76" s="625"/>
      <c r="AC76" s="625"/>
    </row>
    <row r="77" spans="1:29" s="29" customFormat="1">
      <c r="A77" s="42"/>
      <c r="B77" s="166" t="s">
        <v>326</v>
      </c>
      <c r="C77" s="780">
        <v>0</v>
      </c>
      <c r="D77" s="780">
        <v>0</v>
      </c>
      <c r="E77" s="780">
        <v>0</v>
      </c>
      <c r="F77" s="780">
        <v>0</v>
      </c>
      <c r="G77" s="780">
        <v>0</v>
      </c>
      <c r="H77" s="780">
        <v>0</v>
      </c>
      <c r="I77" s="780">
        <v>0</v>
      </c>
      <c r="J77" s="780">
        <v>0</v>
      </c>
      <c r="K77" s="780">
        <v>0</v>
      </c>
      <c r="L77" s="780">
        <v>0</v>
      </c>
      <c r="M77" s="780">
        <v>0</v>
      </c>
      <c r="N77" s="780">
        <v>0</v>
      </c>
      <c r="O77" s="376">
        <f t="shared" si="14"/>
        <v>0</v>
      </c>
      <c r="P77" s="625"/>
      <c r="Q77" s="625"/>
      <c r="R77" s="625"/>
      <c r="S77" s="625"/>
      <c r="T77" s="625"/>
      <c r="U77" s="625"/>
      <c r="V77" s="625"/>
      <c r="W77" s="625"/>
      <c r="X77" s="625"/>
      <c r="Y77" s="625"/>
      <c r="Z77" s="625"/>
      <c r="AA77" s="625"/>
      <c r="AB77" s="625"/>
      <c r="AC77" s="625"/>
    </row>
    <row r="78" spans="1:29" s="29" customFormat="1">
      <c r="A78" s="42"/>
      <c r="B78" s="28" t="s">
        <v>40</v>
      </c>
      <c r="C78" s="780">
        <f>+C79+C80</f>
        <v>0</v>
      </c>
      <c r="D78" s="780">
        <f t="shared" ref="D78:N78" si="28">+D79+D80</f>
        <v>0</v>
      </c>
      <c r="E78" s="780">
        <f t="shared" si="28"/>
        <v>0</v>
      </c>
      <c r="F78" s="780">
        <f t="shared" si="28"/>
        <v>0</v>
      </c>
      <c r="G78" s="780">
        <f t="shared" si="28"/>
        <v>0</v>
      </c>
      <c r="H78" s="780">
        <f t="shared" si="28"/>
        <v>0</v>
      </c>
      <c r="I78" s="780">
        <f t="shared" si="28"/>
        <v>0</v>
      </c>
      <c r="J78" s="780">
        <f t="shared" si="28"/>
        <v>0</v>
      </c>
      <c r="K78" s="780">
        <f t="shared" si="28"/>
        <v>0</v>
      </c>
      <c r="L78" s="780">
        <f t="shared" si="28"/>
        <v>0</v>
      </c>
      <c r="M78" s="780">
        <f t="shared" si="28"/>
        <v>0</v>
      </c>
      <c r="N78" s="780">
        <f t="shared" si="28"/>
        <v>0</v>
      </c>
      <c r="O78" s="376">
        <f t="shared" si="14"/>
        <v>0</v>
      </c>
      <c r="P78" s="625"/>
      <c r="Q78" s="625"/>
      <c r="R78" s="625"/>
      <c r="S78" s="625"/>
      <c r="T78" s="625"/>
      <c r="U78" s="625"/>
      <c r="V78" s="625"/>
      <c r="W78" s="625"/>
      <c r="X78" s="625"/>
      <c r="Y78" s="625"/>
      <c r="Z78" s="625"/>
      <c r="AA78" s="625"/>
      <c r="AB78" s="625"/>
      <c r="AC78" s="625"/>
    </row>
    <row r="79" spans="1:29" s="29" customFormat="1">
      <c r="A79" s="42"/>
      <c r="B79" s="166" t="s">
        <v>325</v>
      </c>
      <c r="C79" s="780">
        <v>0</v>
      </c>
      <c r="D79" s="780">
        <v>0</v>
      </c>
      <c r="E79" s="780">
        <v>0</v>
      </c>
      <c r="F79" s="780">
        <v>0</v>
      </c>
      <c r="G79" s="780">
        <v>0</v>
      </c>
      <c r="H79" s="780">
        <v>0</v>
      </c>
      <c r="I79" s="780">
        <v>0</v>
      </c>
      <c r="J79" s="780">
        <v>0</v>
      </c>
      <c r="K79" s="780">
        <v>0</v>
      </c>
      <c r="L79" s="780">
        <v>0</v>
      </c>
      <c r="M79" s="780">
        <v>0</v>
      </c>
      <c r="N79" s="780">
        <v>0</v>
      </c>
      <c r="O79" s="376">
        <f t="shared" si="14"/>
        <v>0</v>
      </c>
      <c r="P79" s="625"/>
      <c r="Q79" s="625"/>
      <c r="R79" s="625"/>
      <c r="S79" s="625"/>
      <c r="T79" s="625"/>
      <c r="U79" s="625"/>
      <c r="V79" s="625"/>
      <c r="W79" s="625"/>
      <c r="X79" s="625"/>
      <c r="Y79" s="625"/>
      <c r="Z79" s="625"/>
      <c r="AA79" s="625"/>
      <c r="AB79" s="625"/>
      <c r="AC79" s="625"/>
    </row>
    <row r="80" spans="1:29" s="29" customFormat="1">
      <c r="A80" s="42"/>
      <c r="B80" s="310" t="s">
        <v>326</v>
      </c>
      <c r="C80" s="780">
        <v>0</v>
      </c>
      <c r="D80" s="780">
        <v>0</v>
      </c>
      <c r="E80" s="780">
        <v>0</v>
      </c>
      <c r="F80" s="780">
        <v>0</v>
      </c>
      <c r="G80" s="780">
        <v>0</v>
      </c>
      <c r="H80" s="780">
        <v>0</v>
      </c>
      <c r="I80" s="780">
        <v>0</v>
      </c>
      <c r="J80" s="780">
        <v>0</v>
      </c>
      <c r="K80" s="780">
        <v>0</v>
      </c>
      <c r="L80" s="780">
        <v>0</v>
      </c>
      <c r="M80" s="780">
        <v>0</v>
      </c>
      <c r="N80" s="780">
        <v>0</v>
      </c>
      <c r="O80" s="670">
        <f t="shared" si="14"/>
        <v>0</v>
      </c>
      <c r="P80" s="625"/>
      <c r="Q80" s="625"/>
      <c r="R80" s="625"/>
      <c r="S80" s="625"/>
      <c r="T80" s="625"/>
      <c r="U80" s="625"/>
      <c r="V80" s="625"/>
      <c r="W80" s="625"/>
      <c r="X80" s="625"/>
      <c r="Y80" s="625"/>
      <c r="Z80" s="625"/>
      <c r="AA80" s="625"/>
      <c r="AB80" s="625"/>
      <c r="AC80" s="625"/>
    </row>
    <row r="81" spans="1:29" s="29" customFormat="1">
      <c r="A81" s="42"/>
      <c r="B81" s="199" t="s">
        <v>41</v>
      </c>
      <c r="C81" s="199">
        <v>0</v>
      </c>
      <c r="D81" s="199">
        <v>0</v>
      </c>
      <c r="E81" s="199">
        <v>0</v>
      </c>
      <c r="F81" s="199">
        <v>0</v>
      </c>
      <c r="G81" s="199">
        <v>0</v>
      </c>
      <c r="H81" s="199">
        <v>0</v>
      </c>
      <c r="I81" s="199">
        <v>0</v>
      </c>
      <c r="J81" s="199">
        <v>0</v>
      </c>
      <c r="K81" s="199">
        <v>0</v>
      </c>
      <c r="L81" s="199">
        <v>0</v>
      </c>
      <c r="M81" s="199">
        <v>0</v>
      </c>
      <c r="N81" s="199">
        <v>0</v>
      </c>
      <c r="O81" s="467">
        <f t="shared" si="14"/>
        <v>0</v>
      </c>
      <c r="P81" s="625"/>
      <c r="Q81" s="625"/>
      <c r="R81" s="625"/>
      <c r="S81" s="625"/>
      <c r="T81" s="625"/>
      <c r="U81" s="625"/>
      <c r="V81" s="625"/>
      <c r="W81" s="625"/>
      <c r="X81" s="625"/>
      <c r="Y81" s="625"/>
      <c r="Z81" s="625"/>
      <c r="AA81" s="625"/>
      <c r="AB81" s="625"/>
      <c r="AC81" s="625"/>
    </row>
    <row r="82" spans="1:29" s="29" customFormat="1">
      <c r="A82" s="42"/>
      <c r="B82" s="198" t="s">
        <v>42</v>
      </c>
      <c r="C82" s="749">
        <v>0</v>
      </c>
      <c r="D82" s="749">
        <v>0</v>
      </c>
      <c r="E82" s="749">
        <v>0</v>
      </c>
      <c r="F82" s="749">
        <v>0</v>
      </c>
      <c r="G82" s="749">
        <v>0</v>
      </c>
      <c r="H82" s="749">
        <v>965.78370199999995</v>
      </c>
      <c r="I82" s="749">
        <v>0</v>
      </c>
      <c r="J82" s="749">
        <v>0</v>
      </c>
      <c r="K82" s="749">
        <v>0</v>
      </c>
      <c r="L82" s="749">
        <v>0</v>
      </c>
      <c r="M82" s="749">
        <v>0</v>
      </c>
      <c r="N82" s="749">
        <v>0</v>
      </c>
      <c r="O82" s="467">
        <f t="shared" si="14"/>
        <v>965.78370199999995</v>
      </c>
      <c r="P82" s="625"/>
      <c r="Q82" s="625"/>
      <c r="R82" s="625"/>
      <c r="S82" s="625"/>
      <c r="T82" s="625"/>
      <c r="U82" s="625"/>
      <c r="V82" s="625"/>
      <c r="W82" s="625"/>
      <c r="X82" s="625"/>
      <c r="Y82" s="625"/>
      <c r="Z82" s="625"/>
      <c r="AA82" s="625"/>
      <c r="AB82" s="625"/>
      <c r="AC82" s="625"/>
    </row>
    <row r="83" spans="1:29" s="29" customFormat="1">
      <c r="A83" s="42"/>
      <c r="B83" s="199" t="s">
        <v>726</v>
      </c>
      <c r="C83" s="749">
        <v>0</v>
      </c>
      <c r="D83" s="749">
        <v>0</v>
      </c>
      <c r="E83" s="749">
        <v>0</v>
      </c>
      <c r="F83" s="749">
        <v>0</v>
      </c>
      <c r="G83" s="749">
        <v>0</v>
      </c>
      <c r="H83" s="749">
        <v>0</v>
      </c>
      <c r="I83" s="749">
        <v>0</v>
      </c>
      <c r="J83" s="749">
        <v>0</v>
      </c>
      <c r="K83" s="749">
        <v>0</v>
      </c>
      <c r="L83" s="749">
        <v>0</v>
      </c>
      <c r="M83" s="749">
        <v>0</v>
      </c>
      <c r="N83" s="749">
        <v>0</v>
      </c>
      <c r="O83" s="467">
        <f t="shared" si="14"/>
        <v>0</v>
      </c>
      <c r="P83" s="625"/>
      <c r="Q83" s="625"/>
      <c r="R83" s="625"/>
      <c r="S83" s="625"/>
      <c r="T83" s="625"/>
      <c r="U83" s="625"/>
      <c r="V83" s="625"/>
      <c r="W83" s="625"/>
      <c r="X83" s="625"/>
      <c r="Y83" s="625"/>
      <c r="Z83" s="625"/>
      <c r="AA83" s="625"/>
      <c r="AB83" s="625"/>
      <c r="AC83" s="625"/>
    </row>
    <row r="84" spans="1:29" s="29" customFormat="1">
      <c r="A84" s="42"/>
      <c r="B84" s="198" t="s">
        <v>750</v>
      </c>
      <c r="C84" s="749">
        <v>0</v>
      </c>
      <c r="D84" s="749">
        <v>0</v>
      </c>
      <c r="E84" s="749">
        <v>0</v>
      </c>
      <c r="F84" s="749">
        <v>0</v>
      </c>
      <c r="G84" s="749">
        <v>0</v>
      </c>
      <c r="H84" s="749">
        <v>0</v>
      </c>
      <c r="I84" s="749">
        <v>0</v>
      </c>
      <c r="J84" s="749">
        <v>0</v>
      </c>
      <c r="K84" s="749">
        <v>0</v>
      </c>
      <c r="L84" s="749">
        <v>0</v>
      </c>
      <c r="M84" s="749">
        <v>0</v>
      </c>
      <c r="N84" s="749">
        <v>0</v>
      </c>
      <c r="O84" s="467">
        <f t="shared" si="14"/>
        <v>0</v>
      </c>
      <c r="P84" s="625"/>
      <c r="Q84" s="625"/>
      <c r="R84" s="625"/>
      <c r="S84" s="625"/>
      <c r="T84" s="625"/>
      <c r="U84" s="625"/>
      <c r="V84" s="625"/>
      <c r="W84" s="625"/>
      <c r="X84" s="625"/>
      <c r="Y84" s="625"/>
      <c r="Z84" s="625"/>
      <c r="AA84" s="625"/>
      <c r="AB84" s="625"/>
      <c r="AC84" s="625"/>
    </row>
    <row r="85" spans="1:29" s="29" customFormat="1">
      <c r="A85" s="42"/>
      <c r="B85" s="199" t="s">
        <v>727</v>
      </c>
      <c r="C85" s="749">
        <v>0</v>
      </c>
      <c r="D85" s="749">
        <v>0</v>
      </c>
      <c r="E85" s="749">
        <v>0</v>
      </c>
      <c r="F85" s="749">
        <v>0</v>
      </c>
      <c r="G85" s="749">
        <v>0</v>
      </c>
      <c r="H85" s="749">
        <v>0</v>
      </c>
      <c r="I85" s="749">
        <v>0</v>
      </c>
      <c r="J85" s="749">
        <v>0</v>
      </c>
      <c r="K85" s="749">
        <v>0</v>
      </c>
      <c r="L85" s="749">
        <v>0</v>
      </c>
      <c r="M85" s="749">
        <v>0</v>
      </c>
      <c r="N85" s="749">
        <v>0</v>
      </c>
      <c r="O85" s="467">
        <f t="shared" si="14"/>
        <v>0</v>
      </c>
      <c r="P85" s="625"/>
      <c r="Q85" s="625"/>
      <c r="R85" s="625"/>
      <c r="S85" s="625"/>
      <c r="T85" s="625"/>
      <c r="U85" s="625"/>
      <c r="V85" s="625"/>
      <c r="W85" s="625"/>
      <c r="X85" s="625"/>
      <c r="Y85" s="625"/>
      <c r="Z85" s="625"/>
      <c r="AA85" s="625"/>
      <c r="AB85" s="625"/>
      <c r="AC85" s="625"/>
    </row>
    <row r="86" spans="1:29" s="29" customFormat="1">
      <c r="A86" s="42"/>
      <c r="B86" s="198" t="s">
        <v>752</v>
      </c>
      <c r="C86" s="749">
        <v>0</v>
      </c>
      <c r="D86" s="749">
        <v>0</v>
      </c>
      <c r="E86" s="749">
        <v>0</v>
      </c>
      <c r="F86" s="749">
        <v>0</v>
      </c>
      <c r="G86" s="749">
        <v>0</v>
      </c>
      <c r="H86" s="749">
        <v>0</v>
      </c>
      <c r="I86" s="749">
        <v>0</v>
      </c>
      <c r="J86" s="749">
        <v>0</v>
      </c>
      <c r="K86" s="749">
        <v>0</v>
      </c>
      <c r="L86" s="749">
        <v>0</v>
      </c>
      <c r="M86" s="749">
        <v>0</v>
      </c>
      <c r="N86" s="749">
        <v>0</v>
      </c>
      <c r="O86" s="467">
        <f t="shared" si="14"/>
        <v>0</v>
      </c>
      <c r="P86" s="625"/>
      <c r="Q86" s="625"/>
      <c r="R86" s="625"/>
      <c r="S86" s="625"/>
      <c r="T86" s="625"/>
      <c r="U86" s="625"/>
      <c r="V86" s="625"/>
      <c r="W86" s="625"/>
      <c r="X86" s="625"/>
      <c r="Y86" s="625"/>
      <c r="Z86" s="625"/>
      <c r="AA86" s="625"/>
      <c r="AB86" s="625"/>
      <c r="AC86" s="625"/>
    </row>
    <row r="87" spans="1:29" s="29" customFormat="1">
      <c r="A87" s="42"/>
      <c r="B87" s="199" t="s">
        <v>728</v>
      </c>
      <c r="C87" s="749">
        <v>0</v>
      </c>
      <c r="D87" s="749">
        <v>0</v>
      </c>
      <c r="E87" s="749">
        <v>0</v>
      </c>
      <c r="F87" s="749">
        <v>0</v>
      </c>
      <c r="G87" s="749">
        <v>0</v>
      </c>
      <c r="H87" s="749">
        <v>0</v>
      </c>
      <c r="I87" s="749">
        <v>0</v>
      </c>
      <c r="J87" s="749">
        <v>0</v>
      </c>
      <c r="K87" s="749">
        <v>0</v>
      </c>
      <c r="L87" s="749">
        <v>0</v>
      </c>
      <c r="M87" s="749">
        <v>0</v>
      </c>
      <c r="N87" s="749">
        <v>0</v>
      </c>
      <c r="O87" s="467">
        <f t="shared" si="14"/>
        <v>0</v>
      </c>
      <c r="P87" s="625"/>
      <c r="Q87" s="625"/>
      <c r="R87" s="625"/>
      <c r="S87" s="625"/>
      <c r="T87" s="625"/>
      <c r="U87" s="625"/>
      <c r="V87" s="625"/>
      <c r="W87" s="625"/>
      <c r="X87" s="625"/>
      <c r="Y87" s="625"/>
      <c r="Z87" s="625"/>
      <c r="AA87" s="625"/>
      <c r="AB87" s="625"/>
      <c r="AC87" s="625"/>
    </row>
    <row r="88" spans="1:29" s="29" customFormat="1">
      <c r="A88" s="42"/>
      <c r="B88" s="198" t="s">
        <v>729</v>
      </c>
      <c r="C88" s="749">
        <v>0</v>
      </c>
      <c r="D88" s="749">
        <v>0</v>
      </c>
      <c r="E88" s="749">
        <v>0</v>
      </c>
      <c r="F88" s="749">
        <v>0</v>
      </c>
      <c r="G88" s="749">
        <v>0</v>
      </c>
      <c r="H88" s="749">
        <v>0</v>
      </c>
      <c r="I88" s="749">
        <v>0</v>
      </c>
      <c r="J88" s="749">
        <v>0</v>
      </c>
      <c r="K88" s="749">
        <v>0</v>
      </c>
      <c r="L88" s="749">
        <v>0</v>
      </c>
      <c r="M88" s="749">
        <v>0</v>
      </c>
      <c r="N88" s="749">
        <v>0</v>
      </c>
      <c r="O88" s="467">
        <f t="shared" si="14"/>
        <v>0</v>
      </c>
      <c r="P88" s="625"/>
      <c r="Q88" s="625"/>
      <c r="R88" s="625"/>
      <c r="S88" s="625"/>
      <c r="T88" s="625"/>
      <c r="U88" s="625"/>
      <c r="V88" s="625"/>
      <c r="W88" s="625"/>
      <c r="X88" s="625"/>
      <c r="Y88" s="625"/>
      <c r="Z88" s="625"/>
      <c r="AA88" s="625"/>
      <c r="AB88" s="625"/>
      <c r="AC88" s="625"/>
    </row>
    <row r="89" spans="1:29" s="29" customFormat="1">
      <c r="A89" s="42"/>
      <c r="B89" s="199" t="s">
        <v>908</v>
      </c>
      <c r="C89" s="749">
        <v>0</v>
      </c>
      <c r="D89" s="749">
        <v>0</v>
      </c>
      <c r="E89" s="749">
        <v>0</v>
      </c>
      <c r="F89" s="749">
        <v>0</v>
      </c>
      <c r="G89" s="749">
        <v>0</v>
      </c>
      <c r="H89" s="749">
        <v>0</v>
      </c>
      <c r="I89" s="749">
        <v>0</v>
      </c>
      <c r="J89" s="749">
        <v>0</v>
      </c>
      <c r="K89" s="749">
        <v>0</v>
      </c>
      <c r="L89" s="749">
        <v>0</v>
      </c>
      <c r="M89" s="749">
        <v>0</v>
      </c>
      <c r="N89" s="749">
        <v>0</v>
      </c>
      <c r="O89" s="467">
        <f t="shared" si="14"/>
        <v>0</v>
      </c>
      <c r="P89" s="625"/>
      <c r="Q89" s="625"/>
      <c r="R89" s="625"/>
      <c r="S89" s="625"/>
      <c r="T89" s="625"/>
      <c r="U89" s="625"/>
      <c r="V89" s="625"/>
      <c r="W89" s="625"/>
      <c r="X89" s="625"/>
      <c r="Y89" s="625"/>
      <c r="Z89" s="625"/>
      <c r="AA89" s="625"/>
      <c r="AB89" s="625"/>
      <c r="AC89" s="625"/>
    </row>
    <row r="90" spans="1:29" s="29" customFormat="1">
      <c r="A90" s="42"/>
      <c r="B90" s="198" t="s">
        <v>909</v>
      </c>
      <c r="C90" s="749">
        <v>0</v>
      </c>
      <c r="D90" s="749">
        <v>0</v>
      </c>
      <c r="E90" s="749">
        <v>0</v>
      </c>
      <c r="F90" s="749">
        <v>0</v>
      </c>
      <c r="G90" s="749">
        <v>0</v>
      </c>
      <c r="H90" s="749">
        <v>0</v>
      </c>
      <c r="I90" s="749">
        <v>0</v>
      </c>
      <c r="J90" s="749">
        <v>0</v>
      </c>
      <c r="K90" s="749">
        <v>0</v>
      </c>
      <c r="L90" s="749">
        <v>0</v>
      </c>
      <c r="M90" s="749">
        <v>0</v>
      </c>
      <c r="N90" s="749">
        <v>0</v>
      </c>
      <c r="O90" s="467">
        <f t="shared" si="14"/>
        <v>0</v>
      </c>
      <c r="P90" s="625"/>
      <c r="Q90" s="625"/>
      <c r="R90" s="625"/>
      <c r="S90" s="625"/>
      <c r="T90" s="625"/>
      <c r="U90" s="625"/>
      <c r="V90" s="625"/>
      <c r="W90" s="625"/>
      <c r="X90" s="625"/>
      <c r="Y90" s="625"/>
      <c r="Z90" s="625"/>
      <c r="AA90" s="625"/>
      <c r="AB90" s="625"/>
      <c r="AC90" s="625"/>
    </row>
    <row r="91" spans="1:29" s="29" customFormat="1">
      <c r="A91" s="42"/>
      <c r="B91" s="199" t="s">
        <v>718</v>
      </c>
      <c r="C91" s="749">
        <v>0</v>
      </c>
      <c r="D91" s="749">
        <v>0</v>
      </c>
      <c r="E91" s="749">
        <v>0</v>
      </c>
      <c r="F91" s="749">
        <v>0</v>
      </c>
      <c r="G91" s="749">
        <v>667.7213607399276</v>
      </c>
      <c r="H91" s="749">
        <v>0</v>
      </c>
      <c r="I91" s="749">
        <v>0</v>
      </c>
      <c r="J91" s="749">
        <v>0</v>
      </c>
      <c r="K91" s="749">
        <v>0</v>
      </c>
      <c r="L91" s="749">
        <v>0</v>
      </c>
      <c r="M91" s="749">
        <v>0</v>
      </c>
      <c r="N91" s="749">
        <v>0</v>
      </c>
      <c r="O91" s="467">
        <f t="shared" si="14"/>
        <v>667.7213607399276</v>
      </c>
      <c r="P91" s="625"/>
      <c r="Q91" s="625"/>
      <c r="R91" s="625"/>
      <c r="S91" s="625"/>
      <c r="T91" s="625"/>
      <c r="U91" s="625"/>
      <c r="V91" s="625"/>
      <c r="W91" s="625"/>
      <c r="X91" s="625"/>
      <c r="Y91" s="625"/>
      <c r="Z91" s="625"/>
      <c r="AA91" s="625"/>
      <c r="AB91" s="625"/>
      <c r="AC91" s="625"/>
    </row>
    <row r="92" spans="1:29" s="738" customFormat="1">
      <c r="A92" s="42"/>
      <c r="B92" s="198" t="s">
        <v>563</v>
      </c>
      <c r="C92" s="749">
        <v>0</v>
      </c>
      <c r="D92" s="749">
        <v>1500</v>
      </c>
      <c r="E92" s="749">
        <v>0</v>
      </c>
      <c r="F92" s="749">
        <v>0</v>
      </c>
      <c r="G92" s="749">
        <v>0</v>
      </c>
      <c r="H92" s="749">
        <v>0</v>
      </c>
      <c r="I92" s="749">
        <v>0</v>
      </c>
      <c r="J92" s="749">
        <v>0</v>
      </c>
      <c r="K92" s="749">
        <v>0</v>
      </c>
      <c r="L92" s="749">
        <v>0</v>
      </c>
      <c r="M92" s="749">
        <v>0</v>
      </c>
      <c r="N92" s="749">
        <v>0</v>
      </c>
      <c r="O92" s="467">
        <f t="shared" si="14"/>
        <v>1500</v>
      </c>
      <c r="P92" s="625"/>
      <c r="Q92" s="625"/>
      <c r="R92" s="625"/>
      <c r="S92" s="625"/>
      <c r="T92" s="625"/>
      <c r="U92" s="625"/>
      <c r="V92" s="625"/>
      <c r="W92" s="625"/>
      <c r="X92" s="625"/>
      <c r="Y92" s="625"/>
      <c r="Z92" s="625"/>
      <c r="AA92" s="625"/>
      <c r="AB92" s="625"/>
      <c r="AC92" s="625"/>
    </row>
    <row r="93" spans="1:29" s="738" customFormat="1">
      <c r="A93" s="42"/>
      <c r="B93" s="199" t="s">
        <v>564</v>
      </c>
      <c r="C93" s="749">
        <v>0</v>
      </c>
      <c r="D93" s="749">
        <v>0</v>
      </c>
      <c r="E93" s="749">
        <v>0</v>
      </c>
      <c r="F93" s="749">
        <v>0</v>
      </c>
      <c r="G93" s="749">
        <v>0</v>
      </c>
      <c r="H93" s="749">
        <v>0</v>
      </c>
      <c r="I93" s="749">
        <v>0</v>
      </c>
      <c r="J93" s="749">
        <v>0</v>
      </c>
      <c r="K93" s="749">
        <v>0</v>
      </c>
      <c r="L93" s="749">
        <v>0</v>
      </c>
      <c r="M93" s="749">
        <v>0</v>
      </c>
      <c r="N93" s="749">
        <v>0</v>
      </c>
      <c r="O93" s="467">
        <f t="shared" si="14"/>
        <v>0</v>
      </c>
      <c r="P93" s="625"/>
      <c r="Q93" s="625"/>
      <c r="R93" s="625"/>
      <c r="S93" s="625"/>
      <c r="T93" s="625"/>
      <c r="U93" s="625"/>
      <c r="V93" s="625"/>
      <c r="W93" s="625"/>
      <c r="X93" s="625"/>
      <c r="Y93" s="625"/>
      <c r="Z93" s="625"/>
      <c r="AA93" s="625"/>
      <c r="AB93" s="625"/>
      <c r="AC93" s="625"/>
    </row>
    <row r="94" spans="1:29" s="29" customFormat="1">
      <c r="A94" s="42"/>
      <c r="B94" s="198" t="s">
        <v>565</v>
      </c>
      <c r="C94" s="749">
        <v>0</v>
      </c>
      <c r="D94" s="749">
        <v>0</v>
      </c>
      <c r="E94" s="749">
        <v>0</v>
      </c>
      <c r="F94" s="749">
        <v>0</v>
      </c>
      <c r="G94" s="749">
        <v>0</v>
      </c>
      <c r="H94" s="749">
        <v>1000</v>
      </c>
      <c r="I94" s="749">
        <v>0</v>
      </c>
      <c r="J94" s="749">
        <v>0</v>
      </c>
      <c r="K94" s="749">
        <v>0</v>
      </c>
      <c r="L94" s="749">
        <v>0</v>
      </c>
      <c r="M94" s="749">
        <v>0</v>
      </c>
      <c r="N94" s="749">
        <v>0</v>
      </c>
      <c r="O94" s="467">
        <f t="shared" si="14"/>
        <v>1000</v>
      </c>
      <c r="P94" s="625"/>
      <c r="Q94" s="625"/>
      <c r="R94" s="625"/>
      <c r="S94" s="625"/>
      <c r="T94" s="625"/>
      <c r="U94" s="625"/>
      <c r="V94" s="625"/>
      <c r="W94" s="625"/>
      <c r="X94" s="625"/>
      <c r="Y94" s="625"/>
      <c r="Z94" s="625"/>
      <c r="AA94" s="625"/>
      <c r="AB94" s="625"/>
      <c r="AC94" s="625"/>
    </row>
    <row r="95" spans="1:29" s="29" customFormat="1">
      <c r="A95" s="42"/>
      <c r="B95" s="199" t="s">
        <v>566</v>
      </c>
      <c r="C95" s="749">
        <v>0</v>
      </c>
      <c r="D95" s="749">
        <v>0</v>
      </c>
      <c r="E95" s="749">
        <v>0</v>
      </c>
      <c r="F95" s="749">
        <v>0</v>
      </c>
      <c r="G95" s="749">
        <v>0</v>
      </c>
      <c r="H95" s="749">
        <v>0</v>
      </c>
      <c r="I95" s="749">
        <v>0</v>
      </c>
      <c r="J95" s="749">
        <v>0</v>
      </c>
      <c r="K95" s="749">
        <v>0</v>
      </c>
      <c r="L95" s="749">
        <v>0</v>
      </c>
      <c r="M95" s="749">
        <v>0</v>
      </c>
      <c r="N95" s="749">
        <v>0</v>
      </c>
      <c r="O95" s="467">
        <f t="shared" si="14"/>
        <v>0</v>
      </c>
      <c r="P95" s="625"/>
      <c r="Q95" s="625"/>
      <c r="R95" s="625"/>
      <c r="S95" s="625"/>
      <c r="T95" s="625"/>
      <c r="U95" s="625"/>
      <c r="V95" s="625"/>
      <c r="W95" s="625"/>
      <c r="X95" s="625"/>
      <c r="Y95" s="625"/>
      <c r="Z95" s="625"/>
      <c r="AA95" s="625"/>
      <c r="AB95" s="625"/>
      <c r="AC95" s="625"/>
    </row>
    <row r="96" spans="1:29" s="29" customFormat="1">
      <c r="A96" s="42"/>
      <c r="B96" s="198" t="s">
        <v>567</v>
      </c>
      <c r="C96" s="749">
        <v>0</v>
      </c>
      <c r="D96" s="749">
        <v>0</v>
      </c>
      <c r="E96" s="749">
        <v>0</v>
      </c>
      <c r="F96" s="749">
        <v>0</v>
      </c>
      <c r="G96" s="749">
        <v>0</v>
      </c>
      <c r="H96" s="749">
        <v>0</v>
      </c>
      <c r="I96" s="749">
        <v>0</v>
      </c>
      <c r="J96" s="749">
        <v>0</v>
      </c>
      <c r="K96" s="749">
        <v>1500</v>
      </c>
      <c r="L96" s="749">
        <v>0</v>
      </c>
      <c r="M96" s="749">
        <v>0</v>
      </c>
      <c r="N96" s="749">
        <v>0</v>
      </c>
      <c r="O96" s="467">
        <f t="shared" si="14"/>
        <v>1500</v>
      </c>
      <c r="P96" s="625"/>
      <c r="Q96" s="625"/>
      <c r="R96" s="625"/>
      <c r="S96" s="625"/>
      <c r="T96" s="625"/>
      <c r="U96" s="625"/>
      <c r="V96" s="625"/>
      <c r="W96" s="625"/>
      <c r="X96" s="625"/>
      <c r="Y96" s="625"/>
      <c r="Z96" s="625"/>
      <c r="AA96" s="625"/>
      <c r="AB96" s="625"/>
      <c r="AC96" s="625"/>
    </row>
    <row r="97" spans="1:29" s="29" customFormat="1">
      <c r="A97" s="42"/>
      <c r="B97" s="199" t="s">
        <v>43</v>
      </c>
      <c r="C97" s="749">
        <v>0</v>
      </c>
      <c r="D97" s="749">
        <v>0</v>
      </c>
      <c r="E97" s="749">
        <v>0</v>
      </c>
      <c r="F97" s="749">
        <v>6937.6528580000004</v>
      </c>
      <c r="G97" s="749">
        <v>0</v>
      </c>
      <c r="H97" s="749">
        <v>0</v>
      </c>
      <c r="I97" s="749">
        <v>0</v>
      </c>
      <c r="J97" s="749">
        <v>0</v>
      </c>
      <c r="K97" s="749">
        <v>0</v>
      </c>
      <c r="L97" s="749">
        <v>0</v>
      </c>
      <c r="M97" s="749">
        <v>0</v>
      </c>
      <c r="N97" s="749">
        <v>0</v>
      </c>
      <c r="O97" s="467">
        <f t="shared" si="14"/>
        <v>6937.6528580000004</v>
      </c>
      <c r="P97" s="625"/>
      <c r="Q97" s="625"/>
      <c r="R97" s="625"/>
      <c r="S97" s="625"/>
      <c r="T97" s="625"/>
      <c r="U97" s="625"/>
      <c r="V97" s="625"/>
      <c r="W97" s="625"/>
      <c r="X97" s="625"/>
      <c r="Y97" s="625"/>
      <c r="Z97" s="625"/>
      <c r="AA97" s="625"/>
      <c r="AB97" s="625"/>
      <c r="AC97" s="625"/>
    </row>
    <row r="98" spans="1:29" s="29" customFormat="1">
      <c r="A98" s="42"/>
      <c r="B98" s="198" t="s">
        <v>494</v>
      </c>
      <c r="C98" s="749">
        <v>0</v>
      </c>
      <c r="D98" s="749">
        <v>0</v>
      </c>
      <c r="E98" s="749">
        <v>1095.4366845844215</v>
      </c>
      <c r="F98" s="749">
        <v>0</v>
      </c>
      <c r="G98" s="749">
        <v>0</v>
      </c>
      <c r="H98" s="749">
        <v>0</v>
      </c>
      <c r="I98" s="749">
        <v>0</v>
      </c>
      <c r="J98" s="749">
        <v>0</v>
      </c>
      <c r="K98" s="749">
        <v>0</v>
      </c>
      <c r="L98" s="749">
        <v>0</v>
      </c>
      <c r="M98" s="749">
        <v>0</v>
      </c>
      <c r="N98" s="749">
        <v>0</v>
      </c>
      <c r="O98" s="467">
        <f t="shared" si="14"/>
        <v>1095.4366845844215</v>
      </c>
      <c r="P98" s="625"/>
      <c r="Q98" s="625"/>
      <c r="R98" s="625"/>
      <c r="S98" s="625"/>
      <c r="T98" s="625"/>
      <c r="U98" s="625"/>
      <c r="V98" s="625"/>
      <c r="W98" s="625"/>
      <c r="X98" s="625"/>
      <c r="Y98" s="625"/>
      <c r="Z98" s="625"/>
      <c r="AA98" s="625"/>
      <c r="AB98" s="625"/>
      <c r="AC98" s="625"/>
    </row>
    <row r="99" spans="1:29" s="29" customFormat="1">
      <c r="A99" s="42"/>
      <c r="B99" s="199" t="s">
        <v>569</v>
      </c>
      <c r="C99" s="749">
        <v>0</v>
      </c>
      <c r="D99" s="749">
        <v>0</v>
      </c>
      <c r="E99" s="749">
        <v>0</v>
      </c>
      <c r="F99" s="749">
        <v>0</v>
      </c>
      <c r="G99" s="749">
        <v>0</v>
      </c>
      <c r="H99" s="749">
        <v>0</v>
      </c>
      <c r="I99" s="749">
        <v>0</v>
      </c>
      <c r="J99" s="749">
        <v>0</v>
      </c>
      <c r="K99" s="749">
        <v>0</v>
      </c>
      <c r="L99" s="749">
        <v>0</v>
      </c>
      <c r="M99" s="749">
        <v>0</v>
      </c>
      <c r="N99" s="749">
        <v>0</v>
      </c>
      <c r="O99" s="467">
        <f t="shared" si="14"/>
        <v>0</v>
      </c>
      <c r="P99" s="625"/>
      <c r="Q99" s="625"/>
      <c r="R99" s="625"/>
      <c r="S99" s="625"/>
      <c r="T99" s="625"/>
      <c r="U99" s="625"/>
      <c r="V99" s="625"/>
      <c r="W99" s="625"/>
      <c r="X99" s="625"/>
      <c r="Y99" s="625"/>
      <c r="Z99" s="625"/>
      <c r="AA99" s="625"/>
      <c r="AB99" s="625"/>
      <c r="AC99" s="625"/>
    </row>
    <row r="100" spans="1:29" s="29" customFormat="1">
      <c r="A100" s="42"/>
      <c r="B100" s="198" t="s">
        <v>603</v>
      </c>
      <c r="C100" s="745">
        <v>0</v>
      </c>
      <c r="D100" s="745">
        <v>0</v>
      </c>
      <c r="E100" s="745">
        <v>0</v>
      </c>
      <c r="F100" s="745">
        <v>0</v>
      </c>
      <c r="G100" s="745">
        <v>0</v>
      </c>
      <c r="H100" s="745">
        <v>0</v>
      </c>
      <c r="I100" s="745">
        <v>0</v>
      </c>
      <c r="J100" s="745">
        <v>0</v>
      </c>
      <c r="K100" s="745">
        <v>0</v>
      </c>
      <c r="L100" s="745">
        <v>0</v>
      </c>
      <c r="M100" s="745">
        <v>0</v>
      </c>
      <c r="N100" s="745">
        <v>0</v>
      </c>
      <c r="O100" s="467">
        <f t="shared" si="14"/>
        <v>0</v>
      </c>
      <c r="P100" s="625"/>
      <c r="Q100" s="625"/>
      <c r="R100" s="625"/>
      <c r="S100" s="625"/>
      <c r="T100" s="625"/>
      <c r="U100" s="625"/>
      <c r="V100" s="625"/>
      <c r="W100" s="625"/>
      <c r="X100" s="625"/>
      <c r="Y100" s="625"/>
      <c r="Z100" s="625"/>
      <c r="AA100" s="625"/>
      <c r="AB100" s="625"/>
      <c r="AC100" s="625"/>
    </row>
    <row r="101" spans="1:29" s="29" customFormat="1">
      <c r="A101" s="42"/>
      <c r="B101" s="199" t="s">
        <v>730</v>
      </c>
      <c r="C101" s="745">
        <v>0</v>
      </c>
      <c r="D101" s="745">
        <v>0</v>
      </c>
      <c r="E101" s="745">
        <v>0</v>
      </c>
      <c r="F101" s="745">
        <v>0</v>
      </c>
      <c r="G101" s="745">
        <v>0</v>
      </c>
      <c r="H101" s="745">
        <v>0</v>
      </c>
      <c r="I101" s="745">
        <v>0</v>
      </c>
      <c r="J101" s="745">
        <v>0</v>
      </c>
      <c r="K101" s="745">
        <v>0</v>
      </c>
      <c r="L101" s="745">
        <v>0</v>
      </c>
      <c r="M101" s="745">
        <v>0</v>
      </c>
      <c r="N101" s="745">
        <v>0</v>
      </c>
      <c r="O101" s="467">
        <f t="shared" si="14"/>
        <v>0</v>
      </c>
      <c r="P101" s="625"/>
      <c r="Q101" s="625"/>
      <c r="R101" s="625"/>
      <c r="S101" s="625"/>
      <c r="T101" s="625"/>
      <c r="U101" s="625"/>
      <c r="V101" s="625"/>
      <c r="W101" s="625"/>
      <c r="X101" s="625"/>
      <c r="Y101" s="625"/>
      <c r="Z101" s="625"/>
      <c r="AA101" s="625"/>
      <c r="AB101" s="625"/>
      <c r="AC101" s="625"/>
    </row>
    <row r="102" spans="1:29" s="29" customFormat="1">
      <c r="A102" s="42"/>
      <c r="B102" s="198" t="s">
        <v>833</v>
      </c>
      <c r="C102" s="745">
        <v>0</v>
      </c>
      <c r="D102" s="745">
        <v>0</v>
      </c>
      <c r="E102" s="745">
        <v>0</v>
      </c>
      <c r="F102" s="745">
        <v>0</v>
      </c>
      <c r="G102" s="745">
        <v>0</v>
      </c>
      <c r="H102" s="745">
        <v>0</v>
      </c>
      <c r="I102" s="745">
        <v>0</v>
      </c>
      <c r="J102" s="745">
        <v>0</v>
      </c>
      <c r="K102" s="745">
        <v>0</v>
      </c>
      <c r="L102" s="745">
        <v>630.90686552851071</v>
      </c>
      <c r="M102" s="745">
        <v>0</v>
      </c>
      <c r="N102" s="745">
        <v>0</v>
      </c>
      <c r="O102" s="467">
        <f t="shared" si="14"/>
        <v>630.90686552851071</v>
      </c>
      <c r="P102" s="625"/>
      <c r="Q102" s="625"/>
      <c r="R102" s="625"/>
      <c r="S102" s="625"/>
      <c r="T102" s="625"/>
      <c r="U102" s="625"/>
      <c r="V102" s="625"/>
      <c r="W102" s="625"/>
      <c r="X102" s="625"/>
      <c r="Y102" s="625"/>
      <c r="Z102" s="625"/>
      <c r="AA102" s="625"/>
      <c r="AB102" s="625"/>
      <c r="AC102" s="625"/>
    </row>
    <row r="103" spans="1:29" s="29" customFormat="1">
      <c r="A103" s="42"/>
      <c r="B103" s="199" t="s">
        <v>570</v>
      </c>
      <c r="C103" s="745">
        <v>0</v>
      </c>
      <c r="D103" s="745">
        <v>0</v>
      </c>
      <c r="E103" s="745">
        <v>0</v>
      </c>
      <c r="F103" s="745">
        <v>0</v>
      </c>
      <c r="G103" s="745">
        <v>0</v>
      </c>
      <c r="H103" s="745">
        <v>0</v>
      </c>
      <c r="I103" s="745">
        <v>0</v>
      </c>
      <c r="J103" s="745">
        <v>0</v>
      </c>
      <c r="K103" s="745">
        <v>0</v>
      </c>
      <c r="L103" s="745">
        <v>0</v>
      </c>
      <c r="M103" s="745">
        <v>0</v>
      </c>
      <c r="N103" s="745">
        <v>0</v>
      </c>
      <c r="O103" s="467">
        <f t="shared" si="14"/>
        <v>0</v>
      </c>
      <c r="P103" s="625"/>
      <c r="Q103" s="625"/>
      <c r="R103" s="625"/>
      <c r="S103" s="625"/>
      <c r="T103" s="625"/>
      <c r="U103" s="625"/>
      <c r="V103" s="625"/>
      <c r="W103" s="625"/>
      <c r="X103" s="625"/>
      <c r="Y103" s="625"/>
      <c r="Z103" s="625"/>
      <c r="AA103" s="625"/>
      <c r="AB103" s="625"/>
      <c r="AC103" s="625"/>
    </row>
    <row r="104" spans="1:29" s="29" customFormat="1">
      <c r="A104" s="42"/>
      <c r="B104" s="198" t="s">
        <v>571</v>
      </c>
      <c r="C104" s="745">
        <v>0</v>
      </c>
      <c r="D104" s="745">
        <v>0</v>
      </c>
      <c r="E104" s="745">
        <v>0</v>
      </c>
      <c r="F104" s="745">
        <v>0</v>
      </c>
      <c r="G104" s="745">
        <v>0</v>
      </c>
      <c r="H104" s="745">
        <v>0</v>
      </c>
      <c r="I104" s="745">
        <v>0</v>
      </c>
      <c r="J104" s="745">
        <v>0</v>
      </c>
      <c r="K104" s="745">
        <v>0</v>
      </c>
      <c r="L104" s="745">
        <v>0</v>
      </c>
      <c r="M104" s="745">
        <v>0</v>
      </c>
      <c r="N104" s="745">
        <v>0</v>
      </c>
      <c r="O104" s="467">
        <f t="shared" si="14"/>
        <v>0</v>
      </c>
      <c r="P104" s="625"/>
      <c r="Q104" s="625"/>
      <c r="R104" s="625"/>
      <c r="S104" s="625"/>
      <c r="T104" s="625"/>
      <c r="U104" s="625"/>
      <c r="V104" s="625"/>
      <c r="W104" s="625"/>
      <c r="X104" s="625"/>
      <c r="Y104" s="625"/>
      <c r="Z104" s="625"/>
      <c r="AA104" s="625"/>
      <c r="AB104" s="625"/>
      <c r="AC104" s="625"/>
    </row>
    <row r="105" spans="1:29" s="29" customFormat="1">
      <c r="A105" s="42"/>
      <c r="B105" s="199" t="s">
        <v>486</v>
      </c>
      <c r="C105" s="745">
        <v>0</v>
      </c>
      <c r="D105" s="745">
        <v>0</v>
      </c>
      <c r="E105" s="745">
        <v>0</v>
      </c>
      <c r="F105" s="745">
        <v>0</v>
      </c>
      <c r="G105" s="745">
        <v>0</v>
      </c>
      <c r="H105" s="745">
        <v>0</v>
      </c>
      <c r="I105" s="745">
        <v>0</v>
      </c>
      <c r="J105" s="745">
        <v>0</v>
      </c>
      <c r="K105" s="745">
        <v>0</v>
      </c>
      <c r="L105" s="745">
        <v>0</v>
      </c>
      <c r="M105" s="745">
        <v>0</v>
      </c>
      <c r="N105" s="745">
        <v>0</v>
      </c>
      <c r="O105" s="467">
        <f t="shared" si="14"/>
        <v>0</v>
      </c>
      <c r="P105" s="625"/>
      <c r="Q105" s="625"/>
      <c r="R105" s="625"/>
      <c r="S105" s="625"/>
      <c r="T105" s="625"/>
      <c r="U105" s="625"/>
      <c r="V105" s="625"/>
      <c r="W105" s="625"/>
      <c r="X105" s="625"/>
      <c r="Y105" s="625"/>
      <c r="Z105" s="625"/>
      <c r="AA105" s="625"/>
      <c r="AB105" s="625"/>
      <c r="AC105" s="625"/>
    </row>
    <row r="106" spans="1:29" s="29" customFormat="1">
      <c r="A106" s="42"/>
      <c r="B106" s="198" t="s">
        <v>604</v>
      </c>
      <c r="C106" s="745">
        <v>0</v>
      </c>
      <c r="D106" s="745">
        <v>0</v>
      </c>
      <c r="E106" s="745">
        <v>0</v>
      </c>
      <c r="F106" s="745">
        <v>0</v>
      </c>
      <c r="G106" s="745">
        <v>0</v>
      </c>
      <c r="H106" s="745">
        <v>0</v>
      </c>
      <c r="I106" s="745">
        <v>0</v>
      </c>
      <c r="J106" s="745">
        <v>0</v>
      </c>
      <c r="K106" s="745">
        <v>0</v>
      </c>
      <c r="L106" s="745">
        <v>0</v>
      </c>
      <c r="M106" s="745">
        <v>0</v>
      </c>
      <c r="N106" s="745">
        <v>0</v>
      </c>
      <c r="O106" s="467">
        <f t="shared" si="14"/>
        <v>0</v>
      </c>
      <c r="P106" s="625"/>
      <c r="Q106" s="625"/>
      <c r="R106" s="625"/>
      <c r="S106" s="625"/>
      <c r="T106" s="625"/>
      <c r="U106" s="625"/>
      <c r="V106" s="625"/>
      <c r="W106" s="625"/>
      <c r="X106" s="625"/>
      <c r="Y106" s="625"/>
      <c r="Z106" s="625"/>
      <c r="AA106" s="625"/>
      <c r="AB106" s="625"/>
      <c r="AC106" s="625"/>
    </row>
    <row r="107" spans="1:29" s="29" customFormat="1">
      <c r="A107" s="42"/>
      <c r="B107" s="199" t="s">
        <v>749</v>
      </c>
      <c r="C107" s="745">
        <v>0</v>
      </c>
      <c r="D107" s="745">
        <v>0</v>
      </c>
      <c r="E107" s="745">
        <v>0</v>
      </c>
      <c r="F107" s="745">
        <v>0</v>
      </c>
      <c r="G107" s="745">
        <v>0</v>
      </c>
      <c r="H107" s="745">
        <v>0</v>
      </c>
      <c r="I107" s="745">
        <v>0</v>
      </c>
      <c r="J107" s="745">
        <v>0</v>
      </c>
      <c r="K107" s="745">
        <v>0</v>
      </c>
      <c r="L107" s="745">
        <v>0</v>
      </c>
      <c r="M107" s="745">
        <v>0</v>
      </c>
      <c r="N107" s="745">
        <v>0</v>
      </c>
      <c r="O107" s="467">
        <f t="shared" si="14"/>
        <v>0</v>
      </c>
      <c r="P107" s="625"/>
      <c r="Q107" s="625"/>
      <c r="R107" s="625"/>
      <c r="S107" s="625"/>
      <c r="T107" s="625"/>
      <c r="U107" s="625"/>
      <c r="V107" s="625"/>
      <c r="W107" s="625"/>
      <c r="X107" s="625"/>
      <c r="Y107" s="625"/>
      <c r="Z107" s="625"/>
      <c r="AA107" s="625"/>
      <c r="AB107" s="625"/>
      <c r="AC107" s="625"/>
    </row>
    <row r="108" spans="1:29" s="29" customFormat="1">
      <c r="A108" s="42"/>
      <c r="B108" s="198" t="s">
        <v>834</v>
      </c>
      <c r="C108" s="745">
        <v>0</v>
      </c>
      <c r="D108" s="745">
        <v>0</v>
      </c>
      <c r="E108" s="745">
        <v>0</v>
      </c>
      <c r="F108" s="745">
        <v>0</v>
      </c>
      <c r="G108" s="745">
        <v>0</v>
      </c>
      <c r="H108" s="745">
        <v>0</v>
      </c>
      <c r="I108" s="745">
        <v>0</v>
      </c>
      <c r="J108" s="745">
        <v>0</v>
      </c>
      <c r="K108" s="745">
        <v>0</v>
      </c>
      <c r="L108" s="745">
        <v>0</v>
      </c>
      <c r="M108" s="745">
        <v>0</v>
      </c>
      <c r="N108" s="745">
        <v>0</v>
      </c>
      <c r="O108" s="467">
        <f t="shared" si="14"/>
        <v>0</v>
      </c>
      <c r="P108" s="625"/>
      <c r="Q108" s="625"/>
      <c r="R108" s="625"/>
      <c r="S108" s="625"/>
      <c r="T108" s="625"/>
      <c r="U108" s="625"/>
      <c r="V108" s="625"/>
      <c r="W108" s="625"/>
      <c r="X108" s="625"/>
      <c r="Y108" s="625"/>
      <c r="Z108" s="625"/>
      <c r="AA108" s="625"/>
      <c r="AB108" s="625"/>
      <c r="AC108" s="625"/>
    </row>
    <row r="109" spans="1:29" s="29" customFormat="1">
      <c r="A109" s="42"/>
      <c r="B109" s="199" t="s">
        <v>835</v>
      </c>
      <c r="C109" s="745">
        <v>0</v>
      </c>
      <c r="D109" s="745">
        <v>0</v>
      </c>
      <c r="E109" s="745">
        <v>0</v>
      </c>
      <c r="F109" s="745">
        <v>0</v>
      </c>
      <c r="G109" s="745">
        <v>0</v>
      </c>
      <c r="H109" s="745">
        <v>0</v>
      </c>
      <c r="I109" s="745">
        <v>0</v>
      </c>
      <c r="J109" s="745">
        <v>0</v>
      </c>
      <c r="K109" s="745">
        <v>0</v>
      </c>
      <c r="L109" s="745">
        <v>0</v>
      </c>
      <c r="M109" s="745">
        <v>0</v>
      </c>
      <c r="N109" s="745">
        <v>0</v>
      </c>
      <c r="O109" s="467">
        <f t="shared" si="14"/>
        <v>0</v>
      </c>
      <c r="P109" s="625"/>
      <c r="Q109" s="625"/>
      <c r="R109" s="625"/>
      <c r="S109" s="625"/>
      <c r="T109" s="625"/>
      <c r="U109" s="625"/>
      <c r="V109" s="625"/>
      <c r="W109" s="625"/>
      <c r="X109" s="625"/>
      <c r="Y109" s="625"/>
      <c r="Z109" s="625"/>
      <c r="AA109" s="625"/>
      <c r="AB109" s="625"/>
      <c r="AC109" s="625"/>
    </row>
    <row r="110" spans="1:29" s="29" customFormat="1">
      <c r="A110" s="42"/>
      <c r="B110" s="198" t="s">
        <v>836</v>
      </c>
      <c r="C110" s="745">
        <v>0</v>
      </c>
      <c r="D110" s="745">
        <v>0</v>
      </c>
      <c r="E110" s="745">
        <v>0</v>
      </c>
      <c r="F110" s="745">
        <v>0</v>
      </c>
      <c r="G110" s="745">
        <v>0</v>
      </c>
      <c r="H110" s="745">
        <v>0</v>
      </c>
      <c r="I110" s="745">
        <v>0</v>
      </c>
      <c r="J110" s="745">
        <v>0</v>
      </c>
      <c r="K110" s="745">
        <v>0</v>
      </c>
      <c r="L110" s="745">
        <v>0</v>
      </c>
      <c r="M110" s="745">
        <v>0</v>
      </c>
      <c r="N110" s="745">
        <v>0</v>
      </c>
      <c r="O110" s="467">
        <f t="shared" ref="O110:O136" si="29">SUM(C110:N110)</f>
        <v>0</v>
      </c>
      <c r="P110" s="625"/>
      <c r="Q110" s="625"/>
      <c r="R110" s="625"/>
      <c r="S110" s="625"/>
      <c r="T110" s="625"/>
      <c r="U110" s="625"/>
      <c r="V110" s="625"/>
      <c r="W110" s="625"/>
      <c r="X110" s="625"/>
      <c r="Y110" s="625"/>
      <c r="Z110" s="625"/>
      <c r="AA110" s="625"/>
      <c r="AB110" s="625"/>
      <c r="AC110" s="625"/>
    </row>
    <row r="111" spans="1:29" s="29" customFormat="1">
      <c r="A111" s="42"/>
      <c r="B111" s="199" t="s">
        <v>573</v>
      </c>
      <c r="C111" s="745">
        <v>0</v>
      </c>
      <c r="D111" s="745">
        <v>0</v>
      </c>
      <c r="E111" s="745">
        <v>0</v>
      </c>
      <c r="F111" s="745">
        <v>0</v>
      </c>
      <c r="G111" s="745">
        <v>0</v>
      </c>
      <c r="H111" s="745">
        <v>0</v>
      </c>
      <c r="I111" s="745">
        <v>0</v>
      </c>
      <c r="J111" s="745">
        <v>0</v>
      </c>
      <c r="K111" s="745">
        <v>0</v>
      </c>
      <c r="L111" s="745">
        <v>0</v>
      </c>
      <c r="M111" s="745">
        <v>0</v>
      </c>
      <c r="N111" s="745">
        <v>0</v>
      </c>
      <c r="O111" s="467">
        <f t="shared" si="29"/>
        <v>0</v>
      </c>
      <c r="P111" s="625"/>
      <c r="Q111" s="625"/>
      <c r="R111" s="625"/>
      <c r="S111" s="625"/>
      <c r="T111" s="625"/>
      <c r="U111" s="625"/>
      <c r="V111" s="625"/>
      <c r="W111" s="625"/>
      <c r="X111" s="625"/>
      <c r="Y111" s="625"/>
      <c r="Z111" s="625"/>
      <c r="AA111" s="625"/>
      <c r="AB111" s="625"/>
      <c r="AC111" s="625"/>
    </row>
    <row r="112" spans="1:29" s="29" customFormat="1">
      <c r="A112" s="42"/>
      <c r="B112" s="198" t="s">
        <v>519</v>
      </c>
      <c r="C112" s="745">
        <v>0</v>
      </c>
      <c r="D112" s="745">
        <v>0</v>
      </c>
      <c r="E112" s="745">
        <v>0</v>
      </c>
      <c r="F112" s="745">
        <v>0</v>
      </c>
      <c r="G112" s="745">
        <v>0</v>
      </c>
      <c r="H112" s="745">
        <v>0</v>
      </c>
      <c r="I112" s="745">
        <v>0</v>
      </c>
      <c r="J112" s="745">
        <v>0</v>
      </c>
      <c r="K112" s="745">
        <v>0</v>
      </c>
      <c r="L112" s="745">
        <v>0</v>
      </c>
      <c r="M112" s="745">
        <v>0</v>
      </c>
      <c r="N112" s="745">
        <v>0</v>
      </c>
      <c r="O112" s="467">
        <f t="shared" si="29"/>
        <v>0</v>
      </c>
      <c r="P112" s="625"/>
      <c r="Q112" s="625"/>
      <c r="R112" s="625"/>
      <c r="S112" s="625"/>
      <c r="T112" s="625"/>
      <c r="U112" s="625"/>
      <c r="V112" s="625"/>
      <c r="W112" s="625"/>
      <c r="X112" s="625"/>
      <c r="Y112" s="625"/>
      <c r="Z112" s="625"/>
      <c r="AA112" s="625"/>
      <c r="AB112" s="625"/>
      <c r="AC112" s="625"/>
    </row>
    <row r="113" spans="1:29" s="29" customFormat="1">
      <c r="A113" s="42"/>
      <c r="B113" s="199" t="s">
        <v>837</v>
      </c>
      <c r="C113" s="745">
        <v>0</v>
      </c>
      <c r="D113" s="745">
        <v>0</v>
      </c>
      <c r="E113" s="745">
        <v>0</v>
      </c>
      <c r="F113" s="745">
        <v>0</v>
      </c>
      <c r="G113" s="745">
        <v>0</v>
      </c>
      <c r="H113" s="745">
        <v>0</v>
      </c>
      <c r="I113" s="745">
        <v>0</v>
      </c>
      <c r="J113" s="745">
        <v>0</v>
      </c>
      <c r="K113" s="745">
        <v>0</v>
      </c>
      <c r="L113" s="745">
        <v>0</v>
      </c>
      <c r="M113" s="745">
        <v>0</v>
      </c>
      <c r="N113" s="745">
        <v>0</v>
      </c>
      <c r="O113" s="467">
        <f t="shared" si="29"/>
        <v>0</v>
      </c>
      <c r="P113" s="625"/>
      <c r="Q113" s="625"/>
      <c r="R113" s="625"/>
      <c r="S113" s="625"/>
      <c r="T113" s="625"/>
      <c r="U113" s="625"/>
      <c r="V113" s="625"/>
      <c r="W113" s="625"/>
      <c r="X113" s="625"/>
      <c r="Y113" s="625"/>
      <c r="Z113" s="625"/>
      <c r="AA113" s="625"/>
      <c r="AB113" s="625"/>
      <c r="AC113" s="625"/>
    </row>
    <row r="114" spans="1:29" s="29" customFormat="1">
      <c r="A114" s="42"/>
      <c r="B114" s="198" t="s">
        <v>838</v>
      </c>
      <c r="C114" s="745">
        <v>0</v>
      </c>
      <c r="D114" s="745">
        <v>0</v>
      </c>
      <c r="E114" s="745">
        <v>0</v>
      </c>
      <c r="F114" s="745">
        <v>0</v>
      </c>
      <c r="G114" s="745">
        <v>0</v>
      </c>
      <c r="H114" s="745">
        <v>0</v>
      </c>
      <c r="I114" s="745">
        <v>0</v>
      </c>
      <c r="J114" s="745">
        <v>0</v>
      </c>
      <c r="K114" s="745">
        <v>0</v>
      </c>
      <c r="L114" s="745">
        <v>0</v>
      </c>
      <c r="M114" s="745">
        <v>0</v>
      </c>
      <c r="N114" s="745">
        <v>0</v>
      </c>
      <c r="O114" s="467">
        <f t="shared" si="29"/>
        <v>0</v>
      </c>
      <c r="P114" s="625"/>
      <c r="Q114" s="625"/>
      <c r="R114" s="625"/>
      <c r="S114" s="625"/>
      <c r="T114" s="625"/>
      <c r="U114" s="625"/>
      <c r="V114" s="625"/>
      <c r="W114" s="625"/>
      <c r="X114" s="625"/>
      <c r="Y114" s="625"/>
      <c r="Z114" s="625"/>
      <c r="AA114" s="625"/>
      <c r="AB114" s="625"/>
      <c r="AC114" s="625"/>
    </row>
    <row r="115" spans="1:29" s="29" customFormat="1">
      <c r="A115" s="42"/>
      <c r="B115" s="199" t="s">
        <v>905</v>
      </c>
      <c r="C115" s="745">
        <v>0</v>
      </c>
      <c r="D115" s="745">
        <v>0</v>
      </c>
      <c r="E115" s="745">
        <v>0</v>
      </c>
      <c r="F115" s="745">
        <v>0</v>
      </c>
      <c r="G115" s="745">
        <v>0</v>
      </c>
      <c r="H115" s="745">
        <v>0</v>
      </c>
      <c r="I115" s="745">
        <v>0</v>
      </c>
      <c r="J115" s="745">
        <v>0</v>
      </c>
      <c r="K115" s="745">
        <v>0</v>
      </c>
      <c r="L115" s="745">
        <v>0</v>
      </c>
      <c r="M115" s="745">
        <v>0</v>
      </c>
      <c r="N115" s="745">
        <v>0</v>
      </c>
      <c r="O115" s="467">
        <f t="shared" si="29"/>
        <v>0</v>
      </c>
      <c r="P115" s="625"/>
      <c r="Q115" s="625"/>
      <c r="R115" s="625"/>
      <c r="S115" s="625"/>
      <c r="T115" s="625"/>
      <c r="U115" s="625"/>
      <c r="V115" s="625"/>
      <c r="W115" s="625"/>
      <c r="X115" s="625"/>
      <c r="Y115" s="625"/>
      <c r="Z115" s="625"/>
      <c r="AA115" s="625"/>
      <c r="AB115" s="625"/>
      <c r="AC115" s="625"/>
    </row>
    <row r="116" spans="1:29" s="29" customFormat="1">
      <c r="A116" s="42"/>
      <c r="B116" s="198" t="s">
        <v>761</v>
      </c>
      <c r="C116" s="745">
        <v>0</v>
      </c>
      <c r="D116" s="745">
        <v>0</v>
      </c>
      <c r="E116" s="745">
        <v>0</v>
      </c>
      <c r="F116" s="745">
        <v>0</v>
      </c>
      <c r="G116" s="745">
        <v>0</v>
      </c>
      <c r="H116" s="745">
        <v>0</v>
      </c>
      <c r="I116" s="745">
        <v>0</v>
      </c>
      <c r="J116" s="745">
        <v>0</v>
      </c>
      <c r="K116" s="745">
        <v>0</v>
      </c>
      <c r="L116" s="745">
        <v>0</v>
      </c>
      <c r="M116" s="745">
        <v>0</v>
      </c>
      <c r="N116" s="745">
        <v>0</v>
      </c>
      <c r="O116" s="467">
        <f t="shared" si="29"/>
        <v>0</v>
      </c>
      <c r="P116" s="625"/>
      <c r="Q116" s="625"/>
      <c r="R116" s="625"/>
      <c r="S116" s="625"/>
      <c r="T116" s="625"/>
      <c r="U116" s="625"/>
      <c r="V116" s="625"/>
      <c r="W116" s="625"/>
      <c r="X116" s="625"/>
      <c r="Y116" s="625"/>
      <c r="Z116" s="625"/>
      <c r="AA116" s="625"/>
      <c r="AB116" s="625"/>
      <c r="AC116" s="625"/>
    </row>
    <row r="117" spans="1:29" s="29" customFormat="1">
      <c r="A117" s="42"/>
      <c r="B117" s="199" t="s">
        <v>899</v>
      </c>
      <c r="C117" s="745">
        <v>0</v>
      </c>
      <c r="D117" s="745">
        <v>0</v>
      </c>
      <c r="E117" s="745">
        <v>0</v>
      </c>
      <c r="F117" s="745">
        <v>0</v>
      </c>
      <c r="G117" s="745">
        <v>0</v>
      </c>
      <c r="H117" s="745">
        <v>0</v>
      </c>
      <c r="I117" s="745">
        <v>0</v>
      </c>
      <c r="J117" s="745">
        <v>0</v>
      </c>
      <c r="K117" s="745">
        <v>0</v>
      </c>
      <c r="L117" s="745">
        <v>0</v>
      </c>
      <c r="M117" s="745">
        <v>0</v>
      </c>
      <c r="N117" s="745">
        <v>0</v>
      </c>
      <c r="O117" s="467">
        <f t="shared" si="29"/>
        <v>0</v>
      </c>
      <c r="P117" s="625"/>
      <c r="Q117" s="625"/>
      <c r="R117" s="625"/>
      <c r="S117" s="625"/>
      <c r="T117" s="625"/>
      <c r="U117" s="625"/>
      <c r="V117" s="625"/>
      <c r="W117" s="625"/>
      <c r="X117" s="625"/>
      <c r="Y117" s="625"/>
      <c r="Z117" s="625"/>
      <c r="AA117" s="625"/>
      <c r="AB117" s="625"/>
      <c r="AC117" s="625"/>
    </row>
    <row r="118" spans="1:29" s="29" customFormat="1">
      <c r="A118" s="42"/>
      <c r="B118" s="198" t="s">
        <v>900</v>
      </c>
      <c r="C118" s="745">
        <v>0</v>
      </c>
      <c r="D118" s="745">
        <v>0</v>
      </c>
      <c r="E118" s="745">
        <v>0</v>
      </c>
      <c r="F118" s="745">
        <v>0</v>
      </c>
      <c r="G118" s="745">
        <v>0</v>
      </c>
      <c r="H118" s="745">
        <v>0</v>
      </c>
      <c r="I118" s="745">
        <v>0</v>
      </c>
      <c r="J118" s="745">
        <v>0</v>
      </c>
      <c r="K118" s="745">
        <v>0</v>
      </c>
      <c r="L118" s="745">
        <v>0</v>
      </c>
      <c r="M118" s="745">
        <v>0</v>
      </c>
      <c r="N118" s="745">
        <v>0</v>
      </c>
      <c r="O118" s="467">
        <f t="shared" si="29"/>
        <v>0</v>
      </c>
      <c r="P118" s="625"/>
      <c r="Q118" s="625"/>
      <c r="R118" s="625"/>
      <c r="S118" s="625"/>
      <c r="T118" s="625"/>
      <c r="U118" s="625"/>
      <c r="V118" s="625"/>
      <c r="W118" s="625"/>
      <c r="X118" s="625"/>
      <c r="Y118" s="625"/>
      <c r="Z118" s="625"/>
      <c r="AA118" s="625"/>
      <c r="AB118" s="625"/>
      <c r="AC118" s="625"/>
    </row>
    <row r="119" spans="1:29" s="29" customFormat="1">
      <c r="A119" s="42"/>
      <c r="B119" s="199" t="s">
        <v>901</v>
      </c>
      <c r="C119" s="745">
        <v>0</v>
      </c>
      <c r="D119" s="745">
        <v>0</v>
      </c>
      <c r="E119" s="745">
        <v>0</v>
      </c>
      <c r="F119" s="745">
        <v>0</v>
      </c>
      <c r="G119" s="745">
        <v>0</v>
      </c>
      <c r="H119" s="745">
        <v>0</v>
      </c>
      <c r="I119" s="745">
        <v>0</v>
      </c>
      <c r="J119" s="745">
        <v>0</v>
      </c>
      <c r="K119" s="745">
        <v>0</v>
      </c>
      <c r="L119" s="745">
        <v>0</v>
      </c>
      <c r="M119" s="745">
        <v>0</v>
      </c>
      <c r="N119" s="745">
        <v>0</v>
      </c>
      <c r="O119" s="467">
        <f t="shared" si="29"/>
        <v>0</v>
      </c>
      <c r="P119" s="625"/>
      <c r="Q119" s="625"/>
      <c r="R119" s="625"/>
      <c r="S119" s="625"/>
      <c r="T119" s="625"/>
      <c r="U119" s="625"/>
      <c r="V119" s="625"/>
      <c r="W119" s="625"/>
      <c r="X119" s="625"/>
      <c r="Y119" s="625"/>
      <c r="Z119" s="625"/>
      <c r="AA119" s="625"/>
      <c r="AB119" s="625"/>
      <c r="AC119" s="625"/>
    </row>
    <row r="120" spans="1:29" s="29" customFormat="1">
      <c r="A120" s="42"/>
      <c r="B120" s="198" t="s">
        <v>758</v>
      </c>
      <c r="C120" s="745">
        <v>0</v>
      </c>
      <c r="D120" s="745">
        <v>0</v>
      </c>
      <c r="E120" s="745">
        <v>0</v>
      </c>
      <c r="F120" s="745">
        <v>0</v>
      </c>
      <c r="G120" s="745">
        <v>0</v>
      </c>
      <c r="H120" s="745">
        <v>0</v>
      </c>
      <c r="I120" s="745">
        <v>0</v>
      </c>
      <c r="J120" s="745">
        <v>0</v>
      </c>
      <c r="K120" s="745">
        <v>0</v>
      </c>
      <c r="L120" s="745">
        <v>0</v>
      </c>
      <c r="M120" s="745">
        <v>0</v>
      </c>
      <c r="N120" s="745">
        <v>0</v>
      </c>
      <c r="O120" s="467">
        <f t="shared" si="29"/>
        <v>0</v>
      </c>
      <c r="P120" s="625"/>
      <c r="Q120" s="625"/>
      <c r="R120" s="625"/>
      <c r="S120" s="625"/>
      <c r="T120" s="625"/>
      <c r="U120" s="625"/>
      <c r="V120" s="625"/>
      <c r="W120" s="625"/>
      <c r="X120" s="625"/>
      <c r="Y120" s="625"/>
      <c r="Z120" s="625"/>
      <c r="AA120" s="625"/>
      <c r="AB120" s="625"/>
      <c r="AC120" s="625"/>
    </row>
    <row r="121" spans="1:29" s="29" customFormat="1">
      <c r="A121" s="42"/>
      <c r="B121" s="199" t="s">
        <v>759</v>
      </c>
      <c r="C121" s="745">
        <v>0</v>
      </c>
      <c r="D121" s="745">
        <v>0</v>
      </c>
      <c r="E121" s="745">
        <v>0</v>
      </c>
      <c r="F121" s="745">
        <v>0</v>
      </c>
      <c r="G121" s="745">
        <v>0</v>
      </c>
      <c r="H121" s="745">
        <v>0</v>
      </c>
      <c r="I121" s="745">
        <v>0</v>
      </c>
      <c r="J121" s="745">
        <v>0</v>
      </c>
      <c r="K121" s="745">
        <v>0</v>
      </c>
      <c r="L121" s="745">
        <v>0</v>
      </c>
      <c r="M121" s="745">
        <v>0</v>
      </c>
      <c r="N121" s="745">
        <v>0</v>
      </c>
      <c r="O121" s="467">
        <f t="shared" si="29"/>
        <v>0</v>
      </c>
      <c r="P121" s="625"/>
      <c r="Q121" s="625"/>
      <c r="R121" s="625"/>
      <c r="S121" s="625"/>
      <c r="T121" s="625"/>
      <c r="U121" s="625"/>
      <c r="V121" s="625"/>
      <c r="W121" s="625"/>
      <c r="X121" s="625"/>
      <c r="Y121" s="625"/>
      <c r="Z121" s="625"/>
      <c r="AA121" s="625"/>
      <c r="AB121" s="625"/>
      <c r="AC121" s="625"/>
    </row>
    <row r="122" spans="1:29" s="29" customFormat="1">
      <c r="A122" s="42"/>
      <c r="B122" s="198" t="s">
        <v>117</v>
      </c>
      <c r="C122" s="1218">
        <v>0</v>
      </c>
      <c r="D122" s="1218">
        <v>0</v>
      </c>
      <c r="E122" s="1218">
        <v>0</v>
      </c>
      <c r="F122" s="1218">
        <v>0</v>
      </c>
      <c r="G122" s="1218">
        <v>0</v>
      </c>
      <c r="H122" s="1218">
        <v>0</v>
      </c>
      <c r="I122" s="1218">
        <v>0</v>
      </c>
      <c r="J122" s="1218">
        <v>0</v>
      </c>
      <c r="K122" s="1218">
        <v>0</v>
      </c>
      <c r="L122" s="1218">
        <v>0</v>
      </c>
      <c r="M122" s="1218">
        <v>0</v>
      </c>
      <c r="N122" s="1218">
        <v>0</v>
      </c>
      <c r="O122" s="467">
        <f t="shared" si="29"/>
        <v>0</v>
      </c>
      <c r="P122" s="625"/>
      <c r="Q122" s="625"/>
      <c r="R122" s="625"/>
      <c r="S122" s="625"/>
      <c r="T122" s="625"/>
      <c r="U122" s="625"/>
      <c r="V122" s="625"/>
      <c r="W122" s="625"/>
      <c r="X122" s="625"/>
      <c r="Y122" s="625"/>
      <c r="Z122" s="625"/>
      <c r="AA122" s="625"/>
      <c r="AB122" s="625"/>
      <c r="AC122" s="625"/>
    </row>
    <row r="123" spans="1:29" s="29" customFormat="1">
      <c r="A123" s="42"/>
      <c r="B123" s="199" t="s">
        <v>303</v>
      </c>
      <c r="C123" s="745">
        <f>+C124+C125</f>
        <v>1844.6588848655285</v>
      </c>
      <c r="D123" s="745">
        <f t="shared" ref="D123:N123" si="30">+D124+D125</f>
        <v>4675.3622455771037</v>
      </c>
      <c r="E123" s="745">
        <f t="shared" si="30"/>
        <v>6116.758372819877</v>
      </c>
      <c r="F123" s="745">
        <f t="shared" si="30"/>
        <v>1478.1533649658554</v>
      </c>
      <c r="G123" s="745">
        <f t="shared" si="30"/>
        <v>562.47063460308391</v>
      </c>
      <c r="H123" s="745">
        <f t="shared" si="30"/>
        <v>1185.4829690789643</v>
      </c>
      <c r="I123" s="745">
        <f t="shared" si="30"/>
        <v>299.999685</v>
      </c>
      <c r="J123" s="745">
        <f t="shared" si="30"/>
        <v>5.2486420991533231</v>
      </c>
      <c r="K123" s="745">
        <f t="shared" si="30"/>
        <v>0</v>
      </c>
      <c r="L123" s="745">
        <f t="shared" si="30"/>
        <v>0</v>
      </c>
      <c r="M123" s="745">
        <f t="shared" si="30"/>
        <v>1009.4509848456172</v>
      </c>
      <c r="N123" s="745">
        <f t="shared" si="30"/>
        <v>5678.1617897565966</v>
      </c>
      <c r="O123" s="467">
        <f t="shared" si="29"/>
        <v>22855.747573611781</v>
      </c>
      <c r="P123" s="625"/>
      <c r="Q123" s="625"/>
      <c r="R123" s="625"/>
      <c r="S123" s="625"/>
      <c r="T123" s="625"/>
      <c r="U123" s="625"/>
      <c r="V123" s="625"/>
      <c r="W123" s="625"/>
      <c r="X123" s="625"/>
      <c r="Y123" s="625"/>
      <c r="Z123" s="625"/>
      <c r="AA123" s="625"/>
      <c r="AB123" s="625"/>
      <c r="AC123" s="625"/>
    </row>
    <row r="124" spans="1:29" s="29" customFormat="1">
      <c r="A124" s="42"/>
      <c r="B124" s="198" t="s">
        <v>107</v>
      </c>
      <c r="C124" s="745">
        <v>0.63090686552851072</v>
      </c>
      <c r="D124" s="745">
        <v>2929.9849875771033</v>
      </c>
      <c r="E124" s="745">
        <v>3114.0880248198764</v>
      </c>
      <c r="F124" s="745">
        <v>18.927205965855322</v>
      </c>
      <c r="G124" s="745">
        <v>71.363455603083878</v>
      </c>
      <c r="H124" s="745">
        <v>483.39024207896421</v>
      </c>
      <c r="I124" s="745">
        <v>0</v>
      </c>
      <c r="J124" s="745">
        <v>5.2486420991533231</v>
      </c>
      <c r="K124" s="745">
        <v>0</v>
      </c>
      <c r="L124" s="745">
        <v>0</v>
      </c>
      <c r="M124" s="745">
        <v>1009.4509848456172</v>
      </c>
      <c r="N124" s="745">
        <v>5678.1617897565966</v>
      </c>
      <c r="O124" s="467">
        <f t="shared" si="29"/>
        <v>13311.246239611781</v>
      </c>
      <c r="P124" s="625"/>
      <c r="Q124" s="625"/>
      <c r="R124" s="625"/>
      <c r="S124" s="625"/>
      <c r="T124" s="625"/>
      <c r="U124" s="625"/>
      <c r="V124" s="625"/>
      <c r="W124" s="625"/>
      <c r="X124" s="625"/>
      <c r="Y124" s="625"/>
      <c r="Z124" s="625"/>
      <c r="AA124" s="625"/>
      <c r="AB124" s="625"/>
      <c r="AC124" s="625"/>
    </row>
    <row r="125" spans="1:29" s="29" customFormat="1">
      <c r="A125" s="42"/>
      <c r="B125" s="198" t="s">
        <v>105</v>
      </c>
      <c r="C125" s="745">
        <v>1844.0279780000001</v>
      </c>
      <c r="D125" s="745">
        <v>1745.377258</v>
      </c>
      <c r="E125" s="745">
        <v>3002.6703480000001</v>
      </c>
      <c r="F125" s="745">
        <v>1459.2261590000001</v>
      </c>
      <c r="G125" s="745">
        <v>491.10717899999997</v>
      </c>
      <c r="H125" s="745">
        <v>702.09272699999997</v>
      </c>
      <c r="I125" s="745">
        <v>299.999685</v>
      </c>
      <c r="J125" s="745">
        <v>0</v>
      </c>
      <c r="K125" s="745">
        <v>0</v>
      </c>
      <c r="L125" s="745">
        <v>0</v>
      </c>
      <c r="M125" s="745">
        <v>0</v>
      </c>
      <c r="N125" s="745">
        <v>0</v>
      </c>
      <c r="O125" s="467">
        <f t="shared" si="29"/>
        <v>9544.5013340000005</v>
      </c>
      <c r="P125" s="625"/>
      <c r="Q125" s="625"/>
      <c r="R125" s="625"/>
      <c r="S125" s="625"/>
      <c r="T125" s="625"/>
      <c r="U125" s="625"/>
      <c r="V125" s="625"/>
      <c r="W125" s="625"/>
      <c r="X125" s="625"/>
      <c r="Y125" s="625"/>
      <c r="Z125" s="625"/>
      <c r="AA125" s="625"/>
      <c r="AB125" s="625"/>
      <c r="AC125" s="625"/>
    </row>
    <row r="126" spans="1:29" s="29" customFormat="1">
      <c r="A126" s="42"/>
      <c r="B126" s="1224" t="s">
        <v>466</v>
      </c>
      <c r="C126" s="1222">
        <f>+C127+C134</f>
        <v>22.523018560364772</v>
      </c>
      <c r="D126" s="1222">
        <f t="shared" ref="D126:N126" si="31">+D127+D134</f>
        <v>5.7614197813139274</v>
      </c>
      <c r="E126" s="1222">
        <f t="shared" si="31"/>
        <v>5.7614197813139274</v>
      </c>
      <c r="F126" s="1222">
        <f t="shared" si="31"/>
        <v>5.7614197813139274</v>
      </c>
      <c r="G126" s="1222">
        <f t="shared" si="31"/>
        <v>5.7614197813139274</v>
      </c>
      <c r="H126" s="1222">
        <f t="shared" si="31"/>
        <v>5.7614197813139274</v>
      </c>
      <c r="I126" s="1222">
        <f t="shared" si="31"/>
        <v>5.7614197813139274</v>
      </c>
      <c r="J126" s="1222">
        <f t="shared" si="31"/>
        <v>5.7614197813139274</v>
      </c>
      <c r="K126" s="1222">
        <f t="shared" si="31"/>
        <v>5.7614197813139274</v>
      </c>
      <c r="L126" s="1222">
        <f t="shared" si="31"/>
        <v>5.7614197813139274</v>
      </c>
      <c r="M126" s="1222">
        <f t="shared" si="31"/>
        <v>5.7614197813139274</v>
      </c>
      <c r="N126" s="1222">
        <f t="shared" si="31"/>
        <v>5.7614197813139274</v>
      </c>
      <c r="O126" s="1223">
        <f t="shared" si="29"/>
        <v>85.898636154817979</v>
      </c>
      <c r="P126" s="625"/>
      <c r="Q126" s="625"/>
      <c r="R126" s="625"/>
      <c r="S126" s="625"/>
      <c r="T126" s="625"/>
      <c r="U126" s="625"/>
      <c r="V126" s="625"/>
      <c r="W126" s="625"/>
      <c r="X126" s="625"/>
      <c r="Y126" s="625"/>
      <c r="Z126" s="625"/>
      <c r="AA126" s="625"/>
      <c r="AB126" s="625"/>
      <c r="AC126" s="625"/>
    </row>
    <row r="127" spans="1:29" s="29" customFormat="1">
      <c r="A127" s="42"/>
      <c r="B127" s="1093" t="s">
        <v>107</v>
      </c>
      <c r="C127" s="1242">
        <f>+C128+C131</f>
        <v>7.6880139503647733</v>
      </c>
      <c r="D127" s="1242">
        <f t="shared" ref="D127:N127" si="32">+D128+D131</f>
        <v>5.7614197813139274</v>
      </c>
      <c r="E127" s="1242">
        <f t="shared" si="32"/>
        <v>5.7614197813139274</v>
      </c>
      <c r="F127" s="1242">
        <f t="shared" si="32"/>
        <v>5.7614197813139274</v>
      </c>
      <c r="G127" s="1242">
        <f t="shared" si="32"/>
        <v>5.7614197813139274</v>
      </c>
      <c r="H127" s="1242">
        <f t="shared" si="32"/>
        <v>5.7614197813139274</v>
      </c>
      <c r="I127" s="1242">
        <f t="shared" si="32"/>
        <v>5.7614197813139274</v>
      </c>
      <c r="J127" s="1242">
        <f t="shared" si="32"/>
        <v>5.7614197813139274</v>
      </c>
      <c r="K127" s="1242">
        <f t="shared" si="32"/>
        <v>5.7614197813139274</v>
      </c>
      <c r="L127" s="1242">
        <f t="shared" si="32"/>
        <v>5.7614197813139274</v>
      </c>
      <c r="M127" s="1242">
        <f t="shared" si="32"/>
        <v>5.7614197813139274</v>
      </c>
      <c r="N127" s="1242">
        <f t="shared" si="32"/>
        <v>5.7614197813139274</v>
      </c>
      <c r="O127" s="1230">
        <f t="shared" si="29"/>
        <v>71.063631544817966</v>
      </c>
      <c r="P127" s="625"/>
      <c r="Q127" s="625"/>
      <c r="R127" s="625"/>
      <c r="S127" s="625"/>
      <c r="T127" s="625"/>
      <c r="U127" s="625"/>
      <c r="V127" s="625"/>
      <c r="W127" s="625"/>
      <c r="X127" s="625"/>
      <c r="Y127" s="625"/>
      <c r="Z127" s="625"/>
      <c r="AA127" s="625"/>
      <c r="AB127" s="625"/>
      <c r="AC127" s="625"/>
    </row>
    <row r="128" spans="1:29" s="29" customFormat="1">
      <c r="A128" s="42"/>
      <c r="B128" s="1225" t="s">
        <v>120</v>
      </c>
      <c r="C128" s="1243">
        <f>+C129+C130</f>
        <v>7.1215164713424262</v>
      </c>
      <c r="D128" s="1243">
        <f t="shared" ref="D128:N128" si="33">+D129+D130</f>
        <v>5.7614197813139274</v>
      </c>
      <c r="E128" s="1243">
        <f t="shared" si="33"/>
        <v>5.7614197813139274</v>
      </c>
      <c r="F128" s="1243">
        <f t="shared" si="33"/>
        <v>5.7614197813139274</v>
      </c>
      <c r="G128" s="1243">
        <f t="shared" si="33"/>
        <v>5.7614197813139274</v>
      </c>
      <c r="H128" s="1243">
        <f t="shared" si="33"/>
        <v>5.7614197813139274</v>
      </c>
      <c r="I128" s="1243">
        <f t="shared" si="33"/>
        <v>5.7614197813139274</v>
      </c>
      <c r="J128" s="1243">
        <f t="shared" si="33"/>
        <v>5.7614197813139274</v>
      </c>
      <c r="K128" s="1243">
        <f t="shared" si="33"/>
        <v>5.7614197813139274</v>
      </c>
      <c r="L128" s="1243">
        <f t="shared" si="33"/>
        <v>5.7614197813139274</v>
      </c>
      <c r="M128" s="1243">
        <f t="shared" si="33"/>
        <v>5.7614197813139274</v>
      </c>
      <c r="N128" s="1243">
        <f t="shared" si="33"/>
        <v>5.7614197813139274</v>
      </c>
      <c r="O128" s="1236">
        <f t="shared" si="29"/>
        <v>70.49713406579562</v>
      </c>
      <c r="P128" s="625"/>
      <c r="Q128" s="625"/>
      <c r="R128" s="625"/>
      <c r="S128" s="625"/>
      <c r="T128" s="625"/>
      <c r="U128" s="625"/>
      <c r="V128" s="625"/>
      <c r="W128" s="625"/>
      <c r="X128" s="625"/>
      <c r="Y128" s="625"/>
      <c r="Z128" s="625"/>
      <c r="AA128" s="625"/>
      <c r="AB128" s="625"/>
      <c r="AC128" s="625"/>
    </row>
    <row r="129" spans="1:32" s="29" customFormat="1">
      <c r="A129" s="42"/>
      <c r="B129" s="212" t="s">
        <v>207</v>
      </c>
      <c r="C129" s="1246">
        <v>5.7614197813139274</v>
      </c>
      <c r="D129" s="1246">
        <v>5.7614197813139274</v>
      </c>
      <c r="E129" s="1246">
        <v>5.7614197813139274</v>
      </c>
      <c r="F129" s="1246">
        <v>5.7614197813139274</v>
      </c>
      <c r="G129" s="1246">
        <v>5.7614197813139274</v>
      </c>
      <c r="H129" s="1246">
        <v>5.7614197813139274</v>
      </c>
      <c r="I129" s="1246">
        <v>5.7614197813139274</v>
      </c>
      <c r="J129" s="1246">
        <v>5.7614197813139274</v>
      </c>
      <c r="K129" s="1246">
        <v>5.7614197813139274</v>
      </c>
      <c r="L129" s="1246">
        <v>5.7614197813139274</v>
      </c>
      <c r="M129" s="1246">
        <v>5.7614197813139274</v>
      </c>
      <c r="N129" s="1246">
        <v>5.7614197813139274</v>
      </c>
      <c r="O129" s="376">
        <f t="shared" si="29"/>
        <v>69.137037375767122</v>
      </c>
      <c r="P129" s="625"/>
      <c r="Q129" s="625"/>
      <c r="R129" s="625"/>
      <c r="S129" s="625"/>
      <c r="T129" s="625"/>
      <c r="U129" s="625"/>
      <c r="V129" s="625"/>
      <c r="W129" s="625"/>
      <c r="X129" s="625"/>
      <c r="Y129" s="625"/>
      <c r="Z129" s="625"/>
      <c r="AA129" s="625"/>
      <c r="AB129" s="625"/>
      <c r="AC129" s="625"/>
    </row>
    <row r="130" spans="1:32" s="29" customFormat="1">
      <c r="A130" s="42"/>
      <c r="B130" s="1094" t="s">
        <v>124</v>
      </c>
      <c r="C130" s="1226">
        <v>1.3600966900284983</v>
      </c>
      <c r="D130" s="1226">
        <v>0</v>
      </c>
      <c r="E130" s="1226">
        <v>0</v>
      </c>
      <c r="F130" s="1226">
        <v>0</v>
      </c>
      <c r="G130" s="1226">
        <v>0</v>
      </c>
      <c r="H130" s="1226">
        <v>0</v>
      </c>
      <c r="I130" s="1226">
        <v>0</v>
      </c>
      <c r="J130" s="1226">
        <v>0</v>
      </c>
      <c r="K130" s="1226">
        <v>0</v>
      </c>
      <c r="L130" s="1226">
        <v>0</v>
      </c>
      <c r="M130" s="1226">
        <v>0</v>
      </c>
      <c r="N130" s="1226">
        <v>0</v>
      </c>
      <c r="O130" s="1227">
        <f t="shared" si="29"/>
        <v>1.3600966900284983</v>
      </c>
      <c r="P130" s="625"/>
      <c r="Q130" s="625"/>
      <c r="R130" s="625"/>
      <c r="S130" s="625"/>
      <c r="T130" s="625"/>
      <c r="U130" s="625"/>
      <c r="V130" s="625"/>
      <c r="W130" s="625"/>
      <c r="X130" s="625"/>
      <c r="Y130" s="625"/>
      <c r="Z130" s="625"/>
      <c r="AA130" s="625"/>
      <c r="AB130" s="625"/>
      <c r="AC130" s="625"/>
    </row>
    <row r="131" spans="1:32" s="29" customFormat="1">
      <c r="A131" s="42"/>
      <c r="B131" s="1225" t="s">
        <v>125</v>
      </c>
      <c r="C131" s="1243">
        <f>+C132+C133</f>
        <v>0.56649747902234671</v>
      </c>
      <c r="D131" s="1243">
        <f t="shared" ref="D131:N131" si="34">+D132+D133</f>
        <v>0</v>
      </c>
      <c r="E131" s="1243">
        <f t="shared" si="34"/>
        <v>0</v>
      </c>
      <c r="F131" s="1243">
        <f t="shared" si="34"/>
        <v>0</v>
      </c>
      <c r="G131" s="1243">
        <f t="shared" si="34"/>
        <v>0</v>
      </c>
      <c r="H131" s="1243">
        <f t="shared" si="34"/>
        <v>0</v>
      </c>
      <c r="I131" s="1243">
        <f t="shared" si="34"/>
        <v>0</v>
      </c>
      <c r="J131" s="1243">
        <f t="shared" si="34"/>
        <v>0</v>
      </c>
      <c r="K131" s="1243">
        <f t="shared" si="34"/>
        <v>0</v>
      </c>
      <c r="L131" s="1243">
        <f t="shared" si="34"/>
        <v>0</v>
      </c>
      <c r="M131" s="1243">
        <f t="shared" si="34"/>
        <v>0</v>
      </c>
      <c r="N131" s="1243">
        <f t="shared" si="34"/>
        <v>0</v>
      </c>
      <c r="O131" s="1236">
        <f t="shared" si="29"/>
        <v>0.56649747902234671</v>
      </c>
      <c r="P131" s="625"/>
      <c r="Q131" s="625"/>
      <c r="R131" s="625"/>
      <c r="S131" s="625"/>
      <c r="T131" s="625"/>
      <c r="U131" s="625"/>
      <c r="V131" s="625"/>
      <c r="W131" s="625"/>
      <c r="X131" s="625"/>
      <c r="Y131" s="625"/>
      <c r="Z131" s="625"/>
      <c r="AA131" s="625"/>
      <c r="AB131" s="625"/>
      <c r="AC131" s="625"/>
    </row>
    <row r="132" spans="1:32" s="29" customFormat="1">
      <c r="A132" s="42"/>
      <c r="B132" s="1247" t="s">
        <v>207</v>
      </c>
      <c r="C132" s="1246">
        <v>1.0375988441786225E-2</v>
      </c>
      <c r="D132" s="1246">
        <v>0</v>
      </c>
      <c r="E132" s="1246">
        <v>0</v>
      </c>
      <c r="F132" s="1246">
        <v>0</v>
      </c>
      <c r="G132" s="1246">
        <v>0</v>
      </c>
      <c r="H132" s="1246">
        <v>0</v>
      </c>
      <c r="I132" s="1246">
        <v>0</v>
      </c>
      <c r="J132" s="1246">
        <v>0</v>
      </c>
      <c r="K132" s="1246">
        <v>0</v>
      </c>
      <c r="L132" s="1246">
        <v>0</v>
      </c>
      <c r="M132" s="1246">
        <v>0</v>
      </c>
      <c r="N132" s="1246">
        <v>0</v>
      </c>
      <c r="O132" s="376">
        <f t="shared" si="29"/>
        <v>1.0375988441786225E-2</v>
      </c>
      <c r="P132" s="625"/>
      <c r="Q132" s="625"/>
      <c r="R132" s="625"/>
      <c r="S132" s="625"/>
      <c r="T132" s="625"/>
      <c r="U132" s="625"/>
      <c r="V132" s="625"/>
      <c r="W132" s="625"/>
      <c r="X132" s="625"/>
      <c r="Y132" s="625"/>
      <c r="Z132" s="625"/>
      <c r="AA132" s="625"/>
      <c r="AB132" s="625"/>
      <c r="AC132" s="625"/>
    </row>
    <row r="133" spans="1:32" s="29" customFormat="1">
      <c r="A133" s="42"/>
      <c r="B133" s="1094" t="s">
        <v>124</v>
      </c>
      <c r="C133" s="1226">
        <v>0.55612149058056048</v>
      </c>
      <c r="D133" s="1226">
        <v>0</v>
      </c>
      <c r="E133" s="1226">
        <v>0</v>
      </c>
      <c r="F133" s="1226">
        <v>0</v>
      </c>
      <c r="G133" s="1226">
        <v>0</v>
      </c>
      <c r="H133" s="1226">
        <v>0</v>
      </c>
      <c r="I133" s="1226">
        <v>0</v>
      </c>
      <c r="J133" s="1226">
        <v>0</v>
      </c>
      <c r="K133" s="1226">
        <v>0</v>
      </c>
      <c r="L133" s="1226">
        <v>0</v>
      </c>
      <c r="M133" s="1226">
        <v>0</v>
      </c>
      <c r="N133" s="1226">
        <v>0</v>
      </c>
      <c r="O133" s="1227">
        <f t="shared" si="29"/>
        <v>0.55612149058056048</v>
      </c>
      <c r="P133" s="625"/>
      <c r="Q133" s="625"/>
      <c r="R133" s="625"/>
      <c r="S133" s="625"/>
      <c r="T133" s="625"/>
      <c r="U133" s="625"/>
      <c r="V133" s="625"/>
      <c r="W133" s="625"/>
      <c r="X133" s="625"/>
      <c r="Y133" s="625"/>
      <c r="Z133" s="625"/>
      <c r="AA133" s="625"/>
      <c r="AB133" s="625"/>
      <c r="AC133" s="625"/>
    </row>
    <row r="134" spans="1:32">
      <c r="B134" s="1093" t="s">
        <v>105</v>
      </c>
      <c r="C134" s="1242">
        <f>+C135+C136</f>
        <v>14.835004609999999</v>
      </c>
      <c r="D134" s="1242">
        <f t="shared" ref="D134:N134" si="35">+D135+D136</f>
        <v>0</v>
      </c>
      <c r="E134" s="1242">
        <f t="shared" si="35"/>
        <v>0</v>
      </c>
      <c r="F134" s="1242">
        <f t="shared" si="35"/>
        <v>0</v>
      </c>
      <c r="G134" s="1242">
        <f t="shared" si="35"/>
        <v>0</v>
      </c>
      <c r="H134" s="1242">
        <f t="shared" si="35"/>
        <v>0</v>
      </c>
      <c r="I134" s="1242">
        <f t="shared" si="35"/>
        <v>0</v>
      </c>
      <c r="J134" s="1242">
        <f t="shared" si="35"/>
        <v>0</v>
      </c>
      <c r="K134" s="1242">
        <f t="shared" si="35"/>
        <v>0</v>
      </c>
      <c r="L134" s="1242">
        <f t="shared" si="35"/>
        <v>0</v>
      </c>
      <c r="M134" s="1242">
        <f t="shared" si="35"/>
        <v>0</v>
      </c>
      <c r="N134" s="1242">
        <f t="shared" si="35"/>
        <v>0</v>
      </c>
      <c r="O134" s="1230">
        <f t="shared" si="29"/>
        <v>14.835004609999999</v>
      </c>
      <c r="P134" s="625"/>
      <c r="Q134" s="625"/>
      <c r="R134" s="625"/>
      <c r="S134" s="625"/>
      <c r="T134" s="625"/>
      <c r="U134" s="625"/>
      <c r="V134" s="625"/>
      <c r="W134" s="625"/>
      <c r="X134" s="625"/>
      <c r="Y134" s="625"/>
      <c r="Z134" s="625"/>
      <c r="AA134" s="625"/>
      <c r="AB134" s="625"/>
      <c r="AC134" s="625"/>
    </row>
    <row r="135" spans="1:32">
      <c r="B135" s="1247" t="s">
        <v>207</v>
      </c>
      <c r="C135" s="1246">
        <v>3.0980264799999997</v>
      </c>
      <c r="D135" s="1246">
        <v>0</v>
      </c>
      <c r="E135" s="1246">
        <v>0</v>
      </c>
      <c r="F135" s="1246">
        <v>0</v>
      </c>
      <c r="G135" s="1246">
        <v>0</v>
      </c>
      <c r="H135" s="1246">
        <v>0</v>
      </c>
      <c r="I135" s="1246">
        <v>0</v>
      </c>
      <c r="J135" s="1246">
        <v>0</v>
      </c>
      <c r="K135" s="1246">
        <v>0</v>
      </c>
      <c r="L135" s="1246">
        <v>0</v>
      </c>
      <c r="M135" s="1246">
        <v>0</v>
      </c>
      <c r="N135" s="1246">
        <v>0</v>
      </c>
      <c r="O135" s="376">
        <f t="shared" si="29"/>
        <v>3.0980264799999997</v>
      </c>
      <c r="P135" s="625"/>
      <c r="Q135" s="625"/>
      <c r="R135" s="625"/>
      <c r="S135" s="625"/>
      <c r="T135" s="625"/>
      <c r="U135" s="625"/>
      <c r="V135" s="625"/>
      <c r="W135" s="625"/>
      <c r="X135" s="625"/>
      <c r="Y135" s="625"/>
      <c r="Z135" s="625"/>
      <c r="AA135" s="625"/>
      <c r="AB135" s="625"/>
      <c r="AC135" s="625"/>
    </row>
    <row r="136" spans="1:32" s="29" customFormat="1">
      <c r="A136" s="42"/>
      <c r="B136" s="1094" t="s">
        <v>124</v>
      </c>
      <c r="C136" s="1226">
        <v>11.736978129999999</v>
      </c>
      <c r="D136" s="1226">
        <v>0</v>
      </c>
      <c r="E136" s="1226">
        <v>0</v>
      </c>
      <c r="F136" s="1226">
        <v>0</v>
      </c>
      <c r="G136" s="1226">
        <v>0</v>
      </c>
      <c r="H136" s="1226">
        <v>0</v>
      </c>
      <c r="I136" s="1226">
        <v>0</v>
      </c>
      <c r="J136" s="1226">
        <v>0</v>
      </c>
      <c r="K136" s="1226">
        <v>0</v>
      </c>
      <c r="L136" s="1226">
        <v>0</v>
      </c>
      <c r="M136" s="1226">
        <v>0</v>
      </c>
      <c r="N136" s="1226">
        <v>0</v>
      </c>
      <c r="O136" s="1227">
        <f t="shared" si="29"/>
        <v>11.736978129999999</v>
      </c>
      <c r="P136" s="625"/>
      <c r="Q136" s="625"/>
      <c r="R136" s="625"/>
      <c r="S136" s="625"/>
      <c r="T136" s="625"/>
      <c r="U136" s="625"/>
      <c r="V136" s="625"/>
      <c r="W136" s="625"/>
      <c r="X136" s="625"/>
      <c r="Y136" s="625"/>
      <c r="Z136" s="625"/>
      <c r="AA136" s="625"/>
      <c r="AB136" s="625"/>
      <c r="AC136" s="625"/>
    </row>
    <row r="137" spans="1:32" s="29" customFormat="1">
      <c r="A137" s="42"/>
      <c r="B137" s="1225"/>
      <c r="C137" s="1225"/>
      <c r="D137" s="1225"/>
      <c r="E137" s="1225"/>
      <c r="F137" s="1225"/>
      <c r="G137" s="1225"/>
      <c r="H137" s="1225"/>
      <c r="I137" s="1225"/>
      <c r="J137" s="1225"/>
      <c r="K137" s="1225"/>
      <c r="L137" s="1236"/>
      <c r="M137" s="1236"/>
      <c r="N137" s="1236"/>
      <c r="O137" s="1236"/>
      <c r="P137" s="625"/>
      <c r="Q137" s="625"/>
      <c r="R137" s="625"/>
      <c r="S137" s="625"/>
      <c r="T137" s="625"/>
      <c r="U137" s="625"/>
      <c r="V137" s="625"/>
      <c r="W137" s="625"/>
      <c r="X137" s="625"/>
      <c r="Y137" s="625"/>
      <c r="Z137" s="625"/>
      <c r="AA137" s="625"/>
      <c r="AB137" s="625"/>
      <c r="AC137" s="625"/>
    </row>
    <row r="138" spans="1:32" s="29" customFormat="1">
      <c r="A138" s="42"/>
      <c r="B138" s="313"/>
      <c r="C138" s="313"/>
      <c r="D138" s="313"/>
      <c r="E138" s="313"/>
      <c r="F138" s="313"/>
      <c r="G138" s="313"/>
      <c r="H138" s="313"/>
      <c r="I138" s="313"/>
      <c r="J138" s="313"/>
      <c r="K138" s="313"/>
      <c r="L138" s="1219"/>
      <c r="M138" s="1219"/>
      <c r="N138" s="1219"/>
      <c r="O138" s="1219"/>
      <c r="P138" s="625"/>
      <c r="Q138" s="625"/>
      <c r="R138" s="625"/>
      <c r="S138" s="625"/>
      <c r="T138" s="625"/>
      <c r="U138" s="625"/>
      <c r="V138" s="625"/>
      <c r="W138" s="625"/>
      <c r="X138" s="625"/>
      <c r="Y138" s="625"/>
      <c r="Z138" s="625"/>
      <c r="AA138" s="625"/>
      <c r="AB138" s="625"/>
      <c r="AC138" s="625"/>
    </row>
    <row r="139" spans="1:32" s="29" customFormat="1">
      <c r="A139" s="42"/>
      <c r="B139" s="564" t="s">
        <v>151</v>
      </c>
      <c r="C139" s="745">
        <v>586.62514709265292</v>
      </c>
      <c r="D139" s="745">
        <v>4774.1590629196344</v>
      </c>
      <c r="E139" s="745">
        <v>7006.9675159211984</v>
      </c>
      <c r="F139" s="745">
        <v>977.2764994671478</v>
      </c>
      <c r="G139" s="745">
        <v>3458.6232404003854</v>
      </c>
      <c r="H139" s="745">
        <v>4712.289585706033</v>
      </c>
      <c r="I139" s="745">
        <v>1459.9202515964585</v>
      </c>
      <c r="J139" s="745">
        <v>879.38448448563315</v>
      </c>
      <c r="K139" s="745">
        <v>3305.6572139060827</v>
      </c>
      <c r="L139" s="745">
        <v>1565.9126050052485</v>
      </c>
      <c r="M139" s="745">
        <v>4381.9780147249994</v>
      </c>
      <c r="N139" s="745">
        <v>11536.754067920772</v>
      </c>
      <c r="O139" s="763">
        <f t="shared" ref="O139:O141" si="36">SUM(C139:N139)</f>
        <v>44645.547689146246</v>
      </c>
      <c r="P139" s="625"/>
      <c r="Q139" s="625"/>
      <c r="R139" s="625"/>
      <c r="S139" s="625"/>
      <c r="T139" s="625"/>
      <c r="U139" s="625"/>
      <c r="V139" s="625"/>
      <c r="W139" s="625"/>
      <c r="X139" s="625"/>
      <c r="Y139" s="625"/>
      <c r="Z139" s="625"/>
      <c r="AA139" s="625"/>
      <c r="AB139" s="625"/>
      <c r="AC139" s="625"/>
      <c r="AD139" s="625"/>
      <c r="AE139" s="625"/>
      <c r="AF139" s="625"/>
    </row>
    <row r="140" spans="1:32" s="29" customFormat="1">
      <c r="A140" s="42"/>
      <c r="B140" s="198" t="s">
        <v>152</v>
      </c>
      <c r="C140" s="745">
        <v>374.18626156048293</v>
      </c>
      <c r="D140" s="745">
        <v>5.7909100670139155</v>
      </c>
      <c r="E140" s="745">
        <v>5.7909100670139155</v>
      </c>
      <c r="F140" s="745">
        <v>5.7909100670139155</v>
      </c>
      <c r="G140" s="745">
        <v>5.7909100670139155</v>
      </c>
      <c r="H140" s="745">
        <v>194.34830394870463</v>
      </c>
      <c r="I140" s="745">
        <v>5.7909100670139155</v>
      </c>
      <c r="J140" s="745">
        <v>5.7909100670139155</v>
      </c>
      <c r="K140" s="745">
        <v>5.7909100670139155</v>
      </c>
      <c r="L140" s="745">
        <v>5.7909100670139155</v>
      </c>
      <c r="M140" s="745">
        <v>5.7909100670139155</v>
      </c>
      <c r="N140" s="745">
        <v>194.34830394870463</v>
      </c>
      <c r="O140" s="763">
        <f t="shared" si="36"/>
        <v>815.00106006101726</v>
      </c>
      <c r="P140" s="625"/>
      <c r="Q140" s="625"/>
      <c r="R140" s="625"/>
      <c r="S140" s="625"/>
      <c r="T140" s="625"/>
      <c r="U140" s="625"/>
      <c r="V140" s="625"/>
    </row>
    <row r="141" spans="1:32" s="29" customFormat="1">
      <c r="A141" s="42"/>
      <c r="B141" s="564" t="s">
        <v>153</v>
      </c>
      <c r="C141" s="745">
        <v>1972.5606517093502</v>
      </c>
      <c r="D141" s="745">
        <v>1909.7202322370345</v>
      </c>
      <c r="E141" s="745">
        <v>3246.2204052909992</v>
      </c>
      <c r="F141" s="745">
        <v>8562.6025656283728</v>
      </c>
      <c r="G141" s="745">
        <v>2542.8646906947347</v>
      </c>
      <c r="H141" s="745">
        <v>1862.6678004599921</v>
      </c>
      <c r="I141" s="745">
        <v>411.54526964944557</v>
      </c>
      <c r="J141" s="745">
        <v>171.93615106835455</v>
      </c>
      <c r="K141" s="745">
        <v>257.19364503000702</v>
      </c>
      <c r="L141" s="745">
        <v>183.82288602093899</v>
      </c>
      <c r="M141" s="745">
        <v>162.31529432069692</v>
      </c>
      <c r="N141" s="745">
        <v>193.51471643537843</v>
      </c>
      <c r="O141" s="763">
        <f t="shared" si="36"/>
        <v>21476.964308545306</v>
      </c>
      <c r="P141" s="625"/>
      <c r="Q141" s="625"/>
      <c r="R141" s="625"/>
      <c r="S141" s="625"/>
      <c r="T141" s="625"/>
      <c r="U141" s="625"/>
      <c r="V141" s="625"/>
    </row>
    <row r="142" spans="1:32" s="29" customFormat="1">
      <c r="A142" s="42"/>
      <c r="C142" s="733"/>
      <c r="D142" s="733"/>
      <c r="E142" s="733"/>
      <c r="F142" s="733"/>
      <c r="G142" s="733"/>
      <c r="H142" s="733"/>
      <c r="I142" s="733"/>
      <c r="J142" s="733"/>
      <c r="K142" s="733"/>
      <c r="L142" s="733"/>
      <c r="M142" s="733"/>
      <c r="N142" s="733"/>
      <c r="O142" s="733"/>
      <c r="P142" s="625"/>
      <c r="Q142" s="625"/>
      <c r="R142" s="625"/>
      <c r="S142" s="625"/>
      <c r="T142" s="625"/>
      <c r="U142" s="625"/>
      <c r="V142" s="625"/>
    </row>
    <row r="143" spans="1:32">
      <c r="P143" s="625"/>
      <c r="Q143" s="625"/>
      <c r="R143" s="625"/>
      <c r="S143" s="625"/>
      <c r="T143" s="625"/>
      <c r="U143" s="625"/>
      <c r="V143" s="625"/>
    </row>
    <row r="144" spans="1:32">
      <c r="P144" s="625"/>
      <c r="Q144" s="625"/>
      <c r="R144" s="625"/>
      <c r="S144" s="625"/>
      <c r="T144" s="625"/>
      <c r="U144" s="625"/>
      <c r="V144" s="625"/>
    </row>
    <row r="145" spans="16:22">
      <c r="P145" s="625"/>
      <c r="Q145" s="625"/>
      <c r="R145" s="625"/>
      <c r="S145" s="625"/>
      <c r="T145" s="625"/>
      <c r="U145" s="625"/>
      <c r="V145" s="625"/>
    </row>
  </sheetData>
  <mergeCells count="2">
    <mergeCell ref="B5:O5"/>
    <mergeCell ref="B10:O10"/>
  </mergeCells>
  <hyperlinks>
    <hyperlink ref="A1" location="INDICE!A1" display="Indice"/>
  </hyperlinks>
  <printOptions horizontalCentered="1"/>
  <pageMargins left="0.39370078740157483" right="0.39370078740157483" top="0.19685039370078741" bottom="0.19685039370078741" header="0.15748031496062992" footer="0"/>
  <pageSetup paperSize="9" scale="46" orientation="portrait" r:id="rId1"/>
  <headerFooter scaleWithDoc="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7"/>
  <sheetViews>
    <sheetView showGridLines="0" showRuler="0" view="pageBreakPreview" zoomScale="85" zoomScaleNormal="75" zoomScaleSheetLayoutView="85" workbookViewId="0"/>
  </sheetViews>
  <sheetFormatPr baseColWidth="10" defaultColWidth="11.42578125" defaultRowHeight="12.75"/>
  <cols>
    <col min="1" max="1" width="6.28515625" style="983" bestFit="1" customWidth="1"/>
    <col min="2" max="2" width="100.42578125" style="983" customWidth="1"/>
    <col min="3" max="4" width="22.140625" style="983" customWidth="1"/>
    <col min="5" max="5" width="21" style="983" bestFit="1" customWidth="1"/>
    <col min="6" max="16384" width="11.42578125" style="983"/>
  </cols>
  <sheetData>
    <row r="1" spans="1:5">
      <c r="A1" s="815" t="s">
        <v>302</v>
      </c>
      <c r="B1" s="982"/>
    </row>
    <row r="2" spans="1:5" ht="14.25">
      <c r="A2" s="816"/>
      <c r="B2" s="3" t="s">
        <v>866</v>
      </c>
      <c r="C2" s="818"/>
      <c r="D2" s="819"/>
    </row>
    <row r="3" spans="1:5" ht="14.25">
      <c r="B3" s="817" t="s">
        <v>412</v>
      </c>
      <c r="C3" s="819"/>
      <c r="D3" s="820"/>
    </row>
    <row r="4" spans="1:5">
      <c r="B4" s="821"/>
      <c r="C4" s="820"/>
      <c r="D4" s="820"/>
    </row>
    <row r="5" spans="1:5">
      <c r="B5" s="822"/>
      <c r="C5" s="823"/>
      <c r="D5" s="823"/>
    </row>
    <row r="6" spans="1:5">
      <c r="B6" s="819"/>
      <c r="C6" s="819"/>
      <c r="D6" s="824"/>
    </row>
    <row r="7" spans="1:5" ht="16.5">
      <c r="B7" s="1291" t="s">
        <v>686</v>
      </c>
      <c r="C7" s="1291"/>
      <c r="D7" s="1291"/>
    </row>
    <row r="8" spans="1:5" ht="15.75">
      <c r="B8" s="1292" t="s">
        <v>374</v>
      </c>
      <c r="C8" s="1292"/>
      <c r="D8" s="1292"/>
    </row>
    <row r="9" spans="1:5">
      <c r="B9" s="819"/>
      <c r="C9" s="820"/>
      <c r="D9" s="822"/>
    </row>
    <row r="10" spans="1:5">
      <c r="B10" s="820"/>
      <c r="C10" s="820"/>
      <c r="D10" s="820"/>
    </row>
    <row r="11" spans="1:5" ht="15.75" thickBot="1">
      <c r="B11" s="825" t="s">
        <v>884</v>
      </c>
      <c r="C11" s="819"/>
      <c r="D11" s="819"/>
    </row>
    <row r="12" spans="1:5" ht="14.25" thickTop="1" thickBot="1">
      <c r="B12" s="579"/>
      <c r="C12" s="61" t="s">
        <v>371</v>
      </c>
      <c r="D12" s="61" t="s">
        <v>372</v>
      </c>
    </row>
    <row r="13" spans="1:5" ht="13.5" thickTop="1">
      <c r="B13" s="826"/>
      <c r="C13" s="827"/>
      <c r="D13" s="827"/>
    </row>
    <row r="14" spans="1:5" ht="17.25">
      <c r="B14" s="867" t="s">
        <v>697</v>
      </c>
      <c r="C14" s="341">
        <f>+C17+C84</f>
        <v>288447822.78059649</v>
      </c>
      <c r="D14" s="341">
        <f>+D17+D84</f>
        <v>4571955680.5997829</v>
      </c>
      <c r="E14" s="1001"/>
    </row>
    <row r="15" spans="1:5" ht="13.5" thickBot="1">
      <c r="B15" s="828"/>
      <c r="C15" s="829"/>
      <c r="D15" s="829"/>
      <c r="E15" s="1001"/>
    </row>
    <row r="16" spans="1:5" ht="13.5" thickTop="1">
      <c r="B16" s="826"/>
      <c r="C16" s="827"/>
      <c r="D16" s="827"/>
      <c r="E16" s="1001"/>
    </row>
    <row r="17" spans="2:5" ht="17.25">
      <c r="B17" s="867" t="s">
        <v>641</v>
      </c>
      <c r="C17" s="341">
        <f>+C20+C61+C66</f>
        <v>275446128.82406712</v>
      </c>
      <c r="D17" s="341">
        <f>+D20+D61+D66</f>
        <v>4365876231.0500002</v>
      </c>
      <c r="E17" s="1001"/>
    </row>
    <row r="18" spans="2:5" ht="13.5" thickBot="1">
      <c r="B18" s="828"/>
      <c r="C18" s="829"/>
      <c r="D18" s="829"/>
      <c r="E18" s="1001"/>
    </row>
    <row r="19" spans="2:5" s="984" customFormat="1" ht="12.75" customHeight="1" thickTop="1">
      <c r="B19" s="863"/>
      <c r="C19" s="864"/>
      <c r="D19" s="864"/>
      <c r="E19" s="1001"/>
    </row>
    <row r="20" spans="2:5" ht="15.75">
      <c r="B20" s="868" t="s">
        <v>643</v>
      </c>
      <c r="C20" s="831">
        <f>+C22+C55</f>
        <v>266935144.77210715</v>
      </c>
      <c r="D20" s="831">
        <f>+D22+D55</f>
        <v>4230975431.6500001</v>
      </c>
      <c r="E20" s="1001"/>
    </row>
    <row r="21" spans="2:5">
      <c r="B21" s="830"/>
      <c r="C21" s="832"/>
      <c r="D21" s="832"/>
      <c r="E21" s="1001"/>
    </row>
    <row r="22" spans="2:5" ht="14.25">
      <c r="B22" s="866" t="s">
        <v>309</v>
      </c>
      <c r="C22" s="833">
        <f>+C24+C30+C32+C53</f>
        <v>229886516.35156596</v>
      </c>
      <c r="D22" s="833">
        <f>+D24+D30+D32+D53</f>
        <v>3643747261.46</v>
      </c>
      <c r="E22" s="1001"/>
    </row>
    <row r="23" spans="2:5">
      <c r="B23" s="834"/>
      <c r="C23" s="835"/>
      <c r="D23" s="835"/>
      <c r="E23" s="1001"/>
    </row>
    <row r="24" spans="2:5" ht="14.25">
      <c r="B24" s="836" t="s">
        <v>413</v>
      </c>
      <c r="C24" s="837">
        <f>+C27+C28</f>
        <v>184700047.693876</v>
      </c>
      <c r="D24" s="837">
        <f>+D27+D28</f>
        <v>2927532695.9499998</v>
      </c>
      <c r="E24" s="1001"/>
    </row>
    <row r="25" spans="2:5" ht="14.25">
      <c r="B25" s="836"/>
      <c r="C25" s="838"/>
      <c r="D25" s="838"/>
      <c r="E25" s="1001"/>
    </row>
    <row r="26" spans="2:5">
      <c r="B26" s="839" t="s">
        <v>84</v>
      </c>
      <c r="C26" s="835"/>
      <c r="D26" s="835"/>
      <c r="E26" s="1001"/>
    </row>
    <row r="27" spans="2:5">
      <c r="B27" s="830" t="s">
        <v>369</v>
      </c>
      <c r="C27" s="840">
        <v>43797829.972159505</v>
      </c>
      <c r="D27" s="840">
        <v>694204364.62</v>
      </c>
      <c r="E27" s="1001"/>
    </row>
    <row r="28" spans="2:5">
      <c r="B28" s="841" t="s">
        <v>154</v>
      </c>
      <c r="C28" s="840">
        <v>140902217.72171649</v>
      </c>
      <c r="D28" s="840">
        <v>2233328331.3299999</v>
      </c>
      <c r="E28" s="1001"/>
    </row>
    <row r="29" spans="2:5">
      <c r="B29" s="839"/>
      <c r="C29" s="835"/>
      <c r="D29" s="835"/>
      <c r="E29" s="1001"/>
    </row>
    <row r="30" spans="2:5">
      <c r="B30" s="836" t="s">
        <v>734</v>
      </c>
      <c r="C30" s="835">
        <v>2454607.1257091053</v>
      </c>
      <c r="D30" s="835">
        <v>38906013.859999999</v>
      </c>
      <c r="E30" s="1001"/>
    </row>
    <row r="31" spans="2:5">
      <c r="B31" s="839"/>
      <c r="C31" s="835"/>
      <c r="D31" s="835"/>
      <c r="E31" s="1001"/>
    </row>
    <row r="32" spans="2:5" ht="14.25">
      <c r="B32" s="836" t="s">
        <v>83</v>
      </c>
      <c r="C32" s="838">
        <f>+C34+C36+C43+C45+C47+C49+C51</f>
        <v>33384976.319175947</v>
      </c>
      <c r="D32" s="838">
        <f>+D34+D36+D43+D45+D47+D49+D51</f>
        <v>529158551.64999998</v>
      </c>
      <c r="E32" s="1001"/>
    </row>
    <row r="33" spans="2:5">
      <c r="B33" s="839"/>
      <c r="C33" s="835"/>
      <c r="D33" s="835"/>
      <c r="E33" s="1001"/>
    </row>
    <row r="34" spans="2:5">
      <c r="B34" s="839" t="s">
        <v>706</v>
      </c>
      <c r="C34" s="842">
        <v>1844674.73056154</v>
      </c>
      <c r="D34" s="842">
        <v>29238463.41</v>
      </c>
      <c r="E34" s="1001"/>
    </row>
    <row r="35" spans="2:5">
      <c r="B35" s="839"/>
      <c r="C35" s="835"/>
      <c r="D35" s="835"/>
      <c r="E35" s="1001"/>
    </row>
    <row r="36" spans="2:5">
      <c r="B36" s="839" t="s">
        <v>366</v>
      </c>
      <c r="C36" s="835">
        <f>+C37+C38+C39+C40+C41</f>
        <v>20230497.71146572</v>
      </c>
      <c r="D36" s="835">
        <f>+D37+D38+D39+D40+D41</f>
        <v>320657434.82999992</v>
      </c>
      <c r="E36" s="1001"/>
    </row>
    <row r="37" spans="2:5">
      <c r="B37" s="830" t="s">
        <v>362</v>
      </c>
      <c r="C37" s="840">
        <v>6047673.0342064397</v>
      </c>
      <c r="D37" s="840">
        <v>95856827.129999995</v>
      </c>
      <c r="E37" s="1001"/>
    </row>
    <row r="38" spans="2:5">
      <c r="B38" s="830" t="s">
        <v>361</v>
      </c>
      <c r="C38" s="840">
        <v>11422307.913341299</v>
      </c>
      <c r="D38" s="840">
        <v>181045864.88999999</v>
      </c>
      <c r="E38" s="1001"/>
    </row>
    <row r="39" spans="2:5">
      <c r="B39" s="830" t="s">
        <v>363</v>
      </c>
      <c r="C39" s="840">
        <v>80747.913990000001</v>
      </c>
      <c r="D39" s="840">
        <v>1279870.5900000001</v>
      </c>
      <c r="E39" s="1001"/>
    </row>
    <row r="40" spans="2:5">
      <c r="B40" s="830" t="s">
        <v>364</v>
      </c>
      <c r="C40" s="840">
        <v>38773.928577986</v>
      </c>
      <c r="D40" s="840">
        <v>614574.52</v>
      </c>
      <c r="E40" s="1001"/>
    </row>
    <row r="41" spans="2:5">
      <c r="B41" s="830" t="s">
        <v>378</v>
      </c>
      <c r="C41" s="840">
        <v>2640994.92135</v>
      </c>
      <c r="D41" s="840">
        <v>41860297.700000003</v>
      </c>
      <c r="E41" s="1001"/>
    </row>
    <row r="42" spans="2:5" ht="13.5">
      <c r="B42" s="843"/>
      <c r="C42" s="844"/>
      <c r="D42" s="844"/>
      <c r="E42" s="1001"/>
    </row>
    <row r="43" spans="2:5">
      <c r="B43" s="839" t="s">
        <v>365</v>
      </c>
      <c r="C43" s="835">
        <v>7844718.1501198802</v>
      </c>
      <c r="D43" s="835">
        <v>124340351.62</v>
      </c>
      <c r="E43" s="1001"/>
    </row>
    <row r="44" spans="2:5">
      <c r="B44" s="843"/>
      <c r="C44" s="845"/>
      <c r="D44" s="845"/>
      <c r="E44" s="1001"/>
    </row>
    <row r="45" spans="2:5">
      <c r="B45" s="839" t="s">
        <v>367</v>
      </c>
      <c r="C45" s="835">
        <v>1068591.8814818372</v>
      </c>
      <c r="D45" s="835">
        <v>16937395.039999999</v>
      </c>
      <c r="E45" s="1001"/>
    </row>
    <row r="46" spans="2:5">
      <c r="B46" s="843"/>
      <c r="C46" s="845"/>
      <c r="D46" s="845"/>
      <c r="E46" s="1001"/>
    </row>
    <row r="47" spans="2:5">
      <c r="B47" s="839" t="s">
        <v>506</v>
      </c>
      <c r="C47" s="835">
        <v>1498773.8202523445</v>
      </c>
      <c r="D47" s="835">
        <v>23755864.809999999</v>
      </c>
      <c r="E47" s="1001"/>
    </row>
    <row r="48" spans="2:5">
      <c r="B48" s="843"/>
      <c r="C48" s="840"/>
      <c r="D48" s="840"/>
      <c r="E48" s="1001"/>
    </row>
    <row r="49" spans="2:5">
      <c r="B49" s="839" t="s">
        <v>707</v>
      </c>
      <c r="C49" s="835">
        <v>897720.02529462264</v>
      </c>
      <c r="D49" s="835">
        <v>14229041.939999999</v>
      </c>
      <c r="E49" s="1001"/>
    </row>
    <row r="50" spans="2:5" ht="13.15" customHeight="1">
      <c r="B50" s="839"/>
      <c r="C50" s="835"/>
      <c r="D50" s="835"/>
      <c r="E50" s="1001"/>
    </row>
    <row r="51" spans="2:5">
      <c r="B51" s="839" t="s">
        <v>368</v>
      </c>
      <c r="C51" s="1163">
        <v>0</v>
      </c>
      <c r="D51" s="1163">
        <v>0</v>
      </c>
      <c r="E51" s="1001"/>
    </row>
    <row r="52" spans="2:5">
      <c r="B52" s="839"/>
      <c r="C52" s="835"/>
      <c r="D52" s="835"/>
      <c r="E52" s="1001"/>
    </row>
    <row r="53" spans="2:5">
      <c r="B53" s="836" t="s">
        <v>324</v>
      </c>
      <c r="C53" s="835">
        <v>9346885.2128048893</v>
      </c>
      <c r="D53" s="835">
        <v>148150000</v>
      </c>
      <c r="E53" s="1001"/>
    </row>
    <row r="54" spans="2:5" ht="14.25">
      <c r="B54" s="846"/>
      <c r="C54" s="847"/>
      <c r="D54" s="847"/>
      <c r="E54" s="1001"/>
    </row>
    <row r="55" spans="2:5" ht="13.5">
      <c r="B55" s="859" t="s">
        <v>480</v>
      </c>
      <c r="C55" s="848">
        <f>+C57+C58+C59</f>
        <v>37048628.42054119</v>
      </c>
      <c r="D55" s="848">
        <f>+D57+D58+D59</f>
        <v>587228170.19000006</v>
      </c>
      <c r="E55" s="1001"/>
    </row>
    <row r="56" spans="2:5">
      <c r="B56" s="839"/>
      <c r="C56" s="849"/>
      <c r="D56" s="835"/>
      <c r="E56" s="1001"/>
    </row>
    <row r="57" spans="2:5">
      <c r="B57" s="839" t="s">
        <v>375</v>
      </c>
      <c r="C57" s="849">
        <v>14768267.908291401</v>
      </c>
      <c r="D57" s="835">
        <v>234080000</v>
      </c>
      <c r="E57" s="1001"/>
    </row>
    <row r="58" spans="2:5">
      <c r="B58" s="977" t="s">
        <v>459</v>
      </c>
      <c r="C58" s="978">
        <v>21245673.252783027</v>
      </c>
      <c r="D58" s="842">
        <v>336748170.19</v>
      </c>
      <c r="E58" s="1001"/>
    </row>
    <row r="59" spans="2:5">
      <c r="B59" s="977" t="s">
        <v>707</v>
      </c>
      <c r="C59" s="978">
        <v>1034687.2594667575</v>
      </c>
      <c r="D59" s="842">
        <v>16400000</v>
      </c>
      <c r="E59" s="1001"/>
    </row>
    <row r="60" spans="2:5">
      <c r="B60" s="839"/>
      <c r="C60" s="849"/>
      <c r="D60" s="835"/>
      <c r="E60" s="1001"/>
    </row>
    <row r="61" spans="2:5" ht="15.75">
      <c r="B61" s="869" t="s">
        <v>644</v>
      </c>
      <c r="C61" s="831">
        <f>+C63+C64</f>
        <v>42906.828052374316</v>
      </c>
      <c r="D61" s="831">
        <f>+D63+D64</f>
        <v>680081.8</v>
      </c>
      <c r="E61" s="1001"/>
    </row>
    <row r="62" spans="2:5" s="954" customFormat="1">
      <c r="B62" s="57"/>
      <c r="C62" s="129"/>
      <c r="D62" s="129"/>
      <c r="E62" s="1001"/>
    </row>
    <row r="63" spans="2:5" s="954" customFormat="1">
      <c r="B63" s="57" t="s">
        <v>373</v>
      </c>
      <c r="C63" s="129">
        <v>34968.6605954552</v>
      </c>
      <c r="D63" s="129">
        <v>554260.26</v>
      </c>
      <c r="E63" s="1001"/>
    </row>
    <row r="64" spans="2:5" s="954" customFormat="1">
      <c r="B64" s="57" t="s">
        <v>414</v>
      </c>
      <c r="C64" s="129">
        <v>7938.16745691912</v>
      </c>
      <c r="D64" s="129">
        <v>125821.54</v>
      </c>
      <c r="E64" s="1001"/>
    </row>
    <row r="65" spans="2:5" s="954" customFormat="1">
      <c r="B65" s="57"/>
      <c r="C65" s="129"/>
      <c r="D65" s="129"/>
      <c r="E65" s="1001"/>
    </row>
    <row r="66" spans="2:5" ht="15.75">
      <c r="B66" s="869" t="s">
        <v>645</v>
      </c>
      <c r="C66" s="831">
        <f>+C68+C73+C78</f>
        <v>8468077.2239075974</v>
      </c>
      <c r="D66" s="831">
        <f>+D68+D73+D78</f>
        <v>134220717.59999999</v>
      </c>
      <c r="E66" s="1001"/>
    </row>
    <row r="67" spans="2:5" s="984" customFormat="1" ht="12.75" customHeight="1">
      <c r="B67" s="873"/>
      <c r="C67" s="850"/>
      <c r="D67" s="850"/>
      <c r="E67" s="1001"/>
    </row>
    <row r="68" spans="2:5" s="984" customFormat="1" ht="13.5">
      <c r="B68" s="859" t="s">
        <v>654</v>
      </c>
      <c r="C68" s="581">
        <f>+C70+C71</f>
        <v>3613982.1638567913</v>
      </c>
      <c r="D68" s="581">
        <f>+D70+D71</f>
        <v>57282340.089999996</v>
      </c>
      <c r="E68" s="1001"/>
    </row>
    <row r="69" spans="2:5" s="984" customFormat="1" ht="12.75" customHeight="1">
      <c r="B69" s="874"/>
      <c r="C69" s="875"/>
      <c r="D69" s="876"/>
      <c r="E69" s="1001"/>
    </row>
    <row r="70" spans="2:5" s="984" customFormat="1" ht="14.25">
      <c r="B70" s="877" t="s">
        <v>369</v>
      </c>
      <c r="C70" s="878">
        <v>73447.140094605507</v>
      </c>
      <c r="D70" s="879">
        <v>1164151.8600000001</v>
      </c>
      <c r="E70" s="1001"/>
    </row>
    <row r="71" spans="2:5" s="984" customFormat="1" ht="14.25">
      <c r="B71" s="877" t="s">
        <v>655</v>
      </c>
      <c r="C71" s="878">
        <v>3540535.0237621861</v>
      </c>
      <c r="D71" s="879">
        <v>56118188.229999997</v>
      </c>
      <c r="E71" s="1001"/>
    </row>
    <row r="72" spans="2:5" s="984" customFormat="1" ht="12.75" customHeight="1">
      <c r="B72" s="880"/>
      <c r="C72" s="878"/>
      <c r="D72" s="879"/>
      <c r="E72" s="1001"/>
    </row>
    <row r="73" spans="2:5" s="984" customFormat="1">
      <c r="B73" s="580" t="s">
        <v>659</v>
      </c>
      <c r="C73" s="581">
        <f>+C75+C76</f>
        <v>2510288.5513527091</v>
      </c>
      <c r="D73" s="581">
        <f>+D75+D76</f>
        <v>39788575.589999996</v>
      </c>
      <c r="E73" s="1001"/>
    </row>
    <row r="74" spans="2:5" s="984" customFormat="1" ht="12.75" customHeight="1">
      <c r="B74" s="874"/>
      <c r="C74" s="875"/>
      <c r="D74" s="876"/>
      <c r="E74" s="1001"/>
    </row>
    <row r="75" spans="2:5" s="984" customFormat="1">
      <c r="B75" s="874" t="s">
        <v>369</v>
      </c>
      <c r="C75" s="878">
        <v>2782.7209578203447</v>
      </c>
      <c r="D75" s="879">
        <v>44106.68</v>
      </c>
      <c r="E75" s="1001"/>
    </row>
    <row r="76" spans="2:5" s="984" customFormat="1">
      <c r="B76" s="874" t="s">
        <v>655</v>
      </c>
      <c r="C76" s="878">
        <v>2507505.8303948888</v>
      </c>
      <c r="D76" s="879">
        <v>39744468.909999996</v>
      </c>
      <c r="E76" s="1001"/>
    </row>
    <row r="77" spans="2:5" s="984" customFormat="1">
      <c r="B77" s="55"/>
      <c r="C77" s="129"/>
      <c r="D77" s="129"/>
      <c r="E77" s="1001"/>
    </row>
    <row r="78" spans="2:5" s="984" customFormat="1">
      <c r="B78" s="580" t="s">
        <v>660</v>
      </c>
      <c r="C78" s="581">
        <f>+C80+C81</f>
        <v>2343806.508698097</v>
      </c>
      <c r="D78" s="581">
        <f>+D80+D81</f>
        <v>37149801.919999994</v>
      </c>
      <c r="E78" s="1001"/>
    </row>
    <row r="79" spans="2:5" s="984" customFormat="1">
      <c r="B79" s="55"/>
      <c r="C79" s="129"/>
      <c r="D79" s="129"/>
      <c r="E79" s="1001"/>
    </row>
    <row r="80" spans="2:5" s="984" customFormat="1">
      <c r="B80" s="874" t="s">
        <v>369</v>
      </c>
      <c r="C80" s="979">
        <v>13932.847145272075</v>
      </c>
      <c r="D80" s="250">
        <v>220838.41</v>
      </c>
      <c r="E80" s="1001"/>
    </row>
    <row r="81" spans="2:5" s="984" customFormat="1">
      <c r="B81" s="874" t="s">
        <v>655</v>
      </c>
      <c r="C81" s="979">
        <v>2329873.661552825</v>
      </c>
      <c r="D81" s="250">
        <v>36928963.509999998</v>
      </c>
      <c r="E81" s="1001"/>
    </row>
    <row r="82" spans="2:5" ht="12.75" customHeight="1" thickBot="1">
      <c r="B82" s="828"/>
      <c r="C82" s="851"/>
      <c r="D82" s="851"/>
      <c r="E82" s="1001"/>
    </row>
    <row r="83" spans="2:5" ht="12.75" customHeight="1" thickTop="1">
      <c r="B83" s="830"/>
      <c r="C83" s="835"/>
      <c r="D83" s="835"/>
      <c r="E83" s="1001"/>
    </row>
    <row r="84" spans="2:5" ht="17.25">
      <c r="B84" s="867" t="s">
        <v>656</v>
      </c>
      <c r="C84" s="341">
        <v>13001693.956529399</v>
      </c>
      <c r="D84" s="341">
        <v>206079449.54978228</v>
      </c>
      <c r="E84" s="1001"/>
    </row>
    <row r="85" spans="2:5" ht="13.5" thickBot="1">
      <c r="B85" s="828"/>
      <c r="C85" s="851"/>
      <c r="D85" s="851"/>
      <c r="E85" s="1001"/>
    </row>
    <row r="86" spans="2:5" ht="12.75" customHeight="1" thickTop="1">
      <c r="B86" s="830"/>
      <c r="C86" s="835"/>
      <c r="D86" s="835"/>
      <c r="E86" s="1001"/>
    </row>
    <row r="87" spans="2:5" ht="15.75">
      <c r="B87" s="852" t="s">
        <v>657</v>
      </c>
      <c r="C87" s="831">
        <v>1817886.1837619045</v>
      </c>
      <c r="D87" s="831">
        <v>28813859.589862935</v>
      </c>
      <c r="E87" s="1001"/>
    </row>
    <row r="88" spans="2:5" ht="12.75" customHeight="1">
      <c r="B88" s="858"/>
      <c r="C88" s="853"/>
      <c r="D88" s="853"/>
      <c r="E88" s="1001"/>
    </row>
    <row r="89" spans="2:5" ht="15.75">
      <c r="B89" s="852" t="s">
        <v>865</v>
      </c>
      <c r="C89" s="831">
        <f>+C17-C87</f>
        <v>273628242.64030522</v>
      </c>
      <c r="D89" s="831">
        <f>+D17-D87</f>
        <v>4337062371.4601374</v>
      </c>
      <c r="E89" s="1001"/>
    </row>
    <row r="90" spans="2:5" s="985" customFormat="1" ht="12.75" customHeight="1" thickBot="1">
      <c r="B90" s="861"/>
      <c r="C90" s="862"/>
      <c r="D90" s="862"/>
    </row>
    <row r="91" spans="2:5" ht="15.75" thickTop="1">
      <c r="B91" s="854"/>
      <c r="C91" s="855"/>
      <c r="D91" s="856"/>
    </row>
    <row r="92" spans="2:5">
      <c r="B92" s="857" t="s">
        <v>485</v>
      </c>
      <c r="C92" s="981"/>
      <c r="D92" s="981"/>
    </row>
    <row r="93" spans="2:5" ht="12.75" customHeight="1">
      <c r="B93" s="1290" t="s">
        <v>893</v>
      </c>
      <c r="C93" s="1290"/>
      <c r="D93" s="1290"/>
    </row>
    <row r="94" spans="2:5">
      <c r="B94" s="1290" t="s">
        <v>735</v>
      </c>
      <c r="C94" s="1290"/>
      <c r="D94" s="1290"/>
    </row>
    <row r="95" spans="2:5" ht="24.75" customHeight="1">
      <c r="B95" s="1290" t="s">
        <v>658</v>
      </c>
      <c r="C95" s="1290"/>
      <c r="D95" s="1290"/>
    </row>
    <row r="96" spans="2:5" ht="12.75" customHeight="1">
      <c r="B96" s="1290" t="s">
        <v>743</v>
      </c>
      <c r="C96" s="1290"/>
      <c r="D96" s="1290"/>
    </row>
    <row r="97" spans="2:4">
      <c r="B97" s="1290"/>
      <c r="C97" s="1290"/>
      <c r="D97" s="1290"/>
    </row>
  </sheetData>
  <mergeCells count="7">
    <mergeCell ref="B96:D96"/>
    <mergeCell ref="B97:D97"/>
    <mergeCell ref="B7:D7"/>
    <mergeCell ref="B8:D8"/>
    <mergeCell ref="B93:D93"/>
    <mergeCell ref="B94:D94"/>
    <mergeCell ref="B95:D95"/>
  </mergeCells>
  <hyperlinks>
    <hyperlink ref="A1" location="INDICE!A1" display="Indice"/>
  </hyperlinks>
  <printOptions horizontalCentered="1"/>
  <pageMargins left="0.39370078740157483" right="0.39370078740157483" top="0.19685039370078741" bottom="0.19685039370078741" header="0.15748031496062992" footer="0"/>
  <pageSetup paperSize="9" scale="64" orientation="portrait" horizontalDpi="300" verticalDpi="300" r:id="rId1"/>
  <headerFooter scaleWithDoc="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74"/>
  <sheetViews>
    <sheetView showGridLines="0" view="pageBreakPreview" zoomScale="85"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188" customWidth="1"/>
    <col min="2" max="2" width="58.85546875" style="733" customWidth="1"/>
    <col min="3" max="12" width="13.42578125" style="29" customWidth="1"/>
    <col min="13" max="13" width="13.28515625" style="29" customWidth="1"/>
    <col min="14" max="15" width="12.7109375" style="29" customWidth="1"/>
    <col min="16" max="16" width="11.42578125" style="29"/>
    <col min="17" max="16384" width="11.42578125" style="733"/>
  </cols>
  <sheetData>
    <row r="1" spans="1:25" s="29" customFormat="1">
      <c r="A1" s="149" t="s">
        <v>302</v>
      </c>
    </row>
    <row r="2" spans="1:25" s="29" customFormat="1" ht="14.25">
      <c r="A2" s="42"/>
      <c r="B2" s="3" t="s">
        <v>866</v>
      </c>
      <c r="C2" s="30"/>
      <c r="D2" s="30"/>
      <c r="E2" s="30"/>
      <c r="F2" s="30"/>
      <c r="G2" s="30"/>
      <c r="H2" s="30"/>
      <c r="I2" s="30"/>
      <c r="J2" s="30"/>
      <c r="K2" s="30"/>
      <c r="L2" s="30"/>
      <c r="M2" s="30"/>
      <c r="N2" s="30"/>
    </row>
    <row r="3" spans="1:25" s="29" customFormat="1" ht="14.25">
      <c r="A3" s="42"/>
      <c r="B3" s="31" t="s">
        <v>208</v>
      </c>
      <c r="C3" s="30"/>
      <c r="D3" s="30"/>
      <c r="E3" s="30"/>
      <c r="F3" s="30"/>
      <c r="G3" s="30"/>
      <c r="H3" s="30"/>
      <c r="I3" s="30"/>
      <c r="J3" s="30"/>
      <c r="K3" s="30"/>
      <c r="L3" s="30"/>
      <c r="M3" s="30"/>
      <c r="N3" s="30"/>
    </row>
    <row r="4" spans="1:25" s="33" customFormat="1" ht="13.5" thickBot="1">
      <c r="A4" s="42"/>
      <c r="B4" s="28"/>
      <c r="C4" s="28"/>
      <c r="D4" s="28"/>
      <c r="E4" s="28"/>
      <c r="F4" s="28"/>
      <c r="G4" s="28"/>
      <c r="H4" s="28"/>
      <c r="I4" s="28"/>
      <c r="J4" s="28"/>
      <c r="K4" s="28"/>
      <c r="L4" s="28"/>
      <c r="M4" s="28"/>
      <c r="N4" s="28"/>
      <c r="O4" s="28"/>
    </row>
    <row r="5" spans="1:25" s="751" customFormat="1" ht="23.25" thickBot="1">
      <c r="A5" s="188"/>
      <c r="B5" s="1423" t="s">
        <v>599</v>
      </c>
      <c r="C5" s="1424"/>
      <c r="D5" s="1424"/>
      <c r="E5" s="1424"/>
      <c r="F5" s="1424"/>
      <c r="G5" s="1424"/>
      <c r="H5" s="1424"/>
      <c r="I5" s="1424"/>
      <c r="J5" s="1424"/>
      <c r="K5" s="1424"/>
      <c r="L5" s="1424"/>
      <c r="M5" s="1424"/>
      <c r="N5" s="1424"/>
      <c r="O5" s="1424"/>
      <c r="P5" s="33"/>
      <c r="Q5" s="1102"/>
    </row>
    <row r="6" spans="1:25" s="33" customFormat="1">
      <c r="A6" s="42"/>
      <c r="B6" s="28"/>
      <c r="C6" s="28"/>
      <c r="D6" s="28"/>
      <c r="E6" s="28"/>
      <c r="F6" s="28"/>
      <c r="G6" s="28"/>
      <c r="H6" s="28"/>
      <c r="I6" s="28"/>
      <c r="J6" s="28"/>
      <c r="K6" s="28"/>
      <c r="L6" s="28"/>
      <c r="M6" s="28"/>
      <c r="N6" s="28"/>
      <c r="O6" s="28"/>
    </row>
    <row r="7" spans="1:25" s="33" customFormat="1" ht="13.5" thickBot="1">
      <c r="A7" s="42"/>
      <c r="B7" s="28" t="s">
        <v>890</v>
      </c>
      <c r="C7" s="28"/>
      <c r="D7" s="28"/>
      <c r="E7" s="28"/>
      <c r="F7" s="28"/>
      <c r="G7" s="28"/>
      <c r="H7" s="28"/>
      <c r="I7" s="28"/>
      <c r="J7" s="28"/>
      <c r="K7" s="28"/>
      <c r="L7" s="28"/>
      <c r="M7" s="28"/>
      <c r="N7" s="28"/>
      <c r="O7" s="117"/>
    </row>
    <row r="8" spans="1:25" s="33" customFormat="1" ht="14.25" thickTop="1" thickBot="1">
      <c r="A8" s="42"/>
      <c r="B8" s="735"/>
      <c r="C8" s="735">
        <v>42736</v>
      </c>
      <c r="D8" s="735">
        <v>42767</v>
      </c>
      <c r="E8" s="735">
        <v>42795</v>
      </c>
      <c r="F8" s="735">
        <v>42826</v>
      </c>
      <c r="G8" s="735">
        <v>42856</v>
      </c>
      <c r="H8" s="735">
        <v>42887</v>
      </c>
      <c r="I8" s="735">
        <v>42917</v>
      </c>
      <c r="J8" s="735">
        <v>42948</v>
      </c>
      <c r="K8" s="735">
        <v>42979</v>
      </c>
      <c r="L8" s="735">
        <v>43009</v>
      </c>
      <c r="M8" s="735">
        <v>43040</v>
      </c>
      <c r="N8" s="735">
        <v>43070</v>
      </c>
      <c r="O8" s="174">
        <v>2017</v>
      </c>
    </row>
    <row r="9" spans="1:25" s="33" customFormat="1" ht="14.25" thickTop="1" thickBot="1">
      <c r="A9" s="42"/>
      <c r="B9" s="28"/>
      <c r="C9" s="484"/>
      <c r="D9" s="484"/>
      <c r="E9" s="484"/>
      <c r="F9" s="484"/>
      <c r="G9" s="484"/>
      <c r="H9" s="484"/>
      <c r="I9" s="484"/>
      <c r="J9" s="484"/>
      <c r="K9" s="484"/>
      <c r="L9" s="484"/>
      <c r="M9" s="484"/>
      <c r="N9" s="484"/>
      <c r="O9" s="484"/>
    </row>
    <row r="10" spans="1:25" s="33" customFormat="1" ht="13.5" thickBot="1">
      <c r="A10" s="42"/>
      <c r="B10" s="1425" t="s">
        <v>725</v>
      </c>
      <c r="C10" s="1426"/>
      <c r="D10" s="1426"/>
      <c r="E10" s="1426"/>
      <c r="F10" s="1426"/>
      <c r="G10" s="1426"/>
      <c r="H10" s="1426"/>
      <c r="I10" s="1426"/>
      <c r="J10" s="1426"/>
      <c r="K10" s="1426"/>
      <c r="L10" s="1426"/>
      <c r="M10" s="1426"/>
      <c r="N10" s="1426"/>
      <c r="O10" s="1427"/>
    </row>
    <row r="11" spans="1:25" s="738" customFormat="1" ht="13.5" thickBot="1">
      <c r="A11" s="736"/>
      <c r="B11" s="28"/>
      <c r="C11" s="752"/>
      <c r="D11" s="752"/>
      <c r="E11" s="752"/>
      <c r="F11" s="752"/>
      <c r="G11" s="752"/>
      <c r="H11" s="752"/>
      <c r="I11" s="752"/>
      <c r="J11" s="752"/>
      <c r="K11" s="752"/>
      <c r="L11" s="752"/>
      <c r="M11" s="752"/>
      <c r="N11" s="752"/>
      <c r="O11" s="737"/>
    </row>
    <row r="12" spans="1:25" ht="15" thickBot="1">
      <c r="B12" s="152" t="s">
        <v>94</v>
      </c>
      <c r="C12" s="153">
        <f>SUM(C13:C14)</f>
        <v>318.68916340482161</v>
      </c>
      <c r="D12" s="153">
        <f t="shared" ref="D12:N12" si="0">SUM(D13:D14)</f>
        <v>343.66662689893934</v>
      </c>
      <c r="E12" s="153">
        <f t="shared" si="0"/>
        <v>1734.4600188574295</v>
      </c>
      <c r="F12" s="153">
        <f t="shared" si="0"/>
        <v>1764.9462953324437</v>
      </c>
      <c r="G12" s="153">
        <f t="shared" si="0"/>
        <v>964.48087258237842</v>
      </c>
      <c r="H12" s="153">
        <f t="shared" si="0"/>
        <v>2588.788814360571</v>
      </c>
      <c r="I12" s="153">
        <f t="shared" si="0"/>
        <v>267.68522995943727</v>
      </c>
      <c r="J12" s="153">
        <f t="shared" si="0"/>
        <v>160.08169857970691</v>
      </c>
      <c r="K12" s="153">
        <f t="shared" si="0"/>
        <v>1473.3194373913093</v>
      </c>
      <c r="L12" s="153">
        <f t="shared" si="0"/>
        <v>1511.021572949526</v>
      </c>
      <c r="M12" s="153">
        <f t="shared" si="0"/>
        <v>656.38918708299673</v>
      </c>
      <c r="N12" s="153">
        <f t="shared" si="0"/>
        <v>2430.1089486006103</v>
      </c>
      <c r="O12" s="153">
        <f>SUM(O13:O14)</f>
        <v>14213.63786600017</v>
      </c>
      <c r="P12" s="625"/>
      <c r="Q12" s="625"/>
      <c r="R12" s="625"/>
      <c r="S12" s="625"/>
      <c r="T12" s="625"/>
      <c r="U12" s="625"/>
      <c r="V12" s="625"/>
      <c r="W12" s="625"/>
      <c r="X12" s="625"/>
    </row>
    <row r="13" spans="1:25" s="29" customFormat="1" ht="13.5">
      <c r="A13" s="42"/>
      <c r="B13" s="154" t="s">
        <v>95</v>
      </c>
      <c r="C13" s="155">
        <v>1.6925624979740321</v>
      </c>
      <c r="D13" s="155">
        <v>92.788243308601764</v>
      </c>
      <c r="E13" s="155">
        <v>576.19932646465043</v>
      </c>
      <c r="F13" s="155">
        <v>0.91079052945704164</v>
      </c>
      <c r="G13" s="155">
        <v>5.0888235757277513</v>
      </c>
      <c r="H13" s="155">
        <v>449.65871666721898</v>
      </c>
      <c r="I13" s="155">
        <v>0</v>
      </c>
      <c r="J13" s="155">
        <v>0.30322225208514719</v>
      </c>
      <c r="K13" s="155">
        <v>377.18911804898363</v>
      </c>
      <c r="L13" s="155">
        <v>0</v>
      </c>
      <c r="M13" s="155">
        <v>0</v>
      </c>
      <c r="N13" s="155">
        <v>373.08923633140279</v>
      </c>
      <c r="O13" s="155">
        <f>SUM(C13:N13)</f>
        <v>1876.9200396761014</v>
      </c>
      <c r="P13" s="625"/>
      <c r="Q13" s="625"/>
      <c r="R13" s="625"/>
      <c r="S13" s="625"/>
      <c r="T13" s="625"/>
      <c r="U13" s="625"/>
      <c r="V13" s="625"/>
      <c r="W13" s="625"/>
      <c r="X13" s="625"/>
    </row>
    <row r="14" spans="1:25" s="29" customFormat="1" ht="13.5">
      <c r="A14" s="42"/>
      <c r="B14" s="154" t="s">
        <v>96</v>
      </c>
      <c r="C14" s="155">
        <v>316.99660090684756</v>
      </c>
      <c r="D14" s="155">
        <v>250.87838359033759</v>
      </c>
      <c r="E14" s="155">
        <v>1158.2606923927792</v>
      </c>
      <c r="F14" s="155">
        <v>1764.0355048029867</v>
      </c>
      <c r="G14" s="155">
        <v>959.39204900665072</v>
      </c>
      <c r="H14" s="155">
        <v>2139.1300976933521</v>
      </c>
      <c r="I14" s="155">
        <v>267.68522995943727</v>
      </c>
      <c r="J14" s="155">
        <v>159.77847632762177</v>
      </c>
      <c r="K14" s="155">
        <v>1096.1303193423257</v>
      </c>
      <c r="L14" s="155">
        <v>1511.021572949526</v>
      </c>
      <c r="M14" s="155">
        <v>656.38918708299673</v>
      </c>
      <c r="N14" s="155">
        <v>2057.0197122692075</v>
      </c>
      <c r="O14" s="155">
        <f>SUM(C14:N14)</f>
        <v>12336.717826324069</v>
      </c>
      <c r="P14" s="625"/>
      <c r="Q14" s="625"/>
      <c r="R14" s="625"/>
      <c r="S14" s="625"/>
      <c r="T14" s="625"/>
      <c r="U14" s="625"/>
      <c r="V14" s="625"/>
      <c r="W14" s="625"/>
      <c r="X14" s="625"/>
    </row>
    <row r="15" spans="1:25" s="738" customFormat="1" ht="15" thickBot="1">
      <c r="A15" s="42"/>
      <c r="B15" s="28"/>
      <c r="C15" s="775"/>
      <c r="D15" s="775"/>
      <c r="E15" s="775"/>
      <c r="F15" s="775"/>
      <c r="G15" s="775"/>
      <c r="H15" s="775"/>
      <c r="I15" s="775"/>
      <c r="J15" s="775"/>
      <c r="K15" s="775"/>
      <c r="L15" s="775"/>
      <c r="M15" s="775"/>
      <c r="N15" s="775"/>
      <c r="O15" s="775"/>
      <c r="P15" s="625"/>
      <c r="Q15" s="625"/>
      <c r="R15" s="625"/>
      <c r="S15" s="625"/>
      <c r="T15" s="625"/>
      <c r="U15" s="625"/>
      <c r="V15" s="625"/>
      <c r="W15" s="625"/>
      <c r="X15" s="625"/>
    </row>
    <row r="16" spans="1:25" s="29" customFormat="1" ht="13.5" thickBot="1">
      <c r="A16" s="42"/>
      <c r="B16" s="157" t="s">
        <v>83</v>
      </c>
      <c r="C16" s="739">
        <f t="shared" ref="C16:N16" si="1">+C17+C21+C24+C30+C31+C39</f>
        <v>92.804739439536533</v>
      </c>
      <c r="D16" s="739">
        <f t="shared" si="1"/>
        <v>55.593907788845769</v>
      </c>
      <c r="E16" s="739">
        <f t="shared" si="1"/>
        <v>157.74267339746871</v>
      </c>
      <c r="F16" s="739">
        <f t="shared" si="1"/>
        <v>66.146141595944428</v>
      </c>
      <c r="G16" s="739">
        <f t="shared" si="1"/>
        <v>339.3491225034748</v>
      </c>
      <c r="H16" s="739">
        <f t="shared" si="1"/>
        <v>107.04592578735513</v>
      </c>
      <c r="I16" s="739">
        <f t="shared" si="1"/>
        <v>74.962655230342264</v>
      </c>
      <c r="J16" s="739">
        <f t="shared" si="1"/>
        <v>44.503618455322311</v>
      </c>
      <c r="K16" s="739">
        <f t="shared" si="1"/>
        <v>148.21711393028741</v>
      </c>
      <c r="L16" s="739">
        <f t="shared" si="1"/>
        <v>55.447053033351828</v>
      </c>
      <c r="M16" s="739">
        <f t="shared" si="1"/>
        <v>74.999994094098426</v>
      </c>
      <c r="N16" s="739">
        <f t="shared" si="1"/>
        <v>94.017067014421471</v>
      </c>
      <c r="O16" s="739">
        <f t="shared" ref="O16:O43" si="2">SUM(C16:N16)</f>
        <v>1310.8300122704491</v>
      </c>
      <c r="P16" s="625"/>
      <c r="Q16" s="625"/>
      <c r="R16" s="625"/>
      <c r="S16" s="625"/>
      <c r="T16" s="625"/>
      <c r="U16" s="625"/>
      <c r="V16" s="625"/>
      <c r="W16" s="625"/>
      <c r="X16" s="625"/>
      <c r="Y16" s="625"/>
    </row>
    <row r="17" spans="1:25" s="29" customFormat="1">
      <c r="A17" s="42"/>
      <c r="B17" s="753" t="s">
        <v>97</v>
      </c>
      <c r="C17" s="740">
        <f>+C18+C19+C20</f>
        <v>36.118743265440635</v>
      </c>
      <c r="D17" s="740">
        <f t="shared" ref="D17:N17" si="3">+D18+D19+D20</f>
        <v>26.048650190241855</v>
      </c>
      <c r="E17" s="740">
        <f t="shared" si="3"/>
        <v>102.73302332727555</v>
      </c>
      <c r="F17" s="740">
        <f t="shared" si="3"/>
        <v>41.477332874034026</v>
      </c>
      <c r="G17" s="740">
        <f t="shared" si="3"/>
        <v>60.952814365075525</v>
      </c>
      <c r="H17" s="740">
        <f t="shared" si="3"/>
        <v>48.024582131726689</v>
      </c>
      <c r="I17" s="740">
        <f t="shared" si="3"/>
        <v>34.978013453703468</v>
      </c>
      <c r="J17" s="740">
        <f t="shared" si="3"/>
        <v>23.99872619241091</v>
      </c>
      <c r="K17" s="740">
        <f t="shared" si="3"/>
        <v>102.20160772574906</v>
      </c>
      <c r="L17" s="740">
        <f t="shared" si="3"/>
        <v>40.465789132602353</v>
      </c>
      <c r="M17" s="740">
        <f t="shared" si="3"/>
        <v>60.261340282261081</v>
      </c>
      <c r="N17" s="740">
        <f t="shared" si="3"/>
        <v>44.872988272591854</v>
      </c>
      <c r="O17" s="740">
        <f t="shared" si="2"/>
        <v>622.133611213113</v>
      </c>
      <c r="P17" s="625"/>
      <c r="Q17" s="625"/>
      <c r="R17" s="625"/>
      <c r="S17" s="625"/>
      <c r="T17" s="625"/>
      <c r="U17" s="625"/>
      <c r="V17" s="625"/>
      <c r="W17" s="625"/>
      <c r="X17" s="625"/>
      <c r="Y17" s="625"/>
    </row>
    <row r="18" spans="1:25" s="29" customFormat="1">
      <c r="A18" s="42"/>
      <c r="B18" s="754" t="s">
        <v>98</v>
      </c>
      <c r="C18" s="504">
        <v>3.1038788200000003</v>
      </c>
      <c r="D18" s="504">
        <v>3.5732879799999999</v>
      </c>
      <c r="E18" s="504">
        <v>23.533905547275502</v>
      </c>
      <c r="F18" s="504">
        <v>15.318821040000001</v>
      </c>
      <c r="G18" s="504">
        <v>8.3458037699999998</v>
      </c>
      <c r="H18" s="504">
        <v>13.988340840000001</v>
      </c>
      <c r="I18" s="504">
        <v>2.8741280200000001</v>
      </c>
      <c r="J18" s="504">
        <v>2.9210157000000003</v>
      </c>
      <c r="K18" s="504">
        <v>23.665651635749022</v>
      </c>
      <c r="L18" s="504">
        <v>14.918968530000001</v>
      </c>
      <c r="M18" s="504">
        <v>8.5302842999999982</v>
      </c>
      <c r="N18" s="504">
        <v>13.48637911</v>
      </c>
      <c r="O18" s="504">
        <f t="shared" si="2"/>
        <v>134.26046529302454</v>
      </c>
      <c r="P18" s="625"/>
      <c r="Q18" s="625"/>
      <c r="R18" s="625"/>
      <c r="S18" s="625"/>
      <c r="T18" s="625"/>
      <c r="U18" s="625"/>
      <c r="V18" s="625"/>
      <c r="W18" s="625"/>
      <c r="X18" s="625"/>
      <c r="Y18" s="625"/>
    </row>
    <row r="19" spans="1:25" s="29" customFormat="1">
      <c r="A19" s="42"/>
      <c r="B19" s="161" t="s">
        <v>99</v>
      </c>
      <c r="C19" s="516">
        <v>28.865796845440631</v>
      </c>
      <c r="D19" s="516">
        <v>16.663257315489574</v>
      </c>
      <c r="E19" s="516">
        <v>73.158161640000031</v>
      </c>
      <c r="F19" s="516">
        <v>23.351392004068867</v>
      </c>
      <c r="G19" s="516">
        <v>47.542628277913764</v>
      </c>
      <c r="H19" s="516">
        <v>15.305001082280363</v>
      </c>
      <c r="I19" s="516">
        <v>28.181889133703471</v>
      </c>
      <c r="J19" s="516">
        <v>14.757858655865224</v>
      </c>
      <c r="K19" s="516">
        <v>72.46000044000003</v>
      </c>
      <c r="L19" s="516">
        <v>23.007917204660782</v>
      </c>
      <c r="M19" s="516">
        <v>46.475383102261084</v>
      </c>
      <c r="N19" s="516">
        <v>14.117269193863121</v>
      </c>
      <c r="O19" s="516">
        <f t="shared" si="2"/>
        <v>403.88655489554696</v>
      </c>
      <c r="P19" s="625"/>
      <c r="Q19" s="625"/>
      <c r="R19" s="625"/>
      <c r="S19" s="625"/>
      <c r="T19" s="625"/>
      <c r="U19" s="625"/>
      <c r="V19" s="625"/>
      <c r="W19" s="625"/>
      <c r="X19" s="625"/>
      <c r="Y19" s="625"/>
    </row>
    <row r="20" spans="1:25" s="29" customFormat="1">
      <c r="A20" s="42"/>
      <c r="B20" s="161" t="s">
        <v>100</v>
      </c>
      <c r="C20" s="516">
        <v>4.1490676000000004</v>
      </c>
      <c r="D20" s="516">
        <v>5.8121048947522818</v>
      </c>
      <c r="E20" s="516">
        <v>6.0409561399999996</v>
      </c>
      <c r="F20" s="516">
        <v>2.8071198299651572</v>
      </c>
      <c r="G20" s="516">
        <v>5.0643823171617592</v>
      </c>
      <c r="H20" s="516">
        <v>18.731240209446327</v>
      </c>
      <c r="I20" s="516">
        <v>3.9219963</v>
      </c>
      <c r="J20" s="516">
        <v>6.3198518365456833</v>
      </c>
      <c r="K20" s="516">
        <v>6.0759556499999992</v>
      </c>
      <c r="L20" s="516">
        <v>2.5389033979415707</v>
      </c>
      <c r="M20" s="516">
        <v>5.2556728800000005</v>
      </c>
      <c r="N20" s="516">
        <v>17.26933996872873</v>
      </c>
      <c r="O20" s="516">
        <f t="shared" si="2"/>
        <v>83.986591024541511</v>
      </c>
      <c r="P20" s="625"/>
      <c r="Q20" s="625"/>
      <c r="R20" s="625"/>
      <c r="S20" s="625"/>
      <c r="T20" s="625"/>
      <c r="U20" s="625"/>
      <c r="V20" s="625"/>
      <c r="W20" s="625"/>
      <c r="X20" s="625"/>
      <c r="Y20" s="625"/>
    </row>
    <row r="21" spans="1:25" s="741" customFormat="1">
      <c r="A21" s="42"/>
      <c r="B21" s="163" t="s">
        <v>101</v>
      </c>
      <c r="C21" s="467">
        <f>+C22+C23</f>
        <v>7.7738194397019784</v>
      </c>
      <c r="D21" s="467">
        <f t="shared" ref="D21:N21" si="4">+D22+D23</f>
        <v>6.2442466327046198</v>
      </c>
      <c r="E21" s="467">
        <f t="shared" si="4"/>
        <v>5.8859544972786733</v>
      </c>
      <c r="F21" s="467">
        <f t="shared" si="4"/>
        <v>6.2439852380682925</v>
      </c>
      <c r="G21" s="467">
        <f t="shared" si="4"/>
        <v>6.1244674649661519</v>
      </c>
      <c r="H21" s="467">
        <f t="shared" si="4"/>
        <v>6.2437238341730286</v>
      </c>
      <c r="I21" s="467">
        <f t="shared" si="4"/>
        <v>5.3385503270379058</v>
      </c>
      <c r="J21" s="467">
        <f t="shared" si="4"/>
        <v>5.4475678378368073</v>
      </c>
      <c r="K21" s="467">
        <f t="shared" si="4"/>
        <v>5.4474371423601999</v>
      </c>
      <c r="L21" s="467">
        <f t="shared" si="4"/>
        <v>5.3381583318333101</v>
      </c>
      <c r="M21" s="467">
        <f t="shared" si="4"/>
        <v>5.4471757434098587</v>
      </c>
      <c r="N21" s="467">
        <f t="shared" si="4"/>
        <v>5.3378970012763096</v>
      </c>
      <c r="O21" s="467">
        <f t="shared" si="2"/>
        <v>70.872983490647144</v>
      </c>
      <c r="P21" s="625"/>
      <c r="Q21" s="625"/>
      <c r="R21" s="625"/>
      <c r="S21" s="625"/>
      <c r="T21" s="625"/>
      <c r="U21" s="625"/>
      <c r="V21" s="625"/>
      <c r="W21" s="625"/>
      <c r="X21" s="625"/>
      <c r="Y21" s="625"/>
    </row>
    <row r="22" spans="1:25" s="741" customFormat="1">
      <c r="A22" s="42"/>
      <c r="B22" s="754" t="s">
        <v>102</v>
      </c>
      <c r="C22" s="504">
        <v>7.7736321335481131</v>
      </c>
      <c r="D22" s="504">
        <v>6.2440671157269163</v>
      </c>
      <c r="E22" s="504">
        <v>5.8857827694771316</v>
      </c>
      <c r="F22" s="504">
        <v>6.2438212988120059</v>
      </c>
      <c r="G22" s="504">
        <v>6.1243113148860271</v>
      </c>
      <c r="H22" s="504">
        <v>6.2435754732690656</v>
      </c>
      <c r="I22" s="504">
        <v>5.3384097546791978</v>
      </c>
      <c r="J22" s="504">
        <v>5.4474350546542611</v>
      </c>
      <c r="K22" s="504">
        <v>5.4473121483538147</v>
      </c>
      <c r="L22" s="504">
        <v>5.3380411263721799</v>
      </c>
      <c r="M22" s="504">
        <v>5.4470663271248903</v>
      </c>
      <c r="N22" s="504">
        <v>5.337795374167503</v>
      </c>
      <c r="O22" s="504">
        <f t="shared" si="2"/>
        <v>70.871249891071116</v>
      </c>
      <c r="P22" s="625"/>
      <c r="Q22" s="625"/>
      <c r="R22" s="625"/>
      <c r="S22" s="625"/>
      <c r="T22" s="625"/>
      <c r="U22" s="625"/>
      <c r="V22" s="625"/>
      <c r="W22" s="625"/>
      <c r="X22" s="625"/>
      <c r="Y22" s="625"/>
    </row>
    <row r="23" spans="1:25" s="29" customFormat="1">
      <c r="A23" s="42"/>
      <c r="B23" s="755" t="s">
        <v>103</v>
      </c>
      <c r="C23" s="517">
        <v>1.8730615386556638E-4</v>
      </c>
      <c r="D23" s="517">
        <v>1.7951697770375138E-4</v>
      </c>
      <c r="E23" s="517">
        <v>1.7172780154193641E-4</v>
      </c>
      <c r="F23" s="517">
        <v>1.639392562869869E-4</v>
      </c>
      <c r="G23" s="517">
        <v>1.5615008012517193E-4</v>
      </c>
      <c r="H23" s="517">
        <v>1.4836090396335694E-4</v>
      </c>
      <c r="I23" s="517">
        <v>1.4057235870840748E-4</v>
      </c>
      <c r="J23" s="517">
        <v>1.3278318254659246E-4</v>
      </c>
      <c r="K23" s="517">
        <v>1.2499400638477749E-4</v>
      </c>
      <c r="L23" s="517">
        <v>1.1720546112982802E-4</v>
      </c>
      <c r="M23" s="517">
        <v>1.0941628496801302E-4</v>
      </c>
      <c r="N23" s="517">
        <v>1.0162710880619804E-4</v>
      </c>
      <c r="O23" s="504">
        <f t="shared" si="2"/>
        <v>1.7335995760305865E-3</v>
      </c>
      <c r="P23" s="625"/>
      <c r="Q23" s="625"/>
      <c r="R23" s="625"/>
      <c r="S23" s="625"/>
      <c r="T23" s="625"/>
      <c r="U23" s="625"/>
      <c r="V23" s="625"/>
      <c r="W23" s="625"/>
      <c r="X23" s="625"/>
      <c r="Y23" s="625"/>
    </row>
    <row r="24" spans="1:25" s="29" customFormat="1">
      <c r="A24" s="42"/>
      <c r="B24" s="163" t="s">
        <v>104</v>
      </c>
      <c r="C24" s="467">
        <f>+C25+C26+C28</f>
        <v>22.067940234978188</v>
      </c>
      <c r="D24" s="467">
        <f t="shared" ref="D24:N24" si="5">+D25+D26+D28</f>
        <v>17.064322245526625</v>
      </c>
      <c r="E24" s="467">
        <f t="shared" si="5"/>
        <v>13.078605539132678</v>
      </c>
      <c r="F24" s="467">
        <f t="shared" si="5"/>
        <v>13.111673848497812</v>
      </c>
      <c r="G24" s="467">
        <f t="shared" si="5"/>
        <v>12.290557116465223</v>
      </c>
      <c r="H24" s="467">
        <f t="shared" si="5"/>
        <v>10.375568539000936</v>
      </c>
      <c r="I24" s="467">
        <f t="shared" si="5"/>
        <v>8.7169965896008872</v>
      </c>
      <c r="J24" s="467">
        <f t="shared" si="5"/>
        <v>8.51295743309438</v>
      </c>
      <c r="K24" s="467">
        <f t="shared" si="5"/>
        <v>6.2714084822954241</v>
      </c>
      <c r="L24" s="467">
        <f t="shared" si="5"/>
        <v>4.7452268241874433</v>
      </c>
      <c r="M24" s="467">
        <f t="shared" si="5"/>
        <v>4.3464028584274761</v>
      </c>
      <c r="N24" s="467">
        <f t="shared" si="5"/>
        <v>2.0973784447564729</v>
      </c>
      <c r="O24" s="467">
        <f t="shared" si="2"/>
        <v>122.67903815596355</v>
      </c>
      <c r="P24" s="625"/>
      <c r="Q24" s="625"/>
      <c r="R24" s="625"/>
      <c r="S24" s="625"/>
      <c r="T24" s="625"/>
      <c r="U24" s="625"/>
      <c r="V24" s="625"/>
      <c r="W24" s="625"/>
      <c r="X24" s="625"/>
      <c r="Y24" s="625"/>
    </row>
    <row r="25" spans="1:25" s="741" customFormat="1">
      <c r="A25" s="42"/>
      <c r="B25" s="754" t="s">
        <v>102</v>
      </c>
      <c r="C25" s="504">
        <v>0</v>
      </c>
      <c r="D25" s="504">
        <v>0</v>
      </c>
      <c r="E25" s="504">
        <v>0</v>
      </c>
      <c r="F25" s="504">
        <v>0</v>
      </c>
      <c r="G25" s="504">
        <v>0</v>
      </c>
      <c r="H25" s="504">
        <v>0</v>
      </c>
      <c r="I25" s="504">
        <v>0</v>
      </c>
      <c r="J25" s="504">
        <v>0</v>
      </c>
      <c r="K25" s="504">
        <v>0</v>
      </c>
      <c r="L25" s="504">
        <v>0</v>
      </c>
      <c r="M25" s="504">
        <v>0</v>
      </c>
      <c r="N25" s="504">
        <v>0</v>
      </c>
      <c r="O25" s="504">
        <f t="shared" si="2"/>
        <v>0</v>
      </c>
      <c r="P25" s="625"/>
      <c r="Q25" s="625"/>
      <c r="R25" s="625"/>
      <c r="S25" s="625"/>
      <c r="T25" s="625"/>
      <c r="U25" s="625"/>
      <c r="V25" s="625"/>
      <c r="W25" s="625"/>
      <c r="X25" s="625"/>
      <c r="Y25" s="625"/>
    </row>
    <row r="26" spans="1:25" s="741" customFormat="1">
      <c r="A26" s="42"/>
      <c r="B26" s="161" t="s">
        <v>103</v>
      </c>
      <c r="C26" s="516">
        <f>+C27</f>
        <v>22.062110571475444</v>
      </c>
      <c r="D26" s="516">
        <f t="shared" ref="D26:N26" si="6">+D27</f>
        <v>17.058547455552613</v>
      </c>
      <c r="E26" s="516">
        <f t="shared" si="6"/>
        <v>13.073297947659967</v>
      </c>
      <c r="F26" s="516">
        <f t="shared" si="6"/>
        <v>13.106012196060618</v>
      </c>
      <c r="G26" s="516">
        <f t="shared" si="6"/>
        <v>12.285085638036115</v>
      </c>
      <c r="H26" s="516">
        <f t="shared" si="6"/>
        <v>10.370019705114132</v>
      </c>
      <c r="I26" s="516">
        <f t="shared" si="6"/>
        <v>8.7116356052289561</v>
      </c>
      <c r="J26" s="516">
        <f t="shared" si="6"/>
        <v>8.5075227359907135</v>
      </c>
      <c r="K26" s="516">
        <f t="shared" si="6"/>
        <v>6.266030967432588</v>
      </c>
      <c r="L26" s="516">
        <f t="shared" si="6"/>
        <v>4.7400336020996585</v>
      </c>
      <c r="M26" s="516">
        <f t="shared" si="6"/>
        <v>4.3411414613064832</v>
      </c>
      <c r="N26" s="516">
        <f t="shared" si="6"/>
        <v>2.0922989331364903</v>
      </c>
      <c r="O26" s="516">
        <f t="shared" si="2"/>
        <v>122.61373681909376</v>
      </c>
      <c r="P26" s="625"/>
      <c r="Q26" s="625"/>
      <c r="R26" s="625"/>
      <c r="S26" s="625"/>
      <c r="T26" s="625"/>
      <c r="U26" s="625"/>
      <c r="V26" s="625"/>
      <c r="W26" s="625"/>
      <c r="X26" s="625"/>
      <c r="Y26" s="625"/>
    </row>
    <row r="27" spans="1:25" s="29" customFormat="1">
      <c r="A27" s="42"/>
      <c r="B27" s="756" t="s">
        <v>140</v>
      </c>
      <c r="C27" s="376">
        <v>22.062110571475444</v>
      </c>
      <c r="D27" s="376">
        <v>17.058547455552613</v>
      </c>
      <c r="E27" s="376">
        <v>13.073297947659967</v>
      </c>
      <c r="F27" s="376">
        <v>13.106012196060618</v>
      </c>
      <c r="G27" s="376">
        <v>12.285085638036115</v>
      </c>
      <c r="H27" s="376">
        <v>10.370019705114132</v>
      </c>
      <c r="I27" s="376">
        <v>8.7116356052289561</v>
      </c>
      <c r="J27" s="376">
        <v>8.5075227359907135</v>
      </c>
      <c r="K27" s="376">
        <v>6.266030967432588</v>
      </c>
      <c r="L27" s="376">
        <v>4.7400336020996585</v>
      </c>
      <c r="M27" s="376">
        <v>4.3411414613064832</v>
      </c>
      <c r="N27" s="376">
        <v>2.0922989331364903</v>
      </c>
      <c r="O27" s="376">
        <f t="shared" si="2"/>
        <v>122.61373681909376</v>
      </c>
      <c r="P27" s="625"/>
      <c r="Q27" s="625"/>
      <c r="R27" s="625"/>
      <c r="S27" s="625"/>
      <c r="T27" s="625"/>
      <c r="U27" s="625"/>
      <c r="V27" s="625"/>
      <c r="W27" s="625"/>
      <c r="X27" s="625"/>
      <c r="Y27" s="625"/>
    </row>
    <row r="28" spans="1:25" s="29" customFormat="1">
      <c r="A28" s="42"/>
      <c r="B28" s="161" t="s">
        <v>105</v>
      </c>
      <c r="C28" s="757">
        <f>+C29</f>
        <v>5.8296635027432868E-3</v>
      </c>
      <c r="D28" s="757">
        <f t="shared" ref="D28:N28" si="7">+D29</f>
        <v>5.7747899740109732E-3</v>
      </c>
      <c r="E28" s="757">
        <f t="shared" si="7"/>
        <v>5.3075914727115214E-3</v>
      </c>
      <c r="F28" s="757">
        <f t="shared" si="7"/>
        <v>5.6616524371931841E-3</v>
      </c>
      <c r="G28" s="757">
        <f t="shared" si="7"/>
        <v>5.4714784291077095E-3</v>
      </c>
      <c r="H28" s="757">
        <f t="shared" si="7"/>
        <v>5.5488338868033499E-3</v>
      </c>
      <c r="I28" s="757">
        <f t="shared" si="7"/>
        <v>5.3609843719318517E-3</v>
      </c>
      <c r="J28" s="757">
        <f t="shared" si="7"/>
        <v>5.43469710366734E-3</v>
      </c>
      <c r="K28" s="757">
        <f t="shared" si="7"/>
        <v>5.3775148628356917E-3</v>
      </c>
      <c r="L28" s="757">
        <f t="shared" si="7"/>
        <v>5.1932220877851576E-3</v>
      </c>
      <c r="M28" s="757">
        <f t="shared" si="7"/>
        <v>5.2613971209933587E-3</v>
      </c>
      <c r="N28" s="757">
        <f t="shared" si="7"/>
        <v>5.0795116199826738E-3</v>
      </c>
      <c r="O28" s="742">
        <f t="shared" si="2"/>
        <v>6.5301336869766094E-2</v>
      </c>
      <c r="P28" s="625"/>
      <c r="Q28" s="625"/>
      <c r="R28" s="625"/>
      <c r="S28" s="625"/>
      <c r="T28" s="625"/>
      <c r="U28" s="625"/>
      <c r="V28" s="625"/>
      <c r="W28" s="625"/>
      <c r="X28" s="625"/>
      <c r="Y28" s="625"/>
    </row>
    <row r="29" spans="1:25" s="741" customFormat="1">
      <c r="A29" s="42"/>
      <c r="B29" s="758" t="s">
        <v>141</v>
      </c>
      <c r="C29" s="743">
        <v>5.8296635027432868E-3</v>
      </c>
      <c r="D29" s="743">
        <v>5.7747899740109732E-3</v>
      </c>
      <c r="E29" s="743">
        <v>5.3075914727115214E-3</v>
      </c>
      <c r="F29" s="743">
        <v>5.6616524371931841E-3</v>
      </c>
      <c r="G29" s="743">
        <v>5.4714784291077095E-3</v>
      </c>
      <c r="H29" s="743">
        <v>5.5488338868033499E-3</v>
      </c>
      <c r="I29" s="743">
        <v>5.3609843719318517E-3</v>
      </c>
      <c r="J29" s="743">
        <v>5.43469710366734E-3</v>
      </c>
      <c r="K29" s="743">
        <v>5.3775148628356917E-3</v>
      </c>
      <c r="L29" s="743">
        <v>5.1932220877851576E-3</v>
      </c>
      <c r="M29" s="743">
        <v>5.2613971209933587E-3</v>
      </c>
      <c r="N29" s="743">
        <v>5.0795116199826738E-3</v>
      </c>
      <c r="O29" s="743">
        <f t="shared" si="2"/>
        <v>6.5301336869766094E-2</v>
      </c>
      <c r="P29" s="625"/>
      <c r="Q29" s="625"/>
      <c r="R29" s="625"/>
      <c r="S29" s="625"/>
      <c r="T29" s="625"/>
      <c r="U29" s="625"/>
      <c r="V29" s="625"/>
      <c r="W29" s="625"/>
      <c r="X29" s="625"/>
      <c r="Y29" s="625"/>
    </row>
    <row r="30" spans="1:25" s="741" customFormat="1">
      <c r="A30" s="42"/>
      <c r="B30" s="163" t="s">
        <v>106</v>
      </c>
      <c r="C30" s="467">
        <v>23.08856035941573</v>
      </c>
      <c r="D30" s="467">
        <v>0.21553354037267081</v>
      </c>
      <c r="E30" s="467">
        <v>4.7000935472367749</v>
      </c>
      <c r="F30" s="467">
        <v>0.16738677534430776</v>
      </c>
      <c r="G30" s="467">
        <v>255.07961159696791</v>
      </c>
      <c r="H30" s="467">
        <v>16.120988911791766</v>
      </c>
      <c r="I30" s="467">
        <v>22.498878330000004</v>
      </c>
      <c r="J30" s="467">
        <v>0.15901381198020845</v>
      </c>
      <c r="K30" s="467">
        <v>4.218143817772642</v>
      </c>
      <c r="L30" s="467">
        <v>0.18116306472872168</v>
      </c>
      <c r="M30" s="467">
        <v>0.32491626000000001</v>
      </c>
      <c r="N30" s="467">
        <v>16.209997256989158</v>
      </c>
      <c r="O30" s="467">
        <f t="shared" si="2"/>
        <v>342.9642872725999</v>
      </c>
      <c r="P30" s="625"/>
      <c r="Q30" s="625"/>
      <c r="R30" s="625"/>
      <c r="S30" s="625"/>
      <c r="T30" s="625"/>
      <c r="U30" s="625"/>
      <c r="V30" s="625"/>
      <c r="W30" s="625"/>
      <c r="X30" s="625"/>
      <c r="Y30" s="625"/>
    </row>
    <row r="31" spans="1:25" s="28" customFormat="1">
      <c r="B31" s="163" t="s">
        <v>542</v>
      </c>
      <c r="C31" s="467">
        <f t="shared" ref="C31:N31" si="8">+C32+C34+C37</f>
        <v>0</v>
      </c>
      <c r="D31" s="467">
        <f t="shared" si="8"/>
        <v>0</v>
      </c>
      <c r="E31" s="467">
        <f t="shared" si="8"/>
        <v>21.120198826545014</v>
      </c>
      <c r="F31" s="467">
        <f t="shared" si="8"/>
        <v>0</v>
      </c>
      <c r="G31" s="467">
        <f t="shared" si="8"/>
        <v>0</v>
      </c>
      <c r="H31" s="467">
        <f t="shared" si="8"/>
        <v>19.183394890662715</v>
      </c>
      <c r="I31" s="467">
        <f t="shared" si="8"/>
        <v>0</v>
      </c>
      <c r="J31" s="467">
        <f t="shared" si="8"/>
        <v>0</v>
      </c>
      <c r="K31" s="467">
        <f t="shared" si="8"/>
        <v>21.745744312110102</v>
      </c>
      <c r="L31" s="467">
        <f t="shared" si="8"/>
        <v>0</v>
      </c>
      <c r="M31" s="467">
        <f t="shared" si="8"/>
        <v>0</v>
      </c>
      <c r="N31" s="467">
        <f t="shared" si="8"/>
        <v>18.974879728807686</v>
      </c>
      <c r="O31" s="467">
        <f t="shared" si="2"/>
        <v>81.024217758125531</v>
      </c>
      <c r="P31" s="625"/>
      <c r="Q31" s="625"/>
      <c r="R31" s="625"/>
      <c r="S31" s="625"/>
      <c r="T31" s="625"/>
      <c r="U31" s="625"/>
      <c r="V31" s="625"/>
      <c r="W31" s="625"/>
      <c r="X31" s="625"/>
      <c r="Y31" s="625"/>
    </row>
    <row r="32" spans="1:25" s="28" customFormat="1">
      <c r="B32" s="772" t="s">
        <v>102</v>
      </c>
      <c r="C32" s="771">
        <f>+C33</f>
        <v>0</v>
      </c>
      <c r="D32" s="771">
        <f t="shared" ref="D32:N32" si="9">+D33</f>
        <v>0</v>
      </c>
      <c r="E32" s="771">
        <f t="shared" si="9"/>
        <v>2.5623494214473865</v>
      </c>
      <c r="F32" s="771">
        <f t="shared" si="9"/>
        <v>0</v>
      </c>
      <c r="G32" s="771">
        <f t="shared" si="9"/>
        <v>0</v>
      </c>
      <c r="H32" s="771">
        <f t="shared" si="9"/>
        <v>0</v>
      </c>
      <c r="I32" s="771">
        <f t="shared" si="9"/>
        <v>0</v>
      </c>
      <c r="J32" s="771">
        <f t="shared" si="9"/>
        <v>0</v>
      </c>
      <c r="K32" s="771">
        <f t="shared" si="9"/>
        <v>2.5623494214473865</v>
      </c>
      <c r="L32" s="771">
        <f t="shared" si="9"/>
        <v>0</v>
      </c>
      <c r="M32" s="771">
        <f t="shared" si="9"/>
        <v>0</v>
      </c>
      <c r="N32" s="771">
        <f t="shared" si="9"/>
        <v>0</v>
      </c>
      <c r="O32" s="771">
        <f t="shared" si="2"/>
        <v>5.1246988428947731</v>
      </c>
      <c r="P32" s="625"/>
      <c r="Q32" s="625"/>
      <c r="R32" s="625"/>
      <c r="S32" s="625"/>
      <c r="T32" s="625"/>
      <c r="U32" s="625"/>
      <c r="V32" s="625"/>
      <c r="W32" s="625"/>
      <c r="X32" s="625"/>
      <c r="Y32" s="625"/>
    </row>
    <row r="33" spans="1:25" s="28" customFormat="1">
      <c r="B33" s="667" t="s">
        <v>561</v>
      </c>
      <c r="C33" s="668">
        <v>0</v>
      </c>
      <c r="D33" s="668">
        <v>0</v>
      </c>
      <c r="E33" s="668">
        <v>2.5623494214473865</v>
      </c>
      <c r="F33" s="668">
        <v>0</v>
      </c>
      <c r="G33" s="668">
        <v>0</v>
      </c>
      <c r="H33" s="668">
        <v>0</v>
      </c>
      <c r="I33" s="668">
        <v>0</v>
      </c>
      <c r="J33" s="668">
        <v>0</v>
      </c>
      <c r="K33" s="668">
        <v>2.5623494214473865</v>
      </c>
      <c r="L33" s="668">
        <v>0</v>
      </c>
      <c r="M33" s="668">
        <v>0</v>
      </c>
      <c r="N33" s="668">
        <v>0</v>
      </c>
      <c r="O33" s="668">
        <f t="shared" si="2"/>
        <v>5.1246988428947731</v>
      </c>
      <c r="P33" s="625"/>
      <c r="Q33" s="625"/>
      <c r="R33" s="625"/>
      <c r="S33" s="625"/>
      <c r="T33" s="625"/>
      <c r="U33" s="625"/>
      <c r="V33" s="625"/>
      <c r="W33" s="625"/>
      <c r="X33" s="625"/>
      <c r="Y33" s="625"/>
    </row>
    <row r="34" spans="1:25" s="28" customFormat="1">
      <c r="B34" s="667" t="s">
        <v>103</v>
      </c>
      <c r="C34" s="668">
        <f t="shared" ref="C34:N34" si="10">+C35+C36</f>
        <v>0</v>
      </c>
      <c r="D34" s="668">
        <f t="shared" si="10"/>
        <v>0</v>
      </c>
      <c r="E34" s="668">
        <f t="shared" si="10"/>
        <v>18.557849405097627</v>
      </c>
      <c r="F34" s="668">
        <f t="shared" si="10"/>
        <v>0</v>
      </c>
      <c r="G34" s="668">
        <f t="shared" si="10"/>
        <v>0</v>
      </c>
      <c r="H34" s="668">
        <f t="shared" si="10"/>
        <v>19.183394890662715</v>
      </c>
      <c r="I34" s="668">
        <f t="shared" si="10"/>
        <v>0</v>
      </c>
      <c r="J34" s="668">
        <f t="shared" si="10"/>
        <v>0</v>
      </c>
      <c r="K34" s="668">
        <f t="shared" si="10"/>
        <v>19.183394890662715</v>
      </c>
      <c r="L34" s="668">
        <f t="shared" si="10"/>
        <v>0</v>
      </c>
      <c r="M34" s="668">
        <f t="shared" si="10"/>
        <v>0</v>
      </c>
      <c r="N34" s="668">
        <f t="shared" si="10"/>
        <v>18.974879728807686</v>
      </c>
      <c r="O34" s="668">
        <f t="shared" si="2"/>
        <v>75.899518915230743</v>
      </c>
      <c r="P34" s="625"/>
      <c r="Q34" s="625"/>
      <c r="R34" s="625"/>
      <c r="S34" s="625"/>
      <c r="T34" s="625"/>
      <c r="U34" s="625"/>
      <c r="V34" s="625"/>
      <c r="W34" s="625"/>
      <c r="X34" s="625"/>
      <c r="Y34" s="625"/>
    </row>
    <row r="35" spans="1:25" s="28" customFormat="1">
      <c r="B35" s="667" t="s">
        <v>111</v>
      </c>
      <c r="C35" s="668">
        <v>0</v>
      </c>
      <c r="D35" s="668">
        <v>0</v>
      </c>
      <c r="E35" s="668">
        <v>18.557849405097627</v>
      </c>
      <c r="F35" s="668">
        <v>0</v>
      </c>
      <c r="G35" s="668">
        <v>0</v>
      </c>
      <c r="H35" s="668">
        <v>19.183394890662715</v>
      </c>
      <c r="I35" s="668">
        <v>0</v>
      </c>
      <c r="J35" s="668">
        <v>0</v>
      </c>
      <c r="K35" s="668">
        <v>19.183394890662715</v>
      </c>
      <c r="L35" s="668">
        <v>0</v>
      </c>
      <c r="M35" s="668">
        <v>0</v>
      </c>
      <c r="N35" s="668">
        <v>18.974879728807686</v>
      </c>
      <c r="O35" s="668">
        <f t="shared" si="2"/>
        <v>75.899518915230743</v>
      </c>
      <c r="P35" s="625"/>
      <c r="Q35" s="625"/>
      <c r="R35" s="625"/>
      <c r="S35" s="625"/>
      <c r="T35" s="625"/>
      <c r="U35" s="625"/>
      <c r="V35" s="625"/>
      <c r="W35" s="625"/>
      <c r="X35" s="625"/>
      <c r="Y35" s="625"/>
    </row>
    <row r="36" spans="1:25" s="28" customFormat="1">
      <c r="B36" s="667" t="s">
        <v>585</v>
      </c>
      <c r="C36" s="668">
        <v>0</v>
      </c>
      <c r="D36" s="668">
        <v>0</v>
      </c>
      <c r="E36" s="668">
        <v>0</v>
      </c>
      <c r="F36" s="668">
        <v>0</v>
      </c>
      <c r="G36" s="668">
        <v>0</v>
      </c>
      <c r="H36" s="668">
        <v>0</v>
      </c>
      <c r="I36" s="668">
        <v>0</v>
      </c>
      <c r="J36" s="668">
        <v>0</v>
      </c>
      <c r="K36" s="668">
        <v>0</v>
      </c>
      <c r="L36" s="668">
        <v>0</v>
      </c>
      <c r="M36" s="668">
        <v>0</v>
      </c>
      <c r="N36" s="668">
        <v>0</v>
      </c>
      <c r="O36" s="668">
        <f t="shared" si="2"/>
        <v>0</v>
      </c>
      <c r="P36" s="625"/>
      <c r="Q36" s="625"/>
      <c r="R36" s="625"/>
      <c r="S36" s="625"/>
      <c r="T36" s="625"/>
      <c r="U36" s="625"/>
      <c r="V36" s="625"/>
      <c r="W36" s="625"/>
      <c r="X36" s="625"/>
      <c r="Y36" s="625"/>
    </row>
    <row r="37" spans="1:25" s="28" customFormat="1">
      <c r="B37" s="667" t="s">
        <v>105</v>
      </c>
      <c r="C37" s="668">
        <f>+C38</f>
        <v>0</v>
      </c>
      <c r="D37" s="668">
        <f t="shared" ref="D37:N37" si="11">+D38</f>
        <v>0</v>
      </c>
      <c r="E37" s="668">
        <f t="shared" si="11"/>
        <v>0</v>
      </c>
      <c r="F37" s="668">
        <f t="shared" si="11"/>
        <v>0</v>
      </c>
      <c r="G37" s="668">
        <f t="shared" si="11"/>
        <v>0</v>
      </c>
      <c r="H37" s="668">
        <f t="shared" si="11"/>
        <v>0</v>
      </c>
      <c r="I37" s="668">
        <f t="shared" si="11"/>
        <v>0</v>
      </c>
      <c r="J37" s="668">
        <f t="shared" si="11"/>
        <v>0</v>
      </c>
      <c r="K37" s="668">
        <f t="shared" si="11"/>
        <v>0</v>
      </c>
      <c r="L37" s="668">
        <f t="shared" si="11"/>
        <v>0</v>
      </c>
      <c r="M37" s="668">
        <f t="shared" si="11"/>
        <v>0</v>
      </c>
      <c r="N37" s="668">
        <f t="shared" si="11"/>
        <v>0</v>
      </c>
      <c r="O37" s="668">
        <f t="shared" si="2"/>
        <v>0</v>
      </c>
      <c r="P37" s="625"/>
      <c r="Q37" s="625"/>
      <c r="R37" s="625"/>
      <c r="S37" s="625"/>
      <c r="T37" s="625"/>
      <c r="U37" s="625"/>
      <c r="V37" s="625"/>
      <c r="W37" s="625"/>
      <c r="X37" s="625"/>
      <c r="Y37" s="625"/>
    </row>
    <row r="38" spans="1:25" s="28" customFormat="1">
      <c r="B38" s="178" t="s">
        <v>562</v>
      </c>
      <c r="C38" s="670">
        <v>0</v>
      </c>
      <c r="D38" s="670">
        <v>0</v>
      </c>
      <c r="E38" s="670">
        <v>0</v>
      </c>
      <c r="F38" s="670">
        <v>0</v>
      </c>
      <c r="G38" s="670">
        <v>0</v>
      </c>
      <c r="H38" s="670">
        <v>0</v>
      </c>
      <c r="I38" s="670">
        <v>0</v>
      </c>
      <c r="J38" s="670">
        <v>0</v>
      </c>
      <c r="K38" s="670">
        <v>0</v>
      </c>
      <c r="L38" s="670">
        <v>0</v>
      </c>
      <c r="M38" s="670">
        <v>0</v>
      </c>
      <c r="N38" s="670">
        <v>0</v>
      </c>
      <c r="O38" s="670">
        <f t="shared" si="2"/>
        <v>0</v>
      </c>
      <c r="P38" s="625"/>
      <c r="Q38" s="625"/>
      <c r="R38" s="625"/>
      <c r="S38" s="625"/>
      <c r="T38" s="625"/>
      <c r="U38" s="625"/>
      <c r="V38" s="625"/>
      <c r="W38" s="625"/>
      <c r="X38" s="625"/>
      <c r="Y38" s="625"/>
    </row>
    <row r="39" spans="1:25" s="29" customFormat="1">
      <c r="A39" s="42"/>
      <c r="B39" s="163" t="s">
        <v>586</v>
      </c>
      <c r="C39" s="467">
        <f>+C40+C41</f>
        <v>3.7556761399999998</v>
      </c>
      <c r="D39" s="467">
        <f t="shared" ref="D39:N39" si="12">+D40+D41</f>
        <v>6.0211551800000001</v>
      </c>
      <c r="E39" s="467">
        <f t="shared" si="12"/>
        <v>10.22479766</v>
      </c>
      <c r="F39" s="467">
        <f t="shared" si="12"/>
        <v>5.1457628599999996</v>
      </c>
      <c r="G39" s="467">
        <f t="shared" si="12"/>
        <v>4.9016719599999998</v>
      </c>
      <c r="H39" s="467">
        <f t="shared" si="12"/>
        <v>7.0976674799999993</v>
      </c>
      <c r="I39" s="467">
        <f t="shared" si="12"/>
        <v>3.4302165299999996</v>
      </c>
      <c r="J39" s="467">
        <f t="shared" si="12"/>
        <v>6.385353180000001</v>
      </c>
      <c r="K39" s="467">
        <f t="shared" si="12"/>
        <v>8.3327724499999984</v>
      </c>
      <c r="L39" s="467">
        <f t="shared" si="12"/>
        <v>4.7167156800000001</v>
      </c>
      <c r="M39" s="467">
        <f t="shared" si="12"/>
        <v>4.6201589500000004</v>
      </c>
      <c r="N39" s="467">
        <f t="shared" si="12"/>
        <v>6.5239263099999993</v>
      </c>
      <c r="O39" s="467">
        <f t="shared" si="2"/>
        <v>71.15587438</v>
      </c>
      <c r="P39" s="625"/>
      <c r="Q39" s="625"/>
      <c r="R39" s="625"/>
      <c r="S39" s="625"/>
      <c r="T39" s="625"/>
      <c r="U39" s="625"/>
      <c r="V39" s="625"/>
      <c r="W39" s="625"/>
      <c r="X39" s="625"/>
      <c r="Y39" s="625"/>
    </row>
    <row r="40" spans="1:25" s="741" customFormat="1">
      <c r="A40" s="42"/>
      <c r="B40" s="667" t="s">
        <v>107</v>
      </c>
      <c r="C40" s="376">
        <v>0</v>
      </c>
      <c r="D40" s="376">
        <v>0</v>
      </c>
      <c r="E40" s="376">
        <v>0</v>
      </c>
      <c r="F40" s="376">
        <v>0</v>
      </c>
      <c r="G40" s="376">
        <v>0</v>
      </c>
      <c r="H40" s="376">
        <v>0</v>
      </c>
      <c r="I40" s="376">
        <v>0</v>
      </c>
      <c r="J40" s="376">
        <v>0</v>
      </c>
      <c r="K40" s="376">
        <v>0</v>
      </c>
      <c r="L40" s="376">
        <v>0</v>
      </c>
      <c r="M40" s="376">
        <v>0</v>
      </c>
      <c r="N40" s="376">
        <v>0</v>
      </c>
      <c r="O40" s="376">
        <f t="shared" si="2"/>
        <v>0</v>
      </c>
      <c r="P40" s="625"/>
      <c r="Q40" s="625"/>
      <c r="R40" s="625"/>
      <c r="S40" s="625"/>
      <c r="T40" s="625"/>
      <c r="U40" s="625"/>
      <c r="V40" s="625"/>
      <c r="W40" s="625"/>
      <c r="X40" s="625"/>
      <c r="Y40" s="625"/>
    </row>
    <row r="41" spans="1:25" s="741" customFormat="1">
      <c r="A41" s="42"/>
      <c r="B41" s="744" t="s">
        <v>105</v>
      </c>
      <c r="C41" s="743">
        <v>3.7556761399999998</v>
      </c>
      <c r="D41" s="743">
        <v>6.0211551800000001</v>
      </c>
      <c r="E41" s="743">
        <v>10.22479766</v>
      </c>
      <c r="F41" s="743">
        <v>5.1457628599999996</v>
      </c>
      <c r="G41" s="743">
        <v>4.9016719599999998</v>
      </c>
      <c r="H41" s="743">
        <v>7.0976674799999993</v>
      </c>
      <c r="I41" s="743">
        <v>3.4302165299999996</v>
      </c>
      <c r="J41" s="743">
        <v>6.385353180000001</v>
      </c>
      <c r="K41" s="743">
        <v>8.3327724499999984</v>
      </c>
      <c r="L41" s="743">
        <v>4.7167156800000001</v>
      </c>
      <c r="M41" s="743">
        <v>4.6201589500000004</v>
      </c>
      <c r="N41" s="743">
        <v>6.5239263099999993</v>
      </c>
      <c r="O41" s="743">
        <f t="shared" si="2"/>
        <v>71.15587438</v>
      </c>
      <c r="P41" s="625"/>
      <c r="Q41" s="625"/>
      <c r="R41" s="625"/>
      <c r="S41" s="625"/>
      <c r="T41" s="625"/>
      <c r="U41" s="625"/>
      <c r="V41" s="625"/>
      <c r="W41" s="625"/>
      <c r="X41" s="625"/>
      <c r="Y41" s="625"/>
    </row>
    <row r="42" spans="1:25" s="29" customFormat="1" ht="13.5" thickBot="1">
      <c r="A42" s="42"/>
      <c r="B42" s="669"/>
      <c r="C42" s="670"/>
      <c r="D42" s="670"/>
      <c r="E42" s="670"/>
      <c r="F42" s="670"/>
      <c r="G42" s="670"/>
      <c r="H42" s="670"/>
      <c r="I42" s="670"/>
      <c r="J42" s="670"/>
      <c r="K42" s="670"/>
      <c r="L42" s="670"/>
      <c r="M42" s="670"/>
      <c r="N42" s="670"/>
      <c r="O42" s="670">
        <f t="shared" si="2"/>
        <v>0</v>
      </c>
      <c r="P42" s="625"/>
      <c r="Q42" s="625"/>
      <c r="R42" s="625"/>
      <c r="S42" s="625"/>
      <c r="T42" s="625"/>
      <c r="U42" s="625"/>
      <c r="V42" s="625"/>
      <c r="W42" s="625"/>
      <c r="X42" s="625"/>
      <c r="Y42" s="625"/>
    </row>
    <row r="43" spans="1:25" s="29" customFormat="1" ht="13.5" thickBot="1">
      <c r="A43" s="42"/>
      <c r="B43" s="157" t="s">
        <v>324</v>
      </c>
      <c r="C43" s="158">
        <v>0</v>
      </c>
      <c r="D43" s="158">
        <v>0</v>
      </c>
      <c r="E43" s="158">
        <v>0</v>
      </c>
      <c r="F43" s="158">
        <v>0</v>
      </c>
      <c r="G43" s="158">
        <v>0</v>
      </c>
      <c r="H43" s="158">
        <v>0</v>
      </c>
      <c r="I43" s="158">
        <v>0</v>
      </c>
      <c r="J43" s="158">
        <v>0</v>
      </c>
      <c r="K43" s="158">
        <v>0</v>
      </c>
      <c r="L43" s="158">
        <v>0</v>
      </c>
      <c r="M43" s="158">
        <v>0</v>
      </c>
      <c r="N43" s="158">
        <v>0</v>
      </c>
      <c r="O43" s="158">
        <f t="shared" si="2"/>
        <v>0</v>
      </c>
      <c r="P43" s="625"/>
      <c r="Q43" s="625"/>
      <c r="R43" s="625"/>
      <c r="S43" s="625"/>
      <c r="T43" s="625"/>
      <c r="U43" s="625"/>
      <c r="V43" s="625"/>
      <c r="W43" s="625"/>
      <c r="X43" s="625"/>
    </row>
    <row r="44" spans="1:25" s="29" customFormat="1">
      <c r="A44" s="42"/>
      <c r="B44" s="74"/>
      <c r="C44" s="165"/>
      <c r="D44" s="165"/>
      <c r="E44" s="165"/>
      <c r="F44" s="165"/>
      <c r="G44" s="165"/>
      <c r="H44" s="165"/>
      <c r="I44" s="165"/>
      <c r="J44" s="165"/>
      <c r="K44" s="165"/>
      <c r="L44" s="165"/>
      <c r="M44" s="165"/>
      <c r="N44" s="165"/>
      <c r="O44" s="165"/>
      <c r="P44" s="625"/>
      <c r="Q44" s="625"/>
      <c r="R44" s="625"/>
      <c r="S44" s="625"/>
      <c r="T44" s="625"/>
      <c r="U44" s="625"/>
      <c r="V44" s="625"/>
      <c r="W44" s="625"/>
      <c r="X44" s="625"/>
    </row>
    <row r="45" spans="1:25" s="29" customFormat="1" ht="13.5" thickBot="1">
      <c r="A45" s="42"/>
      <c r="B45" s="759"/>
      <c r="C45" s="565"/>
      <c r="D45" s="565"/>
      <c r="E45" s="565"/>
      <c r="F45" s="565"/>
      <c r="G45" s="565"/>
      <c r="H45" s="565"/>
      <c r="I45" s="565"/>
      <c r="J45" s="565"/>
      <c r="K45" s="565"/>
      <c r="L45" s="565"/>
      <c r="M45" s="565"/>
      <c r="N45" s="565"/>
      <c r="O45" s="565"/>
      <c r="P45" s="625"/>
      <c r="Q45" s="625"/>
      <c r="R45" s="625"/>
      <c r="S45" s="625"/>
      <c r="T45" s="625"/>
      <c r="U45" s="625"/>
      <c r="V45" s="625"/>
      <c r="W45" s="625"/>
      <c r="X45" s="625"/>
    </row>
    <row r="46" spans="1:25" s="29" customFormat="1" ht="13.5" thickBot="1">
      <c r="A46" s="42"/>
      <c r="B46" s="157" t="s">
        <v>415</v>
      </c>
      <c r="C46" s="158">
        <f>+C47+C64+SUM(C81:C123)+C126</f>
        <v>225.88442396528501</v>
      </c>
      <c r="D46" s="158">
        <f t="shared" ref="D46:N46" si="13">+D47+D64+SUM(D81:D123)+D126</f>
        <v>288.07271911009354</v>
      </c>
      <c r="E46" s="158">
        <f t="shared" si="13"/>
        <v>1576.7173454599608</v>
      </c>
      <c r="F46" s="158">
        <f t="shared" si="13"/>
        <v>1698.8001537364996</v>
      </c>
      <c r="G46" s="158">
        <f t="shared" si="13"/>
        <v>625.13175007890345</v>
      </c>
      <c r="H46" s="158">
        <f t="shared" si="13"/>
        <v>2481.7428885732161</v>
      </c>
      <c r="I46" s="158">
        <f t="shared" si="13"/>
        <v>192.72257472909493</v>
      </c>
      <c r="J46" s="158">
        <f t="shared" si="13"/>
        <v>115.57808012438463</v>
      </c>
      <c r="K46" s="158">
        <f t="shared" si="13"/>
        <v>1325.1023234610218</v>
      </c>
      <c r="L46" s="158">
        <f t="shared" si="13"/>
        <v>1455.5745199161743</v>
      </c>
      <c r="M46" s="158">
        <f t="shared" si="13"/>
        <v>581.38919298889834</v>
      </c>
      <c r="N46" s="158">
        <f t="shared" si="13"/>
        <v>2336.0918815861887</v>
      </c>
      <c r="O46" s="158">
        <f t="shared" ref="O46:O109" si="14">SUM(C46:N46)</f>
        <v>12902.807853729719</v>
      </c>
      <c r="P46" s="625"/>
      <c r="Q46" s="625"/>
      <c r="R46" s="625"/>
      <c r="S46" s="625"/>
      <c r="T46" s="625"/>
      <c r="U46" s="625"/>
      <c r="V46" s="625"/>
      <c r="W46" s="625"/>
      <c r="X46" s="625"/>
    </row>
    <row r="47" spans="1:25" s="29" customFormat="1">
      <c r="A47" s="42"/>
      <c r="B47" s="163" t="s">
        <v>112</v>
      </c>
      <c r="C47" s="467">
        <f>+C48+C51+C58+C61</f>
        <v>0</v>
      </c>
      <c r="D47" s="467">
        <f t="shared" ref="D47:N47" si="15">+D48+D51+D58+D61</f>
        <v>0</v>
      </c>
      <c r="E47" s="467">
        <f t="shared" si="15"/>
        <v>166.05086994400102</v>
      </c>
      <c r="F47" s="467">
        <f t="shared" si="15"/>
        <v>0</v>
      </c>
      <c r="G47" s="467">
        <f t="shared" si="15"/>
        <v>0</v>
      </c>
      <c r="H47" s="467">
        <f t="shared" si="15"/>
        <v>0</v>
      </c>
      <c r="I47" s="467">
        <f t="shared" si="15"/>
        <v>0</v>
      </c>
      <c r="J47" s="467">
        <f t="shared" si="15"/>
        <v>0</v>
      </c>
      <c r="K47" s="467">
        <f t="shared" si="15"/>
        <v>166.05086994400102</v>
      </c>
      <c r="L47" s="467">
        <f t="shared" si="15"/>
        <v>0</v>
      </c>
      <c r="M47" s="467">
        <f t="shared" si="15"/>
        <v>0</v>
      </c>
      <c r="N47" s="467">
        <f t="shared" si="15"/>
        <v>0</v>
      </c>
      <c r="O47" s="164">
        <f t="shared" si="14"/>
        <v>332.10173988800204</v>
      </c>
      <c r="P47" s="625"/>
      <c r="Q47" s="625"/>
      <c r="R47" s="625"/>
      <c r="S47" s="625"/>
      <c r="T47" s="625"/>
      <c r="U47" s="625"/>
      <c r="V47" s="625"/>
      <c r="W47" s="625"/>
      <c r="X47" s="625"/>
    </row>
    <row r="48" spans="1:25" s="29" customFormat="1">
      <c r="A48" s="42"/>
      <c r="B48" s="28" t="s">
        <v>33</v>
      </c>
      <c r="C48" s="376">
        <f>+C49+C50</f>
        <v>0</v>
      </c>
      <c r="D48" s="376">
        <f t="shared" ref="D48:N48" si="16">+D49+D50</f>
        <v>0</v>
      </c>
      <c r="E48" s="376">
        <f t="shared" si="16"/>
        <v>5.0136222803368033</v>
      </c>
      <c r="F48" s="376">
        <f t="shared" si="16"/>
        <v>0</v>
      </c>
      <c r="G48" s="376">
        <f t="shared" si="16"/>
        <v>0</v>
      </c>
      <c r="H48" s="376">
        <f t="shared" si="16"/>
        <v>0</v>
      </c>
      <c r="I48" s="376">
        <f t="shared" si="16"/>
        <v>0</v>
      </c>
      <c r="J48" s="376">
        <f t="shared" si="16"/>
        <v>0</v>
      </c>
      <c r="K48" s="376">
        <f t="shared" si="16"/>
        <v>5.0136222803368033</v>
      </c>
      <c r="L48" s="376">
        <f t="shared" si="16"/>
        <v>0</v>
      </c>
      <c r="M48" s="376">
        <f t="shared" si="16"/>
        <v>0</v>
      </c>
      <c r="N48" s="376">
        <f t="shared" si="16"/>
        <v>0</v>
      </c>
      <c r="O48" s="165">
        <f t="shared" si="14"/>
        <v>10.027244560673607</v>
      </c>
      <c r="P48" s="625"/>
      <c r="Q48" s="625"/>
      <c r="R48" s="625"/>
      <c r="S48" s="625"/>
      <c r="T48" s="625"/>
      <c r="U48" s="625"/>
      <c r="V48" s="625"/>
      <c r="W48" s="625"/>
      <c r="X48" s="625"/>
    </row>
    <row r="49" spans="1:24" s="29" customFormat="1">
      <c r="A49" s="42"/>
      <c r="B49" s="166" t="s">
        <v>325</v>
      </c>
      <c r="C49" s="376">
        <v>0</v>
      </c>
      <c r="D49" s="376">
        <v>0</v>
      </c>
      <c r="E49" s="376">
        <v>4.9939745110710572</v>
      </c>
      <c r="F49" s="376">
        <v>0</v>
      </c>
      <c r="G49" s="376">
        <v>0</v>
      </c>
      <c r="H49" s="376">
        <v>0</v>
      </c>
      <c r="I49" s="376">
        <v>0</v>
      </c>
      <c r="J49" s="376">
        <v>0</v>
      </c>
      <c r="K49" s="376">
        <v>4.9939745110710572</v>
      </c>
      <c r="L49" s="376">
        <v>0</v>
      </c>
      <c r="M49" s="376">
        <v>0</v>
      </c>
      <c r="N49" s="376">
        <v>0</v>
      </c>
      <c r="O49" s="165">
        <f t="shared" si="14"/>
        <v>9.9879490221421143</v>
      </c>
      <c r="P49" s="625"/>
      <c r="Q49" s="625"/>
      <c r="R49" s="625"/>
      <c r="S49" s="625"/>
      <c r="T49" s="625"/>
      <c r="U49" s="625"/>
      <c r="V49" s="625"/>
      <c r="W49" s="625"/>
      <c r="X49" s="625"/>
    </row>
    <row r="50" spans="1:24" s="29" customFormat="1">
      <c r="A50" s="42"/>
      <c r="B50" s="166" t="s">
        <v>326</v>
      </c>
      <c r="C50" s="376">
        <v>0</v>
      </c>
      <c r="D50" s="376">
        <v>0</v>
      </c>
      <c r="E50" s="376">
        <v>1.9647769265745942E-2</v>
      </c>
      <c r="F50" s="376">
        <v>0</v>
      </c>
      <c r="G50" s="376">
        <v>0</v>
      </c>
      <c r="H50" s="376">
        <v>0</v>
      </c>
      <c r="I50" s="376">
        <v>0</v>
      </c>
      <c r="J50" s="376">
        <v>0</v>
      </c>
      <c r="K50" s="376">
        <v>1.9647769265745942E-2</v>
      </c>
      <c r="L50" s="376">
        <v>0</v>
      </c>
      <c r="M50" s="376">
        <v>0</v>
      </c>
      <c r="N50" s="376">
        <v>0</v>
      </c>
      <c r="O50" s="165">
        <f t="shared" si="14"/>
        <v>3.9295538531491883E-2</v>
      </c>
      <c r="P50" s="625"/>
      <c r="Q50" s="625"/>
      <c r="R50" s="625"/>
      <c r="S50" s="625"/>
      <c r="T50" s="625"/>
      <c r="U50" s="625"/>
      <c r="V50" s="625"/>
      <c r="W50" s="625"/>
      <c r="X50" s="625"/>
    </row>
    <row r="51" spans="1:24" s="29" customFormat="1">
      <c r="A51" s="42"/>
      <c r="B51" s="28" t="s">
        <v>34</v>
      </c>
      <c r="C51" s="376">
        <f>+C52+C55</f>
        <v>0</v>
      </c>
      <c r="D51" s="376">
        <f t="shared" ref="D51:N51" si="17">+D52+D55</f>
        <v>0</v>
      </c>
      <c r="E51" s="376">
        <f t="shared" si="17"/>
        <v>83.682886490000001</v>
      </c>
      <c r="F51" s="376">
        <f t="shared" si="17"/>
        <v>0</v>
      </c>
      <c r="G51" s="376">
        <f t="shared" si="17"/>
        <v>0</v>
      </c>
      <c r="H51" s="376">
        <f t="shared" si="17"/>
        <v>0</v>
      </c>
      <c r="I51" s="376">
        <f t="shared" si="17"/>
        <v>0</v>
      </c>
      <c r="J51" s="376">
        <f t="shared" si="17"/>
        <v>0</v>
      </c>
      <c r="K51" s="376">
        <f t="shared" si="17"/>
        <v>83.682886490000001</v>
      </c>
      <c r="L51" s="376">
        <f t="shared" si="17"/>
        <v>0</v>
      </c>
      <c r="M51" s="376">
        <f t="shared" si="17"/>
        <v>0</v>
      </c>
      <c r="N51" s="376">
        <f t="shared" si="17"/>
        <v>0</v>
      </c>
      <c r="O51" s="165">
        <f t="shared" si="14"/>
        <v>167.36577298</v>
      </c>
      <c r="P51" s="625"/>
      <c r="Q51" s="625"/>
      <c r="R51" s="625"/>
      <c r="S51" s="625"/>
      <c r="T51" s="625"/>
      <c r="U51" s="625"/>
      <c r="V51" s="625"/>
      <c r="W51" s="625"/>
      <c r="X51" s="625"/>
    </row>
    <row r="52" spans="1:24" s="29" customFormat="1">
      <c r="A52" s="42"/>
      <c r="B52" s="166" t="s">
        <v>325</v>
      </c>
      <c r="C52" s="376">
        <f>+C53+C54</f>
        <v>0</v>
      </c>
      <c r="D52" s="376">
        <f t="shared" ref="D52:N52" si="18">+D53+D54</f>
        <v>0</v>
      </c>
      <c r="E52" s="376">
        <f t="shared" si="18"/>
        <v>81.578150469999997</v>
      </c>
      <c r="F52" s="376">
        <f t="shared" si="18"/>
        <v>0</v>
      </c>
      <c r="G52" s="376">
        <f t="shared" si="18"/>
        <v>0</v>
      </c>
      <c r="H52" s="376">
        <f t="shared" si="18"/>
        <v>0</v>
      </c>
      <c r="I52" s="376">
        <f t="shared" si="18"/>
        <v>0</v>
      </c>
      <c r="J52" s="376">
        <f t="shared" si="18"/>
        <v>0</v>
      </c>
      <c r="K52" s="376">
        <f t="shared" si="18"/>
        <v>81.578150469999997</v>
      </c>
      <c r="L52" s="376">
        <f t="shared" si="18"/>
        <v>0</v>
      </c>
      <c r="M52" s="376">
        <f t="shared" si="18"/>
        <v>0</v>
      </c>
      <c r="N52" s="376">
        <f t="shared" si="18"/>
        <v>0</v>
      </c>
      <c r="O52" s="165">
        <f t="shared" si="14"/>
        <v>163.15630093999999</v>
      </c>
      <c r="P52" s="625"/>
      <c r="Q52" s="625"/>
      <c r="R52" s="625"/>
      <c r="S52" s="625"/>
      <c r="T52" s="625"/>
      <c r="U52" s="625"/>
      <c r="V52" s="625"/>
      <c r="W52" s="625"/>
      <c r="X52" s="625"/>
    </row>
    <row r="53" spans="1:24" s="29" customFormat="1">
      <c r="A53" s="42"/>
      <c r="B53" s="167" t="s">
        <v>327</v>
      </c>
      <c r="C53" s="376">
        <v>0</v>
      </c>
      <c r="D53" s="376">
        <v>0</v>
      </c>
      <c r="E53" s="376">
        <v>66.208614940000004</v>
      </c>
      <c r="F53" s="376">
        <v>0</v>
      </c>
      <c r="G53" s="376">
        <v>0</v>
      </c>
      <c r="H53" s="376">
        <v>0</v>
      </c>
      <c r="I53" s="376">
        <v>0</v>
      </c>
      <c r="J53" s="376">
        <v>0</v>
      </c>
      <c r="K53" s="376">
        <v>66.208614940000004</v>
      </c>
      <c r="L53" s="376">
        <v>0</v>
      </c>
      <c r="M53" s="376">
        <v>0</v>
      </c>
      <c r="N53" s="376">
        <v>0</v>
      </c>
      <c r="O53" s="165">
        <f t="shared" si="14"/>
        <v>132.41722988000001</v>
      </c>
      <c r="P53" s="625"/>
      <c r="Q53" s="625"/>
      <c r="R53" s="625"/>
      <c r="S53" s="625"/>
      <c r="T53" s="625"/>
      <c r="U53" s="625"/>
      <c r="V53" s="625"/>
      <c r="W53" s="625"/>
      <c r="X53" s="625"/>
    </row>
    <row r="54" spans="1:24" s="29" customFormat="1">
      <c r="A54" s="42"/>
      <c r="B54" s="168" t="s">
        <v>328</v>
      </c>
      <c r="C54" s="376">
        <v>0</v>
      </c>
      <c r="D54" s="376">
        <v>0</v>
      </c>
      <c r="E54" s="376">
        <v>15.369535529999999</v>
      </c>
      <c r="F54" s="376">
        <v>0</v>
      </c>
      <c r="G54" s="376">
        <v>0</v>
      </c>
      <c r="H54" s="376">
        <v>0</v>
      </c>
      <c r="I54" s="376">
        <v>0</v>
      </c>
      <c r="J54" s="376">
        <v>0</v>
      </c>
      <c r="K54" s="376">
        <v>15.369535529999999</v>
      </c>
      <c r="L54" s="376">
        <v>0</v>
      </c>
      <c r="M54" s="376">
        <v>0</v>
      </c>
      <c r="N54" s="376">
        <v>0</v>
      </c>
      <c r="O54" s="165">
        <f t="shared" si="14"/>
        <v>30.739071059999997</v>
      </c>
      <c r="P54" s="625"/>
      <c r="Q54" s="625"/>
      <c r="R54" s="625"/>
      <c r="S54" s="625"/>
      <c r="T54" s="625"/>
      <c r="U54" s="625"/>
      <c r="V54" s="625"/>
      <c r="W54" s="625"/>
      <c r="X54" s="625"/>
    </row>
    <row r="55" spans="1:24" s="29" customFormat="1">
      <c r="A55" s="42"/>
      <c r="B55" s="166" t="s">
        <v>326</v>
      </c>
      <c r="C55" s="376">
        <f>+C56+C57</f>
        <v>0</v>
      </c>
      <c r="D55" s="376">
        <f t="shared" ref="D55:N55" si="19">+D56+D57</f>
        <v>0</v>
      </c>
      <c r="E55" s="376">
        <f t="shared" si="19"/>
        <v>2.1047360199999998</v>
      </c>
      <c r="F55" s="376">
        <f t="shared" si="19"/>
        <v>0</v>
      </c>
      <c r="G55" s="376">
        <f t="shared" si="19"/>
        <v>0</v>
      </c>
      <c r="H55" s="376">
        <f t="shared" si="19"/>
        <v>0</v>
      </c>
      <c r="I55" s="376">
        <f t="shared" si="19"/>
        <v>0</v>
      </c>
      <c r="J55" s="376">
        <f t="shared" si="19"/>
        <v>0</v>
      </c>
      <c r="K55" s="376">
        <f t="shared" si="19"/>
        <v>2.1047360199999998</v>
      </c>
      <c r="L55" s="376">
        <f t="shared" si="19"/>
        <v>0</v>
      </c>
      <c r="M55" s="376">
        <f t="shared" si="19"/>
        <v>0</v>
      </c>
      <c r="N55" s="376">
        <f t="shared" si="19"/>
        <v>0</v>
      </c>
      <c r="O55" s="165">
        <f t="shared" si="14"/>
        <v>4.2094720399999996</v>
      </c>
      <c r="P55" s="625"/>
      <c r="Q55" s="625"/>
      <c r="R55" s="625"/>
      <c r="S55" s="625"/>
      <c r="T55" s="625"/>
      <c r="U55" s="625"/>
      <c r="V55" s="625"/>
      <c r="W55" s="625"/>
      <c r="X55" s="625"/>
    </row>
    <row r="56" spans="1:24" s="29" customFormat="1">
      <c r="A56" s="42"/>
      <c r="B56" s="167" t="s">
        <v>327</v>
      </c>
      <c r="C56" s="376">
        <v>0</v>
      </c>
      <c r="D56" s="376">
        <v>0</v>
      </c>
      <c r="E56" s="376">
        <v>1.2117397400000001</v>
      </c>
      <c r="F56" s="376">
        <v>0</v>
      </c>
      <c r="G56" s="376">
        <v>0</v>
      </c>
      <c r="H56" s="376">
        <v>0</v>
      </c>
      <c r="I56" s="376">
        <v>0</v>
      </c>
      <c r="J56" s="376">
        <v>0</v>
      </c>
      <c r="K56" s="376">
        <v>1.2117397400000001</v>
      </c>
      <c r="L56" s="376">
        <v>0</v>
      </c>
      <c r="M56" s="376">
        <v>0</v>
      </c>
      <c r="N56" s="376">
        <v>0</v>
      </c>
      <c r="O56" s="165">
        <f t="shared" si="14"/>
        <v>2.4234794800000001</v>
      </c>
      <c r="P56" s="625"/>
      <c r="Q56" s="625"/>
      <c r="R56" s="625"/>
      <c r="S56" s="625"/>
      <c r="T56" s="625"/>
      <c r="U56" s="625"/>
      <c r="V56" s="625"/>
      <c r="W56" s="625"/>
      <c r="X56" s="625"/>
    </row>
    <row r="57" spans="1:24" s="29" customFormat="1">
      <c r="A57" s="42"/>
      <c r="B57" s="168" t="s">
        <v>328</v>
      </c>
      <c r="C57" s="376">
        <v>0</v>
      </c>
      <c r="D57" s="376">
        <v>0</v>
      </c>
      <c r="E57" s="376">
        <v>0.89299627999999998</v>
      </c>
      <c r="F57" s="376">
        <v>0</v>
      </c>
      <c r="G57" s="376">
        <v>0</v>
      </c>
      <c r="H57" s="376">
        <v>0</v>
      </c>
      <c r="I57" s="376">
        <v>0</v>
      </c>
      <c r="J57" s="376">
        <v>0</v>
      </c>
      <c r="K57" s="376">
        <v>0.89299627999999998</v>
      </c>
      <c r="L57" s="376">
        <v>0</v>
      </c>
      <c r="M57" s="376">
        <v>0</v>
      </c>
      <c r="N57" s="376">
        <v>0</v>
      </c>
      <c r="O57" s="165">
        <f t="shared" si="14"/>
        <v>1.78599256</v>
      </c>
      <c r="P57" s="625"/>
      <c r="Q57" s="625"/>
      <c r="R57" s="625"/>
      <c r="S57" s="625"/>
      <c r="T57" s="625"/>
      <c r="U57" s="625"/>
      <c r="V57" s="625"/>
      <c r="W57" s="625"/>
      <c r="X57" s="625"/>
    </row>
    <row r="58" spans="1:24" s="29" customFormat="1">
      <c r="A58" s="42"/>
      <c r="B58" s="28" t="s">
        <v>35</v>
      </c>
      <c r="C58" s="376">
        <f>+C59+C60</f>
        <v>0</v>
      </c>
      <c r="D58" s="376">
        <f t="shared" ref="D58:N58" si="20">+D59+D60</f>
        <v>0</v>
      </c>
      <c r="E58" s="376">
        <f t="shared" si="20"/>
        <v>77.005391104326776</v>
      </c>
      <c r="F58" s="376">
        <f t="shared" si="20"/>
        <v>0</v>
      </c>
      <c r="G58" s="376">
        <f t="shared" si="20"/>
        <v>0</v>
      </c>
      <c r="H58" s="376">
        <f t="shared" si="20"/>
        <v>0</v>
      </c>
      <c r="I58" s="376">
        <f t="shared" si="20"/>
        <v>0</v>
      </c>
      <c r="J58" s="376">
        <f t="shared" si="20"/>
        <v>0</v>
      </c>
      <c r="K58" s="376">
        <f t="shared" si="20"/>
        <v>77.005391104326776</v>
      </c>
      <c r="L58" s="376">
        <f t="shared" si="20"/>
        <v>0</v>
      </c>
      <c r="M58" s="376">
        <f t="shared" si="20"/>
        <v>0</v>
      </c>
      <c r="N58" s="376">
        <f t="shared" si="20"/>
        <v>0</v>
      </c>
      <c r="O58" s="165">
        <f t="shared" si="14"/>
        <v>154.01078220865355</v>
      </c>
      <c r="P58" s="625"/>
      <c r="Q58" s="625"/>
      <c r="R58" s="625"/>
      <c r="S58" s="625"/>
      <c r="T58" s="625"/>
      <c r="U58" s="625"/>
      <c r="V58" s="625"/>
      <c r="W58" s="625"/>
      <c r="X58" s="625"/>
    </row>
    <row r="59" spans="1:24" s="29" customFormat="1">
      <c r="A59" s="42"/>
      <c r="B59" s="166" t="s">
        <v>325</v>
      </c>
      <c r="C59" s="376">
        <v>0</v>
      </c>
      <c r="D59" s="376">
        <v>0</v>
      </c>
      <c r="E59" s="376">
        <v>59.8952600273713</v>
      </c>
      <c r="F59" s="376">
        <v>0</v>
      </c>
      <c r="G59" s="376">
        <v>0</v>
      </c>
      <c r="H59" s="376">
        <v>0</v>
      </c>
      <c r="I59" s="376">
        <v>0</v>
      </c>
      <c r="J59" s="376">
        <v>0</v>
      </c>
      <c r="K59" s="376">
        <v>59.8952600273713</v>
      </c>
      <c r="L59" s="376">
        <v>0</v>
      </c>
      <c r="M59" s="376">
        <v>0</v>
      </c>
      <c r="N59" s="376">
        <v>0</v>
      </c>
      <c r="O59" s="165">
        <f t="shared" si="14"/>
        <v>119.7905200547426</v>
      </c>
      <c r="P59" s="625"/>
      <c r="Q59" s="625"/>
      <c r="R59" s="625"/>
      <c r="S59" s="625"/>
      <c r="T59" s="625"/>
      <c r="U59" s="625"/>
      <c r="V59" s="625"/>
      <c r="W59" s="625"/>
      <c r="X59" s="625"/>
    </row>
    <row r="60" spans="1:24" s="29" customFormat="1">
      <c r="A60" s="42"/>
      <c r="B60" s="166" t="s">
        <v>326</v>
      </c>
      <c r="C60" s="376">
        <v>0</v>
      </c>
      <c r="D60" s="376">
        <v>0</v>
      </c>
      <c r="E60" s="376">
        <v>17.110131076955472</v>
      </c>
      <c r="F60" s="376">
        <v>0</v>
      </c>
      <c r="G60" s="376">
        <v>0</v>
      </c>
      <c r="H60" s="376">
        <v>0</v>
      </c>
      <c r="I60" s="376">
        <v>0</v>
      </c>
      <c r="J60" s="376">
        <v>0</v>
      </c>
      <c r="K60" s="376">
        <v>17.110131076955472</v>
      </c>
      <c r="L60" s="376">
        <v>0</v>
      </c>
      <c r="M60" s="376">
        <v>0</v>
      </c>
      <c r="N60" s="376">
        <v>0</v>
      </c>
      <c r="O60" s="165">
        <f t="shared" si="14"/>
        <v>34.220262153910944</v>
      </c>
      <c r="P60" s="625"/>
      <c r="Q60" s="625"/>
      <c r="R60" s="625"/>
      <c r="S60" s="625"/>
      <c r="T60" s="625"/>
      <c r="U60" s="625"/>
      <c r="V60" s="625"/>
      <c r="W60" s="625"/>
      <c r="X60" s="625"/>
    </row>
    <row r="61" spans="1:24" s="29" customFormat="1">
      <c r="A61" s="42"/>
      <c r="B61" s="28" t="s">
        <v>36</v>
      </c>
      <c r="C61" s="376">
        <f>+C62+C63</f>
        <v>0</v>
      </c>
      <c r="D61" s="376">
        <f t="shared" ref="D61:N61" si="21">+D62+D63</f>
        <v>0</v>
      </c>
      <c r="E61" s="376">
        <f t="shared" si="21"/>
        <v>0.34897006933744223</v>
      </c>
      <c r="F61" s="376">
        <f t="shared" si="21"/>
        <v>0</v>
      </c>
      <c r="G61" s="376">
        <f t="shared" si="21"/>
        <v>0</v>
      </c>
      <c r="H61" s="376">
        <f t="shared" si="21"/>
        <v>0</v>
      </c>
      <c r="I61" s="376">
        <f t="shared" si="21"/>
        <v>0</v>
      </c>
      <c r="J61" s="376">
        <f t="shared" si="21"/>
        <v>0</v>
      </c>
      <c r="K61" s="376">
        <f t="shared" si="21"/>
        <v>0.34897006933744223</v>
      </c>
      <c r="L61" s="376">
        <f t="shared" si="21"/>
        <v>0</v>
      </c>
      <c r="M61" s="376">
        <f t="shared" si="21"/>
        <v>0</v>
      </c>
      <c r="N61" s="376">
        <f t="shared" si="21"/>
        <v>0</v>
      </c>
      <c r="O61" s="165">
        <f t="shared" si="14"/>
        <v>0.69794013867488447</v>
      </c>
      <c r="P61" s="625"/>
      <c r="Q61" s="625"/>
      <c r="R61" s="625"/>
      <c r="S61" s="625"/>
      <c r="T61" s="625"/>
      <c r="U61" s="625"/>
      <c r="V61" s="625"/>
      <c r="W61" s="625"/>
      <c r="X61" s="625"/>
    </row>
    <row r="62" spans="1:24" s="29" customFormat="1">
      <c r="A62" s="42"/>
      <c r="B62" s="166" t="s">
        <v>325</v>
      </c>
      <c r="C62" s="376">
        <v>0</v>
      </c>
      <c r="D62" s="376">
        <v>0</v>
      </c>
      <c r="E62" s="376">
        <v>0.33252394067796609</v>
      </c>
      <c r="F62" s="376">
        <v>0</v>
      </c>
      <c r="G62" s="376">
        <v>0</v>
      </c>
      <c r="H62" s="376">
        <v>0</v>
      </c>
      <c r="I62" s="376">
        <v>0</v>
      </c>
      <c r="J62" s="376">
        <v>0</v>
      </c>
      <c r="K62" s="376">
        <v>0.33252394067796609</v>
      </c>
      <c r="L62" s="376">
        <v>0</v>
      </c>
      <c r="M62" s="376">
        <v>0</v>
      </c>
      <c r="N62" s="376">
        <v>0</v>
      </c>
      <c r="O62" s="165">
        <f t="shared" si="14"/>
        <v>0.66504788135593218</v>
      </c>
      <c r="P62" s="625"/>
      <c r="Q62" s="625"/>
      <c r="R62" s="625"/>
      <c r="S62" s="625"/>
      <c r="T62" s="625"/>
      <c r="U62" s="625"/>
      <c r="V62" s="625"/>
      <c r="W62" s="625"/>
      <c r="X62" s="625"/>
    </row>
    <row r="63" spans="1:24" s="29" customFormat="1">
      <c r="A63" s="42"/>
      <c r="B63" s="166" t="s">
        <v>326</v>
      </c>
      <c r="C63" s="376">
        <v>0</v>
      </c>
      <c r="D63" s="376">
        <v>0</v>
      </c>
      <c r="E63" s="376">
        <v>1.6446128659476117E-2</v>
      </c>
      <c r="F63" s="376">
        <v>0</v>
      </c>
      <c r="G63" s="376">
        <v>0</v>
      </c>
      <c r="H63" s="376">
        <v>0</v>
      </c>
      <c r="I63" s="376">
        <v>0</v>
      </c>
      <c r="J63" s="376">
        <v>0</v>
      </c>
      <c r="K63" s="376">
        <v>1.6446128659476117E-2</v>
      </c>
      <c r="L63" s="376">
        <v>0</v>
      </c>
      <c r="M63" s="376">
        <v>0</v>
      </c>
      <c r="N63" s="376">
        <v>0</v>
      </c>
      <c r="O63" s="165">
        <f t="shared" si="14"/>
        <v>3.2892257318952234E-2</v>
      </c>
      <c r="P63" s="625"/>
      <c r="Q63" s="625"/>
      <c r="R63" s="625"/>
      <c r="S63" s="625"/>
      <c r="T63" s="625"/>
      <c r="U63" s="625"/>
      <c r="V63" s="625"/>
      <c r="W63" s="625"/>
      <c r="X63" s="625"/>
    </row>
    <row r="64" spans="1:24" s="29" customFormat="1">
      <c r="A64" s="42"/>
      <c r="B64" s="163" t="s">
        <v>113</v>
      </c>
      <c r="C64" s="467">
        <f>+C65+C68+C75+C78</f>
        <v>0</v>
      </c>
      <c r="D64" s="467">
        <f t="shared" ref="D64:N64" si="22">+D65+D68+D75+D78</f>
        <v>0</v>
      </c>
      <c r="E64" s="467">
        <f t="shared" si="22"/>
        <v>0</v>
      </c>
      <c r="F64" s="467">
        <f t="shared" si="22"/>
        <v>0</v>
      </c>
      <c r="G64" s="467">
        <f t="shared" si="22"/>
        <v>0</v>
      </c>
      <c r="H64" s="467">
        <f t="shared" si="22"/>
        <v>878.79873148438219</v>
      </c>
      <c r="I64" s="467">
        <f t="shared" si="22"/>
        <v>0</v>
      </c>
      <c r="J64" s="467">
        <f t="shared" si="22"/>
        <v>0</v>
      </c>
      <c r="K64" s="467">
        <f t="shared" si="22"/>
        <v>0</v>
      </c>
      <c r="L64" s="467">
        <f t="shared" si="22"/>
        <v>0</v>
      </c>
      <c r="M64" s="467">
        <f t="shared" si="22"/>
        <v>0</v>
      </c>
      <c r="N64" s="467">
        <f t="shared" si="22"/>
        <v>878.79873148438219</v>
      </c>
      <c r="O64" s="164">
        <f t="shared" si="14"/>
        <v>1757.5974629687644</v>
      </c>
      <c r="P64" s="625"/>
      <c r="Q64" s="625"/>
      <c r="R64" s="625"/>
      <c r="S64" s="625"/>
      <c r="T64" s="625"/>
      <c r="U64" s="625"/>
      <c r="V64" s="625"/>
      <c r="W64" s="625"/>
      <c r="X64" s="625"/>
    </row>
    <row r="65" spans="1:24" s="29" customFormat="1">
      <c r="A65" s="42"/>
      <c r="B65" s="28" t="s">
        <v>37</v>
      </c>
      <c r="C65" s="376">
        <f>+C66+C67</f>
        <v>0</v>
      </c>
      <c r="D65" s="376">
        <f t="shared" ref="D65:N65" si="23">+D66+D67</f>
        <v>0</v>
      </c>
      <c r="E65" s="376">
        <f t="shared" si="23"/>
        <v>0</v>
      </c>
      <c r="F65" s="376">
        <f t="shared" si="23"/>
        <v>0</v>
      </c>
      <c r="G65" s="376">
        <f t="shared" si="23"/>
        <v>0</v>
      </c>
      <c r="H65" s="376">
        <f t="shared" si="23"/>
        <v>116.1785531050989</v>
      </c>
      <c r="I65" s="376">
        <f t="shared" si="23"/>
        <v>0</v>
      </c>
      <c r="J65" s="376">
        <f t="shared" si="23"/>
        <v>0</v>
      </c>
      <c r="K65" s="376">
        <f t="shared" si="23"/>
        <v>0</v>
      </c>
      <c r="L65" s="376">
        <f t="shared" si="23"/>
        <v>0</v>
      </c>
      <c r="M65" s="376">
        <f t="shared" si="23"/>
        <v>0</v>
      </c>
      <c r="N65" s="376">
        <f t="shared" si="23"/>
        <v>116.1785531050989</v>
      </c>
      <c r="O65" s="165">
        <f t="shared" si="14"/>
        <v>232.3571062101978</v>
      </c>
      <c r="P65" s="625"/>
      <c r="Q65" s="625"/>
      <c r="R65" s="625"/>
      <c r="S65" s="625"/>
      <c r="T65" s="625"/>
      <c r="U65" s="625"/>
      <c r="V65" s="625"/>
      <c r="W65" s="625"/>
      <c r="X65" s="625"/>
    </row>
    <row r="66" spans="1:24" s="29" customFormat="1">
      <c r="A66" s="42"/>
      <c r="B66" s="166" t="s">
        <v>325</v>
      </c>
      <c r="C66" s="376">
        <v>0</v>
      </c>
      <c r="D66" s="376">
        <v>0</v>
      </c>
      <c r="E66" s="376">
        <v>0</v>
      </c>
      <c r="F66" s="376">
        <v>0</v>
      </c>
      <c r="G66" s="376">
        <v>0</v>
      </c>
      <c r="H66" s="376">
        <v>114.80266802874515</v>
      </c>
      <c r="I66" s="376">
        <v>0</v>
      </c>
      <c r="J66" s="376">
        <v>0</v>
      </c>
      <c r="K66" s="376">
        <v>0</v>
      </c>
      <c r="L66" s="376">
        <v>0</v>
      </c>
      <c r="M66" s="376">
        <v>0</v>
      </c>
      <c r="N66" s="376">
        <v>114.80266802874515</v>
      </c>
      <c r="O66" s="165">
        <f t="shared" si="14"/>
        <v>229.60533605749029</v>
      </c>
      <c r="P66" s="625"/>
      <c r="Q66" s="625"/>
      <c r="R66" s="625"/>
      <c r="S66" s="625"/>
      <c r="T66" s="625"/>
      <c r="U66" s="625"/>
      <c r="V66" s="625"/>
      <c r="W66" s="625"/>
      <c r="X66" s="625"/>
    </row>
    <row r="67" spans="1:24" s="29" customFormat="1">
      <c r="A67" s="42"/>
      <c r="B67" s="166" t="s">
        <v>326</v>
      </c>
      <c r="C67" s="376">
        <v>0</v>
      </c>
      <c r="D67" s="376">
        <v>0</v>
      </c>
      <c r="E67" s="376">
        <v>0</v>
      </c>
      <c r="F67" s="376">
        <v>0</v>
      </c>
      <c r="G67" s="376">
        <v>0</v>
      </c>
      <c r="H67" s="376">
        <v>1.3758850763537596</v>
      </c>
      <c r="I67" s="376">
        <v>0</v>
      </c>
      <c r="J67" s="376">
        <v>0</v>
      </c>
      <c r="K67" s="376">
        <v>0</v>
      </c>
      <c r="L67" s="376">
        <v>0</v>
      </c>
      <c r="M67" s="376">
        <v>0</v>
      </c>
      <c r="N67" s="376">
        <v>1.3758850763537596</v>
      </c>
      <c r="O67" s="165">
        <f t="shared" si="14"/>
        <v>2.7517701527075191</v>
      </c>
      <c r="P67" s="625"/>
      <c r="Q67" s="625"/>
      <c r="R67" s="625"/>
      <c r="S67" s="625"/>
      <c r="T67" s="625"/>
      <c r="U67" s="625"/>
      <c r="V67" s="625"/>
      <c r="W67" s="625"/>
      <c r="X67" s="625"/>
    </row>
    <row r="68" spans="1:24" s="29" customFormat="1">
      <c r="A68" s="42"/>
      <c r="B68" s="28" t="s">
        <v>38</v>
      </c>
      <c r="C68" s="376">
        <f>+C69+C72</f>
        <v>0</v>
      </c>
      <c r="D68" s="376">
        <f t="shared" ref="D68:N68" si="24">+D69+D72</f>
        <v>0</v>
      </c>
      <c r="E68" s="376">
        <f t="shared" si="24"/>
        <v>0</v>
      </c>
      <c r="F68" s="376">
        <f t="shared" si="24"/>
        <v>0</v>
      </c>
      <c r="G68" s="376">
        <f t="shared" si="24"/>
        <v>0</v>
      </c>
      <c r="H68" s="376">
        <f t="shared" si="24"/>
        <v>523.03468295999994</v>
      </c>
      <c r="I68" s="376">
        <f t="shared" si="24"/>
        <v>0</v>
      </c>
      <c r="J68" s="376">
        <f t="shared" si="24"/>
        <v>0</v>
      </c>
      <c r="K68" s="376">
        <f t="shared" si="24"/>
        <v>0</v>
      </c>
      <c r="L68" s="376">
        <f t="shared" si="24"/>
        <v>0</v>
      </c>
      <c r="M68" s="376">
        <f t="shared" si="24"/>
        <v>0</v>
      </c>
      <c r="N68" s="376">
        <f t="shared" si="24"/>
        <v>523.03468295999994</v>
      </c>
      <c r="O68" s="165">
        <f t="shared" si="14"/>
        <v>1046.0693659199999</v>
      </c>
      <c r="P68" s="625"/>
      <c r="Q68" s="625"/>
      <c r="R68" s="625"/>
      <c r="S68" s="625"/>
      <c r="T68" s="625"/>
      <c r="U68" s="625"/>
      <c r="V68" s="625"/>
      <c r="W68" s="625"/>
      <c r="X68" s="625"/>
    </row>
    <row r="69" spans="1:24" s="29" customFormat="1">
      <c r="A69" s="42"/>
      <c r="B69" s="166" t="s">
        <v>325</v>
      </c>
      <c r="C69" s="376">
        <f>+C70+C71</f>
        <v>0</v>
      </c>
      <c r="D69" s="376">
        <f t="shared" ref="D69:N69" si="25">+D70+D71</f>
        <v>0</v>
      </c>
      <c r="E69" s="376">
        <f t="shared" si="25"/>
        <v>0</v>
      </c>
      <c r="F69" s="376">
        <f t="shared" si="25"/>
        <v>0</v>
      </c>
      <c r="G69" s="376">
        <f t="shared" si="25"/>
        <v>0</v>
      </c>
      <c r="H69" s="376">
        <f t="shared" si="25"/>
        <v>461.42802447999998</v>
      </c>
      <c r="I69" s="376">
        <f t="shared" si="25"/>
        <v>0</v>
      </c>
      <c r="J69" s="376">
        <f t="shared" si="25"/>
        <v>0</v>
      </c>
      <c r="K69" s="376">
        <f t="shared" si="25"/>
        <v>0</v>
      </c>
      <c r="L69" s="376">
        <f t="shared" si="25"/>
        <v>0</v>
      </c>
      <c r="M69" s="376">
        <f t="shared" si="25"/>
        <v>0</v>
      </c>
      <c r="N69" s="376">
        <f t="shared" si="25"/>
        <v>461.42802447999998</v>
      </c>
      <c r="O69" s="165">
        <f t="shared" si="14"/>
        <v>922.85604895999995</v>
      </c>
      <c r="P69" s="625"/>
      <c r="Q69" s="625"/>
      <c r="R69" s="625"/>
      <c r="S69" s="625"/>
      <c r="T69" s="625"/>
      <c r="U69" s="625"/>
      <c r="V69" s="625"/>
      <c r="W69" s="625"/>
      <c r="X69" s="625"/>
    </row>
    <row r="70" spans="1:24" s="29" customFormat="1">
      <c r="A70" s="42"/>
      <c r="B70" s="167" t="s">
        <v>327</v>
      </c>
      <c r="C70" s="376">
        <v>0</v>
      </c>
      <c r="D70" s="376">
        <v>0</v>
      </c>
      <c r="E70" s="376">
        <v>0</v>
      </c>
      <c r="F70" s="376">
        <v>0</v>
      </c>
      <c r="G70" s="376">
        <v>0</v>
      </c>
      <c r="H70" s="376">
        <v>176.94758834000001</v>
      </c>
      <c r="I70" s="376">
        <v>0</v>
      </c>
      <c r="J70" s="376">
        <v>0</v>
      </c>
      <c r="K70" s="376">
        <v>0</v>
      </c>
      <c r="L70" s="376">
        <v>0</v>
      </c>
      <c r="M70" s="376">
        <v>0</v>
      </c>
      <c r="N70" s="376">
        <v>176.94758834000001</v>
      </c>
      <c r="O70" s="165">
        <f t="shared" si="14"/>
        <v>353.89517668000002</v>
      </c>
      <c r="P70" s="625"/>
      <c r="Q70" s="625"/>
      <c r="R70" s="625"/>
      <c r="S70" s="625"/>
      <c r="T70" s="625"/>
      <c r="U70" s="625"/>
      <c r="V70" s="625"/>
      <c r="W70" s="625"/>
      <c r="X70" s="625"/>
    </row>
    <row r="71" spans="1:24" s="29" customFormat="1">
      <c r="A71" s="42"/>
      <c r="B71" s="168" t="s">
        <v>328</v>
      </c>
      <c r="C71" s="376">
        <v>0</v>
      </c>
      <c r="D71" s="376">
        <v>0</v>
      </c>
      <c r="E71" s="376">
        <v>0</v>
      </c>
      <c r="F71" s="376">
        <v>0</v>
      </c>
      <c r="G71" s="376">
        <v>0</v>
      </c>
      <c r="H71" s="376">
        <v>284.48043613999999</v>
      </c>
      <c r="I71" s="376">
        <v>0</v>
      </c>
      <c r="J71" s="376">
        <v>0</v>
      </c>
      <c r="K71" s="376">
        <v>0</v>
      </c>
      <c r="L71" s="376">
        <v>0</v>
      </c>
      <c r="M71" s="376">
        <v>0</v>
      </c>
      <c r="N71" s="376">
        <v>284.48043613999999</v>
      </c>
      <c r="O71" s="165">
        <f t="shared" si="14"/>
        <v>568.96087227999999</v>
      </c>
      <c r="P71" s="625"/>
      <c r="Q71" s="625"/>
      <c r="R71" s="625"/>
      <c r="S71" s="625"/>
      <c r="T71" s="625"/>
      <c r="U71" s="625"/>
      <c r="V71" s="625"/>
      <c r="W71" s="625"/>
      <c r="X71" s="625"/>
    </row>
    <row r="72" spans="1:24" s="29" customFormat="1">
      <c r="A72" s="42"/>
      <c r="B72" s="166" t="s">
        <v>326</v>
      </c>
      <c r="C72" s="376">
        <f>+C73+C74</f>
        <v>0</v>
      </c>
      <c r="D72" s="376">
        <f t="shared" ref="D72:N72" si="26">+D73+D74</f>
        <v>0</v>
      </c>
      <c r="E72" s="376">
        <f t="shared" si="26"/>
        <v>0</v>
      </c>
      <c r="F72" s="376">
        <f t="shared" si="26"/>
        <v>0</v>
      </c>
      <c r="G72" s="376">
        <f t="shared" si="26"/>
        <v>0</v>
      </c>
      <c r="H72" s="376">
        <f t="shared" si="26"/>
        <v>61.60665848</v>
      </c>
      <c r="I72" s="376">
        <f t="shared" si="26"/>
        <v>0</v>
      </c>
      <c r="J72" s="376">
        <f t="shared" si="26"/>
        <v>0</v>
      </c>
      <c r="K72" s="376">
        <f t="shared" si="26"/>
        <v>0</v>
      </c>
      <c r="L72" s="376">
        <f t="shared" si="26"/>
        <v>0</v>
      </c>
      <c r="M72" s="376">
        <f t="shared" si="26"/>
        <v>0</v>
      </c>
      <c r="N72" s="376">
        <f t="shared" si="26"/>
        <v>61.60665848</v>
      </c>
      <c r="O72" s="165">
        <f t="shared" si="14"/>
        <v>123.21331696</v>
      </c>
      <c r="P72" s="625"/>
      <c r="Q72" s="625"/>
      <c r="R72" s="625"/>
      <c r="S72" s="625"/>
      <c r="T72" s="625"/>
      <c r="U72" s="625"/>
      <c r="V72" s="625"/>
      <c r="W72" s="625"/>
      <c r="X72" s="625"/>
    </row>
    <row r="73" spans="1:24" s="29" customFormat="1">
      <c r="A73" s="42"/>
      <c r="B73" s="167" t="s">
        <v>327</v>
      </c>
      <c r="C73" s="376">
        <v>0</v>
      </c>
      <c r="D73" s="376">
        <v>0</v>
      </c>
      <c r="E73" s="376">
        <v>0</v>
      </c>
      <c r="F73" s="376">
        <v>0</v>
      </c>
      <c r="G73" s="376">
        <v>0</v>
      </c>
      <c r="H73" s="376">
        <v>53.975224019999999</v>
      </c>
      <c r="I73" s="376">
        <v>0</v>
      </c>
      <c r="J73" s="376">
        <v>0</v>
      </c>
      <c r="K73" s="376">
        <v>0</v>
      </c>
      <c r="L73" s="376">
        <v>0</v>
      </c>
      <c r="M73" s="376">
        <v>0</v>
      </c>
      <c r="N73" s="376">
        <v>53.975224019999999</v>
      </c>
      <c r="O73" s="165">
        <f t="shared" si="14"/>
        <v>107.95044804</v>
      </c>
      <c r="P73" s="625"/>
      <c r="Q73" s="625"/>
      <c r="R73" s="625"/>
      <c r="S73" s="625"/>
      <c r="T73" s="625"/>
      <c r="U73" s="625"/>
      <c r="V73" s="625"/>
      <c r="W73" s="625"/>
      <c r="X73" s="625"/>
    </row>
    <row r="74" spans="1:24" s="29" customFormat="1">
      <c r="A74" s="42"/>
      <c r="B74" s="168" t="s">
        <v>328</v>
      </c>
      <c r="C74" s="376">
        <v>0</v>
      </c>
      <c r="D74" s="376">
        <v>0</v>
      </c>
      <c r="E74" s="376">
        <v>0</v>
      </c>
      <c r="F74" s="376">
        <v>0</v>
      </c>
      <c r="G74" s="376">
        <v>0</v>
      </c>
      <c r="H74" s="376">
        <v>7.6314344600000004</v>
      </c>
      <c r="I74" s="376">
        <v>0</v>
      </c>
      <c r="J74" s="376">
        <v>0</v>
      </c>
      <c r="K74" s="376">
        <v>0</v>
      </c>
      <c r="L74" s="376">
        <v>0</v>
      </c>
      <c r="M74" s="376">
        <v>0</v>
      </c>
      <c r="N74" s="376">
        <v>7.6314344600000004</v>
      </c>
      <c r="O74" s="165">
        <f t="shared" si="14"/>
        <v>15.262868920000001</v>
      </c>
      <c r="P74" s="625"/>
      <c r="Q74" s="625"/>
      <c r="R74" s="625"/>
      <c r="S74" s="625"/>
      <c r="T74" s="625"/>
      <c r="U74" s="625"/>
      <c r="V74" s="625"/>
      <c r="W74" s="625"/>
      <c r="X74" s="625"/>
    </row>
    <row r="75" spans="1:24" s="29" customFormat="1">
      <c r="A75" s="42"/>
      <c r="B75" s="28" t="s">
        <v>39</v>
      </c>
      <c r="C75" s="376">
        <f>+C76+C77</f>
        <v>0</v>
      </c>
      <c r="D75" s="376">
        <f t="shared" ref="D75:N75" si="27">+D76+D77</f>
        <v>0</v>
      </c>
      <c r="E75" s="376">
        <f t="shared" si="27"/>
        <v>0</v>
      </c>
      <c r="F75" s="376">
        <f t="shared" si="27"/>
        <v>0</v>
      </c>
      <c r="G75" s="376">
        <f t="shared" si="27"/>
        <v>0</v>
      </c>
      <c r="H75" s="376">
        <f t="shared" si="27"/>
        <v>237.76471747552375</v>
      </c>
      <c r="I75" s="376">
        <f t="shared" si="27"/>
        <v>0</v>
      </c>
      <c r="J75" s="376">
        <f t="shared" si="27"/>
        <v>0</v>
      </c>
      <c r="K75" s="376">
        <f t="shared" si="27"/>
        <v>0</v>
      </c>
      <c r="L75" s="376">
        <f t="shared" si="27"/>
        <v>0</v>
      </c>
      <c r="M75" s="376">
        <f t="shared" si="27"/>
        <v>0</v>
      </c>
      <c r="N75" s="376">
        <f t="shared" si="27"/>
        <v>237.76471747552375</v>
      </c>
      <c r="O75" s="165">
        <f t="shared" si="14"/>
        <v>475.52943495104751</v>
      </c>
      <c r="P75" s="625"/>
      <c r="Q75" s="625"/>
      <c r="R75" s="625"/>
      <c r="S75" s="625"/>
      <c r="T75" s="625"/>
      <c r="U75" s="625"/>
      <c r="V75" s="625"/>
      <c r="W75" s="625"/>
      <c r="X75" s="625"/>
    </row>
    <row r="76" spans="1:24" s="29" customFormat="1">
      <c r="A76" s="42"/>
      <c r="B76" s="166" t="s">
        <v>325</v>
      </c>
      <c r="C76" s="376">
        <v>0</v>
      </c>
      <c r="D76" s="376">
        <v>0</v>
      </c>
      <c r="E76" s="376">
        <v>0</v>
      </c>
      <c r="F76" s="376">
        <v>0</v>
      </c>
      <c r="G76" s="376">
        <v>0</v>
      </c>
      <c r="H76" s="376">
        <v>128.21258322981367</v>
      </c>
      <c r="I76" s="376">
        <v>0</v>
      </c>
      <c r="J76" s="376">
        <v>0</v>
      </c>
      <c r="K76" s="376">
        <v>0</v>
      </c>
      <c r="L76" s="376">
        <v>0</v>
      </c>
      <c r="M76" s="376">
        <v>0</v>
      </c>
      <c r="N76" s="376">
        <v>128.21258322981367</v>
      </c>
      <c r="O76" s="165">
        <f t="shared" si="14"/>
        <v>256.42516645962735</v>
      </c>
      <c r="P76" s="625"/>
      <c r="Q76" s="625"/>
      <c r="R76" s="625"/>
      <c r="S76" s="625"/>
      <c r="T76" s="625"/>
      <c r="U76" s="625"/>
      <c r="V76" s="625"/>
      <c r="W76" s="625"/>
      <c r="X76" s="625"/>
    </row>
    <row r="77" spans="1:24" s="29" customFormat="1">
      <c r="A77" s="42"/>
      <c r="B77" s="166" t="s">
        <v>326</v>
      </c>
      <c r="C77" s="376">
        <v>0</v>
      </c>
      <c r="D77" s="376">
        <v>0</v>
      </c>
      <c r="E77" s="376">
        <v>0</v>
      </c>
      <c r="F77" s="376">
        <v>0</v>
      </c>
      <c r="G77" s="376">
        <v>0</v>
      </c>
      <c r="H77" s="376">
        <v>109.55213424571008</v>
      </c>
      <c r="I77" s="376">
        <v>0</v>
      </c>
      <c r="J77" s="376">
        <v>0</v>
      </c>
      <c r="K77" s="376">
        <v>0</v>
      </c>
      <c r="L77" s="376">
        <v>0</v>
      </c>
      <c r="M77" s="376">
        <v>0</v>
      </c>
      <c r="N77" s="376">
        <v>109.55213424571008</v>
      </c>
      <c r="O77" s="165">
        <f t="shared" si="14"/>
        <v>219.10426849142016</v>
      </c>
      <c r="P77" s="625"/>
      <c r="Q77" s="625"/>
      <c r="R77" s="625"/>
      <c r="S77" s="625"/>
      <c r="T77" s="625"/>
      <c r="U77" s="625"/>
      <c r="V77" s="625"/>
      <c r="W77" s="625"/>
      <c r="X77" s="625"/>
    </row>
    <row r="78" spans="1:24" s="29" customFormat="1">
      <c r="A78" s="42"/>
      <c r="B78" s="28" t="s">
        <v>40</v>
      </c>
      <c r="C78" s="376">
        <f>+C79+C80</f>
        <v>0</v>
      </c>
      <c r="D78" s="376">
        <f t="shared" ref="D78:N78" si="28">+D79+D80</f>
        <v>0</v>
      </c>
      <c r="E78" s="376">
        <f t="shared" si="28"/>
        <v>0</v>
      </c>
      <c r="F78" s="376">
        <f t="shared" si="28"/>
        <v>0</v>
      </c>
      <c r="G78" s="376">
        <f t="shared" si="28"/>
        <v>0</v>
      </c>
      <c r="H78" s="376">
        <f t="shared" si="28"/>
        <v>1.8207779437596303</v>
      </c>
      <c r="I78" s="376">
        <f t="shared" si="28"/>
        <v>0</v>
      </c>
      <c r="J78" s="376">
        <f t="shared" si="28"/>
        <v>0</v>
      </c>
      <c r="K78" s="376">
        <f t="shared" si="28"/>
        <v>0</v>
      </c>
      <c r="L78" s="376">
        <f t="shared" si="28"/>
        <v>0</v>
      </c>
      <c r="M78" s="376">
        <f t="shared" si="28"/>
        <v>0</v>
      </c>
      <c r="N78" s="376">
        <f t="shared" si="28"/>
        <v>1.8207779437596303</v>
      </c>
      <c r="O78" s="165">
        <f t="shared" si="14"/>
        <v>3.6415558875192606</v>
      </c>
      <c r="P78" s="625"/>
      <c r="Q78" s="625"/>
      <c r="R78" s="625"/>
      <c r="S78" s="625"/>
      <c r="T78" s="625"/>
      <c r="U78" s="625"/>
      <c r="V78" s="625"/>
      <c r="W78" s="625"/>
      <c r="X78" s="625"/>
    </row>
    <row r="79" spans="1:24" s="29" customFormat="1">
      <c r="A79" s="42"/>
      <c r="B79" s="166" t="s">
        <v>325</v>
      </c>
      <c r="C79" s="376">
        <v>0</v>
      </c>
      <c r="D79" s="376">
        <v>0</v>
      </c>
      <c r="E79" s="376">
        <v>0</v>
      </c>
      <c r="F79" s="376">
        <v>0</v>
      </c>
      <c r="G79" s="376">
        <v>0</v>
      </c>
      <c r="H79" s="376">
        <v>1.2562748133025168</v>
      </c>
      <c r="I79" s="376">
        <v>0</v>
      </c>
      <c r="J79" s="376">
        <v>0</v>
      </c>
      <c r="K79" s="376">
        <v>0</v>
      </c>
      <c r="L79" s="376">
        <v>0</v>
      </c>
      <c r="M79" s="376">
        <v>0</v>
      </c>
      <c r="N79" s="376">
        <v>1.2562748133025168</v>
      </c>
      <c r="O79" s="165">
        <f t="shared" si="14"/>
        <v>2.5125496266050336</v>
      </c>
      <c r="P79" s="625"/>
      <c r="Q79" s="625"/>
      <c r="R79" s="625"/>
      <c r="S79" s="625"/>
      <c r="T79" s="625"/>
      <c r="U79" s="625"/>
      <c r="V79" s="625"/>
      <c r="W79" s="625"/>
      <c r="X79" s="625"/>
    </row>
    <row r="80" spans="1:24" s="29" customFormat="1">
      <c r="A80" s="42"/>
      <c r="B80" s="166" t="s">
        <v>326</v>
      </c>
      <c r="C80" s="376">
        <v>0</v>
      </c>
      <c r="D80" s="376">
        <v>0</v>
      </c>
      <c r="E80" s="376">
        <v>0</v>
      </c>
      <c r="F80" s="376">
        <v>0</v>
      </c>
      <c r="G80" s="376">
        <v>0</v>
      </c>
      <c r="H80" s="376">
        <v>0.56450313045711353</v>
      </c>
      <c r="I80" s="376">
        <v>0</v>
      </c>
      <c r="J80" s="376">
        <v>0</v>
      </c>
      <c r="K80" s="376">
        <v>0</v>
      </c>
      <c r="L80" s="376">
        <v>0</v>
      </c>
      <c r="M80" s="376">
        <v>0</v>
      </c>
      <c r="N80" s="376">
        <v>0.56450313045711353</v>
      </c>
      <c r="O80" s="165">
        <f t="shared" si="14"/>
        <v>1.1290062609142271</v>
      </c>
      <c r="P80" s="625"/>
      <c r="Q80" s="625"/>
      <c r="R80" s="625"/>
      <c r="S80" s="625"/>
      <c r="T80" s="625"/>
      <c r="U80" s="625"/>
      <c r="V80" s="625"/>
      <c r="W80" s="625"/>
      <c r="X80" s="625"/>
    </row>
    <row r="81" spans="1:24" s="29" customFormat="1">
      <c r="A81" s="42"/>
      <c r="B81" s="199" t="s">
        <v>41</v>
      </c>
      <c r="C81" s="745">
        <v>0</v>
      </c>
      <c r="D81" s="745">
        <v>0</v>
      </c>
      <c r="E81" s="745">
        <v>0</v>
      </c>
      <c r="F81" s="745">
        <v>0</v>
      </c>
      <c r="G81" s="745">
        <v>0</v>
      </c>
      <c r="H81" s="745">
        <v>159.47832334063551</v>
      </c>
      <c r="I81" s="745">
        <v>0</v>
      </c>
      <c r="J81" s="745">
        <v>0</v>
      </c>
      <c r="K81" s="745">
        <v>0</v>
      </c>
      <c r="L81" s="745">
        <v>0</v>
      </c>
      <c r="M81" s="745">
        <v>0</v>
      </c>
      <c r="N81" s="745">
        <v>159.47832334063551</v>
      </c>
      <c r="O81" s="760">
        <f t="shared" si="14"/>
        <v>318.95664668127102</v>
      </c>
      <c r="P81" s="625"/>
      <c r="Q81" s="625"/>
      <c r="R81" s="625"/>
      <c r="S81" s="625"/>
      <c r="T81" s="625"/>
      <c r="U81" s="625"/>
      <c r="V81" s="625"/>
      <c r="W81" s="625"/>
      <c r="X81" s="625"/>
    </row>
    <row r="82" spans="1:24" s="29" customFormat="1">
      <c r="A82" s="42"/>
      <c r="B82" s="199" t="s">
        <v>42</v>
      </c>
      <c r="C82" s="747">
        <v>0</v>
      </c>
      <c r="D82" s="747">
        <v>0</v>
      </c>
      <c r="E82" s="747">
        <v>0</v>
      </c>
      <c r="F82" s="747">
        <v>0</v>
      </c>
      <c r="G82" s="747">
        <v>0</v>
      </c>
      <c r="H82" s="747">
        <v>42.253021079999996</v>
      </c>
      <c r="I82" s="747">
        <v>0</v>
      </c>
      <c r="J82" s="747">
        <v>0</v>
      </c>
      <c r="K82" s="747">
        <v>0</v>
      </c>
      <c r="L82" s="747">
        <v>0</v>
      </c>
      <c r="M82" s="747">
        <v>0</v>
      </c>
      <c r="N82" s="747">
        <v>0</v>
      </c>
      <c r="O82" s="761">
        <f t="shared" si="14"/>
        <v>42.253021079999996</v>
      </c>
      <c r="P82" s="625"/>
      <c r="Q82" s="625"/>
      <c r="R82" s="625"/>
      <c r="S82" s="625"/>
      <c r="T82" s="625"/>
      <c r="U82" s="625"/>
      <c r="V82" s="625"/>
      <c r="W82" s="625"/>
      <c r="X82" s="625"/>
    </row>
    <row r="83" spans="1:24" s="29" customFormat="1">
      <c r="A83" s="42"/>
      <c r="B83" s="198" t="s">
        <v>726</v>
      </c>
      <c r="C83" s="749">
        <v>0</v>
      </c>
      <c r="D83" s="749">
        <v>0</v>
      </c>
      <c r="E83" s="749">
        <v>0</v>
      </c>
      <c r="F83" s="749">
        <v>85.9375</v>
      </c>
      <c r="G83" s="749">
        <v>0</v>
      </c>
      <c r="H83" s="749">
        <v>0</v>
      </c>
      <c r="I83" s="749">
        <v>0</v>
      </c>
      <c r="J83" s="749">
        <v>0</v>
      </c>
      <c r="K83" s="749">
        <v>0</v>
      </c>
      <c r="L83" s="749">
        <v>85.9375</v>
      </c>
      <c r="M83" s="749">
        <v>0</v>
      </c>
      <c r="N83" s="749">
        <v>0</v>
      </c>
      <c r="O83" s="670">
        <f t="shared" si="14"/>
        <v>171.875</v>
      </c>
      <c r="P83" s="625"/>
      <c r="Q83" s="625"/>
      <c r="R83" s="625"/>
      <c r="S83" s="625"/>
      <c r="T83" s="625"/>
      <c r="U83" s="625"/>
      <c r="V83" s="625"/>
      <c r="W83" s="625"/>
      <c r="X83" s="625"/>
    </row>
    <row r="84" spans="1:24" s="29" customFormat="1">
      <c r="A84" s="42"/>
      <c r="B84" s="198" t="s">
        <v>750</v>
      </c>
      <c r="C84" s="749">
        <v>33.125</v>
      </c>
      <c r="D84" s="749">
        <v>0</v>
      </c>
      <c r="E84" s="749">
        <v>0</v>
      </c>
      <c r="F84" s="749">
        <v>0</v>
      </c>
      <c r="G84" s="749">
        <v>0</v>
      </c>
      <c r="H84" s="749">
        <v>0</v>
      </c>
      <c r="I84" s="749">
        <v>33.125</v>
      </c>
      <c r="J84" s="749">
        <v>0</v>
      </c>
      <c r="K84" s="749">
        <v>0</v>
      </c>
      <c r="L84" s="749">
        <v>0</v>
      </c>
      <c r="M84" s="749">
        <v>0</v>
      </c>
      <c r="N84" s="749">
        <v>0</v>
      </c>
      <c r="O84" s="670">
        <f t="shared" si="14"/>
        <v>66.25</v>
      </c>
      <c r="P84" s="625"/>
      <c r="Q84" s="625"/>
      <c r="R84" s="625"/>
      <c r="S84" s="625"/>
      <c r="T84" s="625"/>
      <c r="U84" s="625"/>
      <c r="V84" s="625"/>
      <c r="W84" s="625"/>
      <c r="X84" s="625"/>
    </row>
    <row r="85" spans="1:24" s="29" customFormat="1">
      <c r="A85" s="42"/>
      <c r="B85" s="199" t="s">
        <v>727</v>
      </c>
      <c r="C85" s="745">
        <v>0</v>
      </c>
      <c r="D85" s="745">
        <v>0</v>
      </c>
      <c r="E85" s="745">
        <v>0</v>
      </c>
      <c r="F85" s="745">
        <v>154.6875</v>
      </c>
      <c r="G85" s="745">
        <v>0</v>
      </c>
      <c r="H85" s="745">
        <v>0</v>
      </c>
      <c r="I85" s="745">
        <v>0</v>
      </c>
      <c r="J85" s="745">
        <v>0</v>
      </c>
      <c r="K85" s="745">
        <v>0</v>
      </c>
      <c r="L85" s="745">
        <v>154.6875</v>
      </c>
      <c r="M85" s="745">
        <v>0</v>
      </c>
      <c r="N85" s="745">
        <v>0</v>
      </c>
      <c r="O85" s="746">
        <f t="shared" si="14"/>
        <v>309.375</v>
      </c>
      <c r="P85" s="625"/>
      <c r="Q85" s="625"/>
      <c r="R85" s="625"/>
      <c r="S85" s="625"/>
      <c r="T85" s="625"/>
      <c r="U85" s="625"/>
      <c r="V85" s="625"/>
      <c r="W85" s="625"/>
      <c r="X85" s="625"/>
    </row>
    <row r="86" spans="1:24" s="29" customFormat="1">
      <c r="A86" s="42"/>
      <c r="B86" s="199" t="s">
        <v>752</v>
      </c>
      <c r="C86" s="745">
        <v>62.34375</v>
      </c>
      <c r="D86" s="745">
        <v>0</v>
      </c>
      <c r="E86" s="745">
        <v>0</v>
      </c>
      <c r="F86" s="745">
        <v>0</v>
      </c>
      <c r="G86" s="745">
        <v>0</v>
      </c>
      <c r="H86" s="745">
        <v>0</v>
      </c>
      <c r="I86" s="745">
        <v>62.34375</v>
      </c>
      <c r="J86" s="745">
        <v>0</v>
      </c>
      <c r="K86" s="745">
        <v>0</v>
      </c>
      <c r="L86" s="745">
        <v>0</v>
      </c>
      <c r="M86" s="745">
        <v>0</v>
      </c>
      <c r="N86" s="745">
        <v>0</v>
      </c>
      <c r="O86" s="746">
        <f t="shared" si="14"/>
        <v>124.6875</v>
      </c>
      <c r="P86" s="625"/>
      <c r="Q86" s="625"/>
      <c r="R86" s="625"/>
      <c r="S86" s="625"/>
      <c r="T86" s="625"/>
      <c r="U86" s="625"/>
      <c r="V86" s="625"/>
      <c r="W86" s="625"/>
      <c r="X86" s="625"/>
    </row>
    <row r="87" spans="1:24" s="29" customFormat="1">
      <c r="A87" s="42"/>
      <c r="B87" s="199" t="s">
        <v>728</v>
      </c>
      <c r="C87" s="745">
        <v>0</v>
      </c>
      <c r="D87" s="745">
        <v>0</v>
      </c>
      <c r="E87" s="745">
        <v>0</v>
      </c>
      <c r="F87" s="745">
        <v>243.75</v>
      </c>
      <c r="G87" s="745">
        <v>0</v>
      </c>
      <c r="H87" s="745">
        <v>0</v>
      </c>
      <c r="I87" s="745">
        <v>0</v>
      </c>
      <c r="J87" s="745">
        <v>0</v>
      </c>
      <c r="K87" s="745">
        <v>0</v>
      </c>
      <c r="L87" s="745">
        <v>243.75</v>
      </c>
      <c r="M87" s="745">
        <v>0</v>
      </c>
      <c r="N87" s="745">
        <v>0</v>
      </c>
      <c r="O87" s="746">
        <f t="shared" si="14"/>
        <v>487.5</v>
      </c>
      <c r="P87" s="625"/>
      <c r="Q87" s="625"/>
      <c r="R87" s="625"/>
      <c r="S87" s="625"/>
      <c r="T87" s="625"/>
      <c r="U87" s="625"/>
      <c r="V87" s="625"/>
      <c r="W87" s="625"/>
      <c r="X87" s="625"/>
    </row>
    <row r="88" spans="1:24" s="738" customFormat="1">
      <c r="A88" s="42"/>
      <c r="B88" s="199" t="s">
        <v>729</v>
      </c>
      <c r="C88" s="745">
        <v>0</v>
      </c>
      <c r="D88" s="745">
        <v>0</v>
      </c>
      <c r="E88" s="745">
        <v>0</v>
      </c>
      <c r="F88" s="745">
        <v>104.84375</v>
      </c>
      <c r="G88" s="745">
        <v>0</v>
      </c>
      <c r="H88" s="745">
        <v>0</v>
      </c>
      <c r="I88" s="745">
        <v>0</v>
      </c>
      <c r="J88" s="745">
        <v>0</v>
      </c>
      <c r="K88" s="745">
        <v>0</v>
      </c>
      <c r="L88" s="745">
        <v>104.84375</v>
      </c>
      <c r="M88" s="745">
        <v>0</v>
      </c>
      <c r="N88" s="745">
        <v>0</v>
      </c>
      <c r="O88" s="746">
        <f t="shared" si="14"/>
        <v>209.6875</v>
      </c>
      <c r="P88" s="625"/>
      <c r="Q88" s="625"/>
      <c r="R88" s="625"/>
      <c r="S88" s="625"/>
      <c r="T88" s="625"/>
      <c r="U88" s="625"/>
      <c r="V88" s="625"/>
      <c r="W88" s="625"/>
      <c r="X88" s="625"/>
    </row>
    <row r="89" spans="1:24" s="738" customFormat="1">
      <c r="A89" s="42"/>
      <c r="B89" s="199" t="s">
        <v>908</v>
      </c>
      <c r="C89" s="745">
        <v>13.235682850826404</v>
      </c>
      <c r="D89" s="745">
        <v>0</v>
      </c>
      <c r="E89" s="745">
        <v>0</v>
      </c>
      <c r="F89" s="745">
        <v>0</v>
      </c>
      <c r="G89" s="745">
        <v>0</v>
      </c>
      <c r="H89" s="745">
        <v>0</v>
      </c>
      <c r="I89" s="745">
        <v>0</v>
      </c>
      <c r="J89" s="745">
        <v>0</v>
      </c>
      <c r="K89" s="745">
        <v>0</v>
      </c>
      <c r="L89" s="745">
        <v>0</v>
      </c>
      <c r="M89" s="745">
        <v>0</v>
      </c>
      <c r="N89" s="745">
        <v>0</v>
      </c>
      <c r="O89" s="746">
        <f t="shared" si="14"/>
        <v>13.235682850826404</v>
      </c>
      <c r="P89" s="625"/>
      <c r="Q89" s="625"/>
      <c r="R89" s="625"/>
      <c r="S89" s="625"/>
      <c r="T89" s="625"/>
      <c r="U89" s="625"/>
      <c r="V89" s="625"/>
      <c r="W89" s="625"/>
      <c r="X89" s="625"/>
    </row>
    <row r="90" spans="1:24" s="738" customFormat="1">
      <c r="A90" s="42"/>
      <c r="B90" s="199" t="s">
        <v>909</v>
      </c>
      <c r="C90" s="745">
        <v>17.07830045267923</v>
      </c>
      <c r="D90" s="745">
        <v>0</v>
      </c>
      <c r="E90" s="745">
        <v>0</v>
      </c>
      <c r="F90" s="745">
        <v>0</v>
      </c>
      <c r="G90" s="745">
        <v>0</v>
      </c>
      <c r="H90" s="745">
        <v>0</v>
      </c>
      <c r="I90" s="745">
        <v>0</v>
      </c>
      <c r="J90" s="745">
        <v>0</v>
      </c>
      <c r="K90" s="745">
        <v>0</v>
      </c>
      <c r="L90" s="745">
        <v>0</v>
      </c>
      <c r="M90" s="745">
        <v>0</v>
      </c>
      <c r="N90" s="745">
        <v>0</v>
      </c>
      <c r="O90" s="746">
        <f t="shared" si="14"/>
        <v>17.07830045267923</v>
      </c>
      <c r="P90" s="625"/>
      <c r="Q90" s="625"/>
      <c r="R90" s="625"/>
      <c r="S90" s="625"/>
      <c r="T90" s="625"/>
      <c r="U90" s="625"/>
      <c r="V90" s="625"/>
      <c r="W90" s="625"/>
      <c r="X90" s="625"/>
    </row>
    <row r="91" spans="1:24" s="738" customFormat="1">
      <c r="A91" s="42"/>
      <c r="B91" s="199" t="s">
        <v>718</v>
      </c>
      <c r="C91" s="745">
        <v>0</v>
      </c>
      <c r="D91" s="745">
        <v>44.286917998511058</v>
      </c>
      <c r="E91" s="745">
        <v>0</v>
      </c>
      <c r="F91" s="745">
        <v>0</v>
      </c>
      <c r="G91" s="745">
        <v>42.909044226571268</v>
      </c>
      <c r="H91" s="745">
        <v>0</v>
      </c>
      <c r="I91" s="745">
        <v>0</v>
      </c>
      <c r="J91" s="745">
        <v>0</v>
      </c>
      <c r="K91" s="745">
        <v>0</v>
      </c>
      <c r="L91" s="745">
        <v>0</v>
      </c>
      <c r="M91" s="745">
        <v>0</v>
      </c>
      <c r="N91" s="745">
        <v>0</v>
      </c>
      <c r="O91" s="746">
        <f t="shared" si="14"/>
        <v>87.195962225082326</v>
      </c>
      <c r="P91" s="625"/>
      <c r="Q91" s="625"/>
      <c r="R91" s="625"/>
      <c r="S91" s="625"/>
      <c r="T91" s="625"/>
      <c r="U91" s="625"/>
      <c r="V91" s="625"/>
      <c r="W91" s="625"/>
      <c r="X91" s="625"/>
    </row>
    <row r="92" spans="1:24" s="738" customFormat="1">
      <c r="A92" s="42"/>
      <c r="B92" s="199" t="s">
        <v>563</v>
      </c>
      <c r="C92" s="745">
        <v>0</v>
      </c>
      <c r="D92" s="745">
        <v>5.625</v>
      </c>
      <c r="E92" s="745">
        <v>0</v>
      </c>
      <c r="F92" s="745">
        <v>0</v>
      </c>
      <c r="G92" s="745">
        <v>0</v>
      </c>
      <c r="H92" s="745">
        <v>0</v>
      </c>
      <c r="I92" s="745">
        <v>0</v>
      </c>
      <c r="J92" s="745">
        <v>0</v>
      </c>
      <c r="K92" s="745">
        <v>0</v>
      </c>
      <c r="L92" s="745">
        <v>0</v>
      </c>
      <c r="M92" s="745">
        <v>0</v>
      </c>
      <c r="N92" s="745">
        <v>0</v>
      </c>
      <c r="O92" s="746">
        <f t="shared" si="14"/>
        <v>5.625</v>
      </c>
      <c r="P92" s="625"/>
      <c r="Q92" s="625"/>
      <c r="R92" s="625"/>
      <c r="S92" s="625"/>
      <c r="T92" s="625"/>
      <c r="U92" s="625"/>
      <c r="V92" s="625"/>
      <c r="W92" s="625"/>
      <c r="X92" s="625"/>
    </row>
    <row r="93" spans="1:24" s="738" customFormat="1">
      <c r="A93" s="42"/>
      <c r="B93" s="199" t="s">
        <v>564</v>
      </c>
      <c r="C93" s="745">
        <v>0</v>
      </c>
      <c r="D93" s="745">
        <v>0</v>
      </c>
      <c r="E93" s="745">
        <v>14.068500199999999</v>
      </c>
      <c r="F93" s="745">
        <v>0</v>
      </c>
      <c r="G93" s="745">
        <v>0</v>
      </c>
      <c r="H93" s="745">
        <v>0</v>
      </c>
      <c r="I93" s="745">
        <v>0</v>
      </c>
      <c r="J93" s="745">
        <v>0</v>
      </c>
      <c r="K93" s="745">
        <v>14.068500199999999</v>
      </c>
      <c r="L93" s="745">
        <v>0</v>
      </c>
      <c r="M93" s="745">
        <v>0</v>
      </c>
      <c r="N93" s="745">
        <v>0</v>
      </c>
      <c r="O93" s="746">
        <f t="shared" si="14"/>
        <v>28.137000399999998</v>
      </c>
      <c r="P93" s="625"/>
      <c r="Q93" s="625"/>
      <c r="R93" s="625"/>
      <c r="S93" s="625"/>
      <c r="T93" s="625"/>
      <c r="U93" s="625"/>
      <c r="V93" s="625"/>
      <c r="W93" s="625"/>
      <c r="X93" s="625"/>
    </row>
    <row r="94" spans="1:24" s="738" customFormat="1">
      <c r="A94" s="42"/>
      <c r="B94" s="199" t="s">
        <v>565</v>
      </c>
      <c r="C94" s="745">
        <v>0</v>
      </c>
      <c r="D94" s="745">
        <v>0</v>
      </c>
      <c r="E94" s="745">
        <v>0</v>
      </c>
      <c r="F94" s="745">
        <v>0</v>
      </c>
      <c r="G94" s="745">
        <v>0</v>
      </c>
      <c r="H94" s="745">
        <v>5</v>
      </c>
      <c r="I94" s="745">
        <v>0</v>
      </c>
      <c r="J94" s="745">
        <v>0</v>
      </c>
      <c r="K94" s="745">
        <v>0</v>
      </c>
      <c r="L94" s="745">
        <v>0</v>
      </c>
      <c r="M94" s="745">
        <v>0</v>
      </c>
      <c r="N94" s="745">
        <v>0</v>
      </c>
      <c r="O94" s="746">
        <f t="shared" si="14"/>
        <v>5</v>
      </c>
      <c r="P94" s="625"/>
      <c r="Q94" s="625"/>
      <c r="R94" s="625"/>
      <c r="S94" s="625"/>
      <c r="T94" s="625"/>
      <c r="U94" s="625"/>
      <c r="V94" s="625"/>
      <c r="W94" s="625"/>
      <c r="X94" s="625"/>
    </row>
    <row r="95" spans="1:24" s="738" customFormat="1">
      <c r="A95" s="42"/>
      <c r="B95" s="199" t="s">
        <v>566</v>
      </c>
      <c r="C95" s="745">
        <v>0</v>
      </c>
      <c r="D95" s="745">
        <v>0</v>
      </c>
      <c r="E95" s="745">
        <v>0</v>
      </c>
      <c r="F95" s="745">
        <v>0</v>
      </c>
      <c r="G95" s="745">
        <v>4.4183622500000004</v>
      </c>
      <c r="H95" s="745">
        <v>0</v>
      </c>
      <c r="I95" s="745">
        <v>0</v>
      </c>
      <c r="J95" s="745">
        <v>0</v>
      </c>
      <c r="K95" s="745">
        <v>0</v>
      </c>
      <c r="L95" s="745">
        <v>0</v>
      </c>
      <c r="M95" s="745">
        <v>4.4183622500000004</v>
      </c>
      <c r="N95" s="745">
        <v>0</v>
      </c>
      <c r="O95" s="746">
        <f t="shared" si="14"/>
        <v>8.8367245000000008</v>
      </c>
      <c r="P95" s="625"/>
      <c r="Q95" s="625"/>
      <c r="R95" s="625"/>
      <c r="S95" s="625"/>
      <c r="T95" s="625"/>
      <c r="U95" s="625"/>
      <c r="V95" s="625"/>
      <c r="W95" s="625"/>
      <c r="X95" s="625"/>
    </row>
    <row r="96" spans="1:24" s="738" customFormat="1">
      <c r="A96" s="42"/>
      <c r="B96" s="199" t="s">
        <v>567</v>
      </c>
      <c r="C96" s="745">
        <v>0</v>
      </c>
      <c r="D96" s="745">
        <v>0</v>
      </c>
      <c r="E96" s="745">
        <v>5.625</v>
      </c>
      <c r="F96" s="745">
        <v>0</v>
      </c>
      <c r="G96" s="745">
        <v>0</v>
      </c>
      <c r="H96" s="745">
        <v>0</v>
      </c>
      <c r="I96" s="745">
        <v>0</v>
      </c>
      <c r="J96" s="745">
        <v>0</v>
      </c>
      <c r="K96" s="745">
        <v>5.625</v>
      </c>
      <c r="L96" s="745">
        <v>0</v>
      </c>
      <c r="M96" s="745">
        <v>0</v>
      </c>
      <c r="N96" s="745">
        <v>0</v>
      </c>
      <c r="O96" s="746">
        <f t="shared" si="14"/>
        <v>11.25</v>
      </c>
      <c r="P96" s="625"/>
      <c r="Q96" s="625"/>
      <c r="R96" s="625"/>
      <c r="S96" s="625"/>
      <c r="T96" s="625"/>
      <c r="U96" s="625"/>
      <c r="V96" s="625"/>
      <c r="W96" s="625"/>
      <c r="X96" s="625"/>
    </row>
    <row r="97" spans="1:24" s="738" customFormat="1">
      <c r="A97" s="42"/>
      <c r="B97" s="199" t="s">
        <v>43</v>
      </c>
      <c r="C97" s="745">
        <v>0</v>
      </c>
      <c r="D97" s="745">
        <v>0</v>
      </c>
      <c r="E97" s="745">
        <v>0</v>
      </c>
      <c r="F97" s="745">
        <v>242.81785002999999</v>
      </c>
      <c r="G97" s="745">
        <v>0</v>
      </c>
      <c r="H97" s="745">
        <v>0</v>
      </c>
      <c r="I97" s="745">
        <v>0</v>
      </c>
      <c r="J97" s="745">
        <v>0</v>
      </c>
      <c r="K97" s="745">
        <v>0</v>
      </c>
      <c r="L97" s="745">
        <v>0</v>
      </c>
      <c r="M97" s="745">
        <v>0</v>
      </c>
      <c r="N97" s="745">
        <v>0</v>
      </c>
      <c r="O97" s="746">
        <f t="shared" si="14"/>
        <v>242.81785002999999</v>
      </c>
      <c r="P97" s="625"/>
      <c r="Q97" s="625"/>
      <c r="R97" s="625"/>
      <c r="S97" s="625"/>
      <c r="T97" s="625"/>
      <c r="U97" s="625"/>
      <c r="V97" s="625"/>
      <c r="W97" s="625"/>
      <c r="X97" s="625"/>
    </row>
    <row r="98" spans="1:24" s="29" customFormat="1">
      <c r="A98" s="42"/>
      <c r="B98" s="199" t="s">
        <v>494</v>
      </c>
      <c r="C98" s="745">
        <v>0</v>
      </c>
      <c r="D98" s="745">
        <v>0</v>
      </c>
      <c r="E98" s="745">
        <v>59.119817508102393</v>
      </c>
      <c r="F98" s="745">
        <v>0</v>
      </c>
      <c r="G98" s="745">
        <v>0</v>
      </c>
      <c r="H98" s="745">
        <v>0</v>
      </c>
      <c r="I98" s="745">
        <v>0</v>
      </c>
      <c r="J98" s="745">
        <v>0</v>
      </c>
      <c r="K98" s="745">
        <v>0</v>
      </c>
      <c r="L98" s="745">
        <v>0</v>
      </c>
      <c r="M98" s="745">
        <v>0</v>
      </c>
      <c r="N98" s="745">
        <v>0</v>
      </c>
      <c r="O98" s="746">
        <f t="shared" si="14"/>
        <v>59.119817508102393</v>
      </c>
      <c r="P98" s="625"/>
      <c r="Q98" s="625"/>
      <c r="R98" s="625"/>
      <c r="S98" s="625"/>
      <c r="T98" s="625"/>
      <c r="U98" s="625"/>
      <c r="V98" s="625"/>
      <c r="W98" s="625"/>
      <c r="X98" s="625"/>
    </row>
    <row r="99" spans="1:24" s="29" customFormat="1">
      <c r="A99" s="42"/>
      <c r="B99" s="199" t="s">
        <v>569</v>
      </c>
      <c r="C99" s="745">
        <v>0</v>
      </c>
      <c r="D99" s="745">
        <v>0</v>
      </c>
      <c r="E99" s="745">
        <v>82.62923256303732</v>
      </c>
      <c r="F99" s="745">
        <v>0</v>
      </c>
      <c r="G99" s="745">
        <v>0</v>
      </c>
      <c r="H99" s="745">
        <v>84.465437731104799</v>
      </c>
      <c r="I99" s="745">
        <v>0</v>
      </c>
      <c r="J99" s="745">
        <v>0</v>
      </c>
      <c r="K99" s="745">
        <v>84.465437731104799</v>
      </c>
      <c r="L99" s="745">
        <v>0</v>
      </c>
      <c r="M99" s="745">
        <v>0</v>
      </c>
      <c r="N99" s="745">
        <v>83.547335147071067</v>
      </c>
      <c r="O99" s="746">
        <f t="shared" si="14"/>
        <v>335.10744317231797</v>
      </c>
      <c r="P99" s="625"/>
      <c r="Q99" s="625"/>
      <c r="R99" s="625"/>
      <c r="S99" s="625"/>
      <c r="T99" s="625"/>
      <c r="U99" s="625"/>
      <c r="V99" s="625"/>
      <c r="W99" s="625"/>
      <c r="X99" s="625"/>
    </row>
    <row r="100" spans="1:24" s="29" customFormat="1">
      <c r="A100" s="42"/>
      <c r="B100" s="199" t="s">
        <v>603</v>
      </c>
      <c r="C100" s="745">
        <v>0</v>
      </c>
      <c r="D100" s="745">
        <v>0</v>
      </c>
      <c r="E100" s="745">
        <v>37.36551268389595</v>
      </c>
      <c r="F100" s="745">
        <v>0</v>
      </c>
      <c r="G100" s="745">
        <v>0</v>
      </c>
      <c r="H100" s="745">
        <v>38.195857410204759</v>
      </c>
      <c r="I100" s="745">
        <v>0</v>
      </c>
      <c r="J100" s="745">
        <v>0</v>
      </c>
      <c r="K100" s="745">
        <v>38.195857410204759</v>
      </c>
      <c r="L100" s="745">
        <v>0</v>
      </c>
      <c r="M100" s="745">
        <v>0</v>
      </c>
      <c r="N100" s="745">
        <v>37.780685047050355</v>
      </c>
      <c r="O100" s="746">
        <f t="shared" si="14"/>
        <v>151.53791255135582</v>
      </c>
      <c r="P100" s="625"/>
      <c r="Q100" s="625"/>
      <c r="R100" s="625"/>
      <c r="S100" s="625"/>
      <c r="T100" s="625"/>
      <c r="U100" s="625"/>
      <c r="V100" s="625"/>
      <c r="W100" s="625"/>
      <c r="X100" s="625"/>
    </row>
    <row r="101" spans="1:24" s="29" customFormat="1">
      <c r="A101" s="42"/>
      <c r="B101" s="199" t="s">
        <v>730</v>
      </c>
      <c r="C101" s="745">
        <v>0</v>
      </c>
      <c r="D101" s="745">
        <v>10.766912465991529</v>
      </c>
      <c r="E101" s="745">
        <v>0</v>
      </c>
      <c r="F101" s="745">
        <v>0</v>
      </c>
      <c r="G101" s="745">
        <v>10.415817494274412</v>
      </c>
      <c r="H101" s="745">
        <v>0</v>
      </c>
      <c r="I101" s="745">
        <v>0</v>
      </c>
      <c r="J101" s="745">
        <v>10.766912465991529</v>
      </c>
      <c r="K101" s="745">
        <v>0</v>
      </c>
      <c r="L101" s="745">
        <v>0</v>
      </c>
      <c r="M101" s="745">
        <v>10.766912465991529</v>
      </c>
      <c r="N101" s="745">
        <v>0</v>
      </c>
      <c r="O101" s="746">
        <f t="shared" si="14"/>
        <v>42.716554892249</v>
      </c>
      <c r="P101" s="625"/>
      <c r="Q101" s="625"/>
      <c r="R101" s="625"/>
      <c r="S101" s="625"/>
      <c r="T101" s="625"/>
      <c r="U101" s="625"/>
      <c r="V101" s="625"/>
      <c r="W101" s="625"/>
      <c r="X101" s="625"/>
    </row>
    <row r="102" spans="1:24" s="29" customFormat="1">
      <c r="A102" s="42"/>
      <c r="B102" s="199" t="s">
        <v>833</v>
      </c>
      <c r="C102" s="745">
        <v>36.396412093153664</v>
      </c>
      <c r="D102" s="745">
        <v>0</v>
      </c>
      <c r="E102" s="745">
        <v>0</v>
      </c>
      <c r="F102" s="745">
        <v>35.605185743302492</v>
      </c>
      <c r="G102" s="745">
        <v>0</v>
      </c>
      <c r="H102" s="745">
        <v>0</v>
      </c>
      <c r="I102" s="745">
        <v>36.000798918228078</v>
      </c>
      <c r="J102" s="745">
        <v>0</v>
      </c>
      <c r="K102" s="745">
        <v>0</v>
      </c>
      <c r="L102" s="745">
        <v>36.396412093153664</v>
      </c>
      <c r="M102" s="745">
        <v>0</v>
      </c>
      <c r="N102" s="745">
        <v>0</v>
      </c>
      <c r="O102" s="746">
        <f t="shared" si="14"/>
        <v>144.3988088478379</v>
      </c>
      <c r="P102" s="625"/>
      <c r="Q102" s="625"/>
      <c r="R102" s="625"/>
      <c r="S102" s="625"/>
      <c r="T102" s="625"/>
      <c r="U102" s="625"/>
      <c r="V102" s="625"/>
      <c r="W102" s="625"/>
      <c r="X102" s="625"/>
    </row>
    <row r="103" spans="1:24" s="29" customFormat="1">
      <c r="A103" s="42"/>
      <c r="B103" s="199" t="s">
        <v>570</v>
      </c>
      <c r="C103" s="745">
        <v>0</v>
      </c>
      <c r="D103" s="745">
        <v>0</v>
      </c>
      <c r="E103" s="745">
        <v>53.382249846317563</v>
      </c>
      <c r="F103" s="745">
        <v>0</v>
      </c>
      <c r="G103" s="745">
        <v>0</v>
      </c>
      <c r="H103" s="745">
        <v>54.56852206512464</v>
      </c>
      <c r="I103" s="745">
        <v>0</v>
      </c>
      <c r="J103" s="745">
        <v>0</v>
      </c>
      <c r="K103" s="745">
        <v>54.56852206512464</v>
      </c>
      <c r="L103" s="745">
        <v>0</v>
      </c>
      <c r="M103" s="745">
        <v>0</v>
      </c>
      <c r="N103" s="745">
        <v>53.975385955721102</v>
      </c>
      <c r="O103" s="746">
        <f t="shared" si="14"/>
        <v>216.49467993228794</v>
      </c>
      <c r="P103" s="625"/>
      <c r="Q103" s="625"/>
      <c r="R103" s="625"/>
      <c r="S103" s="625"/>
      <c r="T103" s="625"/>
      <c r="U103" s="625"/>
      <c r="V103" s="625"/>
      <c r="W103" s="625"/>
      <c r="X103" s="625"/>
    </row>
    <row r="104" spans="1:24" s="29" customFormat="1">
      <c r="A104" s="42"/>
      <c r="B104" s="199" t="s">
        <v>571</v>
      </c>
      <c r="C104" s="745">
        <v>0</v>
      </c>
      <c r="D104" s="745">
        <v>68.923081172782489</v>
      </c>
      <c r="E104" s="745">
        <v>0</v>
      </c>
      <c r="F104" s="745">
        <v>0</v>
      </c>
      <c r="G104" s="745">
        <v>66.675589395409148</v>
      </c>
      <c r="H104" s="745">
        <v>0</v>
      </c>
      <c r="I104" s="745">
        <v>0</v>
      </c>
      <c r="J104" s="745">
        <v>68.923081172782489</v>
      </c>
      <c r="K104" s="745">
        <v>0</v>
      </c>
      <c r="L104" s="745">
        <v>0</v>
      </c>
      <c r="M104" s="745">
        <v>68.923081172782489</v>
      </c>
      <c r="N104" s="745">
        <v>0</v>
      </c>
      <c r="O104" s="746">
        <f t="shared" si="14"/>
        <v>273.44483291375661</v>
      </c>
      <c r="P104" s="625"/>
      <c r="Q104" s="625"/>
      <c r="R104" s="625"/>
      <c r="S104" s="625"/>
      <c r="T104" s="625"/>
      <c r="U104" s="625"/>
      <c r="V104" s="625"/>
      <c r="W104" s="625"/>
      <c r="X104" s="625"/>
    </row>
    <row r="105" spans="1:24" s="29" customFormat="1">
      <c r="A105" s="42"/>
      <c r="B105" s="199" t="s">
        <v>486</v>
      </c>
      <c r="C105" s="745">
        <v>0</v>
      </c>
      <c r="D105" s="745">
        <v>0</v>
      </c>
      <c r="E105" s="745">
        <v>126.13042619627591</v>
      </c>
      <c r="F105" s="745">
        <v>0</v>
      </c>
      <c r="G105" s="745">
        <v>0</v>
      </c>
      <c r="H105" s="745">
        <v>128.93332455619316</v>
      </c>
      <c r="I105" s="745">
        <v>0</v>
      </c>
      <c r="J105" s="745">
        <v>0</v>
      </c>
      <c r="K105" s="745">
        <v>128.93332455619316</v>
      </c>
      <c r="L105" s="745">
        <v>0</v>
      </c>
      <c r="M105" s="745">
        <v>0</v>
      </c>
      <c r="N105" s="745">
        <v>127.53187537623454</v>
      </c>
      <c r="O105" s="746">
        <f t="shared" si="14"/>
        <v>511.52895068489676</v>
      </c>
      <c r="P105" s="625"/>
      <c r="Q105" s="625"/>
      <c r="R105" s="625"/>
      <c r="S105" s="625"/>
      <c r="T105" s="625"/>
      <c r="U105" s="625"/>
      <c r="V105" s="625"/>
      <c r="W105" s="625"/>
      <c r="X105" s="625"/>
    </row>
    <row r="106" spans="1:24" s="29" customFormat="1">
      <c r="A106" s="42"/>
      <c r="B106" s="199" t="s">
        <v>604</v>
      </c>
      <c r="C106" s="745">
        <v>0</v>
      </c>
      <c r="D106" s="745">
        <v>0</v>
      </c>
      <c r="E106" s="745">
        <v>60.209450036319495</v>
      </c>
      <c r="F106" s="745">
        <v>0</v>
      </c>
      <c r="G106" s="745">
        <v>0</v>
      </c>
      <c r="H106" s="745">
        <v>61.547437814904384</v>
      </c>
      <c r="I106" s="745">
        <v>0</v>
      </c>
      <c r="J106" s="745">
        <v>0</v>
      </c>
      <c r="K106" s="745">
        <v>61.547437814904384</v>
      </c>
      <c r="L106" s="745">
        <v>0</v>
      </c>
      <c r="M106" s="745">
        <v>0</v>
      </c>
      <c r="N106" s="745">
        <v>60.878443925611933</v>
      </c>
      <c r="O106" s="746">
        <f t="shared" si="14"/>
        <v>244.18276959174017</v>
      </c>
      <c r="P106" s="625"/>
      <c r="Q106" s="625"/>
      <c r="R106" s="625"/>
      <c r="S106" s="625"/>
      <c r="T106" s="625"/>
      <c r="U106" s="625"/>
      <c r="V106" s="625"/>
      <c r="W106" s="625"/>
      <c r="X106" s="625"/>
    </row>
    <row r="107" spans="1:24" s="29" customFormat="1">
      <c r="A107" s="42"/>
      <c r="B107" s="199" t="s">
        <v>749</v>
      </c>
      <c r="C107" s="745">
        <v>0</v>
      </c>
      <c r="D107" s="745">
        <v>3.3059159199999999</v>
      </c>
      <c r="E107" s="745">
        <v>0</v>
      </c>
      <c r="F107" s="745">
        <v>0</v>
      </c>
      <c r="G107" s="745">
        <v>0</v>
      </c>
      <c r="H107" s="745">
        <v>0</v>
      </c>
      <c r="I107" s="745">
        <v>0</v>
      </c>
      <c r="J107" s="745">
        <v>3.3059159199999999</v>
      </c>
      <c r="K107" s="745">
        <v>0</v>
      </c>
      <c r="L107" s="745">
        <v>0</v>
      </c>
      <c r="M107" s="745">
        <v>0</v>
      </c>
      <c r="N107" s="745">
        <v>0</v>
      </c>
      <c r="O107" s="746">
        <f t="shared" si="14"/>
        <v>6.6118318399999998</v>
      </c>
      <c r="P107" s="625"/>
      <c r="Q107" s="625"/>
      <c r="R107" s="625"/>
      <c r="S107" s="625"/>
      <c r="T107" s="625"/>
      <c r="U107" s="625"/>
      <c r="V107" s="625"/>
      <c r="W107" s="625"/>
      <c r="X107" s="625"/>
    </row>
    <row r="108" spans="1:24" s="29" customFormat="1">
      <c r="A108" s="42"/>
      <c r="B108" s="199" t="s">
        <v>834</v>
      </c>
      <c r="C108" s="745">
        <v>0</v>
      </c>
      <c r="D108" s="745">
        <v>0</v>
      </c>
      <c r="E108" s="745">
        <v>0</v>
      </c>
      <c r="F108" s="745">
        <v>0</v>
      </c>
      <c r="G108" s="745">
        <v>0</v>
      </c>
      <c r="H108" s="745">
        <v>174.28794468000001</v>
      </c>
      <c r="I108" s="745">
        <v>0</v>
      </c>
      <c r="J108" s="745">
        <v>0</v>
      </c>
      <c r="K108" s="745">
        <v>0</v>
      </c>
      <c r="L108" s="745">
        <v>0</v>
      </c>
      <c r="M108" s="745">
        <v>0</v>
      </c>
      <c r="N108" s="745">
        <v>174.28794468000001</v>
      </c>
      <c r="O108" s="746">
        <f t="shared" si="14"/>
        <v>348.57588936000002</v>
      </c>
      <c r="P108" s="625"/>
      <c r="Q108" s="625"/>
      <c r="R108" s="625"/>
      <c r="S108" s="625"/>
      <c r="T108" s="625"/>
      <c r="U108" s="625"/>
      <c r="V108" s="625"/>
      <c r="W108" s="625"/>
      <c r="X108" s="625"/>
    </row>
    <row r="109" spans="1:24" s="29" customFormat="1">
      <c r="A109" s="42"/>
      <c r="B109" s="199" t="s">
        <v>835</v>
      </c>
      <c r="C109" s="745">
        <v>0</v>
      </c>
      <c r="D109" s="745">
        <v>0</v>
      </c>
      <c r="E109" s="745">
        <v>0</v>
      </c>
      <c r="F109" s="745">
        <v>0</v>
      </c>
      <c r="G109" s="745">
        <v>0</v>
      </c>
      <c r="H109" s="745">
        <v>177.59946388999998</v>
      </c>
      <c r="I109" s="745">
        <v>0</v>
      </c>
      <c r="J109" s="745">
        <v>0</v>
      </c>
      <c r="K109" s="745">
        <v>0</v>
      </c>
      <c r="L109" s="745">
        <v>0</v>
      </c>
      <c r="M109" s="745">
        <v>0</v>
      </c>
      <c r="N109" s="745">
        <v>177.59946388999998</v>
      </c>
      <c r="O109" s="746">
        <f t="shared" si="14"/>
        <v>355.19892777999996</v>
      </c>
      <c r="P109" s="625"/>
      <c r="Q109" s="625"/>
      <c r="R109" s="625"/>
      <c r="S109" s="625"/>
      <c r="T109" s="625"/>
      <c r="U109" s="625"/>
      <c r="V109" s="625"/>
      <c r="W109" s="625"/>
      <c r="X109" s="625"/>
    </row>
    <row r="110" spans="1:24" s="29" customFormat="1">
      <c r="A110" s="42"/>
      <c r="B110" s="199" t="s">
        <v>836</v>
      </c>
      <c r="C110" s="745">
        <v>0</v>
      </c>
      <c r="D110" s="745">
        <v>0</v>
      </c>
      <c r="E110" s="745">
        <v>0</v>
      </c>
      <c r="F110" s="745">
        <v>0</v>
      </c>
      <c r="G110" s="745">
        <v>0</v>
      </c>
      <c r="H110" s="745">
        <v>184.68842028999998</v>
      </c>
      <c r="I110" s="745">
        <v>0</v>
      </c>
      <c r="J110" s="745">
        <v>0</v>
      </c>
      <c r="K110" s="745">
        <v>0</v>
      </c>
      <c r="L110" s="745">
        <v>0</v>
      </c>
      <c r="M110" s="745">
        <v>0</v>
      </c>
      <c r="N110" s="745">
        <v>184.68842028999998</v>
      </c>
      <c r="O110" s="746">
        <f t="shared" ref="O110:O136" si="29">SUM(C110:N110)</f>
        <v>369.37684057999996</v>
      </c>
      <c r="P110" s="625"/>
      <c r="Q110" s="625"/>
      <c r="R110" s="625"/>
      <c r="S110" s="625"/>
      <c r="T110" s="625"/>
      <c r="U110" s="625"/>
      <c r="V110" s="625"/>
      <c r="W110" s="625"/>
      <c r="X110" s="625"/>
    </row>
    <row r="111" spans="1:24" s="29" customFormat="1">
      <c r="A111" s="42"/>
      <c r="B111" s="199" t="s">
        <v>573</v>
      </c>
      <c r="C111" s="745">
        <v>0</v>
      </c>
      <c r="D111" s="745">
        <v>0</v>
      </c>
      <c r="E111" s="745">
        <v>0</v>
      </c>
      <c r="F111" s="745">
        <v>113.9192438</v>
      </c>
      <c r="G111" s="745">
        <v>0</v>
      </c>
      <c r="H111" s="745">
        <v>0</v>
      </c>
      <c r="I111" s="745">
        <v>0</v>
      </c>
      <c r="J111" s="745">
        <v>0</v>
      </c>
      <c r="K111" s="745">
        <v>0</v>
      </c>
      <c r="L111" s="745">
        <v>113.9192438</v>
      </c>
      <c r="M111" s="745">
        <v>0</v>
      </c>
      <c r="N111" s="745">
        <v>0</v>
      </c>
      <c r="O111" s="746">
        <f t="shared" si="29"/>
        <v>227.83848760000001</v>
      </c>
      <c r="P111" s="625"/>
      <c r="Q111" s="625"/>
      <c r="R111" s="625"/>
      <c r="S111" s="625"/>
      <c r="T111" s="625"/>
      <c r="U111" s="625"/>
      <c r="V111" s="625"/>
      <c r="W111" s="625"/>
      <c r="X111" s="625"/>
    </row>
    <row r="112" spans="1:24" s="29" customFormat="1">
      <c r="A112" s="42"/>
      <c r="B112" s="199" t="s">
        <v>519</v>
      </c>
      <c r="C112" s="745">
        <v>0</v>
      </c>
      <c r="D112" s="745">
        <v>0</v>
      </c>
      <c r="E112" s="745">
        <v>0</v>
      </c>
      <c r="F112" s="745">
        <v>0</v>
      </c>
      <c r="G112" s="745">
        <v>325.83291732999999</v>
      </c>
      <c r="H112" s="745">
        <v>0</v>
      </c>
      <c r="I112" s="745">
        <v>0</v>
      </c>
      <c r="J112" s="745">
        <v>0</v>
      </c>
      <c r="K112" s="745">
        <v>0</v>
      </c>
      <c r="L112" s="745">
        <v>0</v>
      </c>
      <c r="M112" s="745">
        <v>325.83291732999999</v>
      </c>
      <c r="N112" s="745">
        <v>0</v>
      </c>
      <c r="O112" s="746">
        <f t="shared" si="29"/>
        <v>651.66583465999997</v>
      </c>
      <c r="P112" s="625"/>
      <c r="Q112" s="625"/>
      <c r="R112" s="625"/>
      <c r="S112" s="625"/>
      <c r="T112" s="625"/>
      <c r="U112" s="625"/>
      <c r="V112" s="625"/>
      <c r="W112" s="625"/>
      <c r="X112" s="625"/>
    </row>
    <row r="113" spans="1:24" s="29" customFormat="1">
      <c r="A113" s="42"/>
      <c r="B113" s="199" t="s">
        <v>837</v>
      </c>
      <c r="C113" s="745">
        <v>0</v>
      </c>
      <c r="D113" s="745">
        <v>0</v>
      </c>
      <c r="E113" s="745">
        <v>0</v>
      </c>
      <c r="F113" s="745">
        <v>0</v>
      </c>
      <c r="G113" s="745">
        <v>151.84618559999998</v>
      </c>
      <c r="H113" s="745">
        <v>0</v>
      </c>
      <c r="I113" s="745">
        <v>0</v>
      </c>
      <c r="J113" s="745">
        <v>0</v>
      </c>
      <c r="K113" s="745">
        <v>0</v>
      </c>
      <c r="L113" s="745">
        <v>0</v>
      </c>
      <c r="M113" s="745">
        <v>151.84618559999998</v>
      </c>
      <c r="N113" s="745">
        <v>0</v>
      </c>
      <c r="O113" s="746">
        <f t="shared" si="29"/>
        <v>303.69237119999997</v>
      </c>
      <c r="P113" s="625"/>
      <c r="Q113" s="625"/>
      <c r="R113" s="625"/>
      <c r="S113" s="625"/>
      <c r="T113" s="625"/>
      <c r="U113" s="625"/>
      <c r="V113" s="625"/>
      <c r="W113" s="625"/>
      <c r="X113" s="625"/>
    </row>
    <row r="114" spans="1:24" s="29" customFormat="1">
      <c r="A114" s="42"/>
      <c r="B114" s="199" t="s">
        <v>838</v>
      </c>
      <c r="C114" s="745">
        <v>0</v>
      </c>
      <c r="D114" s="745">
        <v>0</v>
      </c>
      <c r="E114" s="745">
        <v>85.49966714</v>
      </c>
      <c r="F114" s="745">
        <v>0</v>
      </c>
      <c r="G114" s="745">
        <v>0</v>
      </c>
      <c r="H114" s="745">
        <v>0</v>
      </c>
      <c r="I114" s="745">
        <v>0</v>
      </c>
      <c r="J114" s="745">
        <v>0</v>
      </c>
      <c r="K114" s="745">
        <v>85.49966714</v>
      </c>
      <c r="L114" s="745">
        <v>0</v>
      </c>
      <c r="M114" s="745">
        <v>0</v>
      </c>
      <c r="N114" s="745">
        <v>0</v>
      </c>
      <c r="O114" s="746">
        <f t="shared" si="29"/>
        <v>170.99933428</v>
      </c>
      <c r="P114" s="625"/>
      <c r="Q114" s="625"/>
      <c r="R114" s="625"/>
      <c r="S114" s="625"/>
      <c r="T114" s="625"/>
      <c r="U114" s="625"/>
      <c r="V114" s="625"/>
      <c r="W114" s="625"/>
      <c r="X114" s="625"/>
    </row>
    <row r="115" spans="1:24" s="29" customFormat="1">
      <c r="A115" s="42"/>
      <c r="B115" s="199" t="s">
        <v>905</v>
      </c>
      <c r="C115" s="745">
        <v>0</v>
      </c>
      <c r="D115" s="745">
        <v>0</v>
      </c>
      <c r="E115" s="745">
        <v>0</v>
      </c>
      <c r="F115" s="745">
        <v>13.933708163756576</v>
      </c>
      <c r="G115" s="745">
        <v>0</v>
      </c>
      <c r="H115" s="745">
        <v>0</v>
      </c>
      <c r="I115" s="745">
        <v>0</v>
      </c>
      <c r="J115" s="745">
        <v>0</v>
      </c>
      <c r="K115" s="745">
        <v>0</v>
      </c>
      <c r="L115" s="745">
        <v>13.933708163756576</v>
      </c>
      <c r="M115" s="745">
        <v>0</v>
      </c>
      <c r="N115" s="745">
        <v>0</v>
      </c>
      <c r="O115" s="746">
        <f t="shared" si="29"/>
        <v>27.867416327513151</v>
      </c>
      <c r="P115" s="625"/>
      <c r="Q115" s="625"/>
      <c r="R115" s="625"/>
      <c r="S115" s="625"/>
      <c r="T115" s="625"/>
      <c r="U115" s="625"/>
      <c r="V115" s="625"/>
      <c r="W115" s="625"/>
      <c r="X115" s="625"/>
    </row>
    <row r="116" spans="1:24" s="29" customFormat="1">
      <c r="A116" s="42"/>
      <c r="B116" s="199" t="s">
        <v>761</v>
      </c>
      <c r="C116" s="745">
        <v>12.909045567219694</v>
      </c>
      <c r="D116" s="745">
        <v>0</v>
      </c>
      <c r="E116" s="745">
        <v>0</v>
      </c>
      <c r="F116" s="745">
        <v>0</v>
      </c>
      <c r="G116" s="745">
        <v>0</v>
      </c>
      <c r="H116" s="745">
        <v>0</v>
      </c>
      <c r="I116" s="745">
        <v>12.909045567219694</v>
      </c>
      <c r="J116" s="745">
        <v>0</v>
      </c>
      <c r="K116" s="745">
        <v>0</v>
      </c>
      <c r="L116" s="745">
        <v>0</v>
      </c>
      <c r="M116" s="745">
        <v>0</v>
      </c>
      <c r="N116" s="745">
        <v>0</v>
      </c>
      <c r="O116" s="746">
        <f t="shared" si="29"/>
        <v>25.818091134439388</v>
      </c>
      <c r="P116" s="625"/>
      <c r="Q116" s="625"/>
      <c r="R116" s="625"/>
      <c r="S116" s="625"/>
      <c r="T116" s="625"/>
      <c r="U116" s="625"/>
      <c r="V116" s="625"/>
      <c r="W116" s="625"/>
      <c r="X116" s="625"/>
    </row>
    <row r="117" spans="1:24" s="29" customFormat="1">
      <c r="A117" s="42"/>
      <c r="B117" s="199" t="s">
        <v>899</v>
      </c>
      <c r="C117" s="745">
        <v>0</v>
      </c>
      <c r="D117" s="745">
        <v>0</v>
      </c>
      <c r="E117" s="745">
        <v>0</v>
      </c>
      <c r="F117" s="745">
        <v>262.17656171720233</v>
      </c>
      <c r="G117" s="745">
        <v>0</v>
      </c>
      <c r="H117" s="745">
        <v>0</v>
      </c>
      <c r="I117" s="745">
        <v>0</v>
      </c>
      <c r="J117" s="745">
        <v>0</v>
      </c>
      <c r="K117" s="745">
        <v>0</v>
      </c>
      <c r="L117" s="745">
        <v>262.17656171720233</v>
      </c>
      <c r="M117" s="745">
        <v>0</v>
      </c>
      <c r="N117" s="745">
        <v>0</v>
      </c>
      <c r="O117" s="746">
        <f t="shared" si="29"/>
        <v>524.35312343440467</v>
      </c>
      <c r="P117" s="625"/>
      <c r="Q117" s="625"/>
      <c r="R117" s="625"/>
      <c r="S117" s="625"/>
      <c r="T117" s="625"/>
      <c r="U117" s="625"/>
      <c r="V117" s="625"/>
      <c r="W117" s="625"/>
      <c r="X117" s="625"/>
    </row>
    <row r="118" spans="1:24" s="29" customFormat="1">
      <c r="A118" s="42"/>
      <c r="B118" s="199" t="s">
        <v>900</v>
      </c>
      <c r="C118" s="745">
        <v>0</v>
      </c>
      <c r="D118" s="745">
        <v>0</v>
      </c>
      <c r="E118" s="745">
        <v>0</v>
      </c>
      <c r="F118" s="745">
        <v>114.91109628900583</v>
      </c>
      <c r="G118" s="745">
        <v>0</v>
      </c>
      <c r="H118" s="745">
        <v>0</v>
      </c>
      <c r="I118" s="745">
        <v>0</v>
      </c>
      <c r="J118" s="745">
        <v>0</v>
      </c>
      <c r="K118" s="745">
        <v>0</v>
      </c>
      <c r="L118" s="745">
        <v>114.91109628900583</v>
      </c>
      <c r="M118" s="745">
        <v>0</v>
      </c>
      <c r="N118" s="745">
        <v>0</v>
      </c>
      <c r="O118" s="746">
        <f t="shared" si="29"/>
        <v>229.82219257801165</v>
      </c>
      <c r="P118" s="625"/>
      <c r="Q118" s="625"/>
      <c r="R118" s="625"/>
      <c r="S118" s="625"/>
      <c r="T118" s="625"/>
      <c r="U118" s="625"/>
      <c r="V118" s="625"/>
      <c r="W118" s="625"/>
      <c r="X118" s="625"/>
    </row>
    <row r="119" spans="1:24" s="29" customFormat="1">
      <c r="A119" s="42"/>
      <c r="B119" s="199" t="s">
        <v>901</v>
      </c>
      <c r="C119" s="745">
        <v>0</v>
      </c>
      <c r="D119" s="745">
        <v>0</v>
      </c>
      <c r="E119" s="745">
        <v>0</v>
      </c>
      <c r="F119" s="745">
        <v>287.06262378077253</v>
      </c>
      <c r="G119" s="745">
        <v>0</v>
      </c>
      <c r="H119" s="745">
        <v>0</v>
      </c>
      <c r="I119" s="745">
        <v>0</v>
      </c>
      <c r="J119" s="745">
        <v>0</v>
      </c>
      <c r="K119" s="745">
        <v>0</v>
      </c>
      <c r="L119" s="745">
        <v>287.06262378077253</v>
      </c>
      <c r="M119" s="745">
        <v>0</v>
      </c>
      <c r="N119" s="745">
        <v>0</v>
      </c>
      <c r="O119" s="746">
        <f t="shared" si="29"/>
        <v>574.12524756154505</v>
      </c>
      <c r="P119" s="625"/>
      <c r="Q119" s="625"/>
      <c r="R119" s="625"/>
      <c r="S119" s="625"/>
      <c r="T119" s="625"/>
      <c r="U119" s="625"/>
      <c r="V119" s="625"/>
      <c r="W119" s="625"/>
      <c r="X119" s="625"/>
    </row>
    <row r="120" spans="1:24" s="29" customFormat="1">
      <c r="A120" s="42"/>
      <c r="B120" s="199" t="s">
        <v>758</v>
      </c>
      <c r="C120" s="745">
        <v>0</v>
      </c>
      <c r="D120" s="745">
        <v>0</v>
      </c>
      <c r="E120" s="745">
        <v>167.19031932467732</v>
      </c>
      <c r="F120" s="745">
        <v>0</v>
      </c>
      <c r="G120" s="745">
        <v>0</v>
      </c>
      <c r="H120" s="745">
        <v>0</v>
      </c>
      <c r="I120" s="745">
        <v>0</v>
      </c>
      <c r="J120" s="745">
        <v>0</v>
      </c>
      <c r="K120" s="745">
        <v>167.19031932467732</v>
      </c>
      <c r="L120" s="745">
        <v>0</v>
      </c>
      <c r="M120" s="745">
        <v>0</v>
      </c>
      <c r="N120" s="745">
        <v>0</v>
      </c>
      <c r="O120" s="746">
        <f t="shared" si="29"/>
        <v>334.38063864935464</v>
      </c>
      <c r="P120" s="625"/>
      <c r="Q120" s="625"/>
      <c r="R120" s="625"/>
      <c r="S120" s="625"/>
      <c r="T120" s="625"/>
      <c r="U120" s="625"/>
      <c r="V120" s="625"/>
      <c r="W120" s="625"/>
      <c r="X120" s="625"/>
    </row>
    <row r="121" spans="1:24" s="29" customFormat="1">
      <c r="A121" s="42"/>
      <c r="B121" s="199" t="s">
        <v>759</v>
      </c>
      <c r="C121" s="745">
        <v>0</v>
      </c>
      <c r="D121" s="745">
        <v>0</v>
      </c>
      <c r="E121" s="745">
        <v>109.16091642376752</v>
      </c>
      <c r="F121" s="745">
        <v>0</v>
      </c>
      <c r="G121" s="745">
        <v>0</v>
      </c>
      <c r="H121" s="745">
        <v>0</v>
      </c>
      <c r="I121" s="745">
        <v>0</v>
      </c>
      <c r="J121" s="745">
        <v>0</v>
      </c>
      <c r="K121" s="745">
        <v>109.16091642376752</v>
      </c>
      <c r="L121" s="745">
        <v>0</v>
      </c>
      <c r="M121" s="745">
        <v>0</v>
      </c>
      <c r="N121" s="745">
        <v>0</v>
      </c>
      <c r="O121" s="746">
        <f t="shared" si="29"/>
        <v>218.32183284753503</v>
      </c>
      <c r="P121" s="625"/>
      <c r="Q121" s="625"/>
      <c r="R121" s="625"/>
      <c r="S121" s="625"/>
      <c r="T121" s="625"/>
      <c r="U121" s="625"/>
      <c r="V121" s="625"/>
      <c r="W121" s="625"/>
      <c r="X121" s="625"/>
    </row>
    <row r="122" spans="1:24" s="29" customFormat="1">
      <c r="A122" s="42"/>
      <c r="B122" s="199" t="s">
        <v>117</v>
      </c>
      <c r="C122" s="745">
        <v>16.577810190000001</v>
      </c>
      <c r="D122" s="745">
        <v>14.01988422</v>
      </c>
      <c r="E122" s="745">
        <v>2.4659467899999998</v>
      </c>
      <c r="F122" s="745">
        <v>5.8192920399999997</v>
      </c>
      <c r="G122" s="745">
        <v>0</v>
      </c>
      <c r="H122" s="745">
        <v>12.164476500000001</v>
      </c>
      <c r="I122" s="745">
        <v>16.364748500000001</v>
      </c>
      <c r="J122" s="745">
        <v>13.79129915</v>
      </c>
      <c r="K122" s="745">
        <v>2.5068188399999998</v>
      </c>
      <c r="L122" s="745">
        <v>5.8512661700000006</v>
      </c>
      <c r="M122" s="745">
        <v>0</v>
      </c>
      <c r="N122" s="745">
        <v>12.23131429</v>
      </c>
      <c r="O122" s="746">
        <f t="shared" si="29"/>
        <v>101.79285668999999</v>
      </c>
      <c r="P122" s="625"/>
      <c r="Q122" s="625"/>
      <c r="R122" s="625"/>
      <c r="S122" s="625"/>
      <c r="T122" s="625"/>
      <c r="U122" s="625"/>
      <c r="V122" s="625"/>
      <c r="W122" s="625"/>
      <c r="X122" s="625"/>
    </row>
    <row r="123" spans="1:24" s="29" customFormat="1">
      <c r="A123" s="42"/>
      <c r="B123" s="199" t="s">
        <v>303</v>
      </c>
      <c r="C123" s="745">
        <f>+C124+C125</f>
        <v>18.791521363477312</v>
      </c>
      <c r="D123" s="745">
        <f t="shared" ref="D123:N123" si="30">+D124+D125</f>
        <v>140.31457618578943</v>
      </c>
      <c r="E123" s="745">
        <f t="shared" si="30"/>
        <v>606.97247348677001</v>
      </c>
      <c r="F123" s="745">
        <f t="shared" si="30"/>
        <v>18.625618206079416</v>
      </c>
      <c r="G123" s="745">
        <f t="shared" si="30"/>
        <v>22.23220519867257</v>
      </c>
      <c r="H123" s="745">
        <f t="shared" si="30"/>
        <v>478.96990151094332</v>
      </c>
      <c r="I123" s="745">
        <f t="shared" si="30"/>
        <v>17.143381622944819</v>
      </c>
      <c r="J123" s="745">
        <f t="shared" si="30"/>
        <v>18.018049928707523</v>
      </c>
      <c r="K123" s="745">
        <f t="shared" si="30"/>
        <v>406.50030289270802</v>
      </c>
      <c r="L123" s="745">
        <f t="shared" si="30"/>
        <v>17.143381622944819</v>
      </c>
      <c r="M123" s="745">
        <f t="shared" si="30"/>
        <v>18.857719784608395</v>
      </c>
      <c r="N123" s="745">
        <f t="shared" si="30"/>
        <v>384.5595461382191</v>
      </c>
      <c r="O123" s="467">
        <f t="shared" si="29"/>
        <v>2148.1286779418647</v>
      </c>
      <c r="P123" s="625"/>
      <c r="Q123" s="625"/>
      <c r="R123" s="625"/>
      <c r="S123" s="625"/>
      <c r="T123" s="625"/>
      <c r="U123" s="625"/>
      <c r="V123" s="625"/>
      <c r="W123" s="625"/>
      <c r="X123" s="625"/>
    </row>
    <row r="124" spans="1:24" s="29" customFormat="1">
      <c r="A124" s="42"/>
      <c r="B124" s="307" t="s">
        <v>107</v>
      </c>
      <c r="C124" s="504">
        <v>18.029989423477311</v>
      </c>
      <c r="D124" s="504">
        <v>140.31457618578943</v>
      </c>
      <c r="E124" s="504">
        <v>606.97247348677001</v>
      </c>
      <c r="F124" s="504">
        <v>18.625618206079416</v>
      </c>
      <c r="G124" s="504">
        <v>22.23220519867257</v>
      </c>
      <c r="H124" s="504">
        <v>449.76450524094332</v>
      </c>
      <c r="I124" s="504">
        <v>17.143381622944819</v>
      </c>
      <c r="J124" s="504">
        <v>18.018049928707523</v>
      </c>
      <c r="K124" s="504">
        <v>406.50030289270802</v>
      </c>
      <c r="L124" s="504">
        <v>17.143381622944819</v>
      </c>
      <c r="M124" s="504">
        <v>18.857719784608395</v>
      </c>
      <c r="N124" s="504">
        <v>384.5595461382191</v>
      </c>
      <c r="O124" s="504">
        <f t="shared" si="29"/>
        <v>2118.1617497318648</v>
      </c>
      <c r="P124" s="625"/>
      <c r="Q124" s="625"/>
      <c r="R124" s="625"/>
      <c r="S124" s="625"/>
      <c r="T124" s="625"/>
      <c r="U124" s="625"/>
      <c r="V124" s="625"/>
      <c r="W124" s="625"/>
      <c r="X124" s="625"/>
    </row>
    <row r="125" spans="1:24" s="29" customFormat="1">
      <c r="A125" s="42"/>
      <c r="B125" s="308" t="s">
        <v>105</v>
      </c>
      <c r="C125" s="516">
        <v>0.76153193999999991</v>
      </c>
      <c r="D125" s="516">
        <v>0</v>
      </c>
      <c r="E125" s="516">
        <v>0</v>
      </c>
      <c r="F125" s="516">
        <v>0</v>
      </c>
      <c r="G125" s="516">
        <v>0</v>
      </c>
      <c r="H125" s="516">
        <v>29.205396270000005</v>
      </c>
      <c r="I125" s="516">
        <v>0</v>
      </c>
      <c r="J125" s="516">
        <v>0</v>
      </c>
      <c r="K125" s="516">
        <v>0</v>
      </c>
      <c r="L125" s="516">
        <v>0</v>
      </c>
      <c r="M125" s="516">
        <v>0</v>
      </c>
      <c r="N125" s="516">
        <v>0</v>
      </c>
      <c r="O125" s="516">
        <f t="shared" si="29"/>
        <v>29.966928210000006</v>
      </c>
      <c r="P125" s="625"/>
      <c r="Q125" s="625"/>
      <c r="R125" s="625"/>
      <c r="S125" s="625"/>
      <c r="T125" s="625"/>
      <c r="U125" s="625"/>
      <c r="V125" s="625"/>
      <c r="W125" s="625"/>
      <c r="X125" s="625"/>
    </row>
    <row r="126" spans="1:24" s="29" customFormat="1">
      <c r="A126" s="42"/>
      <c r="B126" s="669" t="s">
        <v>466</v>
      </c>
      <c r="C126" s="670">
        <f>+C127+C134</f>
        <v>15.426901447928708</v>
      </c>
      <c r="D126" s="670">
        <f t="shared" ref="D126:N126" si="31">+D127+D134</f>
        <v>0.8304311470190584</v>
      </c>
      <c r="E126" s="670">
        <f t="shared" si="31"/>
        <v>0.84696331679627401</v>
      </c>
      <c r="F126" s="670">
        <f t="shared" si="31"/>
        <v>14.710223966380186</v>
      </c>
      <c r="G126" s="670">
        <f t="shared" si="31"/>
        <v>0.80162858397619341</v>
      </c>
      <c r="H126" s="670">
        <f t="shared" si="31"/>
        <v>0.79202621972316101</v>
      </c>
      <c r="I126" s="670">
        <f t="shared" si="31"/>
        <v>14.835850120702357</v>
      </c>
      <c r="J126" s="670">
        <f t="shared" si="31"/>
        <v>0.7728214869030805</v>
      </c>
      <c r="K126" s="670">
        <f t="shared" si="31"/>
        <v>0.78934911833603238</v>
      </c>
      <c r="L126" s="670">
        <f t="shared" si="31"/>
        <v>14.961476279338546</v>
      </c>
      <c r="M126" s="670">
        <f t="shared" si="31"/>
        <v>0.74401438551595189</v>
      </c>
      <c r="N126" s="670">
        <f t="shared" si="31"/>
        <v>0.73441202126291927</v>
      </c>
      <c r="O126" s="670">
        <f t="shared" si="29"/>
        <v>66.246098093882466</v>
      </c>
      <c r="P126" s="625"/>
      <c r="Q126" s="625"/>
      <c r="R126" s="625"/>
      <c r="S126" s="625"/>
      <c r="T126" s="625"/>
      <c r="U126" s="625"/>
      <c r="V126" s="625"/>
      <c r="W126" s="625"/>
      <c r="X126" s="625"/>
    </row>
    <row r="127" spans="1:24" s="29" customFormat="1">
      <c r="A127" s="42"/>
      <c r="B127" s="307" t="s">
        <v>107</v>
      </c>
      <c r="C127" s="504">
        <f>+C128+C131</f>
        <v>15.049535817928708</v>
      </c>
      <c r="D127" s="504">
        <f t="shared" ref="D127:N127" si="32">+D128+D131</f>
        <v>0.8304311470190584</v>
      </c>
      <c r="E127" s="504">
        <f t="shared" si="32"/>
        <v>0.82083331679627403</v>
      </c>
      <c r="F127" s="504">
        <f t="shared" si="32"/>
        <v>14.710223966380186</v>
      </c>
      <c r="G127" s="504">
        <f t="shared" si="32"/>
        <v>0.80162858397619341</v>
      </c>
      <c r="H127" s="504">
        <f t="shared" si="32"/>
        <v>0.79202621972316101</v>
      </c>
      <c r="I127" s="504">
        <f t="shared" si="32"/>
        <v>14.835850120702357</v>
      </c>
      <c r="J127" s="504">
        <f t="shared" si="32"/>
        <v>0.7728214869030805</v>
      </c>
      <c r="K127" s="504">
        <f t="shared" si="32"/>
        <v>0.7632191183360324</v>
      </c>
      <c r="L127" s="504">
        <f t="shared" si="32"/>
        <v>14.961476279338546</v>
      </c>
      <c r="M127" s="504">
        <f t="shared" si="32"/>
        <v>0.74401438551595189</v>
      </c>
      <c r="N127" s="504">
        <f t="shared" si="32"/>
        <v>0.73441202126291927</v>
      </c>
      <c r="O127" s="504">
        <f t="shared" si="29"/>
        <v>65.816472463882491</v>
      </c>
      <c r="P127" s="625"/>
      <c r="Q127" s="625"/>
      <c r="R127" s="625"/>
      <c r="S127" s="625"/>
      <c r="T127" s="625"/>
      <c r="U127" s="625"/>
      <c r="V127" s="625"/>
      <c r="W127" s="625"/>
      <c r="X127" s="625"/>
    </row>
    <row r="128" spans="1:24" s="29" customFormat="1">
      <c r="A128" s="42"/>
      <c r="B128" s="667" t="s">
        <v>120</v>
      </c>
      <c r="C128" s="668">
        <f>+C129+C130</f>
        <v>0.84167629267316246</v>
      </c>
      <c r="D128" s="668">
        <f t="shared" ref="D128:N128" si="33">+D129+D130</f>
        <v>0.8304311470190584</v>
      </c>
      <c r="E128" s="668">
        <f t="shared" si="33"/>
        <v>0.82083331679627403</v>
      </c>
      <c r="F128" s="668">
        <f t="shared" si="33"/>
        <v>0.8112309525432414</v>
      </c>
      <c r="G128" s="668">
        <f t="shared" si="33"/>
        <v>0.80162858397619341</v>
      </c>
      <c r="H128" s="668">
        <f t="shared" si="33"/>
        <v>0.79202621972316101</v>
      </c>
      <c r="I128" s="668">
        <f t="shared" si="33"/>
        <v>0.78242385115611301</v>
      </c>
      <c r="J128" s="668">
        <f t="shared" si="33"/>
        <v>0.7728214869030805</v>
      </c>
      <c r="K128" s="668">
        <f t="shared" si="33"/>
        <v>0.7632191183360324</v>
      </c>
      <c r="L128" s="668">
        <f t="shared" si="33"/>
        <v>0.75361675408299988</v>
      </c>
      <c r="M128" s="668">
        <f t="shared" si="33"/>
        <v>0.74401438551595189</v>
      </c>
      <c r="N128" s="668">
        <f t="shared" si="33"/>
        <v>0.73441202126291927</v>
      </c>
      <c r="O128" s="668">
        <f t="shared" si="29"/>
        <v>9.4483341299881864</v>
      </c>
      <c r="P128" s="625"/>
      <c r="Q128" s="625"/>
      <c r="R128" s="625"/>
      <c r="S128" s="625"/>
      <c r="T128" s="625"/>
      <c r="U128" s="625"/>
      <c r="V128" s="625"/>
      <c r="W128" s="625"/>
      <c r="X128" s="625"/>
    </row>
    <row r="129" spans="1:24" s="29" customFormat="1">
      <c r="A129" s="42"/>
      <c r="B129" s="212" t="s">
        <v>207</v>
      </c>
      <c r="C129" s="376">
        <v>0.84003351558610651</v>
      </c>
      <c r="D129" s="376">
        <v>0.8304311470190584</v>
      </c>
      <c r="E129" s="376">
        <v>0.82083331679627403</v>
      </c>
      <c r="F129" s="376">
        <v>0.8112309525432414</v>
      </c>
      <c r="G129" s="376">
        <v>0.80162858397619341</v>
      </c>
      <c r="H129" s="376">
        <v>0.79202621972316101</v>
      </c>
      <c r="I129" s="376">
        <v>0.78242385115611301</v>
      </c>
      <c r="J129" s="376">
        <v>0.7728214869030805</v>
      </c>
      <c r="K129" s="376">
        <v>0.7632191183360324</v>
      </c>
      <c r="L129" s="376">
        <v>0.75361675408299988</v>
      </c>
      <c r="M129" s="376">
        <v>0.74401438551595189</v>
      </c>
      <c r="N129" s="376">
        <v>0.73441202126291927</v>
      </c>
      <c r="O129" s="376">
        <f t="shared" si="29"/>
        <v>9.4466913529011318</v>
      </c>
      <c r="P129" s="625"/>
      <c r="Q129" s="625"/>
      <c r="R129" s="625"/>
      <c r="S129" s="625"/>
      <c r="T129" s="625"/>
      <c r="U129" s="625"/>
      <c r="V129" s="625"/>
      <c r="W129" s="625"/>
      <c r="X129" s="625"/>
    </row>
    <row r="130" spans="1:24" s="29" customFormat="1">
      <c r="A130" s="42"/>
      <c r="B130" s="212" t="s">
        <v>124</v>
      </c>
      <c r="C130" s="376">
        <v>1.6427770870559692E-3</v>
      </c>
      <c r="D130" s="376">
        <v>0</v>
      </c>
      <c r="E130" s="376">
        <v>0</v>
      </c>
      <c r="F130" s="376">
        <v>0</v>
      </c>
      <c r="G130" s="376">
        <v>0</v>
      </c>
      <c r="H130" s="376">
        <v>0</v>
      </c>
      <c r="I130" s="376">
        <v>0</v>
      </c>
      <c r="J130" s="376">
        <v>0</v>
      </c>
      <c r="K130" s="376">
        <v>0</v>
      </c>
      <c r="L130" s="376">
        <v>0</v>
      </c>
      <c r="M130" s="376">
        <v>0</v>
      </c>
      <c r="N130" s="376">
        <v>0</v>
      </c>
      <c r="O130" s="376">
        <f t="shared" si="29"/>
        <v>1.6427770870559692E-3</v>
      </c>
      <c r="P130" s="625"/>
      <c r="Q130" s="625"/>
      <c r="R130" s="625"/>
      <c r="S130" s="625"/>
      <c r="T130" s="625"/>
      <c r="U130" s="625"/>
      <c r="V130" s="625"/>
      <c r="W130" s="625"/>
      <c r="X130" s="625"/>
    </row>
    <row r="131" spans="1:24" s="29" customFormat="1">
      <c r="A131" s="42"/>
      <c r="B131" s="667" t="s">
        <v>125</v>
      </c>
      <c r="C131" s="668">
        <f>+C132+C133</f>
        <v>14.207859525255547</v>
      </c>
      <c r="D131" s="668">
        <f t="shared" ref="D131:N131" si="34">+D132+D133</f>
        <v>0</v>
      </c>
      <c r="E131" s="668">
        <f t="shared" si="34"/>
        <v>0</v>
      </c>
      <c r="F131" s="668">
        <f t="shared" si="34"/>
        <v>13.898993013836945</v>
      </c>
      <c r="G131" s="668">
        <f t="shared" si="34"/>
        <v>0</v>
      </c>
      <c r="H131" s="668">
        <f t="shared" si="34"/>
        <v>0</v>
      </c>
      <c r="I131" s="668">
        <f t="shared" si="34"/>
        <v>14.053426269546245</v>
      </c>
      <c r="J131" s="668">
        <f t="shared" si="34"/>
        <v>0</v>
      </c>
      <c r="K131" s="668">
        <f t="shared" si="34"/>
        <v>0</v>
      </c>
      <c r="L131" s="668">
        <f t="shared" si="34"/>
        <v>14.207859525255547</v>
      </c>
      <c r="M131" s="668">
        <f t="shared" si="34"/>
        <v>0</v>
      </c>
      <c r="N131" s="668">
        <f t="shared" si="34"/>
        <v>0</v>
      </c>
      <c r="O131" s="668">
        <f t="shared" si="29"/>
        <v>56.368138333894279</v>
      </c>
      <c r="P131" s="625"/>
      <c r="Q131" s="625"/>
      <c r="R131" s="625"/>
      <c r="S131" s="625"/>
      <c r="T131" s="625"/>
      <c r="U131" s="625"/>
      <c r="V131" s="625"/>
      <c r="W131" s="625"/>
      <c r="X131" s="625"/>
    </row>
    <row r="132" spans="1:24" s="29" customFormat="1">
      <c r="A132" s="42"/>
      <c r="B132" s="1247" t="s">
        <v>207</v>
      </c>
      <c r="C132" s="376">
        <v>14.207859525255547</v>
      </c>
      <c r="D132" s="376">
        <v>0</v>
      </c>
      <c r="E132" s="376">
        <v>0</v>
      </c>
      <c r="F132" s="376">
        <v>13.898993013836945</v>
      </c>
      <c r="G132" s="376">
        <v>0</v>
      </c>
      <c r="H132" s="376">
        <v>0</v>
      </c>
      <c r="I132" s="376">
        <v>14.053426269546245</v>
      </c>
      <c r="J132" s="376">
        <v>0</v>
      </c>
      <c r="K132" s="376">
        <v>0</v>
      </c>
      <c r="L132" s="376">
        <v>14.207859525255547</v>
      </c>
      <c r="M132" s="376">
        <v>0</v>
      </c>
      <c r="N132" s="376">
        <v>0</v>
      </c>
      <c r="O132" s="376">
        <f t="shared" si="29"/>
        <v>56.368138333894279</v>
      </c>
      <c r="P132" s="625"/>
      <c r="Q132" s="625"/>
      <c r="R132" s="625"/>
      <c r="S132" s="625"/>
      <c r="T132" s="625"/>
      <c r="U132" s="625"/>
      <c r="V132" s="625"/>
      <c r="W132" s="625"/>
      <c r="X132" s="625"/>
    </row>
    <row r="133" spans="1:24" s="42" customFormat="1">
      <c r="B133" s="212" t="s">
        <v>124</v>
      </c>
      <c r="C133" s="376">
        <v>0</v>
      </c>
      <c r="D133" s="376">
        <v>0</v>
      </c>
      <c r="E133" s="376">
        <v>0</v>
      </c>
      <c r="F133" s="376">
        <v>0</v>
      </c>
      <c r="G133" s="376">
        <v>0</v>
      </c>
      <c r="H133" s="376">
        <v>0</v>
      </c>
      <c r="I133" s="376">
        <v>0</v>
      </c>
      <c r="J133" s="376">
        <v>0</v>
      </c>
      <c r="K133" s="376">
        <v>0</v>
      </c>
      <c r="L133" s="376">
        <v>0</v>
      </c>
      <c r="M133" s="376">
        <v>0</v>
      </c>
      <c r="N133" s="376">
        <v>0</v>
      </c>
      <c r="O133" s="376">
        <f t="shared" si="29"/>
        <v>0</v>
      </c>
      <c r="P133" s="625"/>
      <c r="Q133" s="625"/>
      <c r="R133" s="625"/>
      <c r="S133" s="625"/>
      <c r="T133" s="625"/>
      <c r="U133" s="625"/>
      <c r="V133" s="625"/>
      <c r="W133" s="625"/>
      <c r="X133" s="625"/>
    </row>
    <row r="134" spans="1:24" s="29" customFormat="1">
      <c r="A134" s="42"/>
      <c r="B134" s="667" t="s">
        <v>105</v>
      </c>
      <c r="C134" s="668">
        <f>+C135+C136</f>
        <v>0.37736563000000001</v>
      </c>
      <c r="D134" s="668">
        <f t="shared" ref="D134:N134" si="35">+D135+D136</f>
        <v>0</v>
      </c>
      <c r="E134" s="668">
        <f t="shared" si="35"/>
        <v>2.613E-2</v>
      </c>
      <c r="F134" s="668">
        <f t="shared" si="35"/>
        <v>0</v>
      </c>
      <c r="G134" s="668">
        <f t="shared" si="35"/>
        <v>0</v>
      </c>
      <c r="H134" s="668">
        <f t="shared" si="35"/>
        <v>0</v>
      </c>
      <c r="I134" s="668">
        <f t="shared" si="35"/>
        <v>0</v>
      </c>
      <c r="J134" s="668">
        <f t="shared" si="35"/>
        <v>0</v>
      </c>
      <c r="K134" s="668">
        <f t="shared" si="35"/>
        <v>2.613E-2</v>
      </c>
      <c r="L134" s="668">
        <f t="shared" si="35"/>
        <v>0</v>
      </c>
      <c r="M134" s="668">
        <f t="shared" si="35"/>
        <v>0</v>
      </c>
      <c r="N134" s="668">
        <f t="shared" si="35"/>
        <v>0</v>
      </c>
      <c r="O134" s="668">
        <f t="shared" si="29"/>
        <v>0.42962562999999998</v>
      </c>
      <c r="P134" s="625"/>
      <c r="Q134" s="625"/>
      <c r="R134" s="625"/>
      <c r="S134" s="625"/>
      <c r="T134" s="625"/>
      <c r="U134" s="625"/>
      <c r="V134" s="625"/>
      <c r="W134" s="625"/>
      <c r="X134" s="625"/>
    </row>
    <row r="135" spans="1:24" s="29" customFormat="1">
      <c r="A135" s="42"/>
      <c r="B135" s="1247" t="s">
        <v>207</v>
      </c>
      <c r="C135" s="376">
        <v>0</v>
      </c>
      <c r="D135" s="376">
        <v>0</v>
      </c>
      <c r="E135" s="376">
        <v>0</v>
      </c>
      <c r="F135" s="376">
        <v>0</v>
      </c>
      <c r="G135" s="376">
        <v>0</v>
      </c>
      <c r="H135" s="376">
        <v>0</v>
      </c>
      <c r="I135" s="376">
        <v>0</v>
      </c>
      <c r="J135" s="376">
        <v>0</v>
      </c>
      <c r="K135" s="376">
        <v>0</v>
      </c>
      <c r="L135" s="376">
        <v>0</v>
      </c>
      <c r="M135" s="376">
        <v>0</v>
      </c>
      <c r="N135" s="376">
        <v>0</v>
      </c>
      <c r="O135" s="376">
        <f t="shared" si="29"/>
        <v>0</v>
      </c>
      <c r="P135" s="625"/>
      <c r="Q135" s="625"/>
      <c r="R135" s="625"/>
      <c r="S135" s="625"/>
      <c r="T135" s="625"/>
      <c r="U135" s="625"/>
      <c r="V135" s="625"/>
      <c r="W135" s="625"/>
      <c r="X135" s="625"/>
    </row>
    <row r="136" spans="1:24" s="29" customFormat="1">
      <c r="A136" s="42"/>
      <c r="B136" s="212" t="s">
        <v>124</v>
      </c>
      <c r="C136" s="376">
        <v>0.37736563000000001</v>
      </c>
      <c r="D136" s="376">
        <v>0</v>
      </c>
      <c r="E136" s="376">
        <v>2.613E-2</v>
      </c>
      <c r="F136" s="376">
        <v>0</v>
      </c>
      <c r="G136" s="376">
        <v>0</v>
      </c>
      <c r="H136" s="376">
        <v>0</v>
      </c>
      <c r="I136" s="376">
        <v>0</v>
      </c>
      <c r="J136" s="376">
        <v>0</v>
      </c>
      <c r="K136" s="376">
        <v>2.613E-2</v>
      </c>
      <c r="L136" s="376">
        <v>0</v>
      </c>
      <c r="M136" s="376">
        <v>0</v>
      </c>
      <c r="N136" s="376">
        <v>0</v>
      </c>
      <c r="O136" s="376">
        <f t="shared" si="29"/>
        <v>0.42962562999999998</v>
      </c>
      <c r="P136" s="625"/>
      <c r="Q136" s="625"/>
      <c r="R136" s="625"/>
      <c r="S136" s="625"/>
      <c r="T136" s="625"/>
      <c r="U136" s="625"/>
      <c r="V136" s="625"/>
      <c r="W136" s="625"/>
      <c r="X136" s="625"/>
    </row>
    <row r="137" spans="1:24" s="29" customFormat="1">
      <c r="A137" s="42"/>
      <c r="B137" s="150"/>
      <c r="C137" s="762"/>
      <c r="D137" s="762"/>
      <c r="E137" s="762"/>
      <c r="F137" s="762"/>
      <c r="G137" s="762"/>
      <c r="H137" s="762"/>
      <c r="I137" s="762"/>
      <c r="J137" s="762"/>
      <c r="K137" s="762"/>
      <c r="L137" s="762"/>
      <c r="M137" s="762"/>
      <c r="N137" s="762"/>
      <c r="O137" s="156"/>
      <c r="P137" s="625"/>
      <c r="Q137" s="625"/>
      <c r="R137" s="625"/>
      <c r="S137" s="625"/>
      <c r="T137" s="625"/>
      <c r="U137" s="625"/>
      <c r="V137" s="625"/>
      <c r="W137" s="625"/>
      <c r="X137" s="625"/>
    </row>
    <row r="138" spans="1:24" s="29" customFormat="1">
      <c r="A138" s="42"/>
      <c r="B138" s="150"/>
      <c r="C138" s="156"/>
      <c r="D138" s="156"/>
      <c r="E138" s="156"/>
      <c r="F138" s="156"/>
      <c r="G138" s="156"/>
      <c r="H138" s="156"/>
      <c r="I138" s="156"/>
      <c r="J138" s="156"/>
      <c r="K138" s="156"/>
      <c r="L138" s="156"/>
      <c r="M138" s="156"/>
      <c r="N138" s="156"/>
      <c r="O138" s="156"/>
      <c r="P138" s="625"/>
      <c r="Q138" s="625"/>
      <c r="R138" s="625"/>
      <c r="S138" s="625"/>
      <c r="T138" s="625"/>
      <c r="U138" s="625"/>
      <c r="V138" s="625"/>
      <c r="W138" s="625"/>
      <c r="X138" s="625"/>
    </row>
    <row r="139" spans="1:24" s="29" customFormat="1">
      <c r="A139" s="42"/>
      <c r="B139" s="171" t="s">
        <v>151</v>
      </c>
      <c r="C139" s="763">
        <v>112.22091291295681</v>
      </c>
      <c r="D139" s="763">
        <v>294.04971305835085</v>
      </c>
      <c r="E139" s="763">
        <v>1367.7678051377804</v>
      </c>
      <c r="F139" s="763">
        <v>766.37501530062855</v>
      </c>
      <c r="G139" s="763">
        <v>165.86220025190585</v>
      </c>
      <c r="H139" s="763">
        <v>1134.7211259138826</v>
      </c>
      <c r="I139" s="763">
        <v>94.93926216136181</v>
      </c>
      <c r="J139" s="763">
        <v>112.43595562821216</v>
      </c>
      <c r="K139" s="763">
        <v>1109.4916722392602</v>
      </c>
      <c r="L139" s="763">
        <v>756.66345188010735</v>
      </c>
      <c r="M139" s="763">
        <v>113.49840726361471</v>
      </c>
      <c r="N139" s="763">
        <v>1051.0696357201259</v>
      </c>
      <c r="O139" s="172">
        <f t="shared" ref="O139:O141" si="36">SUM(C139:N139)</f>
        <v>7079.0951574681876</v>
      </c>
      <c r="P139" s="625"/>
      <c r="Q139" s="625"/>
      <c r="R139" s="625"/>
      <c r="S139" s="625"/>
      <c r="T139" s="625"/>
      <c r="U139" s="625"/>
      <c r="V139" s="625"/>
      <c r="W139" s="625"/>
      <c r="X139" s="625"/>
    </row>
    <row r="140" spans="1:24" s="29" customFormat="1">
      <c r="A140" s="42"/>
      <c r="B140" s="163" t="s">
        <v>152</v>
      </c>
      <c r="C140" s="467">
        <v>21.524353993440975</v>
      </c>
      <c r="D140" s="467">
        <v>7.0744982627459754</v>
      </c>
      <c r="E140" s="467">
        <v>14.282587788057597</v>
      </c>
      <c r="F140" s="467">
        <v>20.988760415111834</v>
      </c>
      <c r="G140" s="467">
        <v>6.9259398988622216</v>
      </c>
      <c r="H140" s="467">
        <v>282.69247813872653</v>
      </c>
      <c r="I140" s="467">
        <v>19.029879173055008</v>
      </c>
      <c r="J140" s="467">
        <v>6.2202565415573412</v>
      </c>
      <c r="K140" s="467">
        <v>13.786502968474037</v>
      </c>
      <c r="L140" s="467">
        <v>20.025366044211758</v>
      </c>
      <c r="M140" s="467">
        <v>6.1910807126408418</v>
      </c>
      <c r="N140" s="467">
        <v>281.72908384116471</v>
      </c>
      <c r="O140" s="164">
        <f t="shared" si="36"/>
        <v>700.47078777804882</v>
      </c>
      <c r="P140" s="625"/>
      <c r="Q140" s="625"/>
      <c r="R140" s="625"/>
      <c r="S140" s="625"/>
      <c r="T140" s="625"/>
      <c r="U140" s="625"/>
      <c r="V140" s="625"/>
      <c r="W140" s="625"/>
      <c r="X140" s="625"/>
    </row>
    <row r="141" spans="1:24" s="29" customFormat="1">
      <c r="A141" s="42"/>
      <c r="B141" s="171" t="s">
        <v>153</v>
      </c>
      <c r="C141" s="763">
        <v>206.46825049186469</v>
      </c>
      <c r="D141" s="763">
        <v>49.616913840588609</v>
      </c>
      <c r="E141" s="763">
        <v>366.69221371964909</v>
      </c>
      <c r="F141" s="763">
        <v>998.57128003181572</v>
      </c>
      <c r="G141" s="763">
        <v>798.6186723304728</v>
      </c>
      <c r="H141" s="763">
        <v>1454.0676884466884</v>
      </c>
      <c r="I141" s="763">
        <v>172.74596779807547</v>
      </c>
      <c r="J141" s="763">
        <v>47.645742951494782</v>
      </c>
      <c r="K141" s="763">
        <v>363.8277651520491</v>
      </c>
      <c r="L141" s="763">
        <v>754.35812106941864</v>
      </c>
      <c r="M141" s="763">
        <v>542.89077981938215</v>
      </c>
      <c r="N141" s="763">
        <v>1379.0393128804851</v>
      </c>
      <c r="O141" s="172">
        <f t="shared" si="36"/>
        <v>7134.5427085319843</v>
      </c>
      <c r="P141" s="625"/>
      <c r="Q141" s="625"/>
      <c r="R141" s="625"/>
      <c r="S141" s="625"/>
      <c r="T141" s="625"/>
      <c r="U141" s="625"/>
      <c r="V141" s="625"/>
      <c r="W141" s="625"/>
      <c r="X141" s="625"/>
    </row>
    <row r="142" spans="1:24" s="29" customFormat="1">
      <c r="A142" s="42"/>
      <c r="B142" s="764"/>
      <c r="Q142" s="625"/>
      <c r="R142" s="625"/>
      <c r="S142" s="625"/>
      <c r="T142" s="625"/>
      <c r="U142" s="625"/>
      <c r="V142" s="625"/>
      <c r="W142" s="625"/>
      <c r="X142" s="625"/>
    </row>
    <row r="143" spans="1:24" s="29" customFormat="1">
      <c r="A143" s="42"/>
      <c r="B143" s="29" t="s">
        <v>467</v>
      </c>
    </row>
    <row r="144" spans="1:24" s="29" customFormat="1">
      <c r="A144" s="42"/>
    </row>
    <row r="145" spans="1:30" s="29" customFormat="1">
      <c r="A145" s="42"/>
    </row>
    <row r="146" spans="1:30" s="29" customFormat="1">
      <c r="A146" s="42"/>
    </row>
    <row r="147" spans="1:30" s="29" customFormat="1">
      <c r="A147" s="42"/>
    </row>
    <row r="148" spans="1:30" s="29" customFormat="1">
      <c r="A148" s="42"/>
    </row>
    <row r="149" spans="1:30" s="29" customFormat="1">
      <c r="A149" s="42"/>
    </row>
    <row r="150" spans="1:30" s="29" customFormat="1">
      <c r="A150" s="42"/>
    </row>
    <row r="151" spans="1:30" s="29" customFormat="1">
      <c r="A151" s="42"/>
    </row>
    <row r="152" spans="1:30" s="29" customFormat="1">
      <c r="A152" s="42"/>
    </row>
    <row r="153" spans="1:30" s="29" customFormat="1">
      <c r="A153" s="42"/>
    </row>
    <row r="154" spans="1:30">
      <c r="A154" s="42"/>
      <c r="B154" s="29"/>
      <c r="Q154" s="29"/>
      <c r="R154" s="29"/>
      <c r="S154" s="29"/>
      <c r="T154" s="29"/>
      <c r="U154" s="29"/>
      <c r="V154" s="29"/>
      <c r="W154" s="29"/>
      <c r="X154" s="29"/>
      <c r="Y154" s="29"/>
      <c r="Z154" s="29"/>
      <c r="AA154" s="29"/>
      <c r="AB154" s="29"/>
      <c r="AC154" s="29"/>
      <c r="AD154" s="29"/>
    </row>
    <row r="155" spans="1:30">
      <c r="A155" s="42"/>
      <c r="B155" s="29"/>
      <c r="Q155" s="29"/>
      <c r="R155" s="29"/>
      <c r="S155" s="29"/>
      <c r="T155" s="29"/>
      <c r="U155" s="29"/>
      <c r="V155" s="29"/>
      <c r="W155" s="29"/>
      <c r="X155" s="29"/>
      <c r="Y155" s="29"/>
      <c r="Z155" s="29"/>
      <c r="AA155" s="29"/>
      <c r="AB155" s="29"/>
      <c r="AC155" s="29"/>
      <c r="AD155" s="29"/>
    </row>
    <row r="156" spans="1:30">
      <c r="A156" s="42"/>
      <c r="B156" s="29"/>
      <c r="Q156" s="29"/>
      <c r="R156" s="29"/>
      <c r="S156" s="29"/>
      <c r="T156" s="29"/>
      <c r="U156" s="29"/>
      <c r="V156" s="29"/>
      <c r="W156" s="29"/>
      <c r="X156" s="29"/>
      <c r="Y156" s="29"/>
      <c r="Z156" s="29"/>
      <c r="AA156" s="29"/>
      <c r="AB156" s="29"/>
      <c r="AC156" s="29"/>
      <c r="AD156" s="29"/>
    </row>
    <row r="157" spans="1:30">
      <c r="A157" s="42"/>
      <c r="B157" s="29"/>
      <c r="Q157" s="29"/>
      <c r="R157" s="29"/>
      <c r="S157" s="29"/>
      <c r="T157" s="29"/>
      <c r="U157" s="29"/>
      <c r="V157" s="29"/>
      <c r="W157" s="29"/>
      <c r="X157" s="29"/>
      <c r="Y157" s="29"/>
      <c r="Z157" s="29"/>
      <c r="AA157" s="29"/>
      <c r="AB157" s="29"/>
      <c r="AC157" s="29"/>
      <c r="AD157" s="29"/>
    </row>
    <row r="158" spans="1:30">
      <c r="A158" s="42"/>
      <c r="B158" s="29"/>
      <c r="Q158" s="29"/>
      <c r="R158" s="29"/>
      <c r="S158" s="29"/>
      <c r="T158" s="29"/>
      <c r="U158" s="29"/>
      <c r="V158" s="29"/>
      <c r="W158" s="29"/>
      <c r="X158" s="29"/>
      <c r="Y158" s="29"/>
      <c r="Z158" s="29"/>
      <c r="AA158" s="29"/>
      <c r="AB158" s="29"/>
      <c r="AC158" s="29"/>
      <c r="AD158" s="29"/>
    </row>
    <row r="159" spans="1:30">
      <c r="A159" s="42"/>
      <c r="B159" s="29"/>
      <c r="Q159" s="29"/>
      <c r="R159" s="29"/>
      <c r="S159" s="29"/>
      <c r="T159" s="29"/>
      <c r="U159" s="29"/>
      <c r="V159" s="29"/>
      <c r="W159" s="29"/>
      <c r="X159" s="29"/>
      <c r="Y159" s="29"/>
      <c r="Z159" s="29"/>
      <c r="AA159" s="29"/>
      <c r="AB159" s="29"/>
      <c r="AC159" s="29"/>
      <c r="AD159" s="29"/>
    </row>
    <row r="160" spans="1:30">
      <c r="A160" s="42"/>
      <c r="B160" s="29"/>
      <c r="Q160" s="29"/>
      <c r="R160" s="29"/>
      <c r="S160" s="29"/>
      <c r="T160" s="29"/>
      <c r="U160" s="29"/>
      <c r="V160" s="29"/>
      <c r="W160" s="29"/>
      <c r="X160" s="29"/>
      <c r="Y160" s="29"/>
      <c r="Z160" s="29"/>
      <c r="AA160" s="29"/>
      <c r="AB160" s="29"/>
      <c r="AC160" s="29"/>
      <c r="AD160" s="29"/>
    </row>
    <row r="161" spans="1:30">
      <c r="A161" s="42"/>
      <c r="B161" s="29"/>
      <c r="Q161" s="29"/>
      <c r="R161" s="29"/>
      <c r="S161" s="29"/>
      <c r="T161" s="29"/>
      <c r="U161" s="29"/>
      <c r="V161" s="29"/>
      <c r="W161" s="29"/>
      <c r="X161" s="29"/>
      <c r="Y161" s="29"/>
      <c r="Z161" s="29"/>
      <c r="AA161" s="29"/>
      <c r="AB161" s="29"/>
      <c r="AC161" s="29"/>
      <c r="AD161" s="29"/>
    </row>
    <row r="162" spans="1:30">
      <c r="A162" s="42"/>
      <c r="B162" s="29"/>
      <c r="Q162" s="29"/>
      <c r="R162" s="29"/>
      <c r="S162" s="29"/>
      <c r="T162" s="29"/>
      <c r="U162" s="29"/>
      <c r="V162" s="29"/>
      <c r="W162" s="29"/>
      <c r="X162" s="29"/>
      <c r="Y162" s="29"/>
      <c r="Z162" s="29"/>
      <c r="AA162" s="29"/>
      <c r="AB162" s="29"/>
      <c r="AC162" s="29"/>
      <c r="AD162" s="29"/>
    </row>
    <row r="163" spans="1:30">
      <c r="A163" s="42"/>
      <c r="B163" s="29"/>
      <c r="Q163" s="29"/>
      <c r="R163" s="29"/>
      <c r="S163" s="29"/>
      <c r="T163" s="29"/>
      <c r="U163" s="29"/>
      <c r="V163" s="29"/>
      <c r="W163" s="29"/>
      <c r="X163" s="29"/>
      <c r="Y163" s="29"/>
      <c r="Z163" s="29"/>
      <c r="AA163" s="29"/>
      <c r="AB163" s="29"/>
      <c r="AC163" s="29"/>
      <c r="AD163" s="29"/>
    </row>
    <row r="164" spans="1:30">
      <c r="A164" s="42"/>
      <c r="B164" s="29"/>
      <c r="Q164" s="29"/>
      <c r="R164" s="29"/>
      <c r="S164" s="29"/>
      <c r="T164" s="29"/>
      <c r="U164" s="29"/>
      <c r="V164" s="29"/>
      <c r="W164" s="29"/>
      <c r="X164" s="29"/>
      <c r="Y164" s="29"/>
      <c r="Z164" s="29"/>
      <c r="AA164" s="29"/>
      <c r="AB164" s="29"/>
      <c r="AC164" s="29"/>
      <c r="AD164" s="29"/>
    </row>
    <row r="165" spans="1:30">
      <c r="A165" s="42"/>
      <c r="B165" s="29"/>
      <c r="Q165" s="29"/>
      <c r="R165" s="29"/>
      <c r="S165" s="29"/>
      <c r="T165" s="29"/>
      <c r="U165" s="29"/>
      <c r="V165" s="29"/>
      <c r="W165" s="29"/>
      <c r="X165" s="29"/>
      <c r="Y165" s="29"/>
      <c r="Z165" s="29"/>
      <c r="AA165" s="29"/>
      <c r="AB165" s="29"/>
      <c r="AC165" s="29"/>
      <c r="AD165" s="29"/>
    </row>
    <row r="166" spans="1:30">
      <c r="A166" s="42"/>
      <c r="B166" s="29"/>
      <c r="Q166" s="29"/>
      <c r="R166" s="29"/>
      <c r="S166" s="29"/>
      <c r="T166" s="29"/>
      <c r="U166" s="29"/>
      <c r="V166" s="29"/>
      <c r="W166" s="29"/>
      <c r="X166" s="29"/>
      <c r="Y166" s="29"/>
      <c r="Z166" s="29"/>
      <c r="AA166" s="29"/>
      <c r="AB166" s="29"/>
      <c r="AC166" s="29"/>
      <c r="AD166" s="29"/>
    </row>
    <row r="167" spans="1:30">
      <c r="A167" s="42"/>
      <c r="B167" s="29"/>
      <c r="Q167" s="29"/>
      <c r="R167" s="29"/>
      <c r="S167" s="29"/>
      <c r="T167" s="29"/>
      <c r="U167" s="29"/>
      <c r="V167" s="29"/>
      <c r="W167" s="29"/>
      <c r="X167" s="29"/>
      <c r="Y167" s="29"/>
      <c r="Z167" s="29"/>
      <c r="AA167" s="29"/>
      <c r="AB167" s="29"/>
      <c r="AC167" s="29"/>
      <c r="AD167" s="29"/>
    </row>
    <row r="168" spans="1:30">
      <c r="A168" s="42"/>
      <c r="B168" s="29"/>
      <c r="Q168" s="29"/>
      <c r="R168" s="29"/>
      <c r="S168" s="29"/>
      <c r="T168" s="29"/>
      <c r="U168" s="29"/>
      <c r="V168" s="29"/>
      <c r="W168" s="29"/>
      <c r="X168" s="29"/>
      <c r="Y168" s="29"/>
      <c r="Z168" s="29"/>
      <c r="AA168" s="29"/>
      <c r="AB168" s="29"/>
      <c r="AC168" s="29"/>
      <c r="AD168" s="29"/>
    </row>
    <row r="169" spans="1:30">
      <c r="A169" s="42"/>
      <c r="B169" s="29"/>
      <c r="Q169" s="29"/>
      <c r="R169" s="29"/>
      <c r="S169" s="29"/>
      <c r="T169" s="29"/>
      <c r="U169" s="29"/>
      <c r="V169" s="29"/>
      <c r="W169" s="29"/>
      <c r="X169" s="29"/>
      <c r="Y169" s="29"/>
      <c r="Z169" s="29"/>
      <c r="AA169" s="29"/>
      <c r="AB169" s="29"/>
      <c r="AC169" s="29"/>
      <c r="AD169" s="29"/>
    </row>
    <row r="170" spans="1:30">
      <c r="A170" s="42"/>
      <c r="B170" s="29"/>
      <c r="Q170" s="29"/>
      <c r="R170" s="29"/>
      <c r="S170" s="29"/>
      <c r="T170" s="29"/>
      <c r="U170" s="29"/>
      <c r="V170" s="29"/>
      <c r="W170" s="29"/>
      <c r="X170" s="29"/>
      <c r="Y170" s="29"/>
      <c r="Z170" s="29"/>
      <c r="AA170" s="29"/>
      <c r="AB170" s="29"/>
      <c r="AC170" s="29"/>
      <c r="AD170" s="29"/>
    </row>
    <row r="171" spans="1:30">
      <c r="A171" s="42"/>
      <c r="B171" s="29"/>
      <c r="Q171" s="29"/>
      <c r="R171" s="29"/>
      <c r="S171" s="29"/>
      <c r="T171" s="29"/>
      <c r="U171" s="29"/>
      <c r="V171" s="29"/>
      <c r="W171" s="29"/>
      <c r="X171" s="29"/>
      <c r="Y171" s="29"/>
      <c r="Z171" s="29"/>
      <c r="AA171" s="29"/>
      <c r="AB171" s="29"/>
      <c r="AC171" s="29"/>
      <c r="AD171" s="29"/>
    </row>
    <row r="172" spans="1:30">
      <c r="A172" s="42"/>
      <c r="B172" s="29"/>
      <c r="Q172" s="29"/>
      <c r="R172" s="29"/>
      <c r="S172" s="29"/>
      <c r="T172" s="29"/>
      <c r="U172" s="29"/>
      <c r="V172" s="29"/>
      <c r="W172" s="29"/>
      <c r="X172" s="29"/>
      <c r="Y172" s="29"/>
      <c r="Z172" s="29"/>
      <c r="AA172" s="29"/>
      <c r="AB172" s="29"/>
      <c r="AC172" s="29"/>
      <c r="AD172" s="29"/>
    </row>
    <row r="173" spans="1:30">
      <c r="A173" s="42"/>
      <c r="B173" s="29"/>
      <c r="Q173" s="29"/>
      <c r="R173" s="29"/>
      <c r="S173" s="29"/>
      <c r="T173" s="29"/>
      <c r="U173" s="29"/>
      <c r="V173" s="29"/>
      <c r="W173" s="29"/>
      <c r="X173" s="29"/>
      <c r="Y173" s="29"/>
      <c r="Z173" s="29"/>
      <c r="AA173" s="29"/>
      <c r="AB173" s="29"/>
      <c r="AC173" s="29"/>
      <c r="AD173" s="29"/>
    </row>
    <row r="174" spans="1:30">
      <c r="A174" s="42"/>
      <c r="B174" s="29"/>
      <c r="Q174" s="29"/>
      <c r="R174" s="29"/>
      <c r="S174" s="29"/>
      <c r="T174" s="29"/>
      <c r="U174" s="29"/>
      <c r="V174" s="29"/>
      <c r="W174" s="29"/>
      <c r="X174" s="29"/>
      <c r="Y174" s="29"/>
      <c r="Z174" s="29"/>
      <c r="AA174" s="29"/>
      <c r="AB174" s="29"/>
      <c r="AC174" s="29"/>
      <c r="AD174" s="29"/>
    </row>
    <row r="175" spans="1:30">
      <c r="A175" s="42"/>
      <c r="B175" s="29"/>
      <c r="Q175" s="29"/>
      <c r="R175" s="29"/>
      <c r="S175" s="29"/>
      <c r="T175" s="29"/>
      <c r="U175" s="29"/>
      <c r="V175" s="29"/>
      <c r="W175" s="29"/>
      <c r="X175" s="29"/>
      <c r="Y175" s="29"/>
      <c r="Z175" s="29"/>
      <c r="AA175" s="29"/>
      <c r="AB175" s="29"/>
      <c r="AC175" s="29"/>
      <c r="AD175" s="29"/>
    </row>
    <row r="176" spans="1:30">
      <c r="A176" s="42"/>
      <c r="B176" s="29"/>
      <c r="Q176" s="29"/>
      <c r="R176" s="29"/>
      <c r="S176" s="29"/>
      <c r="T176" s="29"/>
      <c r="U176" s="29"/>
      <c r="V176" s="29"/>
      <c r="W176" s="29"/>
      <c r="X176" s="29"/>
      <c r="Y176" s="29"/>
      <c r="Z176" s="29"/>
      <c r="AA176" s="29"/>
      <c r="AB176" s="29"/>
      <c r="AC176" s="29"/>
      <c r="AD176" s="29"/>
    </row>
    <row r="177" spans="1:30">
      <c r="A177" s="42"/>
      <c r="B177" s="29"/>
      <c r="Q177" s="29"/>
      <c r="R177" s="29"/>
      <c r="S177" s="29"/>
      <c r="T177" s="29"/>
      <c r="U177" s="29"/>
      <c r="V177" s="29"/>
      <c r="W177" s="29"/>
      <c r="X177" s="29"/>
      <c r="Y177" s="29"/>
      <c r="Z177" s="29"/>
      <c r="AA177" s="29"/>
      <c r="AB177" s="29"/>
      <c r="AC177" s="29"/>
      <c r="AD177" s="29"/>
    </row>
    <row r="178" spans="1:30">
      <c r="A178" s="42"/>
      <c r="B178" s="29"/>
      <c r="Q178" s="29"/>
      <c r="R178" s="29"/>
      <c r="S178" s="29"/>
      <c r="T178" s="29"/>
      <c r="U178" s="29"/>
      <c r="V178" s="29"/>
      <c r="W178" s="29"/>
      <c r="X178" s="29"/>
      <c r="Y178" s="29"/>
      <c r="Z178" s="29"/>
      <c r="AA178" s="29"/>
      <c r="AB178" s="29"/>
      <c r="AC178" s="29"/>
      <c r="AD178" s="29"/>
    </row>
    <row r="179" spans="1:30">
      <c r="A179" s="42"/>
      <c r="B179" s="29"/>
      <c r="Q179" s="29"/>
      <c r="R179" s="29"/>
      <c r="S179" s="29"/>
      <c r="T179" s="29"/>
      <c r="U179" s="29"/>
      <c r="V179" s="29"/>
      <c r="W179" s="29"/>
      <c r="X179" s="29"/>
      <c r="Y179" s="29"/>
      <c r="Z179" s="29"/>
      <c r="AA179" s="29"/>
      <c r="AB179" s="29"/>
      <c r="AC179" s="29"/>
      <c r="AD179" s="29"/>
    </row>
    <row r="180" spans="1:30">
      <c r="A180" s="42"/>
      <c r="B180" s="29"/>
      <c r="Q180" s="29"/>
      <c r="R180" s="29"/>
      <c r="S180" s="29"/>
      <c r="T180" s="29"/>
      <c r="U180" s="29"/>
      <c r="V180" s="29"/>
      <c r="W180" s="29"/>
      <c r="X180" s="29"/>
      <c r="Y180" s="29"/>
      <c r="Z180" s="29"/>
      <c r="AA180" s="29"/>
      <c r="AB180" s="29"/>
      <c r="AC180" s="29"/>
      <c r="AD180" s="29"/>
    </row>
    <row r="181" spans="1:30">
      <c r="A181" s="42"/>
      <c r="B181" s="29"/>
      <c r="Q181" s="29"/>
      <c r="R181" s="29"/>
      <c r="S181" s="29"/>
      <c r="T181" s="29"/>
      <c r="U181" s="29"/>
      <c r="V181" s="29"/>
      <c r="W181" s="29"/>
      <c r="X181" s="29"/>
      <c r="Y181" s="29"/>
      <c r="Z181" s="29"/>
      <c r="AA181" s="29"/>
      <c r="AB181" s="29"/>
      <c r="AC181" s="29"/>
      <c r="AD181" s="29"/>
    </row>
    <row r="182" spans="1:30">
      <c r="A182" s="42"/>
      <c r="B182" s="29"/>
      <c r="Q182" s="29"/>
      <c r="R182" s="29"/>
      <c r="S182" s="29"/>
      <c r="T182" s="29"/>
      <c r="U182" s="29"/>
      <c r="V182" s="29"/>
      <c r="W182" s="29"/>
      <c r="X182" s="29"/>
      <c r="Y182" s="29"/>
      <c r="Z182" s="29"/>
      <c r="AA182" s="29"/>
      <c r="AB182" s="29"/>
      <c r="AC182" s="29"/>
      <c r="AD182" s="29"/>
    </row>
    <row r="183" spans="1:30">
      <c r="A183" s="42"/>
      <c r="B183" s="29"/>
      <c r="Q183" s="29"/>
      <c r="R183" s="29"/>
      <c r="S183" s="29"/>
      <c r="T183" s="29"/>
      <c r="U183" s="29"/>
      <c r="V183" s="29"/>
      <c r="W183" s="29"/>
      <c r="X183" s="29"/>
      <c r="Y183" s="29"/>
      <c r="Z183" s="29"/>
      <c r="AA183" s="29"/>
      <c r="AB183" s="29"/>
      <c r="AC183" s="29"/>
      <c r="AD183" s="29"/>
    </row>
    <row r="184" spans="1:30">
      <c r="A184" s="42"/>
      <c r="B184" s="29"/>
      <c r="Q184" s="29"/>
      <c r="R184" s="29"/>
      <c r="S184" s="29"/>
      <c r="T184" s="29"/>
      <c r="U184" s="29"/>
      <c r="V184" s="29"/>
      <c r="W184" s="29"/>
      <c r="X184" s="29"/>
      <c r="Y184" s="29"/>
      <c r="Z184" s="29"/>
      <c r="AA184" s="29"/>
      <c r="AB184" s="29"/>
      <c r="AC184" s="29"/>
      <c r="AD184" s="29"/>
    </row>
    <row r="185" spans="1:30">
      <c r="A185" s="42"/>
      <c r="B185" s="29"/>
      <c r="Q185" s="29"/>
      <c r="R185" s="29"/>
      <c r="S185" s="29"/>
      <c r="T185" s="29"/>
      <c r="U185" s="29"/>
      <c r="V185" s="29"/>
      <c r="W185" s="29"/>
      <c r="X185" s="29"/>
      <c r="Y185" s="29"/>
      <c r="Z185" s="29"/>
      <c r="AA185" s="29"/>
      <c r="AB185" s="29"/>
      <c r="AC185" s="29"/>
      <c r="AD185" s="29"/>
    </row>
    <row r="186" spans="1:30">
      <c r="A186" s="42"/>
      <c r="B186" s="29"/>
      <c r="Q186" s="29"/>
      <c r="R186" s="29"/>
      <c r="S186" s="29"/>
      <c r="T186" s="29"/>
      <c r="U186" s="29"/>
      <c r="V186" s="29"/>
      <c r="W186" s="29"/>
      <c r="X186" s="29"/>
      <c r="Y186" s="29"/>
      <c r="Z186" s="29"/>
      <c r="AA186" s="29"/>
      <c r="AB186" s="29"/>
      <c r="AC186" s="29"/>
      <c r="AD186" s="29"/>
    </row>
    <row r="187" spans="1:30">
      <c r="A187" s="42"/>
      <c r="B187" s="29"/>
      <c r="Q187" s="29"/>
      <c r="R187" s="29"/>
      <c r="S187" s="29"/>
      <c r="T187" s="29"/>
      <c r="U187" s="29"/>
      <c r="V187" s="29"/>
      <c r="W187" s="29"/>
      <c r="X187" s="29"/>
      <c r="Y187" s="29"/>
      <c r="Z187" s="29"/>
      <c r="AA187" s="29"/>
      <c r="AB187" s="29"/>
      <c r="AC187" s="29"/>
      <c r="AD187" s="29"/>
    </row>
    <row r="188" spans="1:30">
      <c r="A188" s="42"/>
      <c r="B188" s="29"/>
      <c r="Q188" s="29"/>
      <c r="R188" s="29"/>
      <c r="S188" s="29"/>
      <c r="T188" s="29"/>
      <c r="U188" s="29"/>
      <c r="V188" s="29"/>
      <c r="W188" s="29"/>
      <c r="X188" s="29"/>
      <c r="Y188" s="29"/>
      <c r="Z188" s="29"/>
      <c r="AA188" s="29"/>
      <c r="AB188" s="29"/>
      <c r="AC188" s="29"/>
      <c r="AD188" s="29"/>
    </row>
    <row r="189" spans="1:30">
      <c r="A189" s="42"/>
      <c r="B189" s="29"/>
      <c r="Q189" s="29"/>
      <c r="R189" s="29"/>
      <c r="S189" s="29"/>
      <c r="T189" s="29"/>
      <c r="U189" s="29"/>
      <c r="V189" s="29"/>
      <c r="W189" s="29"/>
      <c r="X189" s="29"/>
      <c r="Y189" s="29"/>
      <c r="Z189" s="29"/>
      <c r="AA189" s="29"/>
      <c r="AB189" s="29"/>
      <c r="AC189" s="29"/>
      <c r="AD189" s="29"/>
    </row>
    <row r="190" spans="1:30">
      <c r="A190" s="42"/>
      <c r="B190" s="29"/>
      <c r="Q190" s="29"/>
      <c r="R190" s="29"/>
      <c r="S190" s="29"/>
      <c r="T190" s="29"/>
      <c r="U190" s="29"/>
      <c r="V190" s="29"/>
      <c r="W190" s="29"/>
      <c r="X190" s="29"/>
      <c r="Y190" s="29"/>
      <c r="Z190" s="29"/>
      <c r="AA190" s="29"/>
      <c r="AB190" s="29"/>
      <c r="AC190" s="29"/>
      <c r="AD190" s="29"/>
    </row>
    <row r="191" spans="1:30">
      <c r="A191" s="42"/>
      <c r="B191" s="29"/>
      <c r="Q191" s="29"/>
      <c r="R191" s="29"/>
      <c r="S191" s="29"/>
      <c r="T191" s="29"/>
      <c r="U191" s="29"/>
      <c r="V191" s="29"/>
      <c r="W191" s="29"/>
      <c r="X191" s="29"/>
      <c r="Y191" s="29"/>
      <c r="Z191" s="29"/>
      <c r="AA191" s="29"/>
      <c r="AB191" s="29"/>
      <c r="AC191" s="29"/>
      <c r="AD191" s="29"/>
    </row>
    <row r="192" spans="1:30">
      <c r="A192" s="42"/>
      <c r="B192" s="29"/>
      <c r="Q192" s="29"/>
      <c r="R192" s="29"/>
      <c r="S192" s="29"/>
      <c r="T192" s="29"/>
      <c r="U192" s="29"/>
      <c r="V192" s="29"/>
      <c r="W192" s="29"/>
      <c r="X192" s="29"/>
      <c r="Y192" s="29"/>
      <c r="Z192" s="29"/>
      <c r="AA192" s="29"/>
      <c r="AB192" s="29"/>
      <c r="AC192" s="29"/>
      <c r="AD192" s="29"/>
    </row>
    <row r="193" spans="1:30">
      <c r="A193" s="42"/>
      <c r="B193" s="29"/>
      <c r="Q193" s="29"/>
      <c r="R193" s="29"/>
      <c r="S193" s="29"/>
      <c r="T193" s="29"/>
      <c r="U193" s="29"/>
      <c r="V193" s="29"/>
      <c r="W193" s="29"/>
      <c r="X193" s="29"/>
      <c r="Y193" s="29"/>
      <c r="Z193" s="29"/>
      <c r="AA193" s="29"/>
      <c r="AB193" s="29"/>
      <c r="AC193" s="29"/>
      <c r="AD193" s="29"/>
    </row>
    <row r="194" spans="1:30">
      <c r="A194" s="42"/>
      <c r="B194" s="29"/>
      <c r="Q194" s="29"/>
      <c r="R194" s="29"/>
      <c r="S194" s="29"/>
      <c r="T194" s="29"/>
      <c r="U194" s="29"/>
      <c r="V194" s="29"/>
      <c r="W194" s="29"/>
      <c r="X194" s="29"/>
      <c r="Y194" s="29"/>
      <c r="Z194" s="29"/>
      <c r="AA194" s="29"/>
      <c r="AB194" s="29"/>
      <c r="AC194" s="29"/>
      <c r="AD194" s="29"/>
    </row>
    <row r="195" spans="1:30">
      <c r="A195" s="42"/>
      <c r="B195" s="29"/>
      <c r="Q195" s="29"/>
      <c r="R195" s="29"/>
      <c r="S195" s="29"/>
      <c r="T195" s="29"/>
      <c r="U195" s="29"/>
      <c r="V195" s="29"/>
      <c r="W195" s="29"/>
      <c r="X195" s="29"/>
      <c r="Y195" s="29"/>
      <c r="Z195" s="29"/>
      <c r="AA195" s="29"/>
      <c r="AB195" s="29"/>
      <c r="AC195" s="29"/>
      <c r="AD195" s="29"/>
    </row>
    <row r="196" spans="1:30">
      <c r="A196" s="42"/>
      <c r="B196" s="29"/>
      <c r="Q196" s="29"/>
      <c r="R196" s="29"/>
      <c r="S196" s="29"/>
      <c r="T196" s="29"/>
      <c r="U196" s="29"/>
      <c r="V196" s="29"/>
      <c r="W196" s="29"/>
      <c r="X196" s="29"/>
      <c r="Y196" s="29"/>
      <c r="Z196" s="29"/>
      <c r="AA196" s="29"/>
      <c r="AB196" s="29"/>
      <c r="AC196" s="29"/>
      <c r="AD196" s="29"/>
    </row>
    <row r="197" spans="1:30">
      <c r="A197" s="42"/>
      <c r="B197" s="29"/>
      <c r="Q197" s="29"/>
      <c r="R197" s="29"/>
      <c r="S197" s="29"/>
      <c r="T197" s="29"/>
      <c r="U197" s="29"/>
      <c r="V197" s="29"/>
      <c r="W197" s="29"/>
      <c r="X197" s="29"/>
      <c r="Y197" s="29"/>
      <c r="Z197" s="29"/>
      <c r="AA197" s="29"/>
      <c r="AB197" s="29"/>
      <c r="AC197" s="29"/>
      <c r="AD197" s="29"/>
    </row>
    <row r="198" spans="1:30">
      <c r="A198" s="42"/>
      <c r="B198" s="29"/>
      <c r="Q198" s="29"/>
      <c r="R198" s="29"/>
      <c r="S198" s="29"/>
      <c r="T198" s="29"/>
      <c r="U198" s="29"/>
      <c r="V198" s="29"/>
      <c r="W198" s="29"/>
      <c r="X198" s="29"/>
      <c r="Y198" s="29"/>
      <c r="Z198" s="29"/>
      <c r="AA198" s="29"/>
      <c r="AB198" s="29"/>
      <c r="AC198" s="29"/>
      <c r="AD198" s="29"/>
    </row>
    <row r="199" spans="1:30">
      <c r="A199" s="42"/>
      <c r="B199" s="29"/>
      <c r="Q199" s="29"/>
      <c r="R199" s="29"/>
      <c r="S199" s="29"/>
      <c r="T199" s="29"/>
      <c r="U199" s="29"/>
      <c r="V199" s="29"/>
      <c r="W199" s="29"/>
      <c r="X199" s="29"/>
      <c r="Y199" s="29"/>
      <c r="Z199" s="29"/>
      <c r="AA199" s="29"/>
      <c r="AB199" s="29"/>
      <c r="AC199" s="29"/>
      <c r="AD199" s="29"/>
    </row>
    <row r="200" spans="1:30">
      <c r="A200" s="42"/>
      <c r="B200" s="29"/>
      <c r="Q200" s="29"/>
      <c r="R200" s="29"/>
      <c r="S200" s="29"/>
      <c r="T200" s="29"/>
      <c r="U200" s="29"/>
      <c r="V200" s="29"/>
      <c r="W200" s="29"/>
      <c r="X200" s="29"/>
      <c r="Y200" s="29"/>
      <c r="Z200" s="29"/>
      <c r="AA200" s="29"/>
      <c r="AB200" s="29"/>
      <c r="AC200" s="29"/>
      <c r="AD200" s="29"/>
    </row>
    <row r="201" spans="1:30">
      <c r="A201" s="42"/>
      <c r="B201" s="29"/>
      <c r="Q201" s="29"/>
      <c r="R201" s="29"/>
      <c r="S201" s="29"/>
      <c r="T201" s="29"/>
      <c r="U201" s="29"/>
      <c r="V201" s="29"/>
      <c r="W201" s="29"/>
      <c r="X201" s="29"/>
      <c r="Y201" s="29"/>
      <c r="Z201" s="29"/>
      <c r="AA201" s="29"/>
      <c r="AB201" s="29"/>
      <c r="AC201" s="29"/>
      <c r="AD201" s="29"/>
    </row>
    <row r="202" spans="1:30">
      <c r="A202" s="42"/>
      <c r="B202" s="29"/>
      <c r="Q202" s="29"/>
      <c r="R202" s="29"/>
      <c r="S202" s="29"/>
      <c r="T202" s="29"/>
      <c r="U202" s="29"/>
      <c r="V202" s="29"/>
      <c r="W202" s="29"/>
      <c r="X202" s="29"/>
      <c r="Y202" s="29"/>
      <c r="Z202" s="29"/>
      <c r="AA202" s="29"/>
      <c r="AB202" s="29"/>
      <c r="AC202" s="29"/>
      <c r="AD202" s="29"/>
    </row>
    <row r="203" spans="1:30">
      <c r="A203" s="42"/>
      <c r="B203" s="29"/>
      <c r="Q203" s="29"/>
      <c r="R203" s="29"/>
      <c r="S203" s="29"/>
      <c r="T203" s="29"/>
      <c r="U203" s="29"/>
      <c r="V203" s="29"/>
      <c r="W203" s="29"/>
      <c r="X203" s="29"/>
      <c r="Y203" s="29"/>
      <c r="Z203" s="29"/>
      <c r="AA203" s="29"/>
      <c r="AB203" s="29"/>
      <c r="AC203" s="29"/>
      <c r="AD203" s="29"/>
    </row>
    <row r="204" spans="1:30">
      <c r="A204" s="42"/>
      <c r="B204" s="29"/>
      <c r="Q204" s="29"/>
      <c r="R204" s="29"/>
      <c r="S204" s="29"/>
      <c r="T204" s="29"/>
      <c r="U204" s="29"/>
      <c r="V204" s="29"/>
      <c r="W204" s="29"/>
      <c r="X204" s="29"/>
      <c r="Y204" s="29"/>
      <c r="Z204" s="29"/>
      <c r="AA204" s="29"/>
      <c r="AB204" s="29"/>
      <c r="AC204" s="29"/>
      <c r="AD204" s="29"/>
    </row>
    <row r="205" spans="1:30">
      <c r="A205" s="42"/>
      <c r="B205" s="29"/>
      <c r="Q205" s="29"/>
      <c r="R205" s="29"/>
      <c r="S205" s="29"/>
      <c r="T205" s="29"/>
      <c r="U205" s="29"/>
      <c r="V205" s="29"/>
      <c r="W205" s="29"/>
      <c r="X205" s="29"/>
      <c r="Y205" s="29"/>
      <c r="Z205" s="29"/>
      <c r="AA205" s="29"/>
      <c r="AB205" s="29"/>
      <c r="AC205" s="29"/>
      <c r="AD205" s="29"/>
    </row>
    <row r="206" spans="1:30">
      <c r="A206" s="42"/>
      <c r="B206" s="29"/>
      <c r="Q206" s="29"/>
      <c r="R206" s="29"/>
      <c r="S206" s="29"/>
      <c r="T206" s="29"/>
      <c r="U206" s="29"/>
      <c r="V206" s="29"/>
      <c r="W206" s="29"/>
      <c r="X206" s="29"/>
      <c r="Y206" s="29"/>
      <c r="Z206" s="29"/>
      <c r="AA206" s="29"/>
      <c r="AB206" s="29"/>
      <c r="AC206" s="29"/>
      <c r="AD206" s="29"/>
    </row>
    <row r="207" spans="1:30">
      <c r="A207" s="42"/>
      <c r="B207" s="29"/>
      <c r="Q207" s="29"/>
      <c r="R207" s="29"/>
      <c r="S207" s="29"/>
      <c r="T207" s="29"/>
      <c r="U207" s="29"/>
      <c r="V207" s="29"/>
      <c r="W207" s="29"/>
      <c r="X207" s="29"/>
      <c r="Y207" s="29"/>
      <c r="Z207" s="29"/>
      <c r="AA207" s="29"/>
      <c r="AB207" s="29"/>
      <c r="AC207" s="29"/>
      <c r="AD207" s="29"/>
    </row>
    <row r="208" spans="1:30">
      <c r="A208" s="42"/>
      <c r="B208" s="29"/>
      <c r="Q208" s="29"/>
      <c r="R208" s="29"/>
      <c r="S208" s="29"/>
      <c r="T208" s="29"/>
      <c r="U208" s="29"/>
      <c r="V208" s="29"/>
      <c r="W208" s="29"/>
      <c r="X208" s="29"/>
      <c r="Y208" s="29"/>
      <c r="Z208" s="29"/>
      <c r="AA208" s="29"/>
      <c r="AB208" s="29"/>
      <c r="AC208" s="29"/>
      <c r="AD208" s="29"/>
    </row>
    <row r="209" spans="1:30">
      <c r="A209" s="42"/>
      <c r="B209" s="29"/>
      <c r="Q209" s="29"/>
      <c r="R209" s="29"/>
      <c r="S209" s="29"/>
      <c r="T209" s="29"/>
      <c r="U209" s="29"/>
      <c r="V209" s="29"/>
      <c r="W209" s="29"/>
      <c r="X209" s="29"/>
      <c r="Y209" s="29"/>
      <c r="Z209" s="29"/>
      <c r="AA209" s="29"/>
      <c r="AB209" s="29"/>
      <c r="AC209" s="29"/>
      <c r="AD209" s="29"/>
    </row>
    <row r="210" spans="1:30">
      <c r="A210" s="42"/>
      <c r="B210" s="29"/>
      <c r="Q210" s="29"/>
      <c r="R210" s="29"/>
      <c r="S210" s="29"/>
      <c r="T210" s="29"/>
      <c r="U210" s="29"/>
      <c r="V210" s="29"/>
      <c r="W210" s="29"/>
      <c r="X210" s="29"/>
      <c r="Y210" s="29"/>
      <c r="Z210" s="29"/>
      <c r="AA210" s="29"/>
      <c r="AB210" s="29"/>
      <c r="AC210" s="29"/>
      <c r="AD210" s="29"/>
    </row>
    <row r="211" spans="1:30">
      <c r="A211" s="42"/>
      <c r="B211" s="29"/>
      <c r="Q211" s="29"/>
      <c r="R211" s="29"/>
      <c r="S211" s="29"/>
      <c r="T211" s="29"/>
      <c r="U211" s="29"/>
      <c r="V211" s="29"/>
      <c r="W211" s="29"/>
      <c r="X211" s="29"/>
      <c r="Y211" s="29"/>
      <c r="Z211" s="29"/>
      <c r="AA211" s="29"/>
      <c r="AB211" s="29"/>
      <c r="AC211" s="29"/>
      <c r="AD211" s="29"/>
    </row>
    <row r="212" spans="1:30">
      <c r="A212" s="42"/>
      <c r="B212" s="29"/>
      <c r="Q212" s="29"/>
      <c r="R212" s="29"/>
      <c r="S212" s="29"/>
      <c r="T212" s="29"/>
      <c r="U212" s="29"/>
      <c r="V212" s="29"/>
      <c r="W212" s="29"/>
      <c r="X212" s="29"/>
      <c r="Y212" s="29"/>
      <c r="Z212" s="29"/>
      <c r="AA212" s="29"/>
      <c r="AB212" s="29"/>
      <c r="AC212" s="29"/>
      <c r="AD212" s="29"/>
    </row>
    <row r="213" spans="1:30">
      <c r="A213" s="42"/>
      <c r="B213" s="29"/>
      <c r="Q213" s="29"/>
      <c r="R213" s="29"/>
      <c r="S213" s="29"/>
      <c r="T213" s="29"/>
      <c r="U213" s="29"/>
      <c r="V213" s="29"/>
      <c r="W213" s="29"/>
      <c r="X213" s="29"/>
      <c r="Y213" s="29"/>
      <c r="Z213" s="29"/>
      <c r="AA213" s="29"/>
      <c r="AB213" s="29"/>
      <c r="AC213" s="29"/>
      <c r="AD213" s="29"/>
    </row>
    <row r="214" spans="1:30">
      <c r="A214" s="42"/>
      <c r="B214" s="29"/>
      <c r="Q214" s="29"/>
      <c r="R214" s="29"/>
      <c r="S214" s="29"/>
      <c r="T214" s="29"/>
      <c r="U214" s="29"/>
      <c r="V214" s="29"/>
      <c r="W214" s="29"/>
      <c r="X214" s="29"/>
      <c r="Y214" s="29"/>
      <c r="Z214" s="29"/>
      <c r="AA214" s="29"/>
      <c r="AB214" s="29"/>
      <c r="AC214" s="29"/>
      <c r="AD214" s="29"/>
    </row>
    <row r="215" spans="1:30">
      <c r="A215" s="42"/>
      <c r="B215" s="29"/>
      <c r="Q215" s="29"/>
      <c r="R215" s="29"/>
      <c r="S215" s="29"/>
      <c r="T215" s="29"/>
      <c r="U215" s="29"/>
      <c r="V215" s="29"/>
      <c r="W215" s="29"/>
      <c r="X215" s="29"/>
      <c r="Y215" s="29"/>
      <c r="Z215" s="29"/>
      <c r="AA215" s="29"/>
      <c r="AB215" s="29"/>
      <c r="AC215" s="29"/>
      <c r="AD215" s="29"/>
    </row>
    <row r="216" spans="1:30">
      <c r="A216" s="42"/>
      <c r="B216" s="29"/>
      <c r="Q216" s="29"/>
      <c r="R216" s="29"/>
      <c r="S216" s="29"/>
      <c r="T216" s="29"/>
      <c r="U216" s="29"/>
      <c r="V216" s="29"/>
      <c r="W216" s="29"/>
      <c r="X216" s="29"/>
      <c r="Y216" s="29"/>
      <c r="Z216" s="29"/>
      <c r="AA216" s="29"/>
      <c r="AB216" s="29"/>
      <c r="AC216" s="29"/>
      <c r="AD216" s="29"/>
    </row>
    <row r="217" spans="1:30">
      <c r="A217" s="42"/>
      <c r="B217" s="29"/>
      <c r="Q217" s="29"/>
      <c r="R217" s="29"/>
      <c r="S217" s="29"/>
      <c r="T217" s="29"/>
      <c r="U217" s="29"/>
      <c r="V217" s="29"/>
      <c r="W217" s="29"/>
      <c r="X217" s="29"/>
      <c r="Y217" s="29"/>
      <c r="Z217" s="29"/>
      <c r="AA217" s="29"/>
      <c r="AB217" s="29"/>
      <c r="AC217" s="29"/>
      <c r="AD217" s="29"/>
    </row>
    <row r="218" spans="1:30">
      <c r="A218" s="42"/>
      <c r="B218" s="29"/>
      <c r="Q218" s="29"/>
      <c r="R218" s="29"/>
      <c r="S218" s="29"/>
      <c r="T218" s="29"/>
      <c r="U218" s="29"/>
      <c r="V218" s="29"/>
      <c r="W218" s="29"/>
      <c r="X218" s="29"/>
      <c r="Y218" s="29"/>
      <c r="Z218" s="29"/>
      <c r="AA218" s="29"/>
      <c r="AB218" s="29"/>
      <c r="AC218" s="29"/>
      <c r="AD218" s="29"/>
    </row>
    <row r="219" spans="1:30">
      <c r="A219" s="42"/>
      <c r="B219" s="29"/>
      <c r="Q219" s="29"/>
      <c r="R219" s="29"/>
      <c r="S219" s="29"/>
      <c r="T219" s="29"/>
      <c r="U219" s="29"/>
      <c r="V219" s="29"/>
      <c r="W219" s="29"/>
      <c r="X219" s="29"/>
      <c r="Y219" s="29"/>
      <c r="Z219" s="29"/>
      <c r="AA219" s="29"/>
      <c r="AB219" s="29"/>
      <c r="AC219" s="29"/>
      <c r="AD219" s="29"/>
    </row>
    <row r="220" spans="1:30">
      <c r="A220" s="42"/>
      <c r="B220" s="29"/>
      <c r="Q220" s="29"/>
      <c r="R220" s="29"/>
      <c r="S220" s="29"/>
      <c r="T220" s="29"/>
      <c r="U220" s="29"/>
      <c r="V220" s="29"/>
      <c r="W220" s="29"/>
      <c r="X220" s="29"/>
      <c r="Y220" s="29"/>
      <c r="Z220" s="29"/>
      <c r="AA220" s="29"/>
      <c r="AB220" s="29"/>
      <c r="AC220" s="29"/>
      <c r="AD220" s="29"/>
    </row>
    <row r="221" spans="1:30">
      <c r="A221" s="42"/>
      <c r="B221" s="29"/>
      <c r="Q221" s="29"/>
      <c r="R221" s="29"/>
      <c r="S221" s="29"/>
      <c r="T221" s="29"/>
      <c r="U221" s="29"/>
      <c r="V221" s="29"/>
      <c r="W221" s="29"/>
      <c r="X221" s="29"/>
      <c r="Y221" s="29"/>
      <c r="Z221" s="29"/>
      <c r="AA221" s="29"/>
      <c r="AB221" s="29"/>
      <c r="AC221" s="29"/>
      <c r="AD221" s="29"/>
    </row>
    <row r="222" spans="1:30">
      <c r="A222" s="42"/>
      <c r="B222" s="29"/>
      <c r="Q222" s="29"/>
      <c r="R222" s="29"/>
      <c r="S222" s="29"/>
      <c r="T222" s="29"/>
      <c r="U222" s="29"/>
      <c r="V222" s="29"/>
      <c r="W222" s="29"/>
      <c r="X222" s="29"/>
      <c r="Y222" s="29"/>
      <c r="Z222" s="29"/>
      <c r="AA222" s="29"/>
      <c r="AB222" s="29"/>
      <c r="AC222" s="29"/>
      <c r="AD222" s="29"/>
    </row>
    <row r="223" spans="1:30">
      <c r="A223" s="42"/>
      <c r="B223" s="29"/>
      <c r="Q223" s="29"/>
      <c r="R223" s="29"/>
      <c r="S223" s="29"/>
      <c r="T223" s="29"/>
      <c r="U223" s="29"/>
      <c r="V223" s="29"/>
      <c r="W223" s="29"/>
      <c r="X223" s="29"/>
      <c r="Y223" s="29"/>
      <c r="Z223" s="29"/>
      <c r="AA223" s="29"/>
      <c r="AB223" s="29"/>
      <c r="AC223" s="29"/>
      <c r="AD223" s="29"/>
    </row>
    <row r="224" spans="1:30">
      <c r="A224" s="42"/>
      <c r="B224" s="29"/>
      <c r="Q224" s="29"/>
      <c r="R224" s="29"/>
      <c r="S224" s="29"/>
      <c r="T224" s="29"/>
      <c r="U224" s="29"/>
      <c r="V224" s="29"/>
      <c r="W224" s="29"/>
      <c r="X224" s="29"/>
      <c r="Y224" s="29"/>
      <c r="Z224" s="29"/>
      <c r="AA224" s="29"/>
      <c r="AB224" s="29"/>
      <c r="AC224" s="29"/>
      <c r="AD224" s="29"/>
    </row>
    <row r="225" spans="1:30">
      <c r="A225" s="42"/>
      <c r="B225" s="29"/>
      <c r="Q225" s="29"/>
      <c r="R225" s="29"/>
      <c r="S225" s="29"/>
      <c r="T225" s="29"/>
      <c r="U225" s="29"/>
      <c r="V225" s="29"/>
      <c r="W225" s="29"/>
      <c r="X225" s="29"/>
      <c r="Y225" s="29"/>
      <c r="Z225" s="29"/>
      <c r="AA225" s="29"/>
      <c r="AB225" s="29"/>
      <c r="AC225" s="29"/>
      <c r="AD225" s="29"/>
    </row>
    <row r="226" spans="1:30">
      <c r="A226" s="42"/>
      <c r="B226" s="29"/>
      <c r="Q226" s="29"/>
      <c r="R226" s="29"/>
      <c r="S226" s="29"/>
      <c r="T226" s="29"/>
      <c r="U226" s="29"/>
      <c r="V226" s="29"/>
      <c r="W226" s="29"/>
      <c r="X226" s="29"/>
      <c r="Y226" s="29"/>
      <c r="Z226" s="29"/>
      <c r="AA226" s="29"/>
      <c r="AB226" s="29"/>
      <c r="AC226" s="29"/>
      <c r="AD226" s="29"/>
    </row>
    <row r="227" spans="1:30">
      <c r="A227" s="42"/>
      <c r="B227" s="29"/>
      <c r="Q227" s="29"/>
      <c r="R227" s="29"/>
      <c r="S227" s="29"/>
      <c r="T227" s="29"/>
      <c r="U227" s="29"/>
      <c r="V227" s="29"/>
      <c r="W227" s="29"/>
      <c r="X227" s="29"/>
      <c r="Y227" s="29"/>
      <c r="Z227" s="29"/>
      <c r="AA227" s="29"/>
      <c r="AB227" s="29"/>
      <c r="AC227" s="29"/>
      <c r="AD227" s="29"/>
    </row>
    <row r="228" spans="1:30">
      <c r="A228" s="42"/>
      <c r="B228" s="29"/>
      <c r="Q228" s="29"/>
      <c r="R228" s="29"/>
      <c r="S228" s="29"/>
      <c r="T228" s="29"/>
      <c r="U228" s="29"/>
      <c r="V228" s="29"/>
      <c r="W228" s="29"/>
      <c r="X228" s="29"/>
      <c r="Y228" s="29"/>
      <c r="Z228" s="29"/>
      <c r="AA228" s="29"/>
      <c r="AB228" s="29"/>
      <c r="AC228" s="29"/>
      <c r="AD228" s="29"/>
    </row>
    <row r="229" spans="1:30">
      <c r="A229" s="42"/>
      <c r="B229" s="29"/>
      <c r="Q229" s="29"/>
      <c r="R229" s="29"/>
      <c r="S229" s="29"/>
      <c r="T229" s="29"/>
      <c r="U229" s="29"/>
      <c r="V229" s="29"/>
      <c r="W229" s="29"/>
      <c r="X229" s="29"/>
      <c r="Y229" s="29"/>
      <c r="Z229" s="29"/>
      <c r="AA229" s="29"/>
      <c r="AB229" s="29"/>
      <c r="AC229" s="29"/>
      <c r="AD229" s="29"/>
    </row>
    <row r="230" spans="1:30">
      <c r="A230" s="42"/>
      <c r="B230" s="29"/>
      <c r="Q230" s="29"/>
      <c r="R230" s="29"/>
      <c r="S230" s="29"/>
      <c r="T230" s="29"/>
      <c r="U230" s="29"/>
      <c r="V230" s="29"/>
      <c r="W230" s="29"/>
      <c r="X230" s="29"/>
      <c r="Y230" s="29"/>
      <c r="Z230" s="29"/>
      <c r="AA230" s="29"/>
      <c r="AB230" s="29"/>
      <c r="AC230" s="29"/>
      <c r="AD230" s="29"/>
    </row>
    <row r="231" spans="1:30">
      <c r="A231" s="42"/>
      <c r="B231" s="29"/>
      <c r="Q231" s="29"/>
      <c r="R231" s="29"/>
      <c r="S231" s="29"/>
      <c r="T231" s="29"/>
      <c r="U231" s="29"/>
      <c r="V231" s="29"/>
      <c r="W231" s="29"/>
      <c r="X231" s="29"/>
      <c r="Y231" s="29"/>
      <c r="Z231" s="29"/>
      <c r="AA231" s="29"/>
      <c r="AB231" s="29"/>
      <c r="AC231" s="29"/>
      <c r="AD231" s="29"/>
    </row>
    <row r="232" spans="1:30">
      <c r="A232" s="42"/>
      <c r="B232" s="29"/>
      <c r="Q232" s="29"/>
      <c r="R232" s="29"/>
      <c r="S232" s="29"/>
      <c r="T232" s="29"/>
      <c r="U232" s="29"/>
      <c r="V232" s="29"/>
      <c r="W232" s="29"/>
      <c r="X232" s="29"/>
      <c r="Y232" s="29"/>
      <c r="Z232" s="29"/>
      <c r="AA232" s="29"/>
      <c r="AB232" s="29"/>
      <c r="AC232" s="29"/>
      <c r="AD232" s="29"/>
    </row>
    <row r="233" spans="1:30">
      <c r="A233" s="42"/>
      <c r="B233" s="29"/>
      <c r="Q233" s="29"/>
      <c r="R233" s="29"/>
      <c r="S233" s="29"/>
      <c r="T233" s="29"/>
      <c r="U233" s="29"/>
      <c r="V233" s="29"/>
      <c r="W233" s="29"/>
      <c r="X233" s="29"/>
      <c r="Y233" s="29"/>
      <c r="Z233" s="29"/>
      <c r="AA233" s="29"/>
      <c r="AB233" s="29"/>
      <c r="AC233" s="29"/>
      <c r="AD233" s="29"/>
    </row>
    <row r="234" spans="1:30">
      <c r="A234" s="42"/>
      <c r="B234" s="29"/>
      <c r="Q234" s="29"/>
      <c r="R234" s="29"/>
      <c r="S234" s="29"/>
      <c r="T234" s="29"/>
      <c r="U234" s="29"/>
      <c r="V234" s="29"/>
      <c r="W234" s="29"/>
      <c r="X234" s="29"/>
      <c r="Y234" s="29"/>
      <c r="Z234" s="29"/>
      <c r="AA234" s="29"/>
      <c r="AB234" s="29"/>
      <c r="AC234" s="29"/>
      <c r="AD234" s="29"/>
    </row>
    <row r="235" spans="1:30">
      <c r="A235" s="42"/>
      <c r="B235" s="29"/>
      <c r="Q235" s="29"/>
      <c r="R235" s="29"/>
      <c r="S235" s="29"/>
      <c r="T235" s="29"/>
      <c r="U235" s="29"/>
      <c r="V235" s="29"/>
      <c r="W235" s="29"/>
      <c r="X235" s="29"/>
      <c r="Y235" s="29"/>
      <c r="Z235" s="29"/>
      <c r="AA235" s="29"/>
      <c r="AB235" s="29"/>
      <c r="AC235" s="29"/>
      <c r="AD235" s="29"/>
    </row>
    <row r="236" spans="1:30">
      <c r="A236" s="42"/>
      <c r="B236" s="29"/>
      <c r="Q236" s="29"/>
      <c r="R236" s="29"/>
      <c r="S236" s="29"/>
      <c r="T236" s="29"/>
      <c r="U236" s="29"/>
      <c r="V236" s="29"/>
      <c r="W236" s="29"/>
      <c r="X236" s="29"/>
      <c r="Y236" s="29"/>
      <c r="Z236" s="29"/>
      <c r="AA236" s="29"/>
      <c r="AB236" s="29"/>
      <c r="AC236" s="29"/>
      <c r="AD236" s="29"/>
    </row>
    <row r="237" spans="1:30">
      <c r="A237" s="42"/>
      <c r="B237" s="29"/>
      <c r="Q237" s="29"/>
      <c r="R237" s="29"/>
      <c r="S237" s="29"/>
      <c r="T237" s="29"/>
      <c r="U237" s="29"/>
      <c r="V237" s="29"/>
      <c r="W237" s="29"/>
      <c r="X237" s="29"/>
      <c r="Y237" s="29"/>
      <c r="Z237" s="29"/>
      <c r="AA237" s="29"/>
      <c r="AB237" s="29"/>
      <c r="AC237" s="29"/>
      <c r="AD237" s="29"/>
    </row>
    <row r="238" spans="1:30">
      <c r="A238" s="42"/>
      <c r="B238" s="29"/>
      <c r="Q238" s="29"/>
      <c r="R238" s="29"/>
      <c r="S238" s="29"/>
      <c r="T238" s="29"/>
      <c r="U238" s="29"/>
      <c r="V238" s="29"/>
      <c r="W238" s="29"/>
      <c r="X238" s="29"/>
      <c r="Y238" s="29"/>
      <c r="Z238" s="29"/>
      <c r="AA238" s="29"/>
      <c r="AB238" s="29"/>
      <c r="AC238" s="29"/>
      <c r="AD238" s="29"/>
    </row>
    <row r="239" spans="1:30">
      <c r="A239" s="42"/>
      <c r="B239" s="29"/>
      <c r="Q239" s="29"/>
      <c r="R239" s="29"/>
      <c r="S239" s="29"/>
      <c r="T239" s="29"/>
      <c r="U239" s="29"/>
      <c r="V239" s="29"/>
      <c r="W239" s="29"/>
      <c r="X239" s="29"/>
      <c r="Y239" s="29"/>
      <c r="Z239" s="29"/>
      <c r="AA239" s="29"/>
      <c r="AB239" s="29"/>
      <c r="AC239" s="29"/>
      <c r="AD239" s="29"/>
    </row>
    <row r="240" spans="1:30">
      <c r="A240" s="42"/>
      <c r="B240" s="29"/>
      <c r="Q240" s="29"/>
      <c r="R240" s="29"/>
      <c r="S240" s="29"/>
      <c r="T240" s="29"/>
      <c r="U240" s="29"/>
      <c r="V240" s="29"/>
      <c r="W240" s="29"/>
      <c r="X240" s="29"/>
      <c r="Y240" s="29"/>
      <c r="Z240" s="29"/>
      <c r="AA240" s="29"/>
      <c r="AB240" s="29"/>
      <c r="AC240" s="29"/>
      <c r="AD240" s="29"/>
    </row>
    <row r="241" spans="1:30">
      <c r="A241" s="42"/>
      <c r="B241" s="29"/>
      <c r="Q241" s="29"/>
      <c r="R241" s="29"/>
      <c r="S241" s="29"/>
      <c r="T241" s="29"/>
      <c r="U241" s="29"/>
      <c r="V241" s="29"/>
      <c r="W241" s="29"/>
      <c r="X241" s="29"/>
      <c r="Y241" s="29"/>
      <c r="Z241" s="29"/>
      <c r="AA241" s="29"/>
      <c r="AB241" s="29"/>
      <c r="AC241" s="29"/>
      <c r="AD241" s="29"/>
    </row>
    <row r="242" spans="1:30">
      <c r="A242" s="42"/>
      <c r="B242" s="29"/>
      <c r="Q242" s="29"/>
      <c r="R242" s="29"/>
      <c r="S242" s="29"/>
      <c r="T242" s="29"/>
      <c r="U242" s="29"/>
      <c r="V242" s="29"/>
      <c r="W242" s="29"/>
      <c r="X242" s="29"/>
      <c r="Y242" s="29"/>
      <c r="Z242" s="29"/>
      <c r="AA242" s="29"/>
      <c r="AB242" s="29"/>
      <c r="AC242" s="29"/>
      <c r="AD242" s="29"/>
    </row>
    <row r="243" spans="1:30">
      <c r="A243" s="42"/>
      <c r="B243" s="29"/>
      <c r="Q243" s="29"/>
      <c r="R243" s="29"/>
      <c r="S243" s="29"/>
      <c r="T243" s="29"/>
      <c r="U243" s="29"/>
      <c r="V243" s="29"/>
      <c r="W243" s="29"/>
      <c r="X243" s="29"/>
      <c r="Y243" s="29"/>
      <c r="Z243" s="29"/>
      <c r="AA243" s="29"/>
      <c r="AB243" s="29"/>
      <c r="AC243" s="29"/>
      <c r="AD243" s="29"/>
    </row>
    <row r="244" spans="1:30">
      <c r="A244" s="42"/>
      <c r="B244" s="29"/>
      <c r="Q244" s="29"/>
      <c r="R244" s="29"/>
      <c r="S244" s="29"/>
      <c r="T244" s="29"/>
      <c r="U244" s="29"/>
      <c r="V244" s="29"/>
      <c r="W244" s="29"/>
      <c r="X244" s="29"/>
      <c r="Y244" s="29"/>
      <c r="Z244" s="29"/>
      <c r="AA244" s="29"/>
      <c r="AB244" s="29"/>
      <c r="AC244" s="29"/>
      <c r="AD244" s="29"/>
    </row>
    <row r="245" spans="1:30">
      <c r="A245" s="42"/>
      <c r="B245" s="29"/>
      <c r="Q245" s="29"/>
      <c r="R245" s="29"/>
      <c r="S245" s="29"/>
      <c r="T245" s="29"/>
      <c r="U245" s="29"/>
      <c r="V245" s="29"/>
      <c r="W245" s="29"/>
      <c r="X245" s="29"/>
      <c r="Y245" s="29"/>
      <c r="Z245" s="29"/>
      <c r="AA245" s="29"/>
      <c r="AB245" s="29"/>
      <c r="AC245" s="29"/>
      <c r="AD245" s="29"/>
    </row>
    <row r="246" spans="1:30">
      <c r="A246" s="42"/>
      <c r="B246" s="29"/>
      <c r="Q246" s="29"/>
      <c r="R246" s="29"/>
      <c r="S246" s="29"/>
      <c r="T246" s="29"/>
      <c r="U246" s="29"/>
      <c r="V246" s="29"/>
      <c r="W246" s="29"/>
      <c r="X246" s="29"/>
      <c r="Y246" s="29"/>
      <c r="Z246" s="29"/>
      <c r="AA246" s="29"/>
      <c r="AB246" s="29"/>
      <c r="AC246" s="29"/>
      <c r="AD246" s="29"/>
    </row>
    <row r="247" spans="1:30">
      <c r="A247" s="42"/>
      <c r="B247" s="29"/>
      <c r="Q247" s="29"/>
      <c r="R247" s="29"/>
      <c r="S247" s="29"/>
      <c r="T247" s="29"/>
      <c r="U247" s="29"/>
      <c r="V247" s="29"/>
      <c r="W247" s="29"/>
      <c r="X247" s="29"/>
      <c r="Y247" s="29"/>
      <c r="Z247" s="29"/>
      <c r="AA247" s="29"/>
      <c r="AB247" s="29"/>
      <c r="AC247" s="29"/>
      <c r="AD247" s="29"/>
    </row>
    <row r="248" spans="1:30">
      <c r="A248" s="42"/>
      <c r="B248" s="29"/>
      <c r="Q248" s="29"/>
      <c r="R248" s="29"/>
      <c r="S248" s="29"/>
      <c r="T248" s="29"/>
      <c r="U248" s="29"/>
      <c r="V248" s="29"/>
      <c r="W248" s="29"/>
      <c r="X248" s="29"/>
      <c r="Y248" s="29"/>
      <c r="Z248" s="29"/>
      <c r="AA248" s="29"/>
      <c r="AB248" s="29"/>
      <c r="AC248" s="29"/>
      <c r="AD248" s="29"/>
    </row>
    <row r="249" spans="1:30">
      <c r="A249" s="42"/>
      <c r="B249" s="29"/>
      <c r="Q249" s="29"/>
      <c r="R249" s="29"/>
      <c r="S249" s="29"/>
      <c r="T249" s="29"/>
      <c r="U249" s="29"/>
      <c r="V249" s="29"/>
      <c r="W249" s="29"/>
      <c r="X249" s="29"/>
      <c r="Y249" s="29"/>
      <c r="Z249" s="29"/>
      <c r="AA249" s="29"/>
      <c r="AB249" s="29"/>
      <c r="AC249" s="29"/>
      <c r="AD249" s="29"/>
    </row>
    <row r="250" spans="1:30">
      <c r="A250" s="42"/>
      <c r="B250" s="29"/>
      <c r="Q250" s="29"/>
      <c r="R250" s="29"/>
      <c r="S250" s="29"/>
      <c r="T250" s="29"/>
      <c r="U250" s="29"/>
      <c r="V250" s="29"/>
      <c r="W250" s="29"/>
      <c r="X250" s="29"/>
      <c r="Y250" s="29"/>
      <c r="Z250" s="29"/>
      <c r="AA250" s="29"/>
      <c r="AB250" s="29"/>
      <c r="AC250" s="29"/>
      <c r="AD250" s="29"/>
    </row>
    <row r="251" spans="1:30">
      <c r="A251" s="42"/>
      <c r="B251" s="29"/>
      <c r="Q251" s="29"/>
      <c r="R251" s="29"/>
      <c r="S251" s="29"/>
      <c r="T251" s="29"/>
      <c r="U251" s="29"/>
      <c r="V251" s="29"/>
      <c r="W251" s="29"/>
      <c r="X251" s="29"/>
      <c r="Y251" s="29"/>
      <c r="Z251" s="29"/>
      <c r="AA251" s="29"/>
      <c r="AB251" s="29"/>
      <c r="AC251" s="29"/>
      <c r="AD251" s="29"/>
    </row>
    <row r="252" spans="1:30">
      <c r="A252" s="42"/>
      <c r="B252" s="29"/>
      <c r="Q252" s="29"/>
      <c r="R252" s="29"/>
      <c r="S252" s="29"/>
      <c r="T252" s="29"/>
      <c r="U252" s="29"/>
      <c r="V252" s="29"/>
      <c r="W252" s="29"/>
      <c r="X252" s="29"/>
      <c r="Y252" s="29"/>
      <c r="Z252" s="29"/>
      <c r="AA252" s="29"/>
      <c r="AB252" s="29"/>
      <c r="AC252" s="29"/>
      <c r="AD252" s="29"/>
    </row>
    <row r="253" spans="1:30">
      <c r="A253" s="42"/>
      <c r="B253" s="29"/>
      <c r="Q253" s="29"/>
      <c r="R253" s="29"/>
      <c r="S253" s="29"/>
      <c r="T253" s="29"/>
      <c r="U253" s="29"/>
      <c r="V253" s="29"/>
      <c r="W253" s="29"/>
      <c r="X253" s="29"/>
      <c r="Y253" s="29"/>
      <c r="Z253" s="29"/>
      <c r="AA253" s="29"/>
      <c r="AB253" s="29"/>
      <c r="AC253" s="29"/>
      <c r="AD253" s="29"/>
    </row>
    <row r="254" spans="1:30">
      <c r="A254" s="42"/>
      <c r="B254" s="29"/>
      <c r="Q254" s="29"/>
      <c r="R254" s="29"/>
      <c r="S254" s="29"/>
      <c r="T254" s="29"/>
      <c r="U254" s="29"/>
      <c r="V254" s="29"/>
      <c r="W254" s="29"/>
      <c r="X254" s="29"/>
      <c r="Y254" s="29"/>
      <c r="Z254" s="29"/>
      <c r="AA254" s="29"/>
      <c r="AB254" s="29"/>
      <c r="AC254" s="29"/>
      <c r="AD254" s="29"/>
    </row>
    <row r="255" spans="1:30">
      <c r="A255" s="42"/>
      <c r="B255" s="29"/>
      <c r="Q255" s="29"/>
      <c r="R255" s="29"/>
      <c r="S255" s="29"/>
      <c r="T255" s="29"/>
      <c r="U255" s="29"/>
      <c r="V255" s="29"/>
      <c r="W255" s="29"/>
      <c r="X255" s="29"/>
      <c r="Y255" s="29"/>
      <c r="Z255" s="29"/>
      <c r="AA255" s="29"/>
      <c r="AB255" s="29"/>
      <c r="AC255" s="29"/>
      <c r="AD255" s="29"/>
    </row>
    <row r="256" spans="1:30">
      <c r="A256" s="42"/>
      <c r="B256" s="29"/>
      <c r="Q256" s="29"/>
      <c r="R256" s="29"/>
      <c r="S256" s="29"/>
      <c r="T256" s="29"/>
      <c r="U256" s="29"/>
      <c r="V256" s="29"/>
      <c r="W256" s="29"/>
      <c r="X256" s="29"/>
      <c r="Y256" s="29"/>
      <c r="Z256" s="29"/>
      <c r="AA256" s="29"/>
      <c r="AB256" s="29"/>
      <c r="AC256" s="29"/>
      <c r="AD256" s="29"/>
    </row>
    <row r="257" spans="1:30">
      <c r="A257" s="42"/>
      <c r="B257" s="29"/>
      <c r="Q257" s="29"/>
      <c r="R257" s="29"/>
      <c r="S257" s="29"/>
      <c r="T257" s="29"/>
      <c r="U257" s="29"/>
      <c r="V257" s="29"/>
      <c r="W257" s="29"/>
      <c r="X257" s="29"/>
      <c r="Y257" s="29"/>
      <c r="Z257" s="29"/>
      <c r="AA257" s="29"/>
      <c r="AB257" s="29"/>
      <c r="AC257" s="29"/>
      <c r="AD257" s="29"/>
    </row>
    <row r="258" spans="1:30">
      <c r="A258" s="42"/>
      <c r="B258" s="29"/>
      <c r="Q258" s="29"/>
      <c r="R258" s="29"/>
      <c r="S258" s="29"/>
      <c r="T258" s="29"/>
      <c r="U258" s="29"/>
      <c r="V258" s="29"/>
      <c r="W258" s="29"/>
      <c r="X258" s="29"/>
      <c r="Y258" s="29"/>
      <c r="Z258" s="29"/>
      <c r="AA258" s="29"/>
      <c r="AB258" s="29"/>
      <c r="AC258" s="29"/>
      <c r="AD258" s="29"/>
    </row>
    <row r="259" spans="1:30">
      <c r="A259" s="42"/>
      <c r="B259" s="29"/>
      <c r="Q259" s="29"/>
      <c r="R259" s="29"/>
      <c r="S259" s="29"/>
      <c r="T259" s="29"/>
      <c r="U259" s="29"/>
      <c r="V259" s="29"/>
      <c r="W259" s="29"/>
      <c r="X259" s="29"/>
      <c r="Y259" s="29"/>
      <c r="Z259" s="29"/>
      <c r="AA259" s="29"/>
      <c r="AB259" s="29"/>
      <c r="AC259" s="29"/>
      <c r="AD259" s="29"/>
    </row>
    <row r="260" spans="1:30">
      <c r="A260" s="42"/>
      <c r="B260" s="29"/>
      <c r="Q260" s="29"/>
      <c r="R260" s="29"/>
      <c r="S260" s="29"/>
      <c r="T260" s="29"/>
      <c r="U260" s="29"/>
      <c r="V260" s="29"/>
      <c r="W260" s="29"/>
      <c r="X260" s="29"/>
      <c r="Y260" s="29"/>
      <c r="Z260" s="29"/>
      <c r="AA260" s="29"/>
      <c r="AB260" s="29"/>
      <c r="AC260" s="29"/>
      <c r="AD260" s="29"/>
    </row>
    <row r="261" spans="1:30">
      <c r="A261" s="42"/>
      <c r="B261" s="29"/>
      <c r="Q261" s="29"/>
      <c r="R261" s="29"/>
      <c r="S261" s="29"/>
      <c r="T261" s="29"/>
      <c r="U261" s="29"/>
      <c r="V261" s="29"/>
      <c r="W261" s="29"/>
      <c r="X261" s="29"/>
      <c r="Y261" s="29"/>
      <c r="Z261" s="29"/>
      <c r="AA261" s="29"/>
      <c r="AB261" s="29"/>
      <c r="AC261" s="29"/>
      <c r="AD261" s="29"/>
    </row>
    <row r="262" spans="1:30">
      <c r="A262" s="42"/>
      <c r="B262" s="29"/>
      <c r="Q262" s="29"/>
      <c r="R262" s="29"/>
      <c r="S262" s="29"/>
      <c r="T262" s="29"/>
      <c r="U262" s="29"/>
      <c r="V262" s="29"/>
      <c r="W262" s="29"/>
      <c r="X262" s="29"/>
      <c r="Y262" s="29"/>
      <c r="Z262" s="29"/>
      <c r="AA262" s="29"/>
      <c r="AB262" s="29"/>
      <c r="AC262" s="29"/>
      <c r="AD262" s="29"/>
    </row>
    <row r="263" spans="1:30">
      <c r="A263" s="42"/>
      <c r="B263" s="29"/>
      <c r="Q263" s="29"/>
      <c r="R263" s="29"/>
      <c r="S263" s="29"/>
      <c r="T263" s="29"/>
      <c r="U263" s="29"/>
      <c r="V263" s="29"/>
      <c r="W263" s="29"/>
      <c r="X263" s="29"/>
      <c r="Y263" s="29"/>
      <c r="Z263" s="29"/>
      <c r="AA263" s="29"/>
      <c r="AB263" s="29"/>
      <c r="AC263" s="29"/>
      <c r="AD263" s="29"/>
    </row>
    <row r="264" spans="1:30">
      <c r="A264" s="42"/>
      <c r="B264" s="29"/>
      <c r="Q264" s="29"/>
      <c r="R264" s="29"/>
      <c r="S264" s="29"/>
      <c r="T264" s="29"/>
      <c r="U264" s="29"/>
      <c r="V264" s="29"/>
      <c r="W264" s="29"/>
      <c r="X264" s="29"/>
      <c r="Y264" s="29"/>
      <c r="Z264" s="29"/>
      <c r="AA264" s="29"/>
      <c r="AB264" s="29"/>
      <c r="AC264" s="29"/>
      <c r="AD264" s="29"/>
    </row>
    <row r="265" spans="1:30">
      <c r="A265" s="42"/>
      <c r="B265" s="29"/>
      <c r="Q265" s="29"/>
      <c r="R265" s="29"/>
      <c r="S265" s="29"/>
      <c r="T265" s="29"/>
      <c r="U265" s="29"/>
      <c r="V265" s="29"/>
      <c r="W265" s="29"/>
      <c r="X265" s="29"/>
      <c r="Y265" s="29"/>
      <c r="Z265" s="29"/>
      <c r="AA265" s="29"/>
      <c r="AB265" s="29"/>
      <c r="AC265" s="29"/>
      <c r="AD265" s="29"/>
    </row>
    <row r="266" spans="1:30">
      <c r="A266" s="42"/>
      <c r="B266" s="29"/>
      <c r="Q266" s="29"/>
      <c r="R266" s="29"/>
      <c r="S266" s="29"/>
      <c r="T266" s="29"/>
      <c r="U266" s="29"/>
      <c r="V266" s="29"/>
      <c r="W266" s="29"/>
      <c r="X266" s="29"/>
      <c r="Y266" s="29"/>
      <c r="Z266" s="29"/>
      <c r="AA266" s="29"/>
      <c r="AB266" s="29"/>
      <c r="AC266" s="29"/>
      <c r="AD266" s="29"/>
    </row>
    <row r="267" spans="1:30">
      <c r="A267" s="42"/>
      <c r="B267" s="29"/>
      <c r="Q267" s="29"/>
      <c r="R267" s="29"/>
      <c r="S267" s="29"/>
      <c r="T267" s="29"/>
      <c r="U267" s="29"/>
      <c r="V267" s="29"/>
      <c r="W267" s="29"/>
      <c r="X267" s="29"/>
      <c r="Y267" s="29"/>
      <c r="Z267" s="29"/>
      <c r="AA267" s="29"/>
      <c r="AB267" s="29"/>
      <c r="AC267" s="29"/>
      <c r="AD267" s="29"/>
    </row>
    <row r="268" spans="1:30">
      <c r="A268" s="42"/>
      <c r="B268" s="29"/>
      <c r="Q268" s="29"/>
      <c r="R268" s="29"/>
      <c r="S268" s="29"/>
      <c r="T268" s="29"/>
      <c r="U268" s="29"/>
      <c r="V268" s="29"/>
      <c r="W268" s="29"/>
      <c r="X268" s="29"/>
      <c r="Y268" s="29"/>
      <c r="Z268" s="29"/>
      <c r="AA268" s="29"/>
      <c r="AB268" s="29"/>
      <c r="AC268" s="29"/>
      <c r="AD268" s="29"/>
    </row>
    <row r="269" spans="1:30">
      <c r="A269" s="42"/>
      <c r="B269" s="29"/>
      <c r="Q269" s="29"/>
      <c r="R269" s="29"/>
      <c r="S269" s="29"/>
      <c r="T269" s="29"/>
      <c r="U269" s="29"/>
      <c r="V269" s="29"/>
      <c r="W269" s="29"/>
      <c r="X269" s="29"/>
      <c r="Y269" s="29"/>
      <c r="Z269" s="29"/>
      <c r="AA269" s="29"/>
      <c r="AB269" s="29"/>
      <c r="AC269" s="29"/>
      <c r="AD269" s="29"/>
    </row>
    <row r="270" spans="1:30">
      <c r="A270" s="42"/>
      <c r="B270" s="29"/>
      <c r="Q270" s="29"/>
      <c r="R270" s="29"/>
      <c r="S270" s="29"/>
      <c r="T270" s="29"/>
      <c r="U270" s="29"/>
      <c r="V270" s="29"/>
      <c r="W270" s="29"/>
      <c r="X270" s="29"/>
      <c r="Y270" s="29"/>
      <c r="Z270" s="29"/>
      <c r="AA270" s="29"/>
      <c r="AB270" s="29"/>
      <c r="AC270" s="29"/>
      <c r="AD270" s="29"/>
    </row>
    <row r="271" spans="1:30">
      <c r="A271" s="42"/>
      <c r="B271" s="29"/>
      <c r="Q271" s="29"/>
      <c r="R271" s="29"/>
      <c r="S271" s="29"/>
      <c r="T271" s="29"/>
      <c r="U271" s="29"/>
      <c r="V271" s="29"/>
      <c r="W271" s="29"/>
      <c r="X271" s="29"/>
      <c r="Y271" s="29"/>
      <c r="Z271" s="29"/>
      <c r="AA271" s="29"/>
      <c r="AB271" s="29"/>
      <c r="AC271" s="29"/>
      <c r="AD271" s="29"/>
    </row>
    <row r="272" spans="1:30">
      <c r="A272" s="42"/>
      <c r="B272" s="29"/>
      <c r="Q272" s="29"/>
      <c r="R272" s="29"/>
      <c r="S272" s="29"/>
      <c r="T272" s="29"/>
      <c r="U272" s="29"/>
      <c r="V272" s="29"/>
      <c r="W272" s="29"/>
      <c r="X272" s="29"/>
      <c r="Y272" s="29"/>
      <c r="Z272" s="29"/>
      <c r="AA272" s="29"/>
      <c r="AB272" s="29"/>
      <c r="AC272" s="29"/>
      <c r="AD272" s="29"/>
    </row>
    <row r="273" spans="1:30">
      <c r="A273" s="42"/>
      <c r="B273" s="29"/>
      <c r="Q273" s="29"/>
      <c r="R273" s="29"/>
      <c r="S273" s="29"/>
      <c r="T273" s="29"/>
      <c r="U273" s="29"/>
      <c r="V273" s="29"/>
      <c r="W273" s="29"/>
      <c r="X273" s="29"/>
      <c r="Y273" s="29"/>
      <c r="Z273" s="29"/>
      <c r="AA273" s="29"/>
      <c r="AB273" s="29"/>
      <c r="AC273" s="29"/>
      <c r="AD273" s="29"/>
    </row>
    <row r="274" spans="1:30">
      <c r="A274" s="42"/>
      <c r="B274" s="29"/>
      <c r="Q274" s="29"/>
      <c r="R274" s="29"/>
      <c r="S274" s="29"/>
      <c r="T274" s="29"/>
      <c r="U274" s="29"/>
      <c r="V274" s="29"/>
      <c r="W274" s="29"/>
      <c r="X274" s="29"/>
      <c r="Y274" s="29"/>
      <c r="Z274" s="29"/>
      <c r="AA274" s="29"/>
      <c r="AB274" s="29"/>
      <c r="AC274" s="29"/>
      <c r="AD274" s="29"/>
    </row>
    <row r="275" spans="1:30">
      <c r="A275" s="42"/>
      <c r="B275" s="29"/>
      <c r="Q275" s="29"/>
      <c r="R275" s="29"/>
      <c r="S275" s="29"/>
      <c r="T275" s="29"/>
      <c r="U275" s="29"/>
      <c r="V275" s="29"/>
      <c r="W275" s="29"/>
      <c r="X275" s="29"/>
      <c r="Y275" s="29"/>
      <c r="Z275" s="29"/>
      <c r="AA275" s="29"/>
      <c r="AB275" s="29"/>
      <c r="AC275" s="29"/>
      <c r="AD275" s="29"/>
    </row>
    <row r="276" spans="1:30">
      <c r="A276" s="42"/>
      <c r="B276" s="29"/>
      <c r="Q276" s="29"/>
      <c r="R276" s="29"/>
      <c r="S276" s="29"/>
      <c r="T276" s="29"/>
      <c r="U276" s="29"/>
      <c r="V276" s="29"/>
      <c r="W276" s="29"/>
      <c r="X276" s="29"/>
      <c r="Y276" s="29"/>
      <c r="Z276" s="29"/>
      <c r="AA276" s="29"/>
      <c r="AB276" s="29"/>
      <c r="AC276" s="29"/>
      <c r="AD276" s="29"/>
    </row>
    <row r="277" spans="1:30">
      <c r="A277" s="42"/>
      <c r="B277" s="29"/>
      <c r="Q277" s="29"/>
      <c r="R277" s="29"/>
      <c r="S277" s="29"/>
      <c r="T277" s="29"/>
      <c r="U277" s="29"/>
      <c r="V277" s="29"/>
      <c r="W277" s="29"/>
      <c r="X277" s="29"/>
      <c r="Y277" s="29"/>
      <c r="Z277" s="29"/>
      <c r="AA277" s="29"/>
      <c r="AB277" s="29"/>
      <c r="AC277" s="29"/>
      <c r="AD277" s="29"/>
    </row>
    <row r="278" spans="1:30">
      <c r="A278" s="42"/>
      <c r="B278" s="29"/>
      <c r="Q278" s="29"/>
      <c r="R278" s="29"/>
      <c r="S278" s="29"/>
      <c r="T278" s="29"/>
      <c r="U278" s="29"/>
      <c r="V278" s="29"/>
      <c r="W278" s="29"/>
      <c r="X278" s="29"/>
      <c r="Y278" s="29"/>
      <c r="Z278" s="29"/>
      <c r="AA278" s="29"/>
      <c r="AB278" s="29"/>
      <c r="AC278" s="29"/>
      <c r="AD278" s="29"/>
    </row>
    <row r="279" spans="1:30">
      <c r="A279" s="42"/>
      <c r="B279" s="29"/>
      <c r="Q279" s="29"/>
      <c r="R279" s="29"/>
      <c r="S279" s="29"/>
      <c r="T279" s="29"/>
      <c r="U279" s="29"/>
      <c r="V279" s="29"/>
      <c r="W279" s="29"/>
      <c r="X279" s="29"/>
      <c r="Y279" s="29"/>
      <c r="Z279" s="29"/>
      <c r="AA279" s="29"/>
      <c r="AB279" s="29"/>
      <c r="AC279" s="29"/>
      <c r="AD279" s="29"/>
    </row>
    <row r="280" spans="1:30">
      <c r="A280" s="42"/>
      <c r="B280" s="29"/>
      <c r="Q280" s="29"/>
      <c r="R280" s="29"/>
      <c r="S280" s="29"/>
      <c r="T280" s="29"/>
      <c r="U280" s="29"/>
      <c r="V280" s="29"/>
      <c r="W280" s="29"/>
      <c r="X280" s="29"/>
      <c r="Y280" s="29"/>
      <c r="Z280" s="29"/>
      <c r="AA280" s="29"/>
      <c r="AB280" s="29"/>
      <c r="AC280" s="29"/>
      <c r="AD280" s="29"/>
    </row>
    <row r="281" spans="1:30">
      <c r="A281" s="42"/>
      <c r="B281" s="29"/>
      <c r="Q281" s="29"/>
      <c r="R281" s="29"/>
      <c r="S281" s="29"/>
      <c r="T281" s="29"/>
      <c r="U281" s="29"/>
      <c r="V281" s="29"/>
      <c r="W281" s="29"/>
      <c r="X281" s="29"/>
      <c r="Y281" s="29"/>
      <c r="Z281" s="29"/>
      <c r="AA281" s="29"/>
      <c r="AB281" s="29"/>
      <c r="AC281" s="29"/>
      <c r="AD281" s="29"/>
    </row>
    <row r="282" spans="1:30">
      <c r="A282" s="42"/>
      <c r="B282" s="29"/>
      <c r="Q282" s="29"/>
      <c r="R282" s="29"/>
      <c r="S282" s="29"/>
      <c r="T282" s="29"/>
      <c r="U282" s="29"/>
      <c r="V282" s="29"/>
      <c r="W282" s="29"/>
      <c r="X282" s="29"/>
      <c r="Y282" s="29"/>
      <c r="Z282" s="29"/>
      <c r="AA282" s="29"/>
      <c r="AB282" s="29"/>
      <c r="AC282" s="29"/>
      <c r="AD282" s="29"/>
    </row>
    <row r="283" spans="1:30">
      <c r="A283" s="42"/>
      <c r="B283" s="29"/>
      <c r="Q283" s="29"/>
      <c r="R283" s="29"/>
      <c r="S283" s="29"/>
      <c r="T283" s="29"/>
      <c r="U283" s="29"/>
      <c r="V283" s="29"/>
      <c r="W283" s="29"/>
      <c r="X283" s="29"/>
      <c r="Y283" s="29"/>
      <c r="Z283" s="29"/>
      <c r="AA283" s="29"/>
      <c r="AB283" s="29"/>
      <c r="AC283" s="29"/>
      <c r="AD283" s="29"/>
    </row>
    <row r="284" spans="1:30">
      <c r="A284" s="42"/>
      <c r="B284" s="29"/>
      <c r="Q284" s="29"/>
      <c r="R284" s="29"/>
      <c r="S284" s="29"/>
      <c r="T284" s="29"/>
      <c r="U284" s="29"/>
      <c r="V284" s="29"/>
      <c r="W284" s="29"/>
      <c r="X284" s="29"/>
      <c r="Y284" s="29"/>
      <c r="Z284" s="29"/>
      <c r="AA284" s="29"/>
      <c r="AB284" s="29"/>
      <c r="AC284" s="29"/>
      <c r="AD284" s="29"/>
    </row>
    <row r="285" spans="1:30">
      <c r="A285" s="42"/>
      <c r="B285" s="29"/>
      <c r="Q285" s="29"/>
      <c r="R285" s="29"/>
      <c r="S285" s="29"/>
      <c r="T285" s="29"/>
      <c r="U285" s="29"/>
      <c r="V285" s="29"/>
      <c r="W285" s="29"/>
      <c r="X285" s="29"/>
      <c r="Y285" s="29"/>
      <c r="Z285" s="29"/>
      <c r="AA285" s="29"/>
      <c r="AB285" s="29"/>
      <c r="AC285" s="29"/>
      <c r="AD285" s="29"/>
    </row>
    <row r="286" spans="1:30">
      <c r="A286" s="42"/>
      <c r="B286" s="29"/>
      <c r="Q286" s="29"/>
      <c r="R286" s="29"/>
      <c r="S286" s="29"/>
      <c r="T286" s="29"/>
      <c r="U286" s="29"/>
      <c r="V286" s="29"/>
      <c r="W286" s="29"/>
      <c r="X286" s="29"/>
      <c r="Y286" s="29"/>
      <c r="Z286" s="29"/>
      <c r="AA286" s="29"/>
      <c r="AB286" s="29"/>
      <c r="AC286" s="29"/>
      <c r="AD286" s="29"/>
    </row>
    <row r="287" spans="1:30">
      <c r="A287" s="42"/>
      <c r="B287" s="29"/>
      <c r="Q287" s="29"/>
      <c r="R287" s="29"/>
      <c r="S287" s="29"/>
      <c r="T287" s="29"/>
      <c r="U287" s="29"/>
      <c r="V287" s="29"/>
      <c r="W287" s="29"/>
      <c r="X287" s="29"/>
      <c r="Y287" s="29"/>
      <c r="Z287" s="29"/>
      <c r="AA287" s="29"/>
      <c r="AB287" s="29"/>
      <c r="AC287" s="29"/>
      <c r="AD287" s="29"/>
    </row>
    <row r="288" spans="1:30">
      <c r="A288" s="42"/>
      <c r="B288" s="29"/>
      <c r="Q288" s="29"/>
      <c r="R288" s="29"/>
      <c r="S288" s="29"/>
      <c r="T288" s="29"/>
      <c r="U288" s="29"/>
      <c r="V288" s="29"/>
      <c r="W288" s="29"/>
      <c r="X288" s="29"/>
      <c r="Y288" s="29"/>
      <c r="Z288" s="29"/>
      <c r="AA288" s="29"/>
      <c r="AB288" s="29"/>
      <c r="AC288" s="29"/>
      <c r="AD288" s="29"/>
    </row>
    <row r="289" spans="1:30">
      <c r="A289" s="42"/>
      <c r="B289" s="29"/>
      <c r="Q289" s="29"/>
      <c r="R289" s="29"/>
      <c r="S289" s="29"/>
      <c r="T289" s="29"/>
      <c r="U289" s="29"/>
      <c r="V289" s="29"/>
      <c r="W289" s="29"/>
      <c r="X289" s="29"/>
      <c r="Y289" s="29"/>
      <c r="Z289" s="29"/>
      <c r="AA289" s="29"/>
      <c r="AB289" s="29"/>
      <c r="AC289" s="29"/>
      <c r="AD289" s="29"/>
    </row>
    <row r="290" spans="1:30">
      <c r="A290" s="42"/>
      <c r="B290" s="29"/>
      <c r="Q290" s="29"/>
      <c r="R290" s="29"/>
      <c r="S290" s="29"/>
      <c r="T290" s="29"/>
      <c r="U290" s="29"/>
      <c r="V290" s="29"/>
      <c r="W290" s="29"/>
      <c r="X290" s="29"/>
      <c r="Y290" s="29"/>
      <c r="Z290" s="29"/>
      <c r="AA290" s="29"/>
      <c r="AB290" s="29"/>
      <c r="AC290" s="29"/>
      <c r="AD290" s="29"/>
    </row>
    <row r="291" spans="1:30">
      <c r="A291" s="42"/>
      <c r="B291" s="29"/>
      <c r="Q291" s="29"/>
      <c r="R291" s="29"/>
      <c r="S291" s="29"/>
      <c r="T291" s="29"/>
      <c r="U291" s="29"/>
      <c r="V291" s="29"/>
      <c r="W291" s="29"/>
      <c r="X291" s="29"/>
      <c r="Y291" s="29"/>
      <c r="Z291" s="29"/>
      <c r="AA291" s="29"/>
      <c r="AB291" s="29"/>
      <c r="AC291" s="29"/>
      <c r="AD291" s="29"/>
    </row>
    <row r="292" spans="1:30">
      <c r="A292" s="42"/>
      <c r="B292" s="29"/>
      <c r="Q292" s="29"/>
      <c r="R292" s="29"/>
      <c r="S292" s="29"/>
      <c r="T292" s="29"/>
      <c r="U292" s="29"/>
      <c r="V292" s="29"/>
      <c r="W292" s="29"/>
      <c r="X292" s="29"/>
      <c r="Y292" s="29"/>
      <c r="Z292" s="29"/>
      <c r="AA292" s="29"/>
      <c r="AB292" s="29"/>
      <c r="AC292" s="29"/>
      <c r="AD292" s="29"/>
    </row>
    <row r="293" spans="1:30">
      <c r="A293" s="42"/>
      <c r="B293" s="29"/>
      <c r="Q293" s="29"/>
      <c r="R293" s="29"/>
      <c r="S293" s="29"/>
      <c r="T293" s="29"/>
      <c r="U293" s="29"/>
      <c r="V293" s="29"/>
      <c r="W293" s="29"/>
      <c r="X293" s="29"/>
      <c r="Y293" s="29"/>
      <c r="Z293" s="29"/>
      <c r="AA293" s="29"/>
      <c r="AB293" s="29"/>
      <c r="AC293" s="29"/>
      <c r="AD293" s="29"/>
    </row>
    <row r="294" spans="1:30">
      <c r="A294" s="42"/>
      <c r="B294" s="29"/>
      <c r="Q294" s="29"/>
      <c r="R294" s="29"/>
      <c r="S294" s="29"/>
      <c r="T294" s="29"/>
      <c r="U294" s="29"/>
      <c r="V294" s="29"/>
      <c r="W294" s="29"/>
      <c r="X294" s="29"/>
      <c r="Y294" s="29"/>
      <c r="Z294" s="29"/>
      <c r="AA294" s="29"/>
      <c r="AB294" s="29"/>
      <c r="AC294" s="29"/>
      <c r="AD294" s="29"/>
    </row>
    <row r="295" spans="1:30">
      <c r="A295" s="42"/>
      <c r="B295" s="29"/>
      <c r="Q295" s="29"/>
      <c r="R295" s="29"/>
      <c r="S295" s="29"/>
      <c r="T295" s="29"/>
      <c r="U295" s="29"/>
      <c r="V295" s="29"/>
      <c r="W295" s="29"/>
      <c r="X295" s="29"/>
      <c r="Y295" s="29"/>
      <c r="Z295" s="29"/>
      <c r="AA295" s="29"/>
      <c r="AB295" s="29"/>
      <c r="AC295" s="29"/>
      <c r="AD295" s="29"/>
    </row>
    <row r="296" spans="1:30">
      <c r="A296" s="42"/>
      <c r="B296" s="29"/>
      <c r="Q296" s="29"/>
      <c r="R296" s="29"/>
      <c r="S296" s="29"/>
      <c r="T296" s="29"/>
      <c r="U296" s="29"/>
      <c r="V296" s="29"/>
      <c r="W296" s="29"/>
      <c r="X296" s="29"/>
      <c r="Y296" s="29"/>
      <c r="Z296" s="29"/>
      <c r="AA296" s="29"/>
      <c r="AB296" s="29"/>
      <c r="AC296" s="29"/>
      <c r="AD296" s="29"/>
    </row>
    <row r="297" spans="1:30">
      <c r="A297" s="42"/>
      <c r="B297" s="29"/>
      <c r="Q297" s="29"/>
      <c r="R297" s="29"/>
      <c r="S297" s="29"/>
      <c r="T297" s="29"/>
      <c r="U297" s="29"/>
      <c r="V297" s="29"/>
      <c r="W297" s="29"/>
      <c r="X297" s="29"/>
      <c r="Y297" s="29"/>
      <c r="Z297" s="29"/>
      <c r="AA297" s="29"/>
      <c r="AB297" s="29"/>
      <c r="AC297" s="29"/>
      <c r="AD297" s="29"/>
    </row>
    <row r="298" spans="1:30">
      <c r="A298" s="42"/>
      <c r="B298" s="29"/>
      <c r="Q298" s="29"/>
      <c r="R298" s="29"/>
      <c r="S298" s="29"/>
      <c r="T298" s="29"/>
      <c r="U298" s="29"/>
      <c r="V298" s="29"/>
      <c r="W298" s="29"/>
      <c r="X298" s="29"/>
      <c r="Y298" s="29"/>
      <c r="Z298" s="29"/>
      <c r="AA298" s="29"/>
      <c r="AB298" s="29"/>
      <c r="AC298" s="29"/>
      <c r="AD298" s="29"/>
    </row>
    <row r="299" spans="1:30">
      <c r="A299" s="42"/>
      <c r="B299" s="29"/>
      <c r="Q299" s="29"/>
      <c r="R299" s="29"/>
      <c r="S299" s="29"/>
      <c r="T299" s="29"/>
      <c r="U299" s="29"/>
      <c r="V299" s="29"/>
      <c r="W299" s="29"/>
      <c r="X299" s="29"/>
      <c r="Y299" s="29"/>
      <c r="Z299" s="29"/>
      <c r="AA299" s="29"/>
      <c r="AB299" s="29"/>
      <c r="AC299" s="29"/>
      <c r="AD299" s="29"/>
    </row>
    <row r="300" spans="1:30">
      <c r="A300" s="42"/>
      <c r="B300" s="29"/>
      <c r="Q300" s="29"/>
      <c r="R300" s="29"/>
      <c r="S300" s="29"/>
      <c r="T300" s="29"/>
      <c r="U300" s="29"/>
      <c r="V300" s="29"/>
      <c r="W300" s="29"/>
      <c r="X300" s="29"/>
      <c r="Y300" s="29"/>
      <c r="Z300" s="29"/>
      <c r="AA300" s="29"/>
      <c r="AB300" s="29"/>
      <c r="AC300" s="29"/>
      <c r="AD300" s="29"/>
    </row>
    <row r="301" spans="1:30">
      <c r="A301" s="42"/>
      <c r="B301" s="29"/>
      <c r="Q301" s="29"/>
      <c r="R301" s="29"/>
      <c r="S301" s="29"/>
      <c r="T301" s="29"/>
      <c r="U301" s="29"/>
      <c r="V301" s="29"/>
      <c r="W301" s="29"/>
      <c r="X301" s="29"/>
      <c r="Y301" s="29"/>
      <c r="Z301" s="29"/>
      <c r="AA301" s="29"/>
      <c r="AB301" s="29"/>
      <c r="AC301" s="29"/>
      <c r="AD301" s="29"/>
    </row>
    <row r="302" spans="1:30">
      <c r="A302" s="42"/>
      <c r="B302" s="29"/>
      <c r="Q302" s="29"/>
      <c r="R302" s="29"/>
      <c r="S302" s="29"/>
      <c r="T302" s="29"/>
      <c r="U302" s="29"/>
      <c r="V302" s="29"/>
      <c r="W302" s="29"/>
      <c r="X302" s="29"/>
      <c r="Y302" s="29"/>
      <c r="Z302" s="29"/>
      <c r="AA302" s="29"/>
      <c r="AB302" s="29"/>
      <c r="AC302" s="29"/>
      <c r="AD302" s="29"/>
    </row>
    <row r="303" spans="1:30">
      <c r="A303" s="42"/>
      <c r="B303" s="29"/>
      <c r="Q303" s="29"/>
      <c r="R303" s="29"/>
      <c r="S303" s="29"/>
      <c r="T303" s="29"/>
      <c r="U303" s="29"/>
      <c r="V303" s="29"/>
      <c r="W303" s="29"/>
      <c r="X303" s="29"/>
      <c r="Y303" s="29"/>
      <c r="Z303" s="29"/>
      <c r="AA303" s="29"/>
      <c r="AB303" s="29"/>
      <c r="AC303" s="29"/>
      <c r="AD303" s="29"/>
    </row>
    <row r="304" spans="1:30">
      <c r="A304" s="42"/>
      <c r="B304" s="29"/>
      <c r="Q304" s="29"/>
      <c r="R304" s="29"/>
      <c r="S304" s="29"/>
      <c r="T304" s="29"/>
      <c r="U304" s="29"/>
      <c r="V304" s="29"/>
      <c r="W304" s="29"/>
      <c r="X304" s="29"/>
      <c r="Y304" s="29"/>
      <c r="Z304" s="29"/>
      <c r="AA304" s="29"/>
      <c r="AB304" s="29"/>
      <c r="AC304" s="29"/>
      <c r="AD304" s="29"/>
    </row>
    <row r="305" spans="1:30">
      <c r="A305" s="42"/>
      <c r="B305" s="29"/>
      <c r="Q305" s="29"/>
      <c r="R305" s="29"/>
      <c r="S305" s="29"/>
      <c r="T305" s="29"/>
      <c r="U305" s="29"/>
      <c r="V305" s="29"/>
      <c r="W305" s="29"/>
      <c r="X305" s="29"/>
      <c r="Y305" s="29"/>
      <c r="Z305" s="29"/>
      <c r="AA305" s="29"/>
      <c r="AB305" s="29"/>
      <c r="AC305" s="29"/>
      <c r="AD305" s="29"/>
    </row>
    <row r="306" spans="1:30">
      <c r="A306" s="42"/>
      <c r="B306" s="29"/>
      <c r="Q306" s="29"/>
      <c r="R306" s="29"/>
      <c r="S306" s="29"/>
      <c r="T306" s="29"/>
      <c r="U306" s="29"/>
      <c r="V306" s="29"/>
      <c r="W306" s="29"/>
      <c r="X306" s="29"/>
      <c r="Y306" s="29"/>
      <c r="Z306" s="29"/>
      <c r="AA306" s="29"/>
      <c r="AB306" s="29"/>
      <c r="AC306" s="29"/>
      <c r="AD306" s="29"/>
    </row>
    <row r="307" spans="1:30">
      <c r="A307" s="42"/>
      <c r="B307" s="29"/>
      <c r="Q307" s="29"/>
      <c r="R307" s="29"/>
      <c r="S307" s="29"/>
      <c r="T307" s="29"/>
      <c r="U307" s="29"/>
      <c r="V307" s="29"/>
      <c r="W307" s="29"/>
      <c r="X307" s="29"/>
      <c r="Y307" s="29"/>
      <c r="Z307" s="29"/>
      <c r="AA307" s="29"/>
      <c r="AB307" s="29"/>
      <c r="AC307" s="29"/>
      <c r="AD307" s="29"/>
    </row>
    <row r="308" spans="1:30">
      <c r="A308" s="42"/>
      <c r="B308" s="29"/>
      <c r="Q308" s="29"/>
      <c r="R308" s="29"/>
      <c r="S308" s="29"/>
      <c r="T308" s="29"/>
      <c r="U308" s="29"/>
      <c r="V308" s="29"/>
      <c r="W308" s="29"/>
      <c r="X308" s="29"/>
      <c r="Y308" s="29"/>
      <c r="Z308" s="29"/>
      <c r="AA308" s="29"/>
      <c r="AB308" s="29"/>
      <c r="AC308" s="29"/>
      <c r="AD308" s="29"/>
    </row>
    <row r="309" spans="1:30">
      <c r="A309" s="42"/>
      <c r="B309" s="29"/>
      <c r="Q309" s="29"/>
      <c r="R309" s="29"/>
      <c r="S309" s="29"/>
      <c r="T309" s="29"/>
      <c r="U309" s="29"/>
      <c r="V309" s="29"/>
      <c r="W309" s="29"/>
      <c r="X309" s="29"/>
      <c r="Y309" s="29"/>
      <c r="Z309" s="29"/>
      <c r="AA309" s="29"/>
      <c r="AB309" s="29"/>
      <c r="AC309" s="29"/>
      <c r="AD309" s="29"/>
    </row>
    <row r="310" spans="1:30">
      <c r="A310" s="42"/>
      <c r="B310" s="29"/>
      <c r="Q310" s="29"/>
      <c r="R310" s="29"/>
      <c r="S310" s="29"/>
      <c r="T310" s="29"/>
      <c r="U310" s="29"/>
      <c r="V310" s="29"/>
      <c r="W310" s="29"/>
      <c r="X310" s="29"/>
      <c r="Y310" s="29"/>
      <c r="Z310" s="29"/>
      <c r="AA310" s="29"/>
      <c r="AB310" s="29"/>
      <c r="AC310" s="29"/>
      <c r="AD310" s="29"/>
    </row>
    <row r="311" spans="1:30">
      <c r="A311" s="42"/>
      <c r="B311" s="29"/>
      <c r="Q311" s="29"/>
      <c r="R311" s="29"/>
      <c r="S311" s="29"/>
      <c r="T311" s="29"/>
      <c r="U311" s="29"/>
      <c r="V311" s="29"/>
      <c r="W311" s="29"/>
      <c r="X311" s="29"/>
      <c r="Y311" s="29"/>
      <c r="Z311" s="29"/>
      <c r="AA311" s="29"/>
      <c r="AB311" s="29"/>
      <c r="AC311" s="29"/>
      <c r="AD311" s="29"/>
    </row>
    <row r="312" spans="1:30">
      <c r="A312" s="42"/>
      <c r="B312" s="29"/>
      <c r="Q312" s="29"/>
      <c r="R312" s="29"/>
      <c r="S312" s="29"/>
      <c r="T312" s="29"/>
      <c r="U312" s="29"/>
      <c r="V312" s="29"/>
      <c r="W312" s="29"/>
      <c r="X312" s="29"/>
      <c r="Y312" s="29"/>
      <c r="Z312" s="29"/>
      <c r="AA312" s="29"/>
      <c r="AB312" s="29"/>
      <c r="AC312" s="29"/>
      <c r="AD312" s="29"/>
    </row>
    <row r="313" spans="1:30">
      <c r="A313" s="42"/>
      <c r="B313" s="29"/>
      <c r="Q313" s="29"/>
      <c r="R313" s="29"/>
      <c r="S313" s="29"/>
      <c r="T313" s="29"/>
      <c r="U313" s="29"/>
      <c r="V313" s="29"/>
      <c r="W313" s="29"/>
      <c r="X313" s="29"/>
      <c r="Y313" s="29"/>
      <c r="Z313" s="29"/>
      <c r="AA313" s="29"/>
      <c r="AB313" s="29"/>
      <c r="AC313" s="29"/>
      <c r="AD313" s="29"/>
    </row>
    <row r="314" spans="1:30">
      <c r="A314" s="42"/>
      <c r="B314" s="29"/>
      <c r="Q314" s="29"/>
      <c r="R314" s="29"/>
      <c r="S314" s="29"/>
      <c r="T314" s="29"/>
      <c r="U314" s="29"/>
      <c r="V314" s="29"/>
      <c r="W314" s="29"/>
      <c r="X314" s="29"/>
      <c r="Y314" s="29"/>
      <c r="Z314" s="29"/>
      <c r="AA314" s="29"/>
      <c r="AB314" s="29"/>
      <c r="AC314" s="29"/>
      <c r="AD314" s="29"/>
    </row>
    <row r="315" spans="1:30">
      <c r="A315" s="42"/>
      <c r="B315" s="29"/>
      <c r="Q315" s="29"/>
      <c r="R315" s="29"/>
      <c r="S315" s="29"/>
      <c r="T315" s="29"/>
      <c r="U315" s="29"/>
      <c r="V315" s="29"/>
      <c r="W315" s="29"/>
      <c r="X315" s="29"/>
      <c r="Y315" s="29"/>
      <c r="Z315" s="29"/>
      <c r="AA315" s="29"/>
      <c r="AB315" s="29"/>
      <c r="AC315" s="29"/>
      <c r="AD315" s="29"/>
    </row>
    <row r="316" spans="1:30">
      <c r="A316" s="42"/>
      <c r="B316" s="29"/>
      <c r="Q316" s="29"/>
      <c r="R316" s="29"/>
      <c r="S316" s="29"/>
      <c r="T316" s="29"/>
      <c r="U316" s="29"/>
      <c r="V316" s="29"/>
      <c r="W316" s="29"/>
      <c r="X316" s="29"/>
      <c r="Y316" s="29"/>
      <c r="Z316" s="29"/>
      <c r="AA316" s="29"/>
      <c r="AB316" s="29"/>
      <c r="AC316" s="29"/>
      <c r="AD316" s="29"/>
    </row>
    <row r="317" spans="1:30">
      <c r="A317" s="42"/>
      <c r="B317" s="29"/>
      <c r="Q317" s="29"/>
      <c r="R317" s="29"/>
      <c r="S317" s="29"/>
      <c r="T317" s="29"/>
      <c r="U317" s="29"/>
      <c r="V317" s="29"/>
      <c r="W317" s="29"/>
      <c r="X317" s="29"/>
      <c r="Y317" s="29"/>
      <c r="Z317" s="29"/>
      <c r="AA317" s="29"/>
      <c r="AB317" s="29"/>
      <c r="AC317" s="29"/>
      <c r="AD317" s="29"/>
    </row>
    <row r="318" spans="1:30">
      <c r="A318" s="42"/>
      <c r="B318" s="29"/>
      <c r="Q318" s="29"/>
      <c r="R318" s="29"/>
      <c r="S318" s="29"/>
      <c r="T318" s="29"/>
      <c r="U318" s="29"/>
      <c r="V318" s="29"/>
      <c r="W318" s="29"/>
      <c r="X318" s="29"/>
      <c r="Y318" s="29"/>
      <c r="Z318" s="29"/>
      <c r="AA318" s="29"/>
      <c r="AB318" s="29"/>
      <c r="AC318" s="29"/>
      <c r="AD318" s="29"/>
    </row>
    <row r="319" spans="1:30">
      <c r="A319" s="42"/>
      <c r="B319" s="29"/>
      <c r="Q319" s="29"/>
      <c r="R319" s="29"/>
      <c r="S319" s="29"/>
      <c r="T319" s="29"/>
      <c r="U319" s="29"/>
      <c r="V319" s="29"/>
      <c r="W319" s="29"/>
      <c r="X319" s="29"/>
      <c r="Y319" s="29"/>
      <c r="Z319" s="29"/>
      <c r="AA319" s="29"/>
      <c r="AB319" s="29"/>
      <c r="AC319" s="29"/>
      <c r="AD319" s="29"/>
    </row>
    <row r="320" spans="1:30">
      <c r="A320" s="42"/>
      <c r="B320" s="29"/>
      <c r="Q320" s="29"/>
      <c r="R320" s="29"/>
      <c r="S320" s="29"/>
      <c r="T320" s="29"/>
      <c r="U320" s="29"/>
      <c r="V320" s="29"/>
      <c r="W320" s="29"/>
      <c r="X320" s="29"/>
      <c r="Y320" s="29"/>
      <c r="Z320" s="29"/>
      <c r="AA320" s="29"/>
      <c r="AB320" s="29"/>
      <c r="AC320" s="29"/>
      <c r="AD320" s="29"/>
    </row>
    <row r="321" spans="1:30">
      <c r="A321" s="42"/>
      <c r="B321" s="29"/>
      <c r="Q321" s="29"/>
      <c r="R321" s="29"/>
      <c r="S321" s="29"/>
      <c r="T321" s="29"/>
      <c r="U321" s="29"/>
      <c r="V321" s="29"/>
      <c r="W321" s="29"/>
      <c r="X321" s="29"/>
      <c r="Y321" s="29"/>
      <c r="Z321" s="29"/>
      <c r="AA321" s="29"/>
      <c r="AB321" s="29"/>
      <c r="AC321" s="29"/>
      <c r="AD321" s="29"/>
    </row>
    <row r="322" spans="1:30">
      <c r="A322" s="42"/>
      <c r="B322" s="29"/>
      <c r="Q322" s="29"/>
      <c r="R322" s="29"/>
      <c r="S322" s="29"/>
      <c r="T322" s="29"/>
      <c r="U322" s="29"/>
      <c r="V322" s="29"/>
      <c r="W322" s="29"/>
      <c r="X322" s="29"/>
      <c r="Y322" s="29"/>
      <c r="Z322" s="29"/>
      <c r="AA322" s="29"/>
      <c r="AB322" s="29"/>
      <c r="AC322" s="29"/>
      <c r="AD322" s="29"/>
    </row>
    <row r="323" spans="1:30">
      <c r="A323" s="42"/>
      <c r="B323" s="29"/>
      <c r="Q323" s="29"/>
      <c r="R323" s="29"/>
      <c r="S323" s="29"/>
      <c r="T323" s="29"/>
      <c r="U323" s="29"/>
      <c r="V323" s="29"/>
      <c r="W323" s="29"/>
      <c r="X323" s="29"/>
      <c r="Y323" s="29"/>
      <c r="Z323" s="29"/>
      <c r="AA323" s="29"/>
      <c r="AB323" s="29"/>
      <c r="AC323" s="29"/>
      <c r="AD323" s="29"/>
    </row>
    <row r="324" spans="1:30">
      <c r="A324" s="42"/>
      <c r="B324" s="29"/>
      <c r="Q324" s="29"/>
      <c r="R324" s="29"/>
      <c r="S324" s="29"/>
      <c r="T324" s="29"/>
      <c r="U324" s="29"/>
      <c r="V324" s="29"/>
      <c r="W324" s="29"/>
      <c r="X324" s="29"/>
      <c r="Y324" s="29"/>
      <c r="Z324" s="29"/>
      <c r="AA324" s="29"/>
      <c r="AB324" s="29"/>
      <c r="AC324" s="29"/>
      <c r="AD324" s="29"/>
    </row>
    <row r="325" spans="1:30">
      <c r="A325" s="42"/>
      <c r="B325" s="29"/>
      <c r="Q325" s="29"/>
      <c r="R325" s="29"/>
      <c r="S325" s="29"/>
      <c r="T325" s="29"/>
      <c r="U325" s="29"/>
      <c r="V325" s="29"/>
      <c r="W325" s="29"/>
      <c r="X325" s="29"/>
      <c r="Y325" s="29"/>
      <c r="Z325" s="29"/>
      <c r="AA325" s="29"/>
      <c r="AB325" s="29"/>
      <c r="AC325" s="29"/>
      <c r="AD325" s="29"/>
    </row>
    <row r="326" spans="1:30">
      <c r="A326" s="42"/>
      <c r="B326" s="29"/>
      <c r="Q326" s="29"/>
      <c r="R326" s="29"/>
      <c r="S326" s="29"/>
      <c r="T326" s="29"/>
      <c r="U326" s="29"/>
      <c r="V326" s="29"/>
      <c r="W326" s="29"/>
      <c r="X326" s="29"/>
      <c r="Y326" s="29"/>
      <c r="Z326" s="29"/>
      <c r="AA326" s="29"/>
      <c r="AB326" s="29"/>
      <c r="AC326" s="29"/>
      <c r="AD326" s="29"/>
    </row>
    <row r="327" spans="1:30">
      <c r="A327" s="42"/>
      <c r="B327" s="29"/>
      <c r="Q327" s="29"/>
      <c r="R327" s="29"/>
      <c r="S327" s="29"/>
      <c r="T327" s="29"/>
      <c r="U327" s="29"/>
      <c r="V327" s="29"/>
      <c r="W327" s="29"/>
      <c r="X327" s="29"/>
      <c r="Y327" s="29"/>
      <c r="Z327" s="29"/>
      <c r="AA327" s="29"/>
      <c r="AB327" s="29"/>
      <c r="AC327" s="29"/>
      <c r="AD327" s="29"/>
    </row>
    <row r="328" spans="1:30">
      <c r="A328" s="42"/>
      <c r="B328" s="29"/>
      <c r="Q328" s="29"/>
      <c r="R328" s="29"/>
      <c r="S328" s="29"/>
      <c r="T328" s="29"/>
      <c r="U328" s="29"/>
      <c r="V328" s="29"/>
      <c r="W328" s="29"/>
      <c r="X328" s="29"/>
      <c r="Y328" s="29"/>
      <c r="Z328" s="29"/>
      <c r="AA328" s="29"/>
      <c r="AB328" s="29"/>
      <c r="AC328" s="29"/>
      <c r="AD328" s="29"/>
    </row>
    <row r="329" spans="1:30">
      <c r="A329" s="42"/>
      <c r="B329" s="29"/>
      <c r="Q329" s="29"/>
      <c r="R329" s="29"/>
      <c r="S329" s="29"/>
      <c r="T329" s="29"/>
      <c r="U329" s="29"/>
      <c r="V329" s="29"/>
      <c r="W329" s="29"/>
      <c r="X329" s="29"/>
      <c r="Y329" s="29"/>
      <c r="Z329" s="29"/>
      <c r="AA329" s="29"/>
      <c r="AB329" s="29"/>
      <c r="AC329" s="29"/>
      <c r="AD329" s="29"/>
    </row>
    <row r="330" spans="1:30">
      <c r="A330" s="42"/>
      <c r="B330" s="29"/>
      <c r="Q330" s="29"/>
      <c r="R330" s="29"/>
      <c r="S330" s="29"/>
      <c r="T330" s="29"/>
      <c r="U330" s="29"/>
      <c r="V330" s="29"/>
      <c r="W330" s="29"/>
      <c r="X330" s="29"/>
      <c r="Y330" s="29"/>
      <c r="Z330" s="29"/>
      <c r="AA330" s="29"/>
      <c r="AB330" s="29"/>
      <c r="AC330" s="29"/>
      <c r="AD330" s="29"/>
    </row>
    <row r="331" spans="1:30">
      <c r="A331" s="42"/>
      <c r="B331" s="29"/>
      <c r="Q331" s="29"/>
      <c r="R331" s="29"/>
      <c r="S331" s="29"/>
      <c r="T331" s="29"/>
      <c r="U331" s="29"/>
      <c r="V331" s="29"/>
      <c r="W331" s="29"/>
      <c r="X331" s="29"/>
      <c r="Y331" s="29"/>
      <c r="Z331" s="29"/>
      <c r="AA331" s="29"/>
      <c r="AB331" s="29"/>
      <c r="AC331" s="29"/>
      <c r="AD331" s="29"/>
    </row>
    <row r="332" spans="1:30">
      <c r="A332" s="42"/>
      <c r="B332" s="29"/>
      <c r="Q332" s="29"/>
      <c r="R332" s="29"/>
      <c r="S332" s="29"/>
      <c r="T332" s="29"/>
      <c r="U332" s="29"/>
      <c r="V332" s="29"/>
      <c r="W332" s="29"/>
      <c r="X332" s="29"/>
      <c r="Y332" s="29"/>
      <c r="Z332" s="29"/>
      <c r="AA332" s="29"/>
      <c r="AB332" s="29"/>
      <c r="AC332" s="29"/>
      <c r="AD332" s="29"/>
    </row>
    <row r="333" spans="1:30">
      <c r="A333" s="42"/>
      <c r="B333" s="29"/>
      <c r="Q333" s="29"/>
      <c r="R333" s="29"/>
      <c r="S333" s="29"/>
      <c r="T333" s="29"/>
      <c r="U333" s="29"/>
      <c r="V333" s="29"/>
      <c r="W333" s="29"/>
      <c r="X333" s="29"/>
      <c r="Y333" s="29"/>
      <c r="Z333" s="29"/>
      <c r="AA333" s="29"/>
      <c r="AB333" s="29"/>
      <c r="AC333" s="29"/>
      <c r="AD333" s="29"/>
    </row>
    <row r="334" spans="1:30">
      <c r="A334" s="42"/>
      <c r="B334" s="29"/>
      <c r="Q334" s="29"/>
      <c r="R334" s="29"/>
      <c r="S334" s="29"/>
      <c r="T334" s="29"/>
      <c r="U334" s="29"/>
      <c r="V334" s="29"/>
      <c r="W334" s="29"/>
      <c r="X334" s="29"/>
      <c r="Y334" s="29"/>
      <c r="Z334" s="29"/>
      <c r="AA334" s="29"/>
      <c r="AB334" s="29"/>
      <c r="AC334" s="29"/>
      <c r="AD334" s="29"/>
    </row>
    <row r="335" spans="1:30">
      <c r="A335" s="42"/>
      <c r="B335" s="29"/>
      <c r="Q335" s="29"/>
      <c r="R335" s="29"/>
      <c r="S335" s="29"/>
      <c r="T335" s="29"/>
      <c r="U335" s="29"/>
      <c r="V335" s="29"/>
      <c r="W335" s="29"/>
      <c r="X335" s="29"/>
      <c r="Y335" s="29"/>
      <c r="Z335" s="29"/>
      <c r="AA335" s="29"/>
      <c r="AB335" s="29"/>
      <c r="AC335" s="29"/>
      <c r="AD335" s="29"/>
    </row>
    <row r="336" spans="1:30">
      <c r="A336" s="42"/>
      <c r="B336" s="29"/>
      <c r="Q336" s="29"/>
      <c r="R336" s="29"/>
      <c r="S336" s="29"/>
      <c r="T336" s="29"/>
      <c r="U336" s="29"/>
      <c r="V336" s="29"/>
      <c r="W336" s="29"/>
      <c r="X336" s="29"/>
      <c r="Y336" s="29"/>
      <c r="Z336" s="29"/>
      <c r="AA336" s="29"/>
      <c r="AB336" s="29"/>
      <c r="AC336" s="29"/>
      <c r="AD336" s="29"/>
    </row>
    <row r="337" spans="1:30">
      <c r="A337" s="42"/>
      <c r="B337" s="29"/>
      <c r="Q337" s="29"/>
      <c r="R337" s="29"/>
      <c r="S337" s="29"/>
      <c r="T337" s="29"/>
      <c r="U337" s="29"/>
      <c r="V337" s="29"/>
      <c r="W337" s="29"/>
      <c r="X337" s="29"/>
      <c r="Y337" s="29"/>
      <c r="Z337" s="29"/>
      <c r="AA337" s="29"/>
      <c r="AB337" s="29"/>
      <c r="AC337" s="29"/>
      <c r="AD337" s="29"/>
    </row>
    <row r="338" spans="1:30">
      <c r="A338" s="42"/>
      <c r="B338" s="29"/>
      <c r="Q338" s="29"/>
      <c r="R338" s="29"/>
      <c r="S338" s="29"/>
      <c r="T338" s="29"/>
      <c r="U338" s="29"/>
      <c r="V338" s="29"/>
      <c r="W338" s="29"/>
      <c r="X338" s="29"/>
      <c r="Y338" s="29"/>
      <c r="Z338" s="29"/>
      <c r="AA338" s="29"/>
      <c r="AB338" s="29"/>
      <c r="AC338" s="29"/>
      <c r="AD338" s="29"/>
    </row>
    <row r="339" spans="1:30">
      <c r="A339" s="42"/>
      <c r="B339" s="29"/>
      <c r="Q339" s="29"/>
      <c r="R339" s="29"/>
      <c r="S339" s="29"/>
      <c r="T339" s="29"/>
      <c r="U339" s="29"/>
      <c r="V339" s="29"/>
      <c r="W339" s="29"/>
      <c r="X339" s="29"/>
      <c r="Y339" s="29"/>
      <c r="Z339" s="29"/>
      <c r="AA339" s="29"/>
      <c r="AB339" s="29"/>
      <c r="AC339" s="29"/>
      <c r="AD339" s="29"/>
    </row>
    <row r="340" spans="1:30">
      <c r="A340" s="42"/>
      <c r="B340" s="29"/>
      <c r="Q340" s="29"/>
      <c r="R340" s="29"/>
      <c r="S340" s="29"/>
      <c r="T340" s="29"/>
      <c r="U340" s="29"/>
      <c r="V340" s="29"/>
      <c r="W340" s="29"/>
      <c r="X340" s="29"/>
      <c r="Y340" s="29"/>
      <c r="Z340" s="29"/>
      <c r="AA340" s="29"/>
      <c r="AB340" s="29"/>
      <c r="AC340" s="29"/>
      <c r="AD340" s="29"/>
    </row>
    <row r="341" spans="1:30">
      <c r="A341" s="42"/>
      <c r="B341" s="29"/>
      <c r="Q341" s="29"/>
      <c r="R341" s="29"/>
      <c r="S341" s="29"/>
      <c r="T341" s="29"/>
      <c r="U341" s="29"/>
      <c r="V341" s="29"/>
      <c r="W341" s="29"/>
      <c r="X341" s="29"/>
      <c r="Y341" s="29"/>
      <c r="Z341" s="29"/>
      <c r="AA341" s="29"/>
      <c r="AB341" s="29"/>
      <c r="AC341" s="29"/>
      <c r="AD341" s="29"/>
    </row>
    <row r="342" spans="1:30">
      <c r="A342" s="42"/>
      <c r="B342" s="29"/>
      <c r="Q342" s="29"/>
      <c r="R342" s="29"/>
      <c r="S342" s="29"/>
      <c r="T342" s="29"/>
      <c r="U342" s="29"/>
      <c r="V342" s="29"/>
      <c r="W342" s="29"/>
      <c r="X342" s="29"/>
      <c r="Y342" s="29"/>
      <c r="Z342" s="29"/>
      <c r="AA342" s="29"/>
      <c r="AB342" s="29"/>
      <c r="AC342" s="29"/>
      <c r="AD342" s="29"/>
    </row>
    <row r="343" spans="1:30">
      <c r="A343" s="42"/>
      <c r="B343" s="29"/>
      <c r="Q343" s="29"/>
      <c r="R343" s="29"/>
      <c r="S343" s="29"/>
      <c r="T343" s="29"/>
      <c r="U343" s="29"/>
      <c r="V343" s="29"/>
      <c r="W343" s="29"/>
      <c r="X343" s="29"/>
      <c r="Y343" s="29"/>
      <c r="Z343" s="29"/>
      <c r="AA343" s="29"/>
      <c r="AB343" s="29"/>
      <c r="AC343" s="29"/>
      <c r="AD343" s="29"/>
    </row>
    <row r="344" spans="1:30">
      <c r="A344" s="42"/>
      <c r="B344" s="29"/>
      <c r="Q344" s="29"/>
      <c r="R344" s="29"/>
      <c r="S344" s="29"/>
      <c r="T344" s="29"/>
      <c r="U344" s="29"/>
      <c r="V344" s="29"/>
      <c r="W344" s="29"/>
      <c r="X344" s="29"/>
      <c r="Y344" s="29"/>
      <c r="Z344" s="29"/>
      <c r="AA344" s="29"/>
      <c r="AB344" s="29"/>
      <c r="AC344" s="29"/>
      <c r="AD344" s="29"/>
    </row>
    <row r="345" spans="1:30">
      <c r="A345" s="42"/>
      <c r="B345" s="29"/>
      <c r="Q345" s="29"/>
      <c r="R345" s="29"/>
      <c r="S345" s="29"/>
      <c r="T345" s="29"/>
      <c r="U345" s="29"/>
      <c r="V345" s="29"/>
      <c r="W345" s="29"/>
      <c r="X345" s="29"/>
      <c r="Y345" s="29"/>
      <c r="Z345" s="29"/>
      <c r="AA345" s="29"/>
      <c r="AB345" s="29"/>
      <c r="AC345" s="29"/>
      <c r="AD345" s="29"/>
    </row>
    <row r="346" spans="1:30">
      <c r="A346" s="42"/>
      <c r="B346" s="29"/>
      <c r="Q346" s="29"/>
      <c r="R346" s="29"/>
      <c r="S346" s="29"/>
      <c r="T346" s="29"/>
      <c r="U346" s="29"/>
      <c r="V346" s="29"/>
      <c r="W346" s="29"/>
      <c r="X346" s="29"/>
      <c r="Y346" s="29"/>
      <c r="Z346" s="29"/>
      <c r="AA346" s="29"/>
      <c r="AB346" s="29"/>
      <c r="AC346" s="29"/>
      <c r="AD346" s="29"/>
    </row>
    <row r="347" spans="1:30">
      <c r="A347" s="42"/>
      <c r="B347" s="29"/>
      <c r="Q347" s="29"/>
      <c r="R347" s="29"/>
      <c r="S347" s="29"/>
      <c r="T347" s="29"/>
      <c r="U347" s="29"/>
      <c r="V347" s="29"/>
      <c r="W347" s="29"/>
      <c r="X347" s="29"/>
      <c r="Y347" s="29"/>
      <c r="Z347" s="29"/>
      <c r="AA347" s="29"/>
      <c r="AB347" s="29"/>
      <c r="AC347" s="29"/>
      <c r="AD347" s="29"/>
    </row>
    <row r="348" spans="1:30">
      <c r="A348" s="42"/>
      <c r="B348" s="29"/>
      <c r="Q348" s="29"/>
      <c r="R348" s="29"/>
      <c r="S348" s="29"/>
      <c r="T348" s="29"/>
      <c r="U348" s="29"/>
      <c r="V348" s="29"/>
      <c r="W348" s="29"/>
      <c r="X348" s="29"/>
      <c r="Y348" s="29"/>
      <c r="Z348" s="29"/>
      <c r="AA348" s="29"/>
      <c r="AB348" s="29"/>
      <c r="AC348" s="29"/>
      <c r="AD348" s="29"/>
    </row>
    <row r="349" spans="1:30">
      <c r="A349" s="42"/>
      <c r="B349" s="29"/>
      <c r="Q349" s="29"/>
      <c r="R349" s="29"/>
      <c r="S349" s="29"/>
      <c r="T349" s="29"/>
      <c r="U349" s="29"/>
      <c r="V349" s="29"/>
      <c r="W349" s="29"/>
      <c r="X349" s="29"/>
      <c r="Y349" s="29"/>
      <c r="Z349" s="29"/>
      <c r="AA349" s="29"/>
      <c r="AB349" s="29"/>
      <c r="AC349" s="29"/>
      <c r="AD349" s="29"/>
    </row>
    <row r="350" spans="1:30">
      <c r="A350" s="42"/>
      <c r="B350" s="29"/>
      <c r="Q350" s="29"/>
      <c r="R350" s="29"/>
      <c r="S350" s="29"/>
      <c r="T350" s="29"/>
      <c r="U350" s="29"/>
      <c r="V350" s="29"/>
      <c r="W350" s="29"/>
      <c r="X350" s="29"/>
      <c r="Y350" s="29"/>
      <c r="Z350" s="29"/>
      <c r="AA350" s="29"/>
      <c r="AB350" s="29"/>
      <c r="AC350" s="29"/>
      <c r="AD350" s="29"/>
    </row>
    <row r="351" spans="1:30">
      <c r="A351" s="42"/>
      <c r="B351" s="29"/>
      <c r="Q351" s="29"/>
      <c r="R351" s="29"/>
      <c r="S351" s="29"/>
      <c r="T351" s="29"/>
      <c r="U351" s="29"/>
      <c r="V351" s="29"/>
      <c r="W351" s="29"/>
      <c r="X351" s="29"/>
      <c r="Y351" s="29"/>
      <c r="Z351" s="29"/>
      <c r="AA351" s="29"/>
      <c r="AB351" s="29"/>
      <c r="AC351" s="29"/>
      <c r="AD351" s="29"/>
    </row>
    <row r="352" spans="1:30">
      <c r="A352" s="42"/>
      <c r="B352" s="29"/>
      <c r="Q352" s="29"/>
      <c r="R352" s="29"/>
      <c r="S352" s="29"/>
      <c r="T352" s="29"/>
      <c r="U352" s="29"/>
      <c r="V352" s="29"/>
      <c r="W352" s="29"/>
      <c r="X352" s="29"/>
      <c r="Y352" s="29"/>
      <c r="Z352" s="29"/>
      <c r="AA352" s="29"/>
      <c r="AB352" s="29"/>
      <c r="AC352" s="29"/>
      <c r="AD352" s="29"/>
    </row>
    <row r="353" spans="1:30">
      <c r="A353" s="42"/>
      <c r="B353" s="29"/>
      <c r="Q353" s="29"/>
      <c r="R353" s="29"/>
      <c r="S353" s="29"/>
      <c r="T353" s="29"/>
      <c r="U353" s="29"/>
      <c r="V353" s="29"/>
      <c r="W353" s="29"/>
      <c r="X353" s="29"/>
      <c r="Y353" s="29"/>
      <c r="Z353" s="29"/>
      <c r="AA353" s="29"/>
      <c r="AB353" s="29"/>
      <c r="AC353" s="29"/>
      <c r="AD353" s="29"/>
    </row>
    <row r="354" spans="1:30">
      <c r="A354" s="42"/>
      <c r="B354" s="29"/>
      <c r="Q354" s="29"/>
      <c r="R354" s="29"/>
      <c r="S354" s="29"/>
      <c r="T354" s="29"/>
      <c r="U354" s="29"/>
      <c r="V354" s="29"/>
      <c r="W354" s="29"/>
      <c r="X354" s="29"/>
      <c r="Y354" s="29"/>
      <c r="Z354" s="29"/>
      <c r="AA354" s="29"/>
      <c r="AB354" s="29"/>
      <c r="AC354" s="29"/>
      <c r="AD354" s="29"/>
    </row>
    <row r="355" spans="1:30">
      <c r="A355" s="42"/>
      <c r="B355" s="29"/>
      <c r="Q355" s="29"/>
      <c r="R355" s="29"/>
      <c r="S355" s="29"/>
      <c r="T355" s="29"/>
      <c r="U355" s="29"/>
      <c r="V355" s="29"/>
      <c r="W355" s="29"/>
      <c r="X355" s="29"/>
      <c r="Y355" s="29"/>
      <c r="Z355" s="29"/>
      <c r="AA355" s="29"/>
      <c r="AB355" s="29"/>
      <c r="AC355" s="29"/>
      <c r="AD355" s="29"/>
    </row>
    <row r="356" spans="1:30">
      <c r="A356" s="42"/>
      <c r="B356" s="29"/>
      <c r="Q356" s="29"/>
      <c r="R356" s="29"/>
      <c r="S356" s="29"/>
      <c r="T356" s="29"/>
      <c r="U356" s="29"/>
      <c r="V356" s="29"/>
      <c r="W356" s="29"/>
      <c r="X356" s="29"/>
      <c r="Y356" s="29"/>
      <c r="Z356" s="29"/>
      <c r="AA356" s="29"/>
      <c r="AB356" s="29"/>
      <c r="AC356" s="29"/>
      <c r="AD356" s="29"/>
    </row>
    <row r="357" spans="1:30">
      <c r="A357" s="42"/>
      <c r="B357" s="29"/>
      <c r="Q357" s="29"/>
      <c r="R357" s="29"/>
      <c r="S357" s="29"/>
      <c r="T357" s="29"/>
      <c r="U357" s="29"/>
      <c r="V357" s="29"/>
      <c r="W357" s="29"/>
      <c r="X357" s="29"/>
      <c r="Y357" s="29"/>
      <c r="Z357" s="29"/>
      <c r="AA357" s="29"/>
      <c r="AB357" s="29"/>
      <c r="AC357" s="29"/>
      <c r="AD357" s="29"/>
    </row>
    <row r="358" spans="1:30">
      <c r="A358" s="42"/>
      <c r="B358" s="29"/>
      <c r="Q358" s="29"/>
      <c r="R358" s="29"/>
      <c r="S358" s="29"/>
      <c r="T358" s="29"/>
      <c r="U358" s="29"/>
      <c r="V358" s="29"/>
      <c r="W358" s="29"/>
      <c r="X358" s="29"/>
      <c r="Y358" s="29"/>
      <c r="Z358" s="29"/>
      <c r="AA358" s="29"/>
      <c r="AB358" s="29"/>
      <c r="AC358" s="29"/>
      <c r="AD358" s="29"/>
    </row>
    <row r="359" spans="1:30">
      <c r="A359" s="42"/>
      <c r="B359" s="29"/>
      <c r="Q359" s="29"/>
      <c r="R359" s="29"/>
      <c r="S359" s="29"/>
      <c r="T359" s="29"/>
      <c r="U359" s="29"/>
      <c r="V359" s="29"/>
      <c r="W359" s="29"/>
      <c r="X359" s="29"/>
      <c r="Y359" s="29"/>
      <c r="Z359" s="29"/>
      <c r="AA359" s="29"/>
      <c r="AB359" s="29"/>
      <c r="AC359" s="29"/>
      <c r="AD359" s="29"/>
    </row>
    <row r="360" spans="1:30">
      <c r="A360" s="42"/>
      <c r="B360" s="29"/>
      <c r="Q360" s="29"/>
      <c r="R360" s="29"/>
      <c r="S360" s="29"/>
      <c r="T360" s="29"/>
      <c r="U360" s="29"/>
      <c r="V360" s="29"/>
      <c r="W360" s="29"/>
      <c r="X360" s="29"/>
      <c r="Y360" s="29"/>
      <c r="Z360" s="29"/>
      <c r="AA360" s="29"/>
      <c r="AB360" s="29"/>
      <c r="AC360" s="29"/>
      <c r="AD360" s="29"/>
    </row>
    <row r="361" spans="1:30">
      <c r="A361" s="42"/>
      <c r="B361" s="29"/>
      <c r="Q361" s="29"/>
      <c r="R361" s="29"/>
      <c r="S361" s="29"/>
      <c r="T361" s="29"/>
      <c r="U361" s="29"/>
      <c r="V361" s="29"/>
      <c r="W361" s="29"/>
      <c r="X361" s="29"/>
      <c r="Y361" s="29"/>
      <c r="Z361" s="29"/>
      <c r="AA361" s="29"/>
      <c r="AB361" s="29"/>
      <c r="AC361" s="29"/>
      <c r="AD361" s="29"/>
    </row>
    <row r="362" spans="1:30">
      <c r="A362" s="42"/>
      <c r="B362" s="29"/>
      <c r="Q362" s="29"/>
      <c r="R362" s="29"/>
      <c r="S362" s="29"/>
      <c r="T362" s="29"/>
      <c r="U362" s="29"/>
      <c r="V362" s="29"/>
      <c r="W362" s="29"/>
      <c r="X362" s="29"/>
      <c r="Y362" s="29"/>
      <c r="Z362" s="29"/>
      <c r="AA362" s="29"/>
      <c r="AB362" s="29"/>
      <c r="AC362" s="29"/>
      <c r="AD362" s="29"/>
    </row>
    <row r="363" spans="1:30">
      <c r="A363" s="42"/>
      <c r="B363" s="29"/>
      <c r="Q363" s="29"/>
      <c r="R363" s="29"/>
      <c r="S363" s="29"/>
      <c r="T363" s="29"/>
      <c r="U363" s="29"/>
      <c r="V363" s="29"/>
      <c r="W363" s="29"/>
      <c r="X363" s="29"/>
      <c r="Y363" s="29"/>
      <c r="Z363" s="29"/>
      <c r="AA363" s="29"/>
      <c r="AB363" s="29"/>
      <c r="AC363" s="29"/>
      <c r="AD363" s="29"/>
    </row>
    <row r="364" spans="1:30">
      <c r="A364" s="42"/>
      <c r="B364" s="29"/>
      <c r="Q364" s="29"/>
      <c r="R364" s="29"/>
      <c r="S364" s="29"/>
      <c r="T364" s="29"/>
      <c r="U364" s="29"/>
      <c r="V364" s="29"/>
      <c r="W364" s="29"/>
      <c r="X364" s="29"/>
      <c r="Y364" s="29"/>
      <c r="Z364" s="29"/>
      <c r="AA364" s="29"/>
      <c r="AB364" s="29"/>
      <c r="AC364" s="29"/>
      <c r="AD364" s="29"/>
    </row>
    <row r="365" spans="1:30">
      <c r="A365" s="42"/>
      <c r="B365" s="29"/>
      <c r="Q365" s="29"/>
      <c r="R365" s="29"/>
      <c r="S365" s="29"/>
      <c r="T365" s="29"/>
      <c r="U365" s="29"/>
      <c r="V365" s="29"/>
      <c r="W365" s="29"/>
      <c r="X365" s="29"/>
      <c r="Y365" s="29"/>
      <c r="Z365" s="29"/>
      <c r="AA365" s="29"/>
      <c r="AB365" s="29"/>
      <c r="AC365" s="29"/>
      <c r="AD365" s="29"/>
    </row>
    <row r="366" spans="1:30">
      <c r="A366" s="42"/>
      <c r="B366" s="29"/>
      <c r="Q366" s="29"/>
      <c r="R366" s="29"/>
      <c r="S366" s="29"/>
      <c r="T366" s="29"/>
      <c r="U366" s="29"/>
      <c r="V366" s="29"/>
      <c r="W366" s="29"/>
      <c r="X366" s="29"/>
      <c r="Y366" s="29"/>
      <c r="Z366" s="29"/>
      <c r="AA366" s="29"/>
      <c r="AB366" s="29"/>
      <c r="AC366" s="29"/>
      <c r="AD366" s="29"/>
    </row>
    <row r="367" spans="1:30">
      <c r="A367" s="42"/>
      <c r="B367" s="29"/>
      <c r="Q367" s="29"/>
      <c r="R367" s="29"/>
      <c r="S367" s="29"/>
      <c r="T367" s="29"/>
      <c r="U367" s="29"/>
      <c r="V367" s="29"/>
      <c r="W367" s="29"/>
      <c r="X367" s="29"/>
      <c r="Y367" s="29"/>
      <c r="Z367" s="29"/>
      <c r="AA367" s="29"/>
      <c r="AB367" s="29"/>
      <c r="AC367" s="29"/>
      <c r="AD367" s="29"/>
    </row>
    <row r="368" spans="1:30">
      <c r="A368" s="42"/>
      <c r="B368" s="29"/>
      <c r="Q368" s="29"/>
      <c r="R368" s="29"/>
      <c r="S368" s="29"/>
      <c r="T368" s="29"/>
      <c r="U368" s="29"/>
      <c r="V368" s="29"/>
      <c r="W368" s="29"/>
      <c r="X368" s="29"/>
      <c r="Y368" s="29"/>
      <c r="Z368" s="29"/>
      <c r="AA368" s="29"/>
      <c r="AB368" s="29"/>
      <c r="AC368" s="29"/>
      <c r="AD368" s="29"/>
    </row>
    <row r="369" spans="1:30">
      <c r="A369" s="42"/>
      <c r="B369" s="29"/>
      <c r="Q369" s="29"/>
      <c r="R369" s="29"/>
      <c r="S369" s="29"/>
      <c r="T369" s="29"/>
      <c r="U369" s="29"/>
      <c r="V369" s="29"/>
      <c r="W369" s="29"/>
      <c r="X369" s="29"/>
      <c r="Y369" s="29"/>
      <c r="Z369" s="29"/>
      <c r="AA369" s="29"/>
      <c r="AB369" s="29"/>
      <c r="AC369" s="29"/>
      <c r="AD369" s="29"/>
    </row>
    <row r="370" spans="1:30">
      <c r="A370" s="42"/>
      <c r="B370" s="29"/>
      <c r="Q370" s="29"/>
      <c r="R370" s="29"/>
      <c r="S370" s="29"/>
      <c r="T370" s="29"/>
      <c r="U370" s="29"/>
      <c r="V370" s="29"/>
      <c r="W370" s="29"/>
      <c r="X370" s="29"/>
      <c r="Y370" s="29"/>
      <c r="Z370" s="29"/>
      <c r="AA370" s="29"/>
      <c r="AB370" s="29"/>
      <c r="AC370" s="29"/>
      <c r="AD370" s="29"/>
    </row>
    <row r="371" spans="1:30">
      <c r="A371" s="42"/>
      <c r="B371" s="29"/>
      <c r="Q371" s="29"/>
      <c r="R371" s="29"/>
      <c r="S371" s="29"/>
      <c r="T371" s="29"/>
      <c r="U371" s="29"/>
      <c r="V371" s="29"/>
      <c r="W371" s="29"/>
      <c r="X371" s="29"/>
      <c r="Y371" s="29"/>
      <c r="Z371" s="29"/>
      <c r="AA371" s="29"/>
      <c r="AB371" s="29"/>
      <c r="AC371" s="29"/>
      <c r="AD371" s="29"/>
    </row>
    <row r="372" spans="1:30">
      <c r="A372" s="42"/>
      <c r="B372" s="29"/>
      <c r="Q372" s="29"/>
      <c r="R372" s="29"/>
      <c r="S372" s="29"/>
      <c r="T372" s="29"/>
      <c r="U372" s="29"/>
      <c r="V372" s="29"/>
      <c r="W372" s="29"/>
      <c r="X372" s="29"/>
      <c r="Y372" s="29"/>
      <c r="Z372" s="29"/>
      <c r="AA372" s="29"/>
      <c r="AB372" s="29"/>
      <c r="AC372" s="29"/>
      <c r="AD372" s="29"/>
    </row>
    <row r="373" spans="1:30">
      <c r="A373" s="42"/>
      <c r="B373" s="29"/>
      <c r="Q373" s="29"/>
      <c r="R373" s="29"/>
      <c r="S373" s="29"/>
      <c r="T373" s="29"/>
      <c r="U373" s="29"/>
      <c r="V373" s="29"/>
      <c r="W373" s="29"/>
      <c r="X373" s="29"/>
      <c r="Y373" s="29"/>
      <c r="Z373" s="29"/>
      <c r="AA373" s="29"/>
      <c r="AB373" s="29"/>
      <c r="AC373" s="29"/>
      <c r="AD373" s="29"/>
    </row>
    <row r="374" spans="1:30">
      <c r="A374" s="42"/>
      <c r="B374" s="29"/>
      <c r="Q374" s="29"/>
      <c r="R374" s="29"/>
      <c r="S374" s="29"/>
      <c r="T374" s="29"/>
      <c r="U374" s="29"/>
      <c r="V374" s="29"/>
      <c r="W374" s="29"/>
      <c r="X374" s="29"/>
      <c r="Y374" s="29"/>
      <c r="Z374" s="29"/>
      <c r="AA374" s="29"/>
      <c r="AB374" s="29"/>
      <c r="AC374" s="29"/>
      <c r="AD374" s="29"/>
    </row>
    <row r="375" spans="1:30">
      <c r="A375" s="42"/>
      <c r="B375" s="29"/>
      <c r="Q375" s="29"/>
      <c r="R375" s="29"/>
      <c r="S375" s="29"/>
      <c r="T375" s="29"/>
      <c r="U375" s="29"/>
      <c r="V375" s="29"/>
      <c r="W375" s="29"/>
      <c r="X375" s="29"/>
      <c r="Y375" s="29"/>
      <c r="Z375" s="29"/>
      <c r="AA375" s="29"/>
      <c r="AB375" s="29"/>
      <c r="AC375" s="29"/>
      <c r="AD375" s="29"/>
    </row>
    <row r="376" spans="1:30">
      <c r="A376" s="42"/>
      <c r="B376" s="29"/>
      <c r="Q376" s="29"/>
      <c r="R376" s="29"/>
      <c r="S376" s="29"/>
      <c r="T376" s="29"/>
      <c r="U376" s="29"/>
      <c r="V376" s="29"/>
      <c r="W376" s="29"/>
      <c r="X376" s="29"/>
      <c r="Y376" s="29"/>
      <c r="Z376" s="29"/>
      <c r="AA376" s="29"/>
      <c r="AB376" s="29"/>
      <c r="AC376" s="29"/>
      <c r="AD376" s="29"/>
    </row>
    <row r="377" spans="1:30">
      <c r="A377" s="42"/>
      <c r="B377" s="29"/>
      <c r="Q377" s="29"/>
      <c r="R377" s="29"/>
      <c r="S377" s="29"/>
      <c r="T377" s="29"/>
      <c r="U377" s="29"/>
      <c r="V377" s="29"/>
      <c r="W377" s="29"/>
      <c r="X377" s="29"/>
      <c r="Y377" s="29"/>
      <c r="Z377" s="29"/>
      <c r="AA377" s="29"/>
      <c r="AB377" s="29"/>
      <c r="AC377" s="29"/>
      <c r="AD377" s="29"/>
    </row>
    <row r="378" spans="1:30">
      <c r="A378" s="42"/>
      <c r="B378" s="29"/>
      <c r="Q378" s="29"/>
      <c r="R378" s="29"/>
      <c r="S378" s="29"/>
      <c r="T378" s="29"/>
      <c r="U378" s="29"/>
      <c r="V378" s="29"/>
      <c r="W378" s="29"/>
      <c r="X378" s="29"/>
      <c r="Y378" s="29"/>
      <c r="Z378" s="29"/>
      <c r="AA378" s="29"/>
      <c r="AB378" s="29"/>
      <c r="AC378" s="29"/>
      <c r="AD378" s="29"/>
    </row>
    <row r="379" spans="1:30">
      <c r="A379" s="42"/>
      <c r="B379" s="29"/>
      <c r="Q379" s="29"/>
      <c r="R379" s="29"/>
      <c r="S379" s="29"/>
      <c r="T379" s="29"/>
      <c r="U379" s="29"/>
      <c r="V379" s="29"/>
      <c r="W379" s="29"/>
      <c r="X379" s="29"/>
      <c r="Y379" s="29"/>
      <c r="Z379" s="29"/>
      <c r="AA379" s="29"/>
      <c r="AB379" s="29"/>
      <c r="AC379" s="29"/>
      <c r="AD379" s="29"/>
    </row>
    <row r="380" spans="1:30">
      <c r="A380" s="42"/>
      <c r="B380" s="29"/>
      <c r="Q380" s="29"/>
      <c r="R380" s="29"/>
      <c r="S380" s="29"/>
      <c r="T380" s="29"/>
      <c r="U380" s="29"/>
      <c r="V380" s="29"/>
      <c r="W380" s="29"/>
      <c r="X380" s="29"/>
      <c r="Y380" s="29"/>
      <c r="Z380" s="29"/>
      <c r="AA380" s="29"/>
      <c r="AB380" s="29"/>
      <c r="AC380" s="29"/>
      <c r="AD380" s="29"/>
    </row>
    <row r="381" spans="1:30">
      <c r="A381" s="42"/>
      <c r="B381" s="29"/>
      <c r="Q381" s="29"/>
      <c r="R381" s="29"/>
      <c r="S381" s="29"/>
      <c r="T381" s="29"/>
      <c r="U381" s="29"/>
      <c r="V381" s="29"/>
      <c r="W381" s="29"/>
      <c r="X381" s="29"/>
      <c r="Y381" s="29"/>
      <c r="Z381" s="29"/>
      <c r="AA381" s="29"/>
      <c r="AB381" s="29"/>
      <c r="AC381" s="29"/>
      <c r="AD381" s="29"/>
    </row>
    <row r="382" spans="1:30">
      <c r="A382" s="42"/>
      <c r="B382" s="29"/>
      <c r="Q382" s="29"/>
      <c r="R382" s="29"/>
      <c r="S382" s="29"/>
      <c r="T382" s="29"/>
      <c r="U382" s="29"/>
      <c r="V382" s="29"/>
      <c r="W382" s="29"/>
      <c r="X382" s="29"/>
      <c r="Y382" s="29"/>
      <c r="Z382" s="29"/>
      <c r="AA382" s="29"/>
      <c r="AB382" s="29"/>
      <c r="AC382" s="29"/>
      <c r="AD382" s="29"/>
    </row>
    <row r="383" spans="1:30">
      <c r="A383" s="42"/>
      <c r="B383" s="29"/>
      <c r="Q383" s="29"/>
      <c r="R383" s="29"/>
      <c r="S383" s="29"/>
      <c r="T383" s="29"/>
      <c r="U383" s="29"/>
      <c r="V383" s="29"/>
      <c r="W383" s="29"/>
      <c r="X383" s="29"/>
      <c r="Y383" s="29"/>
      <c r="Z383" s="29"/>
      <c r="AA383" s="29"/>
      <c r="AB383" s="29"/>
      <c r="AC383" s="29"/>
      <c r="AD383" s="29"/>
    </row>
    <row r="384" spans="1:30">
      <c r="A384" s="42"/>
      <c r="B384" s="29"/>
      <c r="Q384" s="29"/>
      <c r="R384" s="29"/>
      <c r="S384" s="29"/>
      <c r="T384" s="29"/>
      <c r="U384" s="29"/>
      <c r="V384" s="29"/>
      <c r="W384" s="29"/>
      <c r="X384" s="29"/>
      <c r="Y384" s="29"/>
      <c r="Z384" s="29"/>
      <c r="AA384" s="29"/>
      <c r="AB384" s="29"/>
      <c r="AC384" s="29"/>
      <c r="AD384" s="29"/>
    </row>
    <row r="385" spans="1:30">
      <c r="A385" s="42"/>
      <c r="B385" s="29"/>
      <c r="Q385" s="29"/>
      <c r="R385" s="29"/>
      <c r="S385" s="29"/>
      <c r="T385" s="29"/>
      <c r="U385" s="29"/>
      <c r="V385" s="29"/>
      <c r="W385" s="29"/>
      <c r="X385" s="29"/>
      <c r="Y385" s="29"/>
      <c r="Z385" s="29"/>
      <c r="AA385" s="29"/>
      <c r="AB385" s="29"/>
      <c r="AC385" s="29"/>
      <c r="AD385" s="29"/>
    </row>
    <row r="386" spans="1:30">
      <c r="A386" s="42"/>
      <c r="B386" s="29"/>
      <c r="Q386" s="29"/>
      <c r="R386" s="29"/>
      <c r="S386" s="29"/>
      <c r="T386" s="29"/>
      <c r="U386" s="29"/>
      <c r="V386" s="29"/>
      <c r="W386" s="29"/>
      <c r="X386" s="29"/>
      <c r="Y386" s="29"/>
      <c r="Z386" s="29"/>
      <c r="AA386" s="29"/>
      <c r="AB386" s="29"/>
      <c r="AC386" s="29"/>
      <c r="AD386" s="29"/>
    </row>
    <row r="387" spans="1:30">
      <c r="A387" s="42"/>
      <c r="B387" s="29"/>
      <c r="Q387" s="29"/>
      <c r="R387" s="29"/>
      <c r="S387" s="29"/>
      <c r="T387" s="29"/>
      <c r="U387" s="29"/>
      <c r="V387" s="29"/>
      <c r="W387" s="29"/>
      <c r="X387" s="29"/>
      <c r="Y387" s="29"/>
      <c r="Z387" s="29"/>
      <c r="AA387" s="29"/>
      <c r="AB387" s="29"/>
      <c r="AC387" s="29"/>
      <c r="AD387" s="29"/>
    </row>
    <row r="388" spans="1:30">
      <c r="A388" s="42"/>
      <c r="B388" s="29"/>
      <c r="Q388" s="29"/>
      <c r="R388" s="29"/>
      <c r="S388" s="29"/>
      <c r="T388" s="29"/>
      <c r="U388" s="29"/>
      <c r="V388" s="29"/>
      <c r="W388" s="29"/>
      <c r="X388" s="29"/>
      <c r="Y388" s="29"/>
      <c r="Z388" s="29"/>
      <c r="AA388" s="29"/>
      <c r="AB388" s="29"/>
      <c r="AC388" s="29"/>
      <c r="AD388" s="29"/>
    </row>
    <row r="389" spans="1:30">
      <c r="A389" s="42"/>
      <c r="B389" s="29"/>
      <c r="Q389" s="29"/>
      <c r="R389" s="29"/>
      <c r="S389" s="29"/>
      <c r="T389" s="29"/>
      <c r="U389" s="29"/>
      <c r="V389" s="29"/>
      <c r="W389" s="29"/>
      <c r="X389" s="29"/>
      <c r="Y389" s="29"/>
      <c r="Z389" s="29"/>
      <c r="AA389" s="29"/>
      <c r="AB389" s="29"/>
      <c r="AC389" s="29"/>
      <c r="AD389" s="29"/>
    </row>
    <row r="390" spans="1:30">
      <c r="A390" s="42"/>
      <c r="B390" s="29"/>
      <c r="Q390" s="29"/>
      <c r="R390" s="29"/>
      <c r="S390" s="29"/>
      <c r="T390" s="29"/>
      <c r="U390" s="29"/>
      <c r="V390" s="29"/>
      <c r="W390" s="29"/>
      <c r="X390" s="29"/>
      <c r="Y390" s="29"/>
      <c r="Z390" s="29"/>
      <c r="AA390" s="29"/>
      <c r="AB390" s="29"/>
      <c r="AC390" s="29"/>
      <c r="AD390" s="29"/>
    </row>
    <row r="391" spans="1:30">
      <c r="A391" s="42"/>
      <c r="B391" s="29"/>
      <c r="Q391" s="29"/>
      <c r="R391" s="29"/>
      <c r="S391" s="29"/>
      <c r="T391" s="29"/>
      <c r="U391" s="29"/>
      <c r="V391" s="29"/>
      <c r="W391" s="29"/>
      <c r="X391" s="29"/>
      <c r="Y391" s="29"/>
      <c r="Z391" s="29"/>
      <c r="AA391" s="29"/>
      <c r="AB391" s="29"/>
      <c r="AC391" s="29"/>
      <c r="AD391" s="29"/>
    </row>
    <row r="392" spans="1:30">
      <c r="A392" s="42"/>
      <c r="B392" s="29"/>
      <c r="Q392" s="29"/>
      <c r="R392" s="29"/>
      <c r="S392" s="29"/>
      <c r="T392" s="29"/>
      <c r="U392" s="29"/>
      <c r="V392" s="29"/>
      <c r="W392" s="29"/>
      <c r="X392" s="29"/>
      <c r="Y392" s="29"/>
      <c r="Z392" s="29"/>
      <c r="AA392" s="29"/>
      <c r="AB392" s="29"/>
      <c r="AC392" s="29"/>
      <c r="AD392" s="29"/>
    </row>
    <row r="393" spans="1:30">
      <c r="A393" s="42"/>
      <c r="B393" s="29"/>
      <c r="Q393" s="29"/>
      <c r="R393" s="29"/>
      <c r="S393" s="29"/>
      <c r="T393" s="29"/>
      <c r="U393" s="29"/>
      <c r="V393" s="29"/>
      <c r="W393" s="29"/>
      <c r="X393" s="29"/>
      <c r="Y393" s="29"/>
      <c r="Z393" s="29"/>
      <c r="AA393" s="29"/>
      <c r="AB393" s="29"/>
      <c r="AC393" s="29"/>
      <c r="AD393" s="29"/>
    </row>
    <row r="394" spans="1:30">
      <c r="A394" s="42"/>
      <c r="B394" s="29"/>
      <c r="Q394" s="29"/>
      <c r="R394" s="29"/>
      <c r="S394" s="29"/>
      <c r="T394" s="29"/>
      <c r="U394" s="29"/>
      <c r="V394" s="29"/>
      <c r="W394" s="29"/>
      <c r="X394" s="29"/>
      <c r="Y394" s="29"/>
      <c r="Z394" s="29"/>
      <c r="AA394" s="29"/>
      <c r="AB394" s="29"/>
      <c r="AC394" s="29"/>
      <c r="AD394" s="29"/>
    </row>
    <row r="395" spans="1:30">
      <c r="A395" s="42"/>
      <c r="B395" s="29"/>
      <c r="Q395" s="29"/>
      <c r="R395" s="29"/>
      <c r="S395" s="29"/>
      <c r="T395" s="29"/>
      <c r="U395" s="29"/>
      <c r="V395" s="29"/>
      <c r="W395" s="29"/>
      <c r="X395" s="29"/>
      <c r="Y395" s="29"/>
      <c r="Z395" s="29"/>
      <c r="AA395" s="29"/>
      <c r="AB395" s="29"/>
      <c r="AC395" s="29"/>
      <c r="AD395" s="29"/>
    </row>
    <row r="396" spans="1:30">
      <c r="A396" s="42"/>
      <c r="B396" s="29"/>
      <c r="Q396" s="29"/>
      <c r="R396" s="29"/>
      <c r="S396" s="29"/>
      <c r="T396" s="29"/>
      <c r="U396" s="29"/>
      <c r="V396" s="29"/>
      <c r="W396" s="29"/>
      <c r="X396" s="29"/>
      <c r="Y396" s="29"/>
      <c r="Z396" s="29"/>
      <c r="AA396" s="29"/>
      <c r="AB396" s="29"/>
      <c r="AC396" s="29"/>
      <c r="AD396" s="29"/>
    </row>
    <row r="397" spans="1:30">
      <c r="A397" s="42"/>
      <c r="B397" s="29"/>
      <c r="Q397" s="29"/>
      <c r="R397" s="29"/>
      <c r="S397" s="29"/>
      <c r="T397" s="29"/>
      <c r="U397" s="29"/>
      <c r="V397" s="29"/>
      <c r="W397" s="29"/>
      <c r="X397" s="29"/>
      <c r="Y397" s="29"/>
      <c r="Z397" s="29"/>
      <c r="AA397" s="29"/>
      <c r="AB397" s="29"/>
      <c r="AC397" s="29"/>
      <c r="AD397" s="29"/>
    </row>
    <row r="398" spans="1:30">
      <c r="A398" s="42"/>
      <c r="B398" s="29"/>
      <c r="Q398" s="29"/>
      <c r="R398" s="29"/>
      <c r="S398" s="29"/>
      <c r="T398" s="29"/>
      <c r="U398" s="29"/>
      <c r="V398" s="29"/>
      <c r="W398" s="29"/>
      <c r="X398" s="29"/>
      <c r="Y398" s="29"/>
      <c r="Z398" s="29"/>
      <c r="AA398" s="29"/>
      <c r="AB398" s="29"/>
      <c r="AC398" s="29"/>
      <c r="AD398" s="29"/>
    </row>
    <row r="399" spans="1:30">
      <c r="A399" s="42"/>
      <c r="B399" s="29"/>
      <c r="Q399" s="29"/>
      <c r="R399" s="29"/>
      <c r="S399" s="29"/>
      <c r="T399" s="29"/>
      <c r="U399" s="29"/>
      <c r="V399" s="29"/>
      <c r="W399" s="29"/>
      <c r="X399" s="29"/>
      <c r="Y399" s="29"/>
      <c r="Z399" s="29"/>
      <c r="AA399" s="29"/>
      <c r="AB399" s="29"/>
      <c r="AC399" s="29"/>
      <c r="AD399" s="29"/>
    </row>
    <row r="400" spans="1:30">
      <c r="A400" s="42"/>
      <c r="B400" s="29"/>
      <c r="Q400" s="29"/>
      <c r="R400" s="29"/>
      <c r="S400" s="29"/>
      <c r="T400" s="29"/>
      <c r="U400" s="29"/>
      <c r="V400" s="29"/>
      <c r="W400" s="29"/>
      <c r="X400" s="29"/>
      <c r="Y400" s="29"/>
      <c r="Z400" s="29"/>
      <c r="AA400" s="29"/>
      <c r="AB400" s="29"/>
      <c r="AC400" s="29"/>
      <c r="AD400" s="29"/>
    </row>
    <row r="401" spans="1:30">
      <c r="A401" s="42"/>
      <c r="B401" s="29"/>
      <c r="Q401" s="29"/>
      <c r="R401" s="29"/>
      <c r="S401" s="29"/>
      <c r="T401" s="29"/>
      <c r="U401" s="29"/>
      <c r="V401" s="29"/>
      <c r="W401" s="29"/>
      <c r="X401" s="29"/>
      <c r="Y401" s="29"/>
      <c r="Z401" s="29"/>
      <c r="AA401" s="29"/>
      <c r="AB401" s="29"/>
      <c r="AC401" s="29"/>
      <c r="AD401" s="29"/>
    </row>
    <row r="402" spans="1:30">
      <c r="A402" s="42"/>
      <c r="B402" s="29"/>
      <c r="Q402" s="29"/>
      <c r="R402" s="29"/>
      <c r="S402" s="29"/>
      <c r="T402" s="29"/>
      <c r="U402" s="29"/>
      <c r="V402" s="29"/>
      <c r="W402" s="29"/>
      <c r="X402" s="29"/>
      <c r="Y402" s="29"/>
      <c r="Z402" s="29"/>
      <c r="AA402" s="29"/>
      <c r="AB402" s="29"/>
      <c r="AC402" s="29"/>
      <c r="AD402" s="29"/>
    </row>
    <row r="403" spans="1:30">
      <c r="A403" s="42"/>
      <c r="B403" s="29"/>
      <c r="Q403" s="29"/>
      <c r="R403" s="29"/>
      <c r="S403" s="29"/>
      <c r="T403" s="29"/>
      <c r="U403" s="29"/>
      <c r="V403" s="29"/>
      <c r="W403" s="29"/>
      <c r="X403" s="29"/>
      <c r="Y403" s="29"/>
      <c r="Z403" s="29"/>
      <c r="AA403" s="29"/>
      <c r="AB403" s="29"/>
      <c r="AC403" s="29"/>
      <c r="AD403" s="29"/>
    </row>
    <row r="404" spans="1:30">
      <c r="A404" s="42"/>
      <c r="B404" s="29"/>
      <c r="Q404" s="29"/>
      <c r="R404" s="29"/>
      <c r="S404" s="29"/>
      <c r="T404" s="29"/>
      <c r="U404" s="29"/>
      <c r="V404" s="29"/>
      <c r="W404" s="29"/>
      <c r="X404" s="29"/>
      <c r="Y404" s="29"/>
      <c r="Z404" s="29"/>
      <c r="AA404" s="29"/>
      <c r="AB404" s="29"/>
      <c r="AC404" s="29"/>
      <c r="AD404" s="29"/>
    </row>
    <row r="405" spans="1:30">
      <c r="A405" s="42"/>
      <c r="B405" s="29"/>
      <c r="Q405" s="29"/>
      <c r="R405" s="29"/>
      <c r="S405" s="29"/>
      <c r="T405" s="29"/>
      <c r="U405" s="29"/>
      <c r="V405" s="29"/>
      <c r="W405" s="29"/>
      <c r="X405" s="29"/>
      <c r="Y405" s="29"/>
      <c r="Z405" s="29"/>
      <c r="AA405" s="29"/>
      <c r="AB405" s="29"/>
      <c r="AC405" s="29"/>
      <c r="AD405" s="29"/>
    </row>
    <row r="406" spans="1:30">
      <c r="A406" s="42"/>
      <c r="B406" s="29"/>
      <c r="Q406" s="29"/>
      <c r="R406" s="29"/>
      <c r="S406" s="29"/>
      <c r="T406" s="29"/>
      <c r="U406" s="29"/>
      <c r="V406" s="29"/>
      <c r="W406" s="29"/>
      <c r="X406" s="29"/>
      <c r="Y406" s="29"/>
      <c r="Z406" s="29"/>
      <c r="AA406" s="29"/>
      <c r="AB406" s="29"/>
      <c r="AC406" s="29"/>
      <c r="AD406" s="29"/>
    </row>
    <row r="407" spans="1:30">
      <c r="A407" s="42"/>
      <c r="B407" s="29"/>
      <c r="Q407" s="29"/>
      <c r="R407" s="29"/>
      <c r="S407" s="29"/>
      <c r="T407" s="29"/>
      <c r="U407" s="29"/>
      <c r="V407" s="29"/>
      <c r="W407" s="29"/>
      <c r="X407" s="29"/>
      <c r="Y407" s="29"/>
      <c r="Z407" s="29"/>
      <c r="AA407" s="29"/>
      <c r="AB407" s="29"/>
      <c r="AC407" s="29"/>
      <c r="AD407" s="29"/>
    </row>
    <row r="408" spans="1:30">
      <c r="A408" s="42"/>
      <c r="B408" s="29"/>
      <c r="Q408" s="29"/>
      <c r="R408" s="29"/>
      <c r="S408" s="29"/>
      <c r="T408" s="29"/>
      <c r="U408" s="29"/>
      <c r="V408" s="29"/>
      <c r="W408" s="29"/>
      <c r="X408" s="29"/>
      <c r="Y408" s="29"/>
      <c r="Z408" s="29"/>
      <c r="AA408" s="29"/>
      <c r="AB408" s="29"/>
      <c r="AC408" s="29"/>
      <c r="AD408" s="29"/>
    </row>
    <row r="409" spans="1:30">
      <c r="A409" s="42"/>
      <c r="B409" s="29"/>
      <c r="Q409" s="29"/>
      <c r="R409" s="29"/>
      <c r="S409" s="29"/>
      <c r="T409" s="29"/>
      <c r="U409" s="29"/>
      <c r="V409" s="29"/>
      <c r="W409" s="29"/>
      <c r="X409" s="29"/>
      <c r="Y409" s="29"/>
      <c r="Z409" s="29"/>
      <c r="AA409" s="29"/>
      <c r="AB409" s="29"/>
      <c r="AC409" s="29"/>
      <c r="AD409" s="29"/>
    </row>
    <row r="410" spans="1:30">
      <c r="A410" s="42"/>
      <c r="B410" s="29"/>
      <c r="Q410" s="29"/>
      <c r="R410" s="29"/>
      <c r="S410" s="29"/>
      <c r="T410" s="29"/>
      <c r="U410" s="29"/>
      <c r="V410" s="29"/>
      <c r="W410" s="29"/>
      <c r="X410" s="29"/>
      <c r="Y410" s="29"/>
      <c r="Z410" s="29"/>
      <c r="AA410" s="29"/>
      <c r="AB410" s="29"/>
      <c r="AC410" s="29"/>
      <c r="AD410" s="29"/>
    </row>
    <row r="411" spans="1:30">
      <c r="A411" s="42"/>
      <c r="B411" s="29"/>
      <c r="Q411" s="29"/>
      <c r="R411" s="29"/>
      <c r="S411" s="29"/>
      <c r="T411" s="29"/>
      <c r="U411" s="29"/>
      <c r="V411" s="29"/>
      <c r="W411" s="29"/>
      <c r="X411" s="29"/>
      <c r="Y411" s="29"/>
      <c r="Z411" s="29"/>
      <c r="AA411" s="29"/>
      <c r="AB411" s="29"/>
      <c r="AC411" s="29"/>
      <c r="AD411" s="29"/>
    </row>
    <row r="412" spans="1:30">
      <c r="A412" s="42"/>
      <c r="B412" s="29"/>
      <c r="Q412" s="29"/>
      <c r="R412" s="29"/>
      <c r="S412" s="29"/>
      <c r="T412" s="29"/>
      <c r="U412" s="29"/>
      <c r="V412" s="29"/>
      <c r="W412" s="29"/>
      <c r="X412" s="29"/>
      <c r="Y412" s="29"/>
      <c r="Z412" s="29"/>
      <c r="AA412" s="29"/>
      <c r="AB412" s="29"/>
      <c r="AC412" s="29"/>
      <c r="AD412" s="29"/>
    </row>
    <row r="413" spans="1:30">
      <c r="A413" s="42"/>
      <c r="B413" s="29"/>
      <c r="Q413" s="29"/>
      <c r="R413" s="29"/>
      <c r="S413" s="29"/>
      <c r="T413" s="29"/>
      <c r="U413" s="29"/>
      <c r="V413" s="29"/>
      <c r="W413" s="29"/>
      <c r="X413" s="29"/>
      <c r="Y413" s="29"/>
      <c r="Z413" s="29"/>
      <c r="AA413" s="29"/>
      <c r="AB413" s="29"/>
      <c r="AC413" s="29"/>
      <c r="AD413" s="29"/>
    </row>
    <row r="414" spans="1:30">
      <c r="A414" s="42"/>
      <c r="B414" s="29"/>
      <c r="Q414" s="29"/>
      <c r="R414" s="29"/>
      <c r="S414" s="29"/>
      <c r="T414" s="29"/>
      <c r="U414" s="29"/>
      <c r="V414" s="29"/>
      <c r="W414" s="29"/>
      <c r="X414" s="29"/>
      <c r="Y414" s="29"/>
      <c r="Z414" s="29"/>
      <c r="AA414" s="29"/>
      <c r="AB414" s="29"/>
      <c r="AC414" s="29"/>
      <c r="AD414" s="29"/>
    </row>
    <row r="415" spans="1:30">
      <c r="A415" s="42"/>
      <c r="B415" s="29"/>
      <c r="Q415" s="29"/>
      <c r="R415" s="29"/>
      <c r="S415" s="29"/>
      <c r="T415" s="29"/>
      <c r="U415" s="29"/>
      <c r="V415" s="29"/>
      <c r="W415" s="29"/>
      <c r="X415" s="29"/>
      <c r="Y415" s="29"/>
      <c r="Z415" s="29"/>
      <c r="AA415" s="29"/>
      <c r="AB415" s="29"/>
      <c r="AC415" s="29"/>
      <c r="AD415" s="29"/>
    </row>
    <row r="416" spans="1:30">
      <c r="A416" s="42"/>
      <c r="B416" s="29"/>
      <c r="Q416" s="29"/>
      <c r="R416" s="29"/>
      <c r="S416" s="29"/>
      <c r="T416" s="29"/>
      <c r="U416" s="29"/>
      <c r="V416" s="29"/>
      <c r="W416" s="29"/>
      <c r="X416" s="29"/>
      <c r="Y416" s="29"/>
      <c r="Z416" s="29"/>
      <c r="AA416" s="29"/>
      <c r="AB416" s="29"/>
      <c r="AC416" s="29"/>
      <c r="AD416" s="29"/>
    </row>
    <row r="417" spans="1:30">
      <c r="A417" s="42"/>
      <c r="B417" s="29"/>
      <c r="Q417" s="29"/>
      <c r="R417" s="29"/>
      <c r="S417" s="29"/>
      <c r="T417" s="29"/>
      <c r="U417" s="29"/>
      <c r="V417" s="29"/>
      <c r="W417" s="29"/>
      <c r="X417" s="29"/>
      <c r="Y417" s="29"/>
      <c r="Z417" s="29"/>
      <c r="AA417" s="29"/>
      <c r="AB417" s="29"/>
      <c r="AC417" s="29"/>
      <c r="AD417" s="29"/>
    </row>
    <row r="418" spans="1:30">
      <c r="A418" s="42"/>
      <c r="B418" s="29"/>
      <c r="Q418" s="29"/>
      <c r="R418" s="29"/>
      <c r="S418" s="29"/>
      <c r="T418" s="29"/>
      <c r="U418" s="29"/>
      <c r="V418" s="29"/>
      <c r="W418" s="29"/>
      <c r="X418" s="29"/>
      <c r="Y418" s="29"/>
      <c r="Z418" s="29"/>
      <c r="AA418" s="29"/>
      <c r="AB418" s="29"/>
      <c r="AC418" s="29"/>
      <c r="AD418" s="29"/>
    </row>
    <row r="419" spans="1:30">
      <c r="A419" s="42"/>
      <c r="B419" s="29"/>
      <c r="Q419" s="29"/>
      <c r="R419" s="29"/>
      <c r="S419" s="29"/>
      <c r="T419" s="29"/>
      <c r="U419" s="29"/>
      <c r="V419" s="29"/>
      <c r="W419" s="29"/>
      <c r="X419" s="29"/>
      <c r="Y419" s="29"/>
      <c r="Z419" s="29"/>
      <c r="AA419" s="29"/>
      <c r="AB419" s="29"/>
      <c r="AC419" s="29"/>
      <c r="AD419" s="29"/>
    </row>
    <row r="420" spans="1:30">
      <c r="A420" s="42"/>
      <c r="B420" s="29"/>
      <c r="Q420" s="29"/>
      <c r="R420" s="29"/>
      <c r="S420" s="29"/>
      <c r="T420" s="29"/>
      <c r="U420" s="29"/>
      <c r="V420" s="29"/>
      <c r="W420" s="29"/>
      <c r="X420" s="29"/>
      <c r="Y420" s="29"/>
      <c r="Z420" s="29"/>
      <c r="AA420" s="29"/>
      <c r="AB420" s="29"/>
      <c r="AC420" s="29"/>
      <c r="AD420" s="29"/>
    </row>
    <row r="421" spans="1:30">
      <c r="A421" s="42"/>
      <c r="B421" s="29"/>
      <c r="Q421" s="29"/>
      <c r="R421" s="29"/>
      <c r="S421" s="29"/>
      <c r="T421" s="29"/>
      <c r="U421" s="29"/>
      <c r="V421" s="29"/>
      <c r="W421" s="29"/>
      <c r="X421" s="29"/>
      <c r="Y421" s="29"/>
      <c r="Z421" s="29"/>
      <c r="AA421" s="29"/>
      <c r="AB421" s="29"/>
      <c r="AC421" s="29"/>
      <c r="AD421" s="29"/>
    </row>
    <row r="422" spans="1:30">
      <c r="A422" s="42"/>
      <c r="B422" s="29"/>
      <c r="Q422" s="29"/>
      <c r="R422" s="29"/>
      <c r="S422" s="29"/>
      <c r="T422" s="29"/>
      <c r="U422" s="29"/>
      <c r="V422" s="29"/>
      <c r="W422" s="29"/>
      <c r="X422" s="29"/>
      <c r="Y422" s="29"/>
      <c r="Z422" s="29"/>
      <c r="AA422" s="29"/>
      <c r="AB422" s="29"/>
      <c r="AC422" s="29"/>
      <c r="AD422" s="29"/>
    </row>
    <row r="423" spans="1:30">
      <c r="A423" s="42"/>
      <c r="B423" s="29"/>
      <c r="Q423" s="29"/>
      <c r="R423" s="29"/>
      <c r="S423" s="29"/>
      <c r="T423" s="29"/>
      <c r="U423" s="29"/>
      <c r="V423" s="29"/>
      <c r="W423" s="29"/>
      <c r="X423" s="29"/>
      <c r="Y423" s="29"/>
      <c r="Z423" s="29"/>
      <c r="AA423" s="29"/>
      <c r="AB423" s="29"/>
      <c r="AC423" s="29"/>
      <c r="AD423" s="29"/>
    </row>
    <row r="424" spans="1:30">
      <c r="A424" s="42"/>
      <c r="B424" s="29"/>
      <c r="Q424" s="29"/>
      <c r="R424" s="29"/>
      <c r="S424" s="29"/>
      <c r="T424" s="29"/>
      <c r="U424" s="29"/>
      <c r="V424" s="29"/>
      <c r="W424" s="29"/>
      <c r="X424" s="29"/>
      <c r="Y424" s="29"/>
      <c r="Z424" s="29"/>
      <c r="AA424" s="29"/>
      <c r="AB424" s="29"/>
      <c r="AC424" s="29"/>
      <c r="AD424" s="29"/>
    </row>
    <row r="425" spans="1:30">
      <c r="A425" s="42"/>
      <c r="B425" s="29"/>
      <c r="Q425" s="29"/>
      <c r="R425" s="29"/>
      <c r="S425" s="29"/>
      <c r="T425" s="29"/>
      <c r="U425" s="29"/>
      <c r="V425" s="29"/>
      <c r="W425" s="29"/>
      <c r="X425" s="29"/>
      <c r="Y425" s="29"/>
      <c r="Z425" s="29"/>
      <c r="AA425" s="29"/>
      <c r="AB425" s="29"/>
      <c r="AC425" s="29"/>
      <c r="AD425" s="29"/>
    </row>
    <row r="426" spans="1:30">
      <c r="A426" s="42"/>
      <c r="B426" s="29"/>
      <c r="Q426" s="29"/>
      <c r="R426" s="29"/>
      <c r="S426" s="29"/>
      <c r="T426" s="29"/>
      <c r="U426" s="29"/>
      <c r="V426" s="29"/>
      <c r="W426" s="29"/>
      <c r="X426" s="29"/>
      <c r="Y426" s="29"/>
      <c r="Z426" s="29"/>
      <c r="AA426" s="29"/>
      <c r="AB426" s="29"/>
      <c r="AC426" s="29"/>
      <c r="AD426" s="29"/>
    </row>
    <row r="427" spans="1:30">
      <c r="A427" s="42"/>
      <c r="B427" s="29"/>
      <c r="Q427" s="29"/>
      <c r="R427" s="29"/>
      <c r="S427" s="29"/>
      <c r="T427" s="29"/>
      <c r="U427" s="29"/>
      <c r="V427" s="29"/>
      <c r="W427" s="29"/>
      <c r="X427" s="29"/>
      <c r="Y427" s="29"/>
      <c r="Z427" s="29"/>
      <c r="AA427" s="29"/>
      <c r="AB427" s="29"/>
      <c r="AC427" s="29"/>
      <c r="AD427" s="29"/>
    </row>
    <row r="428" spans="1:30">
      <c r="A428" s="42"/>
      <c r="B428" s="29"/>
      <c r="Q428" s="29"/>
      <c r="R428" s="29"/>
      <c r="S428" s="29"/>
      <c r="T428" s="29"/>
      <c r="U428" s="29"/>
      <c r="V428" s="29"/>
      <c r="W428" s="29"/>
      <c r="X428" s="29"/>
      <c r="Y428" s="29"/>
      <c r="Z428" s="29"/>
      <c r="AA428" s="29"/>
      <c r="AB428" s="29"/>
      <c r="AC428" s="29"/>
      <c r="AD428" s="29"/>
    </row>
    <row r="429" spans="1:30">
      <c r="A429" s="42"/>
      <c r="B429" s="29"/>
      <c r="Q429" s="29"/>
      <c r="R429" s="29"/>
      <c r="S429" s="29"/>
      <c r="T429" s="29"/>
      <c r="U429" s="29"/>
      <c r="V429" s="29"/>
      <c r="W429" s="29"/>
      <c r="X429" s="29"/>
      <c r="Y429" s="29"/>
      <c r="Z429" s="29"/>
      <c r="AA429" s="29"/>
      <c r="AB429" s="29"/>
      <c r="AC429" s="29"/>
      <c r="AD429" s="29"/>
    </row>
    <row r="430" spans="1:30">
      <c r="A430" s="42"/>
      <c r="B430" s="29"/>
      <c r="Q430" s="29"/>
      <c r="R430" s="29"/>
      <c r="S430" s="29"/>
      <c r="T430" s="29"/>
      <c r="U430" s="29"/>
      <c r="V430" s="29"/>
      <c r="W430" s="29"/>
      <c r="X430" s="29"/>
      <c r="Y430" s="29"/>
      <c r="Z430" s="29"/>
      <c r="AA430" s="29"/>
      <c r="AB430" s="29"/>
      <c r="AC430" s="29"/>
      <c r="AD430" s="29"/>
    </row>
    <row r="431" spans="1:30">
      <c r="A431" s="42"/>
      <c r="B431" s="29"/>
      <c r="Q431" s="29"/>
      <c r="R431" s="29"/>
      <c r="S431" s="29"/>
      <c r="T431" s="29"/>
      <c r="U431" s="29"/>
      <c r="V431" s="29"/>
      <c r="W431" s="29"/>
      <c r="X431" s="29"/>
      <c r="Y431" s="29"/>
      <c r="Z431" s="29"/>
      <c r="AA431" s="29"/>
      <c r="AB431" s="29"/>
      <c r="AC431" s="29"/>
      <c r="AD431" s="29"/>
    </row>
    <row r="432" spans="1:30">
      <c r="A432" s="42"/>
      <c r="B432" s="29"/>
      <c r="Q432" s="29"/>
      <c r="R432" s="29"/>
      <c r="S432" s="29"/>
      <c r="T432" s="29"/>
      <c r="U432" s="29"/>
      <c r="V432" s="29"/>
      <c r="W432" s="29"/>
      <c r="X432" s="29"/>
      <c r="Y432" s="29"/>
      <c r="Z432" s="29"/>
      <c r="AA432" s="29"/>
      <c r="AB432" s="29"/>
      <c r="AC432" s="29"/>
      <c r="AD432" s="29"/>
    </row>
    <row r="433" spans="1:30">
      <c r="A433" s="42"/>
      <c r="B433" s="29"/>
      <c r="Q433" s="29"/>
      <c r="R433" s="29"/>
      <c r="S433" s="29"/>
      <c r="T433" s="29"/>
      <c r="U433" s="29"/>
      <c r="V433" s="29"/>
      <c r="W433" s="29"/>
      <c r="X433" s="29"/>
      <c r="Y433" s="29"/>
      <c r="Z433" s="29"/>
      <c r="AA433" s="29"/>
      <c r="AB433" s="29"/>
      <c r="AC433" s="29"/>
      <c r="AD433" s="29"/>
    </row>
    <row r="434" spans="1:30">
      <c r="A434" s="42"/>
      <c r="B434" s="29"/>
      <c r="Q434" s="29"/>
      <c r="R434" s="29"/>
      <c r="S434" s="29"/>
      <c r="T434" s="29"/>
      <c r="U434" s="29"/>
      <c r="V434" s="29"/>
      <c r="W434" s="29"/>
      <c r="X434" s="29"/>
      <c r="Y434" s="29"/>
      <c r="Z434" s="29"/>
      <c r="AA434" s="29"/>
      <c r="AB434" s="29"/>
      <c r="AC434" s="29"/>
      <c r="AD434" s="29"/>
    </row>
    <row r="435" spans="1:30">
      <c r="A435" s="42"/>
      <c r="B435" s="29"/>
      <c r="Q435" s="29"/>
      <c r="R435" s="29"/>
      <c r="S435" s="29"/>
      <c r="T435" s="29"/>
      <c r="U435" s="29"/>
      <c r="V435" s="29"/>
      <c r="W435" s="29"/>
      <c r="X435" s="29"/>
      <c r="Y435" s="29"/>
      <c r="Z435" s="29"/>
      <c r="AA435" s="29"/>
      <c r="AB435" s="29"/>
      <c r="AC435" s="29"/>
      <c r="AD435" s="29"/>
    </row>
    <row r="436" spans="1:30">
      <c r="A436" s="42"/>
      <c r="B436" s="29"/>
      <c r="Q436" s="29"/>
      <c r="R436" s="29"/>
      <c r="S436" s="29"/>
      <c r="T436" s="29"/>
      <c r="U436" s="29"/>
      <c r="V436" s="29"/>
      <c r="W436" s="29"/>
      <c r="X436" s="29"/>
      <c r="Y436" s="29"/>
      <c r="Z436" s="29"/>
      <c r="AA436" s="29"/>
      <c r="AB436" s="29"/>
      <c r="AC436" s="29"/>
      <c r="AD436" s="29"/>
    </row>
    <row r="437" spans="1:30">
      <c r="A437" s="42"/>
      <c r="B437" s="29"/>
      <c r="Q437" s="29"/>
      <c r="R437" s="29"/>
      <c r="S437" s="29"/>
      <c r="T437" s="29"/>
      <c r="U437" s="29"/>
      <c r="V437" s="29"/>
      <c r="W437" s="29"/>
      <c r="X437" s="29"/>
      <c r="Y437" s="29"/>
      <c r="Z437" s="29"/>
      <c r="AA437" s="29"/>
      <c r="AB437" s="29"/>
      <c r="AC437" s="29"/>
      <c r="AD437" s="29"/>
    </row>
    <row r="438" spans="1:30">
      <c r="A438" s="42"/>
      <c r="B438" s="29"/>
      <c r="Q438" s="29"/>
      <c r="R438" s="29"/>
      <c r="S438" s="29"/>
      <c r="T438" s="29"/>
      <c r="U438" s="29"/>
      <c r="V438" s="29"/>
      <c r="W438" s="29"/>
      <c r="X438" s="29"/>
      <c r="Y438" s="29"/>
      <c r="Z438" s="29"/>
      <c r="AA438" s="29"/>
      <c r="AB438" s="29"/>
      <c r="AC438" s="29"/>
      <c r="AD438" s="29"/>
    </row>
    <row r="439" spans="1:30">
      <c r="A439" s="42"/>
      <c r="B439" s="29"/>
      <c r="Q439" s="29"/>
      <c r="R439" s="29"/>
      <c r="S439" s="29"/>
      <c r="T439" s="29"/>
      <c r="U439" s="29"/>
      <c r="V439" s="29"/>
      <c r="W439" s="29"/>
      <c r="X439" s="29"/>
      <c r="Y439" s="29"/>
      <c r="Z439" s="29"/>
      <c r="AA439" s="29"/>
      <c r="AB439" s="29"/>
      <c r="AC439" s="29"/>
      <c r="AD439" s="29"/>
    </row>
    <row r="440" spans="1:30">
      <c r="A440" s="42"/>
      <c r="B440" s="29"/>
      <c r="Q440" s="29"/>
      <c r="R440" s="29"/>
      <c r="S440" s="29"/>
      <c r="T440" s="29"/>
      <c r="U440" s="29"/>
      <c r="V440" s="29"/>
      <c r="W440" s="29"/>
      <c r="X440" s="29"/>
      <c r="Y440" s="29"/>
      <c r="Z440" s="29"/>
      <c r="AA440" s="29"/>
      <c r="AB440" s="29"/>
      <c r="AC440" s="29"/>
      <c r="AD440" s="29"/>
    </row>
    <row r="441" spans="1:30">
      <c r="A441" s="42"/>
      <c r="B441" s="29"/>
      <c r="Q441" s="29"/>
      <c r="R441" s="29"/>
      <c r="S441" s="29"/>
      <c r="T441" s="29"/>
      <c r="U441" s="29"/>
      <c r="V441" s="29"/>
      <c r="W441" s="29"/>
      <c r="X441" s="29"/>
      <c r="Y441" s="29"/>
      <c r="Z441" s="29"/>
      <c r="AA441" s="29"/>
      <c r="AB441" s="29"/>
      <c r="AC441" s="29"/>
      <c r="AD441" s="29"/>
    </row>
    <row r="442" spans="1:30">
      <c r="A442" s="42"/>
      <c r="B442" s="29"/>
      <c r="Q442" s="29"/>
      <c r="R442" s="29"/>
      <c r="S442" s="29"/>
      <c r="T442" s="29"/>
      <c r="U442" s="29"/>
      <c r="V442" s="29"/>
      <c r="W442" s="29"/>
      <c r="X442" s="29"/>
      <c r="Y442" s="29"/>
      <c r="Z442" s="29"/>
      <c r="AA442" s="29"/>
      <c r="AB442" s="29"/>
      <c r="AC442" s="29"/>
      <c r="AD442" s="29"/>
    </row>
    <row r="443" spans="1:30">
      <c r="A443" s="42"/>
      <c r="B443" s="29"/>
      <c r="Q443" s="29"/>
      <c r="R443" s="29"/>
      <c r="S443" s="29"/>
      <c r="T443" s="29"/>
      <c r="U443" s="29"/>
      <c r="V443" s="29"/>
      <c r="W443" s="29"/>
      <c r="X443" s="29"/>
      <c r="Y443" s="29"/>
      <c r="Z443" s="29"/>
      <c r="AA443" s="29"/>
      <c r="AB443" s="29"/>
      <c r="AC443" s="29"/>
      <c r="AD443" s="29"/>
    </row>
    <row r="444" spans="1:30">
      <c r="A444" s="42"/>
      <c r="B444" s="29"/>
      <c r="Q444" s="29"/>
      <c r="R444" s="29"/>
      <c r="S444" s="29"/>
      <c r="T444" s="29"/>
      <c r="U444" s="29"/>
      <c r="V444" s="29"/>
      <c r="W444" s="29"/>
      <c r="X444" s="29"/>
      <c r="Y444" s="29"/>
      <c r="Z444" s="29"/>
      <c r="AA444" s="29"/>
      <c r="AB444" s="29"/>
      <c r="AC444" s="29"/>
      <c r="AD444" s="29"/>
    </row>
    <row r="445" spans="1:30">
      <c r="A445" s="42"/>
      <c r="B445" s="29"/>
      <c r="Q445" s="29"/>
      <c r="R445" s="29"/>
      <c r="S445" s="29"/>
      <c r="T445" s="29"/>
      <c r="U445" s="29"/>
      <c r="V445" s="29"/>
      <c r="W445" s="29"/>
      <c r="X445" s="29"/>
      <c r="Y445" s="29"/>
      <c r="Z445" s="29"/>
      <c r="AA445" s="29"/>
      <c r="AB445" s="29"/>
      <c r="AC445" s="29"/>
      <c r="AD445" s="29"/>
    </row>
    <row r="446" spans="1:30">
      <c r="A446" s="42"/>
      <c r="B446" s="29"/>
      <c r="Q446" s="29"/>
      <c r="R446" s="29"/>
      <c r="S446" s="29"/>
      <c r="T446" s="29"/>
      <c r="U446" s="29"/>
      <c r="V446" s="29"/>
      <c r="W446" s="29"/>
      <c r="X446" s="29"/>
      <c r="Y446" s="29"/>
      <c r="Z446" s="29"/>
      <c r="AA446" s="29"/>
      <c r="AB446" s="29"/>
      <c r="AC446" s="29"/>
      <c r="AD446" s="29"/>
    </row>
    <row r="447" spans="1:30">
      <c r="A447" s="42"/>
      <c r="B447" s="29"/>
      <c r="Q447" s="29"/>
      <c r="R447" s="29"/>
      <c r="S447" s="29"/>
      <c r="T447" s="29"/>
      <c r="U447" s="29"/>
      <c r="V447" s="29"/>
      <c r="W447" s="29"/>
      <c r="X447" s="29"/>
      <c r="Y447" s="29"/>
      <c r="Z447" s="29"/>
      <c r="AA447" s="29"/>
      <c r="AB447" s="29"/>
      <c r="AC447" s="29"/>
      <c r="AD447" s="29"/>
    </row>
    <row r="448" spans="1:30">
      <c r="A448" s="42"/>
      <c r="B448" s="29"/>
      <c r="Q448" s="29"/>
      <c r="R448" s="29"/>
      <c r="S448" s="29"/>
      <c r="T448" s="29"/>
      <c r="U448" s="29"/>
      <c r="V448" s="29"/>
      <c r="W448" s="29"/>
      <c r="X448" s="29"/>
      <c r="Y448" s="29"/>
      <c r="Z448" s="29"/>
      <c r="AA448" s="29"/>
      <c r="AB448" s="29"/>
      <c r="AC448" s="29"/>
      <c r="AD448" s="29"/>
    </row>
    <row r="449" spans="1:30">
      <c r="A449" s="42"/>
      <c r="B449" s="29"/>
      <c r="Q449" s="29"/>
      <c r="R449" s="29"/>
      <c r="S449" s="29"/>
      <c r="T449" s="29"/>
      <c r="U449" s="29"/>
      <c r="V449" s="29"/>
      <c r="W449" s="29"/>
      <c r="X449" s="29"/>
      <c r="Y449" s="29"/>
      <c r="Z449" s="29"/>
      <c r="AA449" s="29"/>
      <c r="AB449" s="29"/>
      <c r="AC449" s="29"/>
      <c r="AD449" s="29"/>
    </row>
    <row r="450" spans="1:30">
      <c r="A450" s="42"/>
      <c r="B450" s="29"/>
      <c r="Q450" s="29"/>
      <c r="R450" s="29"/>
      <c r="S450" s="29"/>
      <c r="T450" s="29"/>
      <c r="U450" s="29"/>
      <c r="V450" s="29"/>
      <c r="W450" s="29"/>
      <c r="X450" s="29"/>
      <c r="Y450" s="29"/>
      <c r="Z450" s="29"/>
      <c r="AA450" s="29"/>
      <c r="AB450" s="29"/>
      <c r="AC450" s="29"/>
      <c r="AD450" s="29"/>
    </row>
    <row r="451" spans="1:30">
      <c r="A451" s="42"/>
      <c r="B451" s="29"/>
      <c r="Q451" s="29"/>
      <c r="R451" s="29"/>
      <c r="S451" s="29"/>
      <c r="T451" s="29"/>
      <c r="U451" s="29"/>
      <c r="V451" s="29"/>
      <c r="W451" s="29"/>
      <c r="X451" s="29"/>
      <c r="Y451" s="29"/>
      <c r="Z451" s="29"/>
      <c r="AA451" s="29"/>
      <c r="AB451" s="29"/>
      <c r="AC451" s="29"/>
      <c r="AD451" s="29"/>
    </row>
    <row r="452" spans="1:30">
      <c r="A452" s="42"/>
      <c r="B452" s="29"/>
      <c r="Q452" s="29"/>
      <c r="R452" s="29"/>
      <c r="S452" s="29"/>
      <c r="T452" s="29"/>
      <c r="U452" s="29"/>
      <c r="V452" s="29"/>
      <c r="W452" s="29"/>
      <c r="X452" s="29"/>
      <c r="Y452" s="29"/>
      <c r="Z452" s="29"/>
      <c r="AA452" s="29"/>
      <c r="AB452" s="29"/>
      <c r="AC452" s="29"/>
      <c r="AD452" s="29"/>
    </row>
    <row r="453" spans="1:30">
      <c r="A453" s="42"/>
      <c r="B453" s="29"/>
      <c r="Q453" s="29"/>
      <c r="R453" s="29"/>
      <c r="S453" s="29"/>
      <c r="T453" s="29"/>
      <c r="U453" s="29"/>
      <c r="V453" s="29"/>
      <c r="W453" s="29"/>
      <c r="X453" s="29"/>
      <c r="Y453" s="29"/>
      <c r="Z453" s="29"/>
      <c r="AA453" s="29"/>
      <c r="AB453" s="29"/>
      <c r="AC453" s="29"/>
      <c r="AD453" s="29"/>
    </row>
    <row r="454" spans="1:30">
      <c r="A454" s="42"/>
      <c r="B454" s="29"/>
      <c r="Q454" s="29"/>
      <c r="R454" s="29"/>
      <c r="S454" s="29"/>
      <c r="T454" s="29"/>
      <c r="U454" s="29"/>
      <c r="V454" s="29"/>
      <c r="W454" s="29"/>
      <c r="X454" s="29"/>
      <c r="Y454" s="29"/>
      <c r="Z454" s="29"/>
      <c r="AA454" s="29"/>
      <c r="AB454" s="29"/>
      <c r="AC454" s="29"/>
      <c r="AD454" s="29"/>
    </row>
    <row r="455" spans="1:30">
      <c r="A455" s="42"/>
      <c r="B455" s="29"/>
      <c r="Q455" s="29"/>
      <c r="R455" s="29"/>
      <c r="S455" s="29"/>
      <c r="T455" s="29"/>
      <c r="U455" s="29"/>
      <c r="V455" s="29"/>
      <c r="W455" s="29"/>
      <c r="X455" s="29"/>
      <c r="Y455" s="29"/>
      <c r="Z455" s="29"/>
      <c r="AA455" s="29"/>
      <c r="AB455" s="29"/>
      <c r="AC455" s="29"/>
      <c r="AD455" s="29"/>
    </row>
    <row r="456" spans="1:30">
      <c r="A456" s="42"/>
      <c r="B456" s="29"/>
      <c r="Q456" s="29"/>
      <c r="R456" s="29"/>
      <c r="S456" s="29"/>
      <c r="T456" s="29"/>
      <c r="U456" s="29"/>
      <c r="V456" s="29"/>
      <c r="W456" s="29"/>
      <c r="X456" s="29"/>
      <c r="Y456" s="29"/>
      <c r="Z456" s="29"/>
      <c r="AA456" s="29"/>
      <c r="AB456" s="29"/>
      <c r="AC456" s="29"/>
      <c r="AD456" s="29"/>
    </row>
    <row r="457" spans="1:30">
      <c r="A457" s="42"/>
      <c r="B457" s="29"/>
      <c r="Q457" s="29"/>
      <c r="R457" s="29"/>
      <c r="S457" s="29"/>
      <c r="T457" s="29"/>
      <c r="U457" s="29"/>
      <c r="V457" s="29"/>
      <c r="W457" s="29"/>
      <c r="X457" s="29"/>
      <c r="Y457" s="29"/>
      <c r="Z457" s="29"/>
      <c r="AA457" s="29"/>
      <c r="AB457" s="29"/>
      <c r="AC457" s="29"/>
      <c r="AD457" s="29"/>
    </row>
    <row r="458" spans="1:30">
      <c r="A458" s="42"/>
      <c r="B458" s="29"/>
      <c r="Q458" s="29"/>
      <c r="R458" s="29"/>
      <c r="S458" s="29"/>
      <c r="T458" s="29"/>
      <c r="U458" s="29"/>
      <c r="V458" s="29"/>
      <c r="W458" s="29"/>
      <c r="X458" s="29"/>
      <c r="Y458" s="29"/>
      <c r="Z458" s="29"/>
      <c r="AA458" s="29"/>
      <c r="AB458" s="29"/>
      <c r="AC458" s="29"/>
      <c r="AD458" s="29"/>
    </row>
    <row r="459" spans="1:30">
      <c r="A459" s="42"/>
      <c r="B459" s="29"/>
      <c r="Q459" s="29"/>
      <c r="R459" s="29"/>
      <c r="S459" s="29"/>
      <c r="T459" s="29"/>
      <c r="U459" s="29"/>
      <c r="V459" s="29"/>
      <c r="W459" s="29"/>
      <c r="X459" s="29"/>
      <c r="Y459" s="29"/>
      <c r="Z459" s="29"/>
      <c r="AA459" s="29"/>
      <c r="AB459" s="29"/>
      <c r="AC459" s="29"/>
      <c r="AD459" s="29"/>
    </row>
    <row r="460" spans="1:30">
      <c r="A460" s="42"/>
      <c r="B460" s="29"/>
      <c r="Q460" s="29"/>
      <c r="R460" s="29"/>
      <c r="S460" s="29"/>
      <c r="T460" s="29"/>
      <c r="U460" s="29"/>
      <c r="V460" s="29"/>
      <c r="W460" s="29"/>
      <c r="X460" s="29"/>
      <c r="Y460" s="29"/>
      <c r="Z460" s="29"/>
      <c r="AA460" s="29"/>
      <c r="AB460" s="29"/>
      <c r="AC460" s="29"/>
      <c r="AD460" s="29"/>
    </row>
    <row r="461" spans="1:30">
      <c r="A461" s="42"/>
      <c r="B461" s="29"/>
      <c r="Q461" s="29"/>
      <c r="R461" s="29"/>
      <c r="S461" s="29"/>
      <c r="T461" s="29"/>
      <c r="U461" s="29"/>
      <c r="V461" s="29"/>
      <c r="W461" s="29"/>
      <c r="X461" s="29"/>
      <c r="Y461" s="29"/>
      <c r="Z461" s="29"/>
      <c r="AA461" s="29"/>
      <c r="AB461" s="29"/>
      <c r="AC461" s="29"/>
      <c r="AD461" s="29"/>
    </row>
    <row r="462" spans="1:30">
      <c r="A462" s="42"/>
      <c r="B462" s="29"/>
      <c r="Q462" s="29"/>
      <c r="R462" s="29"/>
      <c r="S462" s="29"/>
      <c r="T462" s="29"/>
      <c r="U462" s="29"/>
      <c r="V462" s="29"/>
      <c r="W462" s="29"/>
      <c r="X462" s="29"/>
      <c r="Y462" s="29"/>
      <c r="Z462" s="29"/>
      <c r="AA462" s="29"/>
      <c r="AB462" s="29"/>
      <c r="AC462" s="29"/>
      <c r="AD462" s="29"/>
    </row>
    <row r="463" spans="1:30">
      <c r="A463" s="42"/>
      <c r="B463" s="29"/>
      <c r="Q463" s="29"/>
      <c r="R463" s="29"/>
      <c r="S463" s="29"/>
      <c r="T463" s="29"/>
      <c r="U463" s="29"/>
      <c r="V463" s="29"/>
      <c r="W463" s="29"/>
      <c r="X463" s="29"/>
      <c r="Y463" s="29"/>
      <c r="Z463" s="29"/>
      <c r="AA463" s="29"/>
      <c r="AB463" s="29"/>
      <c r="AC463" s="29"/>
      <c r="AD463" s="29"/>
    </row>
    <row r="464" spans="1:30">
      <c r="A464" s="42"/>
      <c r="B464" s="29"/>
      <c r="Q464" s="29"/>
      <c r="R464" s="29"/>
      <c r="S464" s="29"/>
      <c r="T464" s="29"/>
      <c r="U464" s="29"/>
      <c r="V464" s="29"/>
      <c r="W464" s="29"/>
      <c r="X464" s="29"/>
      <c r="Y464" s="29"/>
      <c r="Z464" s="29"/>
      <c r="AA464" s="29"/>
      <c r="AB464" s="29"/>
      <c r="AC464" s="29"/>
      <c r="AD464" s="29"/>
    </row>
    <row r="465" spans="1:30">
      <c r="A465" s="42"/>
      <c r="B465" s="29"/>
      <c r="Q465" s="29"/>
      <c r="R465" s="29"/>
      <c r="S465" s="29"/>
      <c r="T465" s="29"/>
      <c r="U465" s="29"/>
      <c r="V465" s="29"/>
      <c r="W465" s="29"/>
      <c r="X465" s="29"/>
      <c r="Y465" s="29"/>
      <c r="Z465" s="29"/>
      <c r="AA465" s="29"/>
      <c r="AB465" s="29"/>
      <c r="AC465" s="29"/>
      <c r="AD465" s="29"/>
    </row>
    <row r="466" spans="1:30">
      <c r="A466" s="42"/>
      <c r="B466" s="29"/>
      <c r="Q466" s="29"/>
      <c r="R466" s="29"/>
      <c r="S466" s="29"/>
      <c r="T466" s="29"/>
      <c r="U466" s="29"/>
      <c r="V466" s="29"/>
      <c r="W466" s="29"/>
      <c r="X466" s="29"/>
      <c r="Y466" s="29"/>
      <c r="Z466" s="29"/>
      <c r="AA466" s="29"/>
      <c r="AB466" s="29"/>
      <c r="AC466" s="29"/>
      <c r="AD466" s="29"/>
    </row>
    <row r="467" spans="1:30">
      <c r="A467" s="42"/>
      <c r="B467" s="29"/>
      <c r="Q467" s="29"/>
      <c r="R467" s="29"/>
      <c r="S467" s="29"/>
      <c r="T467" s="29"/>
      <c r="U467" s="29"/>
      <c r="V467" s="29"/>
      <c r="W467" s="29"/>
      <c r="X467" s="29"/>
      <c r="Y467" s="29"/>
      <c r="Z467" s="29"/>
      <c r="AA467" s="29"/>
      <c r="AB467" s="29"/>
      <c r="AC467" s="29"/>
      <c r="AD467" s="29"/>
    </row>
    <row r="468" spans="1:30">
      <c r="A468" s="42"/>
      <c r="B468" s="29"/>
      <c r="Q468" s="29"/>
      <c r="R468" s="29"/>
      <c r="S468" s="29"/>
      <c r="T468" s="29"/>
      <c r="U468" s="29"/>
      <c r="V468" s="29"/>
      <c r="W468" s="29"/>
      <c r="X468" s="29"/>
      <c r="Y468" s="29"/>
      <c r="Z468" s="29"/>
      <c r="AA468" s="29"/>
      <c r="AB468" s="29"/>
      <c r="AC468" s="29"/>
      <c r="AD468" s="29"/>
    </row>
    <row r="469" spans="1:30">
      <c r="A469" s="42"/>
      <c r="B469" s="29"/>
      <c r="Q469" s="29"/>
      <c r="R469" s="29"/>
      <c r="S469" s="29"/>
      <c r="T469" s="29"/>
      <c r="U469" s="29"/>
      <c r="V469" s="29"/>
      <c r="W469" s="29"/>
      <c r="X469" s="29"/>
      <c r="Y469" s="29"/>
      <c r="Z469" s="29"/>
      <c r="AA469" s="29"/>
      <c r="AB469" s="29"/>
      <c r="AC469" s="29"/>
      <c r="AD469" s="29"/>
    </row>
    <row r="470" spans="1:30">
      <c r="A470" s="42"/>
      <c r="B470" s="29"/>
      <c r="Q470" s="29"/>
      <c r="R470" s="29"/>
      <c r="S470" s="29"/>
      <c r="T470" s="29"/>
      <c r="U470" s="29"/>
      <c r="V470" s="29"/>
      <c r="W470" s="29"/>
      <c r="X470" s="29"/>
      <c r="Y470" s="29"/>
      <c r="Z470" s="29"/>
      <c r="AA470" s="29"/>
      <c r="AB470" s="29"/>
      <c r="AC470" s="29"/>
      <c r="AD470" s="29"/>
    </row>
    <row r="471" spans="1:30">
      <c r="A471" s="42"/>
      <c r="B471" s="29"/>
      <c r="Q471" s="29"/>
      <c r="R471" s="29"/>
      <c r="S471" s="29"/>
      <c r="T471" s="29"/>
      <c r="U471" s="29"/>
      <c r="V471" s="29"/>
      <c r="W471" s="29"/>
      <c r="X471" s="29"/>
      <c r="Y471" s="29"/>
      <c r="Z471" s="29"/>
      <c r="AA471" s="29"/>
      <c r="AB471" s="29"/>
      <c r="AC471" s="29"/>
      <c r="AD471" s="29"/>
    </row>
    <row r="472" spans="1:30">
      <c r="A472" s="42"/>
      <c r="B472" s="29"/>
      <c r="Q472" s="29"/>
      <c r="R472" s="29"/>
      <c r="S472" s="29"/>
      <c r="T472" s="29"/>
      <c r="U472" s="29"/>
      <c r="V472" s="29"/>
      <c r="W472" s="29"/>
      <c r="X472" s="29"/>
      <c r="Y472" s="29"/>
      <c r="Z472" s="29"/>
      <c r="AA472" s="29"/>
      <c r="AB472" s="29"/>
      <c r="AC472" s="29"/>
      <c r="AD472" s="29"/>
    </row>
    <row r="473" spans="1:30">
      <c r="A473" s="42"/>
      <c r="B473" s="29"/>
      <c r="Q473" s="29"/>
      <c r="R473" s="29"/>
      <c r="S473" s="29"/>
      <c r="T473" s="29"/>
      <c r="U473" s="29"/>
      <c r="V473" s="29"/>
      <c r="W473" s="29"/>
      <c r="X473" s="29"/>
      <c r="Y473" s="29"/>
      <c r="Z473" s="29"/>
      <c r="AA473" s="29"/>
      <c r="AB473" s="29"/>
      <c r="AC473" s="29"/>
      <c r="AD473" s="29"/>
    </row>
    <row r="474" spans="1:30">
      <c r="A474" s="42"/>
      <c r="B474" s="29"/>
      <c r="Q474" s="29"/>
      <c r="R474" s="29"/>
      <c r="S474" s="29"/>
      <c r="T474" s="29"/>
      <c r="U474" s="29"/>
      <c r="V474" s="29"/>
      <c r="W474" s="29"/>
      <c r="X474" s="29"/>
      <c r="Y474" s="29"/>
      <c r="Z474" s="29"/>
      <c r="AA474" s="29"/>
      <c r="AB474" s="29"/>
      <c r="AC474" s="29"/>
      <c r="AD474" s="29"/>
    </row>
    <row r="475" spans="1:30">
      <c r="A475" s="42"/>
      <c r="B475" s="29"/>
      <c r="Q475" s="29"/>
      <c r="R475" s="29"/>
      <c r="S475" s="29"/>
      <c r="T475" s="29"/>
      <c r="U475" s="29"/>
      <c r="V475" s="29"/>
      <c r="W475" s="29"/>
      <c r="X475" s="29"/>
      <c r="Y475" s="29"/>
      <c r="Z475" s="29"/>
      <c r="AA475" s="29"/>
      <c r="AB475" s="29"/>
      <c r="AC475" s="29"/>
      <c r="AD475" s="29"/>
    </row>
    <row r="476" spans="1:30">
      <c r="A476" s="42"/>
      <c r="B476" s="29"/>
      <c r="Q476" s="29"/>
      <c r="R476" s="29"/>
      <c r="S476" s="29"/>
      <c r="T476" s="29"/>
      <c r="U476" s="29"/>
      <c r="V476" s="29"/>
      <c r="W476" s="29"/>
      <c r="X476" s="29"/>
      <c r="Y476" s="29"/>
      <c r="Z476" s="29"/>
      <c r="AA476" s="29"/>
      <c r="AB476" s="29"/>
      <c r="AC476" s="29"/>
      <c r="AD476" s="29"/>
    </row>
    <row r="477" spans="1:30">
      <c r="A477" s="42"/>
      <c r="B477" s="29"/>
      <c r="Q477" s="29"/>
      <c r="R477" s="29"/>
      <c r="S477" s="29"/>
      <c r="T477" s="29"/>
      <c r="U477" s="29"/>
      <c r="V477" s="29"/>
      <c r="W477" s="29"/>
      <c r="X477" s="29"/>
      <c r="Y477" s="29"/>
      <c r="Z477" s="29"/>
      <c r="AA477" s="29"/>
      <c r="AB477" s="29"/>
      <c r="AC477" s="29"/>
      <c r="AD477" s="29"/>
    </row>
    <row r="478" spans="1:30">
      <c r="A478" s="42"/>
      <c r="B478" s="29"/>
      <c r="Q478" s="29"/>
      <c r="R478" s="29"/>
      <c r="S478" s="29"/>
      <c r="T478" s="29"/>
      <c r="U478" s="29"/>
      <c r="V478" s="29"/>
      <c r="W478" s="29"/>
      <c r="X478" s="29"/>
      <c r="Y478" s="29"/>
      <c r="Z478" s="29"/>
      <c r="AA478" s="29"/>
      <c r="AB478" s="29"/>
      <c r="AC478" s="29"/>
      <c r="AD478" s="29"/>
    </row>
    <row r="479" spans="1:30">
      <c r="A479" s="42"/>
      <c r="B479" s="29"/>
      <c r="Q479" s="29"/>
      <c r="R479" s="29"/>
      <c r="S479" s="29"/>
      <c r="T479" s="29"/>
      <c r="U479" s="29"/>
      <c r="V479" s="29"/>
      <c r="W479" s="29"/>
      <c r="X479" s="29"/>
      <c r="Y479" s="29"/>
      <c r="Z479" s="29"/>
      <c r="AA479" s="29"/>
      <c r="AB479" s="29"/>
      <c r="AC479" s="29"/>
      <c r="AD479" s="29"/>
    </row>
    <row r="480" spans="1:30">
      <c r="A480" s="42"/>
      <c r="B480" s="29"/>
      <c r="Q480" s="29"/>
      <c r="R480" s="29"/>
      <c r="S480" s="29"/>
      <c r="T480" s="29"/>
      <c r="U480" s="29"/>
      <c r="V480" s="29"/>
      <c r="W480" s="29"/>
      <c r="X480" s="29"/>
      <c r="Y480" s="29"/>
      <c r="Z480" s="29"/>
      <c r="AA480" s="29"/>
      <c r="AB480" s="29"/>
      <c r="AC480" s="29"/>
      <c r="AD480" s="29"/>
    </row>
    <row r="481" spans="1:30">
      <c r="A481" s="42"/>
      <c r="B481" s="29"/>
      <c r="Q481" s="29"/>
      <c r="R481" s="29"/>
      <c r="S481" s="29"/>
      <c r="T481" s="29"/>
      <c r="U481" s="29"/>
      <c r="V481" s="29"/>
      <c r="W481" s="29"/>
      <c r="X481" s="29"/>
      <c r="Y481" s="29"/>
      <c r="Z481" s="29"/>
      <c r="AA481" s="29"/>
      <c r="AB481" s="29"/>
      <c r="AC481" s="29"/>
      <c r="AD481" s="29"/>
    </row>
    <row r="482" spans="1:30">
      <c r="A482" s="42"/>
      <c r="B482" s="29"/>
      <c r="Q482" s="29"/>
      <c r="R482" s="29"/>
      <c r="S482" s="29"/>
      <c r="T482" s="29"/>
      <c r="U482" s="29"/>
      <c r="V482" s="29"/>
      <c r="W482" s="29"/>
      <c r="X482" s="29"/>
      <c r="Y482" s="29"/>
      <c r="Z482" s="29"/>
      <c r="AA482" s="29"/>
      <c r="AB482" s="29"/>
      <c r="AC482" s="29"/>
      <c r="AD482" s="29"/>
    </row>
    <row r="483" spans="1:30">
      <c r="A483" s="42"/>
      <c r="B483" s="29"/>
      <c r="Q483" s="29"/>
      <c r="R483" s="29"/>
      <c r="S483" s="29"/>
      <c r="T483" s="29"/>
      <c r="U483" s="29"/>
      <c r="V483" s="29"/>
      <c r="W483" s="29"/>
      <c r="X483" s="29"/>
      <c r="Y483" s="29"/>
      <c r="Z483" s="29"/>
      <c r="AA483" s="29"/>
      <c r="AB483" s="29"/>
      <c r="AC483" s="29"/>
      <c r="AD483" s="29"/>
    </row>
    <row r="484" spans="1:30">
      <c r="A484" s="42"/>
      <c r="B484" s="29"/>
      <c r="Q484" s="29"/>
      <c r="R484" s="29"/>
      <c r="S484" s="29"/>
      <c r="T484" s="29"/>
      <c r="U484" s="29"/>
      <c r="V484" s="29"/>
      <c r="W484" s="29"/>
      <c r="X484" s="29"/>
      <c r="Y484" s="29"/>
      <c r="Z484" s="29"/>
      <c r="AA484" s="29"/>
      <c r="AB484" s="29"/>
      <c r="AC484" s="29"/>
      <c r="AD484" s="29"/>
    </row>
    <row r="485" spans="1:30">
      <c r="A485" s="42"/>
      <c r="B485" s="29"/>
      <c r="Q485" s="29"/>
      <c r="R485" s="29"/>
      <c r="S485" s="29"/>
      <c r="T485" s="29"/>
      <c r="U485" s="29"/>
      <c r="V485" s="29"/>
      <c r="W485" s="29"/>
      <c r="X485" s="29"/>
      <c r="Y485" s="29"/>
      <c r="Z485" s="29"/>
      <c r="AA485" s="29"/>
      <c r="AB485" s="29"/>
      <c r="AC485" s="29"/>
      <c r="AD485" s="29"/>
    </row>
    <row r="486" spans="1:30">
      <c r="A486" s="42"/>
      <c r="B486" s="29"/>
      <c r="Q486" s="29"/>
      <c r="R486" s="29"/>
      <c r="S486" s="29"/>
      <c r="T486" s="29"/>
      <c r="U486" s="29"/>
      <c r="V486" s="29"/>
      <c r="W486" s="29"/>
      <c r="X486" s="29"/>
      <c r="Y486" s="29"/>
      <c r="Z486" s="29"/>
      <c r="AA486" s="29"/>
      <c r="AB486" s="29"/>
      <c r="AC486" s="29"/>
      <c r="AD486" s="29"/>
    </row>
    <row r="487" spans="1:30">
      <c r="A487" s="42"/>
      <c r="B487" s="29"/>
      <c r="Q487" s="29"/>
      <c r="R487" s="29"/>
      <c r="S487" s="29"/>
      <c r="T487" s="29"/>
      <c r="U487" s="29"/>
      <c r="V487" s="29"/>
      <c r="W487" s="29"/>
      <c r="X487" s="29"/>
      <c r="Y487" s="29"/>
      <c r="Z487" s="29"/>
      <c r="AA487" s="29"/>
      <c r="AB487" s="29"/>
      <c r="AC487" s="29"/>
      <c r="AD487" s="29"/>
    </row>
    <row r="488" spans="1:30">
      <c r="A488" s="42"/>
      <c r="B488" s="29"/>
      <c r="Q488" s="29"/>
      <c r="R488" s="29"/>
      <c r="S488" s="29"/>
      <c r="T488" s="29"/>
      <c r="U488" s="29"/>
      <c r="V488" s="29"/>
      <c r="W488" s="29"/>
      <c r="X488" s="29"/>
      <c r="Y488" s="29"/>
      <c r="Z488" s="29"/>
      <c r="AA488" s="29"/>
      <c r="AB488" s="29"/>
      <c r="AC488" s="29"/>
      <c r="AD488" s="29"/>
    </row>
    <row r="489" spans="1:30">
      <c r="A489" s="42"/>
      <c r="B489" s="29"/>
      <c r="Q489" s="29"/>
      <c r="R489" s="29"/>
      <c r="S489" s="29"/>
      <c r="T489" s="29"/>
      <c r="U489" s="29"/>
      <c r="V489" s="29"/>
      <c r="W489" s="29"/>
      <c r="X489" s="29"/>
      <c r="Y489" s="29"/>
      <c r="Z489" s="29"/>
      <c r="AA489" s="29"/>
      <c r="AB489" s="29"/>
      <c r="AC489" s="29"/>
      <c r="AD489" s="29"/>
    </row>
    <row r="490" spans="1:30">
      <c r="A490" s="42"/>
      <c r="B490" s="29"/>
      <c r="Q490" s="29"/>
      <c r="R490" s="29"/>
      <c r="S490" s="29"/>
      <c r="T490" s="29"/>
      <c r="U490" s="29"/>
      <c r="V490" s="29"/>
      <c r="W490" s="29"/>
      <c r="X490" s="29"/>
      <c r="Y490" s="29"/>
      <c r="Z490" s="29"/>
      <c r="AA490" s="29"/>
      <c r="AB490" s="29"/>
      <c r="AC490" s="29"/>
      <c r="AD490" s="29"/>
    </row>
    <row r="491" spans="1:30">
      <c r="A491" s="42"/>
      <c r="B491" s="29"/>
      <c r="Q491" s="29"/>
      <c r="R491" s="29"/>
      <c r="S491" s="29"/>
      <c r="T491" s="29"/>
      <c r="U491" s="29"/>
      <c r="V491" s="29"/>
      <c r="W491" s="29"/>
      <c r="X491" s="29"/>
      <c r="Y491" s="29"/>
      <c r="Z491" s="29"/>
      <c r="AA491" s="29"/>
      <c r="AB491" s="29"/>
      <c r="AC491" s="29"/>
      <c r="AD491" s="29"/>
    </row>
    <row r="492" spans="1:30">
      <c r="A492" s="42"/>
      <c r="B492" s="29"/>
      <c r="Q492" s="29"/>
      <c r="R492" s="29"/>
      <c r="S492" s="29"/>
      <c r="T492" s="29"/>
      <c r="U492" s="29"/>
      <c r="V492" s="29"/>
      <c r="W492" s="29"/>
      <c r="X492" s="29"/>
      <c r="Y492" s="29"/>
      <c r="Z492" s="29"/>
      <c r="AA492" s="29"/>
      <c r="AB492" s="29"/>
      <c r="AC492" s="29"/>
      <c r="AD492" s="29"/>
    </row>
    <row r="493" spans="1:30">
      <c r="A493" s="42"/>
      <c r="B493" s="29"/>
      <c r="Q493" s="29"/>
      <c r="R493" s="29"/>
      <c r="S493" s="29"/>
      <c r="T493" s="29"/>
      <c r="U493" s="29"/>
      <c r="V493" s="29"/>
      <c r="W493" s="29"/>
      <c r="X493" s="29"/>
      <c r="Y493" s="29"/>
      <c r="Z493" s="29"/>
      <c r="AA493" s="29"/>
      <c r="AB493" s="29"/>
      <c r="AC493" s="29"/>
      <c r="AD493" s="29"/>
    </row>
    <row r="494" spans="1:30">
      <c r="A494" s="42"/>
      <c r="B494" s="29"/>
      <c r="Q494" s="29"/>
      <c r="R494" s="29"/>
      <c r="S494" s="29"/>
      <c r="T494" s="29"/>
      <c r="U494" s="29"/>
      <c r="V494" s="29"/>
      <c r="W494" s="29"/>
      <c r="X494" s="29"/>
      <c r="Y494" s="29"/>
      <c r="Z494" s="29"/>
      <c r="AA494" s="29"/>
      <c r="AB494" s="29"/>
      <c r="AC494" s="29"/>
      <c r="AD494" s="29"/>
    </row>
    <row r="495" spans="1:30">
      <c r="A495" s="42"/>
      <c r="B495" s="29"/>
      <c r="Q495" s="29"/>
      <c r="R495" s="29"/>
      <c r="S495" s="29"/>
      <c r="T495" s="29"/>
      <c r="U495" s="29"/>
      <c r="V495" s="29"/>
      <c r="W495" s="29"/>
      <c r="X495" s="29"/>
      <c r="Y495" s="29"/>
      <c r="Z495" s="29"/>
      <c r="AA495" s="29"/>
      <c r="AB495" s="29"/>
      <c r="AC495" s="29"/>
      <c r="AD495" s="29"/>
    </row>
    <row r="496" spans="1:30">
      <c r="A496" s="42"/>
      <c r="B496" s="29"/>
      <c r="Q496" s="29"/>
      <c r="R496" s="29"/>
      <c r="S496" s="29"/>
      <c r="T496" s="29"/>
      <c r="U496" s="29"/>
      <c r="V496" s="29"/>
      <c r="W496" s="29"/>
      <c r="X496" s="29"/>
      <c r="Y496" s="29"/>
      <c r="Z496" s="29"/>
      <c r="AA496" s="29"/>
      <c r="AB496" s="29"/>
      <c r="AC496" s="29"/>
      <c r="AD496" s="29"/>
    </row>
    <row r="497" spans="1:30">
      <c r="A497" s="42"/>
      <c r="B497" s="29"/>
      <c r="Q497" s="29"/>
      <c r="R497" s="29"/>
      <c r="S497" s="29"/>
      <c r="T497" s="29"/>
      <c r="U497" s="29"/>
      <c r="V497" s="29"/>
      <c r="W497" s="29"/>
      <c r="X497" s="29"/>
      <c r="Y497" s="29"/>
      <c r="Z497" s="29"/>
      <c r="AA497" s="29"/>
      <c r="AB497" s="29"/>
      <c r="AC497" s="29"/>
      <c r="AD497" s="29"/>
    </row>
    <row r="498" spans="1:30">
      <c r="A498" s="42"/>
      <c r="B498" s="29"/>
      <c r="Q498" s="29"/>
      <c r="R498" s="29"/>
      <c r="S498" s="29"/>
      <c r="T498" s="29"/>
      <c r="U498" s="29"/>
      <c r="V498" s="29"/>
      <c r="W498" s="29"/>
      <c r="X498" s="29"/>
      <c r="Y498" s="29"/>
      <c r="Z498" s="29"/>
      <c r="AA498" s="29"/>
      <c r="AB498" s="29"/>
      <c r="AC498" s="29"/>
      <c r="AD498" s="29"/>
    </row>
    <row r="499" spans="1:30">
      <c r="A499" s="42"/>
      <c r="B499" s="29"/>
      <c r="Q499" s="29"/>
      <c r="R499" s="29"/>
      <c r="S499" s="29"/>
      <c r="T499" s="29"/>
      <c r="U499" s="29"/>
      <c r="V499" s="29"/>
      <c r="W499" s="29"/>
      <c r="X499" s="29"/>
      <c r="Y499" s="29"/>
      <c r="Z499" s="29"/>
      <c r="AA499" s="29"/>
      <c r="AB499" s="29"/>
      <c r="AC499" s="29"/>
      <c r="AD499" s="29"/>
    </row>
    <row r="500" spans="1:30">
      <c r="A500" s="42"/>
      <c r="B500" s="29"/>
      <c r="Q500" s="29"/>
      <c r="R500" s="29"/>
      <c r="S500" s="29"/>
      <c r="T500" s="29"/>
      <c r="U500" s="29"/>
      <c r="V500" s="29"/>
      <c r="W500" s="29"/>
      <c r="X500" s="29"/>
      <c r="Y500" s="29"/>
      <c r="Z500" s="29"/>
      <c r="AA500" s="29"/>
      <c r="AB500" s="29"/>
      <c r="AC500" s="29"/>
      <c r="AD500" s="29"/>
    </row>
    <row r="501" spans="1:30">
      <c r="A501" s="42"/>
      <c r="B501" s="29"/>
      <c r="Q501" s="29"/>
      <c r="R501" s="29"/>
      <c r="S501" s="29"/>
      <c r="T501" s="29"/>
      <c r="U501" s="29"/>
      <c r="V501" s="29"/>
      <c r="W501" s="29"/>
      <c r="X501" s="29"/>
      <c r="Y501" s="29"/>
      <c r="Z501" s="29"/>
      <c r="AA501" s="29"/>
      <c r="AB501" s="29"/>
      <c r="AC501" s="29"/>
      <c r="AD501" s="29"/>
    </row>
    <row r="502" spans="1:30">
      <c r="A502" s="42"/>
      <c r="B502" s="29"/>
      <c r="Q502" s="29"/>
      <c r="R502" s="29"/>
      <c r="S502" s="29"/>
      <c r="T502" s="29"/>
      <c r="U502" s="29"/>
      <c r="V502" s="29"/>
      <c r="W502" s="29"/>
      <c r="X502" s="29"/>
      <c r="Y502" s="29"/>
      <c r="Z502" s="29"/>
      <c r="AA502" s="29"/>
      <c r="AB502" s="29"/>
      <c r="AC502" s="29"/>
      <c r="AD502" s="29"/>
    </row>
    <row r="503" spans="1:30">
      <c r="A503" s="42"/>
      <c r="B503" s="29"/>
      <c r="Q503" s="29"/>
      <c r="R503" s="29"/>
      <c r="S503" s="29"/>
      <c r="T503" s="29"/>
      <c r="U503" s="29"/>
      <c r="V503" s="29"/>
      <c r="W503" s="29"/>
      <c r="X503" s="29"/>
      <c r="Y503" s="29"/>
      <c r="Z503" s="29"/>
      <c r="AA503" s="29"/>
      <c r="AB503" s="29"/>
      <c r="AC503" s="29"/>
      <c r="AD503" s="29"/>
    </row>
    <row r="504" spans="1:30">
      <c r="A504" s="42"/>
      <c r="B504" s="29"/>
      <c r="Q504" s="29"/>
      <c r="R504" s="29"/>
      <c r="S504" s="29"/>
      <c r="T504" s="29"/>
      <c r="U504" s="29"/>
      <c r="V504" s="29"/>
      <c r="W504" s="29"/>
      <c r="X504" s="29"/>
      <c r="Y504" s="29"/>
      <c r="Z504" s="29"/>
      <c r="AA504" s="29"/>
      <c r="AB504" s="29"/>
      <c r="AC504" s="29"/>
      <c r="AD504" s="29"/>
    </row>
    <row r="505" spans="1:30">
      <c r="A505" s="42"/>
      <c r="B505" s="29"/>
      <c r="Q505" s="29"/>
      <c r="R505" s="29"/>
      <c r="S505" s="29"/>
      <c r="T505" s="29"/>
      <c r="U505" s="29"/>
      <c r="V505" s="29"/>
      <c r="W505" s="29"/>
      <c r="X505" s="29"/>
      <c r="Y505" s="29"/>
      <c r="Z505" s="29"/>
      <c r="AA505" s="29"/>
      <c r="AB505" s="29"/>
      <c r="AC505" s="29"/>
      <c r="AD505" s="29"/>
    </row>
    <row r="506" spans="1:30">
      <c r="A506" s="42"/>
      <c r="B506" s="29"/>
      <c r="Q506" s="29"/>
      <c r="R506" s="29"/>
      <c r="S506" s="29"/>
      <c r="T506" s="29"/>
      <c r="U506" s="29"/>
      <c r="V506" s="29"/>
      <c r="W506" s="29"/>
      <c r="X506" s="29"/>
      <c r="Y506" s="29"/>
      <c r="Z506" s="29"/>
      <c r="AA506" s="29"/>
      <c r="AB506" s="29"/>
      <c r="AC506" s="29"/>
      <c r="AD506" s="29"/>
    </row>
    <row r="507" spans="1:30">
      <c r="A507" s="42"/>
      <c r="B507" s="29"/>
      <c r="Q507" s="29"/>
      <c r="R507" s="29"/>
      <c r="S507" s="29"/>
      <c r="T507" s="29"/>
      <c r="U507" s="29"/>
      <c r="V507" s="29"/>
      <c r="W507" s="29"/>
      <c r="X507" s="29"/>
      <c r="Y507" s="29"/>
      <c r="Z507" s="29"/>
      <c r="AA507" s="29"/>
      <c r="AB507" s="29"/>
      <c r="AC507" s="29"/>
      <c r="AD507" s="29"/>
    </row>
    <row r="508" spans="1:30">
      <c r="A508" s="42"/>
      <c r="B508" s="29"/>
      <c r="Q508" s="29"/>
      <c r="R508" s="29"/>
      <c r="S508" s="29"/>
      <c r="T508" s="29"/>
      <c r="U508" s="29"/>
      <c r="V508" s="29"/>
      <c r="W508" s="29"/>
      <c r="X508" s="29"/>
      <c r="Y508" s="29"/>
      <c r="Z508" s="29"/>
      <c r="AA508" s="29"/>
      <c r="AB508" s="29"/>
      <c r="AC508" s="29"/>
      <c r="AD508" s="29"/>
    </row>
    <row r="509" spans="1:30">
      <c r="A509" s="42"/>
      <c r="B509" s="29"/>
      <c r="Q509" s="29"/>
      <c r="R509" s="29"/>
      <c r="S509" s="29"/>
      <c r="T509" s="29"/>
      <c r="U509" s="29"/>
      <c r="V509" s="29"/>
      <c r="W509" s="29"/>
      <c r="X509" s="29"/>
      <c r="Y509" s="29"/>
      <c r="Z509" s="29"/>
      <c r="AA509" s="29"/>
      <c r="AB509" s="29"/>
      <c r="AC509" s="29"/>
      <c r="AD509" s="29"/>
    </row>
    <row r="510" spans="1:30">
      <c r="A510" s="42"/>
      <c r="B510" s="29"/>
      <c r="Q510" s="29"/>
      <c r="R510" s="29"/>
      <c r="S510" s="29"/>
      <c r="T510" s="29"/>
      <c r="U510" s="29"/>
      <c r="V510" s="29"/>
      <c r="W510" s="29"/>
      <c r="X510" s="29"/>
      <c r="Y510" s="29"/>
      <c r="Z510" s="29"/>
      <c r="AA510" s="29"/>
      <c r="AB510" s="29"/>
      <c r="AC510" s="29"/>
      <c r="AD510" s="29"/>
    </row>
    <row r="511" spans="1:30">
      <c r="A511" s="42"/>
      <c r="B511" s="29"/>
      <c r="Q511" s="29"/>
      <c r="R511" s="29"/>
      <c r="S511" s="29"/>
      <c r="T511" s="29"/>
      <c r="U511" s="29"/>
      <c r="V511" s="29"/>
      <c r="W511" s="29"/>
      <c r="X511" s="29"/>
      <c r="Y511" s="29"/>
      <c r="Z511" s="29"/>
      <c r="AA511" s="29"/>
      <c r="AB511" s="29"/>
      <c r="AC511" s="29"/>
      <c r="AD511" s="29"/>
    </row>
    <row r="512" spans="1:30">
      <c r="A512" s="42"/>
      <c r="B512" s="29"/>
      <c r="Q512" s="29"/>
      <c r="R512" s="29"/>
      <c r="S512" s="29"/>
      <c r="T512" s="29"/>
      <c r="U512" s="29"/>
      <c r="V512" s="29"/>
      <c r="W512" s="29"/>
      <c r="X512" s="29"/>
      <c r="Y512" s="29"/>
      <c r="Z512" s="29"/>
      <c r="AA512" s="29"/>
      <c r="AB512" s="29"/>
      <c r="AC512" s="29"/>
      <c r="AD512" s="29"/>
    </row>
    <row r="513" spans="1:30">
      <c r="A513" s="42"/>
      <c r="B513" s="29"/>
      <c r="Q513" s="29"/>
      <c r="R513" s="29"/>
      <c r="S513" s="29"/>
      <c r="T513" s="29"/>
      <c r="U513" s="29"/>
      <c r="V513" s="29"/>
      <c r="W513" s="29"/>
      <c r="X513" s="29"/>
      <c r="Y513" s="29"/>
      <c r="Z513" s="29"/>
      <c r="AA513" s="29"/>
      <c r="AB513" s="29"/>
      <c r="AC513" s="29"/>
      <c r="AD513" s="29"/>
    </row>
    <row r="514" spans="1:30">
      <c r="A514" s="42"/>
      <c r="B514" s="29"/>
      <c r="Q514" s="29"/>
      <c r="R514" s="29"/>
      <c r="S514" s="29"/>
      <c r="T514" s="29"/>
      <c r="U514" s="29"/>
      <c r="V514" s="29"/>
      <c r="W514" s="29"/>
      <c r="X514" s="29"/>
      <c r="Y514" s="29"/>
      <c r="Z514" s="29"/>
      <c r="AA514" s="29"/>
      <c r="AB514" s="29"/>
      <c r="AC514" s="29"/>
      <c r="AD514" s="29"/>
    </row>
    <row r="515" spans="1:30">
      <c r="A515" s="42"/>
      <c r="B515" s="29"/>
      <c r="Q515" s="29"/>
      <c r="R515" s="29"/>
      <c r="S515" s="29"/>
      <c r="T515" s="29"/>
      <c r="U515" s="29"/>
      <c r="V515" s="29"/>
      <c r="W515" s="29"/>
      <c r="X515" s="29"/>
      <c r="Y515" s="29"/>
      <c r="Z515" s="29"/>
      <c r="AA515" s="29"/>
      <c r="AB515" s="29"/>
      <c r="AC515" s="29"/>
      <c r="AD515" s="29"/>
    </row>
    <row r="516" spans="1:30">
      <c r="A516" s="42"/>
      <c r="B516" s="29"/>
      <c r="Q516" s="29"/>
      <c r="R516" s="29"/>
      <c r="S516" s="29"/>
      <c r="T516" s="29"/>
      <c r="U516" s="29"/>
      <c r="V516" s="29"/>
      <c r="W516" s="29"/>
      <c r="X516" s="29"/>
      <c r="Y516" s="29"/>
      <c r="Z516" s="29"/>
      <c r="AA516" s="29"/>
      <c r="AB516" s="29"/>
      <c r="AC516" s="29"/>
      <c r="AD516" s="29"/>
    </row>
    <row r="517" spans="1:30">
      <c r="A517" s="42"/>
      <c r="B517" s="29"/>
      <c r="Q517" s="29"/>
      <c r="R517" s="29"/>
      <c r="S517" s="29"/>
      <c r="T517" s="29"/>
      <c r="U517" s="29"/>
      <c r="V517" s="29"/>
      <c r="W517" s="29"/>
      <c r="X517" s="29"/>
      <c r="Y517" s="29"/>
      <c r="Z517" s="29"/>
      <c r="AA517" s="29"/>
      <c r="AB517" s="29"/>
      <c r="AC517" s="29"/>
      <c r="AD517" s="29"/>
    </row>
    <row r="518" spans="1:30">
      <c r="A518" s="42"/>
      <c r="B518" s="29"/>
      <c r="Q518" s="29"/>
      <c r="R518" s="29"/>
      <c r="S518" s="29"/>
      <c r="T518" s="29"/>
      <c r="U518" s="29"/>
      <c r="V518" s="29"/>
      <c r="W518" s="29"/>
      <c r="X518" s="29"/>
      <c r="Y518" s="29"/>
      <c r="Z518" s="29"/>
      <c r="AA518" s="29"/>
      <c r="AB518" s="29"/>
      <c r="AC518" s="29"/>
      <c r="AD518" s="29"/>
    </row>
    <row r="519" spans="1:30">
      <c r="A519" s="42"/>
      <c r="B519" s="29"/>
      <c r="Q519" s="29"/>
      <c r="R519" s="29"/>
      <c r="S519" s="29"/>
      <c r="T519" s="29"/>
      <c r="U519" s="29"/>
      <c r="V519" s="29"/>
      <c r="W519" s="29"/>
      <c r="X519" s="29"/>
      <c r="Y519" s="29"/>
      <c r="Z519" s="29"/>
      <c r="AA519" s="29"/>
      <c r="AB519" s="29"/>
      <c r="AC519" s="29"/>
      <c r="AD519" s="29"/>
    </row>
    <row r="520" spans="1:30">
      <c r="A520" s="42"/>
      <c r="B520" s="29"/>
      <c r="Q520" s="29"/>
      <c r="R520" s="29"/>
      <c r="S520" s="29"/>
      <c r="T520" s="29"/>
      <c r="U520" s="29"/>
      <c r="V520" s="29"/>
      <c r="W520" s="29"/>
      <c r="X520" s="29"/>
      <c r="Y520" s="29"/>
      <c r="Z520" s="29"/>
      <c r="AA520" s="29"/>
      <c r="AB520" s="29"/>
      <c r="AC520" s="29"/>
      <c r="AD520" s="29"/>
    </row>
    <row r="521" spans="1:30">
      <c r="A521" s="42"/>
      <c r="B521" s="29"/>
      <c r="Q521" s="29"/>
      <c r="R521" s="29"/>
      <c r="S521" s="29"/>
      <c r="T521" s="29"/>
      <c r="U521" s="29"/>
      <c r="V521" s="29"/>
      <c r="W521" s="29"/>
      <c r="X521" s="29"/>
      <c r="Y521" s="29"/>
      <c r="Z521" s="29"/>
      <c r="AA521" s="29"/>
      <c r="AB521" s="29"/>
      <c r="AC521" s="29"/>
      <c r="AD521" s="29"/>
    </row>
    <row r="522" spans="1:30">
      <c r="A522" s="42"/>
      <c r="B522" s="29"/>
      <c r="Q522" s="29"/>
      <c r="R522" s="29"/>
      <c r="S522" s="29"/>
      <c r="T522" s="29"/>
      <c r="U522" s="29"/>
      <c r="V522" s="29"/>
      <c r="W522" s="29"/>
      <c r="X522" s="29"/>
      <c r="Y522" s="29"/>
      <c r="Z522" s="29"/>
      <c r="AA522" s="29"/>
      <c r="AB522" s="29"/>
      <c r="AC522" s="29"/>
      <c r="AD522" s="29"/>
    </row>
    <row r="523" spans="1:30">
      <c r="A523" s="42"/>
      <c r="B523" s="29"/>
      <c r="Q523" s="29"/>
      <c r="R523" s="29"/>
      <c r="S523" s="29"/>
      <c r="T523" s="29"/>
      <c r="U523" s="29"/>
      <c r="V523" s="29"/>
      <c r="W523" s="29"/>
      <c r="X523" s="29"/>
      <c r="Y523" s="29"/>
      <c r="Z523" s="29"/>
      <c r="AA523" s="29"/>
      <c r="AB523" s="29"/>
      <c r="AC523" s="29"/>
      <c r="AD523" s="29"/>
    </row>
    <row r="524" spans="1:30">
      <c r="A524" s="42"/>
      <c r="B524" s="29"/>
      <c r="Q524" s="29"/>
      <c r="R524" s="29"/>
      <c r="S524" s="29"/>
      <c r="T524" s="29"/>
      <c r="U524" s="29"/>
      <c r="V524" s="29"/>
      <c r="W524" s="29"/>
      <c r="X524" s="29"/>
      <c r="Y524" s="29"/>
      <c r="Z524" s="29"/>
      <c r="AA524" s="29"/>
      <c r="AB524" s="29"/>
      <c r="AC524" s="29"/>
      <c r="AD524" s="29"/>
    </row>
    <row r="525" spans="1:30">
      <c r="A525" s="42"/>
      <c r="B525" s="29"/>
      <c r="Q525" s="29"/>
      <c r="R525" s="29"/>
      <c r="S525" s="29"/>
      <c r="T525" s="29"/>
      <c r="U525" s="29"/>
      <c r="V525" s="29"/>
      <c r="W525" s="29"/>
      <c r="X525" s="29"/>
      <c r="Y525" s="29"/>
      <c r="Z525" s="29"/>
      <c r="AA525" s="29"/>
      <c r="AB525" s="29"/>
      <c r="AC525" s="29"/>
      <c r="AD525" s="29"/>
    </row>
    <row r="526" spans="1:30">
      <c r="A526" s="42"/>
      <c r="B526" s="29"/>
      <c r="Q526" s="29"/>
      <c r="R526" s="29"/>
      <c r="S526" s="29"/>
      <c r="T526" s="29"/>
      <c r="U526" s="29"/>
      <c r="V526" s="29"/>
      <c r="W526" s="29"/>
      <c r="X526" s="29"/>
      <c r="Y526" s="29"/>
      <c r="Z526" s="29"/>
      <c r="AA526" s="29"/>
      <c r="AB526" s="29"/>
      <c r="AC526" s="29"/>
      <c r="AD526" s="29"/>
    </row>
    <row r="527" spans="1:30">
      <c r="A527" s="42"/>
      <c r="B527" s="29"/>
      <c r="Q527" s="29"/>
      <c r="R527" s="29"/>
      <c r="S527" s="29"/>
      <c r="T527" s="29"/>
      <c r="U527" s="29"/>
      <c r="V527" s="29"/>
      <c r="W527" s="29"/>
      <c r="X527" s="29"/>
      <c r="Y527" s="29"/>
      <c r="Z527" s="29"/>
      <c r="AA527" s="29"/>
      <c r="AB527" s="29"/>
      <c r="AC527" s="29"/>
      <c r="AD527" s="29"/>
    </row>
    <row r="528" spans="1:30">
      <c r="A528" s="42"/>
      <c r="B528" s="29"/>
      <c r="Q528" s="29"/>
      <c r="R528" s="29"/>
      <c r="S528" s="29"/>
      <c r="T528" s="29"/>
      <c r="U528" s="29"/>
      <c r="V528" s="29"/>
      <c r="W528" s="29"/>
      <c r="X528" s="29"/>
      <c r="Y528" s="29"/>
      <c r="Z528" s="29"/>
      <c r="AA528" s="29"/>
      <c r="AB528" s="29"/>
      <c r="AC528" s="29"/>
      <c r="AD528" s="29"/>
    </row>
    <row r="529" spans="1:30">
      <c r="A529" s="42"/>
      <c r="B529" s="29"/>
      <c r="Q529" s="29"/>
      <c r="R529" s="29"/>
      <c r="S529" s="29"/>
      <c r="T529" s="29"/>
      <c r="U529" s="29"/>
      <c r="V529" s="29"/>
      <c r="W529" s="29"/>
      <c r="X529" s="29"/>
      <c r="Y529" s="29"/>
      <c r="Z529" s="29"/>
      <c r="AA529" s="29"/>
      <c r="AB529" s="29"/>
      <c r="AC529" s="29"/>
      <c r="AD529" s="29"/>
    </row>
    <row r="530" spans="1:30">
      <c r="A530" s="42"/>
      <c r="B530" s="29"/>
      <c r="Q530" s="29"/>
      <c r="R530" s="29"/>
      <c r="S530" s="29"/>
      <c r="T530" s="29"/>
      <c r="U530" s="29"/>
      <c r="V530" s="29"/>
      <c r="W530" s="29"/>
      <c r="X530" s="29"/>
      <c r="Y530" s="29"/>
      <c r="Z530" s="29"/>
      <c r="AA530" s="29"/>
      <c r="AB530" s="29"/>
      <c r="AC530" s="29"/>
      <c r="AD530" s="29"/>
    </row>
    <row r="531" spans="1:30">
      <c r="A531" s="42"/>
      <c r="B531" s="29"/>
      <c r="Q531" s="29"/>
      <c r="R531" s="29"/>
      <c r="S531" s="29"/>
      <c r="T531" s="29"/>
      <c r="U531" s="29"/>
      <c r="V531" s="29"/>
      <c r="W531" s="29"/>
      <c r="X531" s="29"/>
      <c r="Y531" s="29"/>
      <c r="Z531" s="29"/>
      <c r="AA531" s="29"/>
      <c r="AB531" s="29"/>
      <c r="AC531" s="29"/>
      <c r="AD531" s="29"/>
    </row>
    <row r="532" spans="1:30">
      <c r="A532" s="42"/>
      <c r="B532" s="29"/>
      <c r="Q532" s="29"/>
      <c r="R532" s="29"/>
      <c r="S532" s="29"/>
      <c r="T532" s="29"/>
      <c r="U532" s="29"/>
      <c r="V532" s="29"/>
      <c r="W532" s="29"/>
      <c r="X532" s="29"/>
      <c r="Y532" s="29"/>
      <c r="Z532" s="29"/>
      <c r="AA532" s="29"/>
      <c r="AB532" s="29"/>
      <c r="AC532" s="29"/>
      <c r="AD532" s="29"/>
    </row>
    <row r="533" spans="1:30">
      <c r="A533" s="42"/>
      <c r="B533" s="29"/>
      <c r="Q533" s="29"/>
      <c r="R533" s="29"/>
      <c r="S533" s="29"/>
      <c r="T533" s="29"/>
      <c r="U533" s="29"/>
      <c r="V533" s="29"/>
      <c r="W533" s="29"/>
      <c r="X533" s="29"/>
      <c r="Y533" s="29"/>
      <c r="Z533" s="29"/>
      <c r="AA533" s="29"/>
      <c r="AB533" s="29"/>
      <c r="AC533" s="29"/>
      <c r="AD533" s="29"/>
    </row>
    <row r="534" spans="1:30">
      <c r="A534" s="42"/>
      <c r="B534" s="29"/>
      <c r="Q534" s="29"/>
      <c r="R534" s="29"/>
      <c r="S534" s="29"/>
      <c r="T534" s="29"/>
      <c r="U534" s="29"/>
      <c r="V534" s="29"/>
      <c r="W534" s="29"/>
      <c r="X534" s="29"/>
      <c r="Y534" s="29"/>
      <c r="Z534" s="29"/>
      <c r="AA534" s="29"/>
      <c r="AB534" s="29"/>
      <c r="AC534" s="29"/>
      <c r="AD534" s="29"/>
    </row>
    <row r="535" spans="1:30">
      <c r="A535" s="42"/>
      <c r="B535" s="29"/>
      <c r="Q535" s="29"/>
      <c r="R535" s="29"/>
      <c r="S535" s="29"/>
      <c r="T535" s="29"/>
      <c r="U535" s="29"/>
      <c r="V535" s="29"/>
      <c r="W535" s="29"/>
      <c r="X535" s="29"/>
      <c r="Y535" s="29"/>
      <c r="Z535" s="29"/>
      <c r="AA535" s="29"/>
      <c r="AB535" s="29"/>
      <c r="AC535" s="29"/>
      <c r="AD535" s="29"/>
    </row>
    <row r="536" spans="1:30">
      <c r="A536" s="42"/>
      <c r="B536" s="29"/>
      <c r="Q536" s="29"/>
      <c r="R536" s="29"/>
      <c r="S536" s="29"/>
      <c r="T536" s="29"/>
      <c r="U536" s="29"/>
      <c r="V536" s="29"/>
      <c r="W536" s="29"/>
      <c r="X536" s="29"/>
      <c r="Y536" s="29"/>
      <c r="Z536" s="29"/>
      <c r="AA536" s="29"/>
      <c r="AB536" s="29"/>
      <c r="AC536" s="29"/>
      <c r="AD536" s="29"/>
    </row>
    <row r="537" spans="1:30">
      <c r="A537" s="42"/>
      <c r="B537" s="29"/>
      <c r="Q537" s="29"/>
      <c r="R537" s="29"/>
      <c r="S537" s="29"/>
      <c r="T537" s="29"/>
      <c r="U537" s="29"/>
      <c r="V537" s="29"/>
      <c r="W537" s="29"/>
      <c r="X537" s="29"/>
      <c r="Y537" s="29"/>
      <c r="Z537" s="29"/>
      <c r="AA537" s="29"/>
      <c r="AB537" s="29"/>
      <c r="AC537" s="29"/>
      <c r="AD537" s="29"/>
    </row>
    <row r="538" spans="1:30">
      <c r="A538" s="42"/>
      <c r="B538" s="29"/>
      <c r="Q538" s="29"/>
      <c r="R538" s="29"/>
      <c r="S538" s="29"/>
      <c r="T538" s="29"/>
      <c r="U538" s="29"/>
      <c r="V538" s="29"/>
      <c r="W538" s="29"/>
      <c r="X538" s="29"/>
      <c r="Y538" s="29"/>
      <c r="Z538" s="29"/>
      <c r="AA538" s="29"/>
      <c r="AB538" s="29"/>
      <c r="AC538" s="29"/>
      <c r="AD538" s="29"/>
    </row>
    <row r="539" spans="1:30">
      <c r="A539" s="42"/>
      <c r="B539" s="29"/>
      <c r="Q539" s="29"/>
      <c r="R539" s="29"/>
      <c r="S539" s="29"/>
      <c r="T539" s="29"/>
      <c r="U539" s="29"/>
      <c r="V539" s="29"/>
      <c r="W539" s="29"/>
      <c r="X539" s="29"/>
      <c r="Y539" s="29"/>
      <c r="Z539" s="29"/>
      <c r="AA539" s="29"/>
      <c r="AB539" s="29"/>
      <c r="AC539" s="29"/>
      <c r="AD539" s="29"/>
    </row>
    <row r="540" spans="1:30">
      <c r="A540" s="42"/>
      <c r="B540" s="29"/>
      <c r="Q540" s="29"/>
      <c r="R540" s="29"/>
      <c r="S540" s="29"/>
      <c r="T540" s="29"/>
      <c r="U540" s="29"/>
      <c r="V540" s="29"/>
      <c r="W540" s="29"/>
      <c r="X540" s="29"/>
      <c r="Y540" s="29"/>
      <c r="Z540" s="29"/>
      <c r="AA540" s="29"/>
      <c r="AB540" s="29"/>
      <c r="AC540" s="29"/>
      <c r="AD540" s="29"/>
    </row>
    <row r="541" spans="1:30">
      <c r="A541" s="42"/>
      <c r="B541" s="29"/>
      <c r="Q541" s="29"/>
      <c r="R541" s="29"/>
      <c r="S541" s="29"/>
      <c r="T541" s="29"/>
      <c r="U541" s="29"/>
      <c r="V541" s="29"/>
      <c r="W541" s="29"/>
      <c r="X541" s="29"/>
      <c r="Y541" s="29"/>
      <c r="Z541" s="29"/>
      <c r="AA541" s="29"/>
      <c r="AB541" s="29"/>
      <c r="AC541" s="29"/>
      <c r="AD541" s="29"/>
    </row>
    <row r="542" spans="1:30">
      <c r="A542" s="42"/>
      <c r="B542" s="29"/>
      <c r="Q542" s="29"/>
      <c r="R542" s="29"/>
      <c r="S542" s="29"/>
      <c r="T542" s="29"/>
      <c r="U542" s="29"/>
      <c r="V542" s="29"/>
      <c r="W542" s="29"/>
      <c r="X542" s="29"/>
      <c r="Y542" s="29"/>
      <c r="Z542" s="29"/>
      <c r="AA542" s="29"/>
      <c r="AB542" s="29"/>
      <c r="AC542" s="29"/>
      <c r="AD542" s="29"/>
    </row>
    <row r="543" spans="1:30">
      <c r="A543" s="42"/>
      <c r="B543" s="29"/>
      <c r="Q543" s="29"/>
      <c r="R543" s="29"/>
      <c r="S543" s="29"/>
      <c r="T543" s="29"/>
      <c r="U543" s="29"/>
      <c r="V543" s="29"/>
      <c r="W543" s="29"/>
      <c r="X543" s="29"/>
      <c r="Y543" s="29"/>
      <c r="Z543" s="29"/>
      <c r="AA543" s="29"/>
      <c r="AB543" s="29"/>
      <c r="AC543" s="29"/>
      <c r="AD543" s="29"/>
    </row>
    <row r="544" spans="1:30">
      <c r="A544" s="42"/>
      <c r="B544" s="29"/>
      <c r="Q544" s="29"/>
      <c r="R544" s="29"/>
      <c r="S544" s="29"/>
      <c r="T544" s="29"/>
      <c r="U544" s="29"/>
      <c r="V544" s="29"/>
      <c r="W544" s="29"/>
      <c r="X544" s="29"/>
      <c r="Y544" s="29"/>
      <c r="Z544" s="29"/>
      <c r="AA544" s="29"/>
      <c r="AB544" s="29"/>
      <c r="AC544" s="29"/>
      <c r="AD544" s="29"/>
    </row>
    <row r="545" spans="1:30">
      <c r="A545" s="42"/>
      <c r="B545" s="29"/>
      <c r="Q545" s="29"/>
      <c r="R545" s="29"/>
      <c r="S545" s="29"/>
      <c r="T545" s="29"/>
      <c r="U545" s="29"/>
      <c r="V545" s="29"/>
      <c r="W545" s="29"/>
      <c r="X545" s="29"/>
      <c r="Y545" s="29"/>
      <c r="Z545" s="29"/>
      <c r="AA545" s="29"/>
      <c r="AB545" s="29"/>
      <c r="AC545" s="29"/>
      <c r="AD545" s="29"/>
    </row>
    <row r="546" spans="1:30">
      <c r="A546" s="42"/>
      <c r="B546" s="29"/>
      <c r="Q546" s="29"/>
      <c r="R546" s="29"/>
      <c r="S546" s="29"/>
      <c r="T546" s="29"/>
      <c r="U546" s="29"/>
      <c r="V546" s="29"/>
      <c r="W546" s="29"/>
      <c r="X546" s="29"/>
      <c r="Y546" s="29"/>
      <c r="Z546" s="29"/>
      <c r="AA546" s="29"/>
      <c r="AB546" s="29"/>
      <c r="AC546" s="29"/>
      <c r="AD546" s="29"/>
    </row>
    <row r="547" spans="1:30">
      <c r="A547" s="42"/>
      <c r="B547" s="29"/>
      <c r="Q547" s="29"/>
      <c r="R547" s="29"/>
      <c r="S547" s="29"/>
      <c r="T547" s="29"/>
      <c r="U547" s="29"/>
      <c r="V547" s="29"/>
      <c r="W547" s="29"/>
      <c r="X547" s="29"/>
      <c r="Y547" s="29"/>
      <c r="Z547" s="29"/>
      <c r="AA547" s="29"/>
      <c r="AB547" s="29"/>
      <c r="AC547" s="29"/>
      <c r="AD547" s="29"/>
    </row>
    <row r="548" spans="1:30">
      <c r="A548" s="42"/>
      <c r="B548" s="29"/>
      <c r="Q548" s="29"/>
      <c r="R548" s="29"/>
      <c r="S548" s="29"/>
      <c r="T548" s="29"/>
      <c r="U548" s="29"/>
      <c r="V548" s="29"/>
      <c r="W548" s="29"/>
      <c r="X548" s="29"/>
      <c r="Y548" s="29"/>
      <c r="Z548" s="29"/>
      <c r="AA548" s="29"/>
      <c r="AB548" s="29"/>
      <c r="AC548" s="29"/>
      <c r="AD548" s="29"/>
    </row>
    <row r="549" spans="1:30">
      <c r="A549" s="42"/>
      <c r="B549" s="29"/>
      <c r="Q549" s="29"/>
      <c r="R549" s="29"/>
      <c r="S549" s="29"/>
      <c r="T549" s="29"/>
      <c r="U549" s="29"/>
      <c r="V549" s="29"/>
      <c r="W549" s="29"/>
      <c r="X549" s="29"/>
      <c r="Y549" s="29"/>
      <c r="Z549" s="29"/>
      <c r="AA549" s="29"/>
      <c r="AB549" s="29"/>
      <c r="AC549" s="29"/>
      <c r="AD549" s="29"/>
    </row>
    <row r="550" spans="1:30">
      <c r="A550" s="42"/>
      <c r="B550" s="29"/>
      <c r="Q550" s="29"/>
      <c r="R550" s="29"/>
      <c r="S550" s="29"/>
      <c r="T550" s="29"/>
      <c r="U550" s="29"/>
      <c r="V550" s="29"/>
      <c r="W550" s="29"/>
      <c r="X550" s="29"/>
      <c r="Y550" s="29"/>
      <c r="Z550" s="29"/>
      <c r="AA550" s="29"/>
      <c r="AB550" s="29"/>
      <c r="AC550" s="29"/>
      <c r="AD550" s="29"/>
    </row>
    <row r="551" spans="1:30">
      <c r="A551" s="42"/>
      <c r="B551" s="29"/>
      <c r="Q551" s="29"/>
      <c r="R551" s="29"/>
      <c r="S551" s="29"/>
      <c r="T551" s="29"/>
      <c r="U551" s="29"/>
      <c r="V551" s="29"/>
      <c r="W551" s="29"/>
      <c r="X551" s="29"/>
      <c r="Y551" s="29"/>
      <c r="Z551" s="29"/>
      <c r="AA551" s="29"/>
      <c r="AB551" s="29"/>
      <c r="AC551" s="29"/>
      <c r="AD551" s="29"/>
    </row>
    <row r="552" spans="1:30">
      <c r="A552" s="42"/>
      <c r="B552" s="29"/>
      <c r="Q552" s="29"/>
      <c r="R552" s="29"/>
      <c r="S552" s="29"/>
      <c r="T552" s="29"/>
      <c r="U552" s="29"/>
      <c r="V552" s="29"/>
      <c r="W552" s="29"/>
      <c r="X552" s="29"/>
      <c r="Y552" s="29"/>
      <c r="Z552" s="29"/>
      <c r="AA552" s="29"/>
      <c r="AB552" s="29"/>
      <c r="AC552" s="29"/>
      <c r="AD552" s="29"/>
    </row>
    <row r="553" spans="1:30">
      <c r="A553" s="42"/>
      <c r="B553" s="29"/>
      <c r="Q553" s="29"/>
      <c r="R553" s="29"/>
      <c r="S553" s="29"/>
      <c r="T553" s="29"/>
      <c r="U553" s="29"/>
      <c r="V553" s="29"/>
      <c r="W553" s="29"/>
      <c r="X553" s="29"/>
      <c r="Y553" s="29"/>
      <c r="Z553" s="29"/>
      <c r="AA553" s="29"/>
      <c r="AB553" s="29"/>
      <c r="AC553" s="29"/>
      <c r="AD553" s="29"/>
    </row>
    <row r="554" spans="1:30">
      <c r="A554" s="42"/>
      <c r="B554" s="29"/>
      <c r="Q554" s="29"/>
      <c r="R554" s="29"/>
      <c r="S554" s="29"/>
      <c r="T554" s="29"/>
      <c r="U554" s="29"/>
      <c r="V554" s="29"/>
      <c r="W554" s="29"/>
      <c r="X554" s="29"/>
      <c r="Y554" s="29"/>
      <c r="Z554" s="29"/>
      <c r="AA554" s="29"/>
      <c r="AB554" s="29"/>
      <c r="AC554" s="29"/>
      <c r="AD554" s="29"/>
    </row>
    <row r="555" spans="1:30">
      <c r="A555" s="42"/>
      <c r="B555" s="29"/>
      <c r="Q555" s="29"/>
      <c r="R555" s="29"/>
      <c r="S555" s="29"/>
      <c r="T555" s="29"/>
      <c r="U555" s="29"/>
      <c r="V555" s="29"/>
      <c r="W555" s="29"/>
      <c r="X555" s="29"/>
      <c r="Y555" s="29"/>
      <c r="Z555" s="29"/>
      <c r="AA555" s="29"/>
      <c r="AB555" s="29"/>
      <c r="AC555" s="29"/>
      <c r="AD555" s="29"/>
    </row>
    <row r="556" spans="1:30">
      <c r="A556" s="42"/>
      <c r="B556" s="29"/>
      <c r="Q556" s="29"/>
      <c r="R556" s="29"/>
      <c r="S556" s="29"/>
      <c r="T556" s="29"/>
      <c r="U556" s="29"/>
      <c r="V556" s="29"/>
      <c r="W556" s="29"/>
      <c r="X556" s="29"/>
      <c r="Y556" s="29"/>
      <c r="Z556" s="29"/>
      <c r="AA556" s="29"/>
      <c r="AB556" s="29"/>
      <c r="AC556" s="29"/>
      <c r="AD556" s="29"/>
    </row>
    <row r="557" spans="1:30">
      <c r="A557" s="42"/>
      <c r="B557" s="29"/>
      <c r="Q557" s="29"/>
      <c r="R557" s="29"/>
      <c r="S557" s="29"/>
      <c r="T557" s="29"/>
      <c r="U557" s="29"/>
      <c r="V557" s="29"/>
      <c r="W557" s="29"/>
      <c r="X557" s="29"/>
      <c r="Y557" s="29"/>
      <c r="Z557" s="29"/>
      <c r="AA557" s="29"/>
      <c r="AB557" s="29"/>
      <c r="AC557" s="29"/>
      <c r="AD557" s="29"/>
    </row>
    <row r="558" spans="1:30">
      <c r="A558" s="42"/>
      <c r="B558" s="29"/>
      <c r="Q558" s="29"/>
      <c r="R558" s="29"/>
      <c r="S558" s="29"/>
      <c r="T558" s="29"/>
      <c r="U558" s="29"/>
      <c r="V558" s="29"/>
      <c r="W558" s="29"/>
      <c r="X558" s="29"/>
      <c r="Y558" s="29"/>
      <c r="Z558" s="29"/>
      <c r="AA558" s="29"/>
      <c r="AB558" s="29"/>
      <c r="AC558" s="29"/>
      <c r="AD558" s="29"/>
    </row>
    <row r="559" spans="1:30">
      <c r="A559" s="42"/>
      <c r="B559" s="29"/>
      <c r="Q559" s="29"/>
      <c r="R559" s="29"/>
      <c r="S559" s="29"/>
      <c r="T559" s="29"/>
      <c r="U559" s="29"/>
      <c r="V559" s="29"/>
      <c r="W559" s="29"/>
      <c r="X559" s="29"/>
      <c r="Y559" s="29"/>
      <c r="Z559" s="29"/>
      <c r="AA559" s="29"/>
      <c r="AB559" s="29"/>
      <c r="AC559" s="29"/>
      <c r="AD559" s="29"/>
    </row>
    <row r="560" spans="1:30">
      <c r="A560" s="42"/>
      <c r="B560" s="29"/>
      <c r="Q560" s="29"/>
      <c r="R560" s="29"/>
      <c r="S560" s="29"/>
      <c r="T560" s="29"/>
      <c r="U560" s="29"/>
      <c r="V560" s="29"/>
      <c r="W560" s="29"/>
      <c r="X560" s="29"/>
      <c r="Y560" s="29"/>
      <c r="Z560" s="29"/>
      <c r="AA560" s="29"/>
      <c r="AB560" s="29"/>
      <c r="AC560" s="29"/>
      <c r="AD560" s="29"/>
    </row>
    <row r="561" spans="1:30">
      <c r="A561" s="42"/>
      <c r="B561" s="29"/>
      <c r="Q561" s="29"/>
      <c r="R561" s="29"/>
      <c r="S561" s="29"/>
      <c r="T561" s="29"/>
      <c r="U561" s="29"/>
      <c r="V561" s="29"/>
      <c r="W561" s="29"/>
      <c r="X561" s="29"/>
      <c r="Y561" s="29"/>
      <c r="Z561" s="29"/>
      <c r="AA561" s="29"/>
      <c r="AB561" s="29"/>
      <c r="AC561" s="29"/>
      <c r="AD561" s="29"/>
    </row>
    <row r="562" spans="1:30">
      <c r="A562" s="42"/>
      <c r="B562" s="29"/>
      <c r="Q562" s="29"/>
      <c r="R562" s="29"/>
      <c r="S562" s="29"/>
      <c r="T562" s="29"/>
      <c r="U562" s="29"/>
      <c r="V562" s="29"/>
      <c r="W562" s="29"/>
      <c r="X562" s="29"/>
      <c r="Y562" s="29"/>
      <c r="Z562" s="29"/>
      <c r="AA562" s="29"/>
      <c r="AB562" s="29"/>
      <c r="AC562" s="29"/>
      <c r="AD562" s="29"/>
    </row>
    <row r="563" spans="1:30">
      <c r="A563" s="42"/>
      <c r="B563" s="29"/>
      <c r="Q563" s="29"/>
      <c r="R563" s="29"/>
      <c r="S563" s="29"/>
      <c r="T563" s="29"/>
      <c r="U563" s="29"/>
      <c r="V563" s="29"/>
      <c r="W563" s="29"/>
      <c r="X563" s="29"/>
      <c r="Y563" s="29"/>
      <c r="Z563" s="29"/>
      <c r="AA563" s="29"/>
      <c r="AB563" s="29"/>
      <c r="AC563" s="29"/>
      <c r="AD563" s="29"/>
    </row>
    <row r="564" spans="1:30">
      <c r="A564" s="42"/>
      <c r="B564" s="29"/>
      <c r="Q564" s="29"/>
      <c r="R564" s="29"/>
      <c r="S564" s="29"/>
      <c r="T564" s="29"/>
      <c r="U564" s="29"/>
      <c r="V564" s="29"/>
      <c r="W564" s="29"/>
      <c r="X564" s="29"/>
      <c r="Y564" s="29"/>
      <c r="Z564" s="29"/>
      <c r="AA564" s="29"/>
      <c r="AB564" s="29"/>
      <c r="AC564" s="29"/>
      <c r="AD564" s="29"/>
    </row>
    <row r="565" spans="1:30">
      <c r="A565" s="42"/>
      <c r="Q565" s="29"/>
      <c r="R565" s="29"/>
      <c r="S565" s="29"/>
      <c r="T565" s="29"/>
      <c r="U565" s="29"/>
      <c r="V565" s="29"/>
      <c r="W565" s="29"/>
      <c r="X565" s="29"/>
      <c r="Y565" s="29"/>
      <c r="Z565" s="29"/>
      <c r="AA565" s="29"/>
      <c r="AB565" s="29"/>
      <c r="AC565" s="29"/>
      <c r="AD565" s="29"/>
    </row>
    <row r="566" spans="1:30">
      <c r="A566" s="42"/>
      <c r="Q566" s="29"/>
      <c r="R566" s="29"/>
      <c r="S566" s="29"/>
      <c r="T566" s="29"/>
      <c r="U566" s="29"/>
      <c r="V566" s="29"/>
      <c r="W566" s="29"/>
      <c r="X566" s="29"/>
      <c r="Y566" s="29"/>
      <c r="Z566" s="29"/>
      <c r="AA566" s="29"/>
      <c r="AB566" s="29"/>
      <c r="AC566" s="29"/>
      <c r="AD566" s="29"/>
    </row>
    <row r="567" spans="1:30">
      <c r="A567" s="42"/>
      <c r="Q567" s="29"/>
      <c r="R567" s="29"/>
      <c r="S567" s="29"/>
      <c r="T567" s="29"/>
      <c r="U567" s="29"/>
      <c r="V567" s="29"/>
      <c r="W567" s="29"/>
      <c r="X567" s="29"/>
      <c r="Y567" s="29"/>
      <c r="Z567" s="29"/>
      <c r="AA567" s="29"/>
      <c r="AB567" s="29"/>
      <c r="AC567" s="29"/>
      <c r="AD567" s="29"/>
    </row>
    <row r="568" spans="1:30">
      <c r="A568" s="42"/>
      <c r="Q568" s="29"/>
      <c r="R568" s="29"/>
      <c r="S568" s="29"/>
      <c r="T568" s="29"/>
      <c r="U568" s="29"/>
      <c r="V568" s="29"/>
      <c r="W568" s="29"/>
      <c r="X568" s="29"/>
      <c r="Y568" s="29"/>
      <c r="Z568" s="29"/>
      <c r="AA568" s="29"/>
      <c r="AB568" s="29"/>
      <c r="AC568" s="29"/>
      <c r="AD568" s="29"/>
    </row>
    <row r="569" spans="1:30">
      <c r="A569" s="42"/>
      <c r="Q569" s="29"/>
      <c r="R569" s="29"/>
      <c r="S569" s="29"/>
      <c r="T569" s="29"/>
      <c r="U569" s="29"/>
      <c r="V569" s="29"/>
      <c r="W569" s="29"/>
      <c r="X569" s="29"/>
      <c r="Y569" s="29"/>
      <c r="Z569" s="29"/>
      <c r="AA569" s="29"/>
      <c r="AB569" s="29"/>
      <c r="AC569" s="29"/>
      <c r="AD569" s="29"/>
    </row>
    <row r="570" spans="1:30">
      <c r="A570" s="42"/>
      <c r="Q570" s="29"/>
      <c r="R570" s="29"/>
      <c r="S570" s="29"/>
      <c r="T570" s="29"/>
      <c r="U570" s="29"/>
      <c r="V570" s="29"/>
      <c r="W570" s="29"/>
      <c r="X570" s="29"/>
      <c r="Y570" s="29"/>
      <c r="Z570" s="29"/>
      <c r="AA570" s="29"/>
      <c r="AB570" s="29"/>
      <c r="AC570" s="29"/>
      <c r="AD570" s="29"/>
    </row>
    <row r="571" spans="1:30">
      <c r="A571" s="42"/>
      <c r="Q571" s="29"/>
      <c r="R571" s="29"/>
      <c r="S571" s="29"/>
      <c r="T571" s="29"/>
      <c r="U571" s="29"/>
      <c r="V571" s="29"/>
      <c r="W571" s="29"/>
      <c r="X571" s="29"/>
      <c r="Y571" s="29"/>
      <c r="Z571" s="29"/>
      <c r="AA571" s="29"/>
      <c r="AB571" s="29"/>
      <c r="AC571" s="29"/>
      <c r="AD571" s="29"/>
    </row>
    <row r="572" spans="1:30">
      <c r="A572" s="42"/>
      <c r="Q572" s="29"/>
      <c r="R572" s="29"/>
      <c r="S572" s="29"/>
      <c r="T572" s="29"/>
      <c r="U572" s="29"/>
      <c r="V572" s="29"/>
      <c r="W572" s="29"/>
      <c r="X572" s="29"/>
      <c r="Y572" s="29"/>
      <c r="Z572" s="29"/>
      <c r="AA572" s="29"/>
      <c r="AB572" s="29"/>
      <c r="AC572" s="29"/>
      <c r="AD572" s="29"/>
    </row>
    <row r="573" spans="1:30">
      <c r="A573" s="42"/>
      <c r="Q573" s="29"/>
      <c r="R573" s="29"/>
      <c r="S573" s="29"/>
      <c r="T573" s="29"/>
      <c r="U573" s="29"/>
      <c r="V573" s="29"/>
      <c r="W573" s="29"/>
      <c r="X573" s="29"/>
      <c r="Y573" s="29"/>
      <c r="Z573" s="29"/>
      <c r="AA573" s="29"/>
      <c r="AB573" s="29"/>
      <c r="AC573" s="29"/>
      <c r="AD573" s="29"/>
    </row>
    <row r="574" spans="1:30">
      <c r="A574" s="42"/>
      <c r="Q574" s="29"/>
      <c r="R574" s="29"/>
      <c r="S574" s="29"/>
      <c r="T574" s="29"/>
      <c r="U574" s="29"/>
      <c r="V574" s="29"/>
      <c r="W574" s="29"/>
      <c r="X574" s="29"/>
      <c r="Y574" s="29"/>
      <c r="Z574" s="29"/>
      <c r="AA574" s="29"/>
      <c r="AB574" s="29"/>
      <c r="AC574" s="29"/>
      <c r="AD574" s="29"/>
    </row>
  </sheetData>
  <mergeCells count="2">
    <mergeCell ref="B5:O5"/>
    <mergeCell ref="B10:O10"/>
  </mergeCells>
  <hyperlinks>
    <hyperlink ref="A1" location="INDICE!A1" display="Indice"/>
  </hyperlinks>
  <printOptions horizontalCentered="1"/>
  <pageMargins left="0.39370078740157483" right="0.39370078740157483" top="0.19685039370078741" bottom="0.19685039370078741" header="0.15748031496062992" footer="0"/>
  <pageSetup paperSize="9" scale="41" orientation="portrait" r:id="rId1"/>
  <headerFooter scaleWithDoc="0">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64"/>
  <sheetViews>
    <sheetView showGridLines="0" view="pageBreakPreview" zoomScale="85" zoomScaleNormal="85"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188" customWidth="1"/>
    <col min="2" max="2" width="58.85546875" style="733" bestFit="1" customWidth="1"/>
    <col min="3" max="14" width="10.7109375" style="733" customWidth="1"/>
    <col min="15" max="15" width="11.5703125" style="733" customWidth="1"/>
    <col min="16" max="16" width="20" style="733" bestFit="1" customWidth="1"/>
    <col min="17" max="17" width="13" style="733" bestFit="1" customWidth="1"/>
    <col min="18" max="18" width="13.140625" style="733" bestFit="1" customWidth="1"/>
    <col min="19" max="19" width="13" style="733" bestFit="1" customWidth="1"/>
    <col min="20" max="20" width="13.140625" style="733" bestFit="1" customWidth="1"/>
    <col min="21" max="21" width="13" style="733" bestFit="1" customWidth="1"/>
    <col min="22" max="22" width="13.140625" style="733" bestFit="1" customWidth="1"/>
    <col min="23" max="23" width="11.7109375" style="733" bestFit="1" customWidth="1"/>
    <col min="24" max="24" width="12.7109375" style="733" bestFit="1" customWidth="1"/>
    <col min="25" max="25" width="12.85546875" style="733" bestFit="1" customWidth="1"/>
    <col min="26" max="26" width="12.7109375" style="733" bestFit="1" customWidth="1"/>
    <col min="27" max="27" width="12.85546875" style="733" bestFit="1" customWidth="1"/>
    <col min="28" max="28" width="13.85546875" style="733" bestFit="1" customWidth="1"/>
    <col min="29" max="16384" width="11.42578125" style="733"/>
  </cols>
  <sheetData>
    <row r="1" spans="1:28" s="29" customFormat="1">
      <c r="A1" s="149" t="s">
        <v>302</v>
      </c>
    </row>
    <row r="2" spans="1:28" s="42" customFormat="1" ht="14.25">
      <c r="B2" s="3" t="s">
        <v>866</v>
      </c>
      <c r="C2" s="30"/>
      <c r="D2" s="30"/>
      <c r="E2" s="30"/>
      <c r="F2" s="30"/>
      <c r="G2" s="30"/>
      <c r="H2" s="30"/>
      <c r="I2" s="30"/>
      <c r="J2" s="30"/>
      <c r="K2" s="30"/>
      <c r="L2" s="29"/>
      <c r="M2" s="29"/>
      <c r="N2" s="29"/>
      <c r="O2" s="29"/>
    </row>
    <row r="3" spans="1:28" s="42" customFormat="1" ht="14.25">
      <c r="B3" s="31" t="s">
        <v>208</v>
      </c>
      <c r="C3" s="30"/>
      <c r="D3" s="30"/>
      <c r="E3" s="30"/>
      <c r="F3" s="30"/>
      <c r="G3" s="30"/>
      <c r="H3" s="30"/>
      <c r="I3" s="30"/>
      <c r="J3" s="30"/>
      <c r="K3" s="30"/>
      <c r="L3" s="29"/>
      <c r="M3" s="32"/>
      <c r="N3" s="29"/>
      <c r="O3" s="29"/>
    </row>
    <row r="4" spans="1:28" s="42" customFormat="1" ht="13.5" thickBot="1">
      <c r="B4" s="28"/>
      <c r="C4" s="28"/>
      <c r="D4" s="28"/>
      <c r="E4" s="28"/>
      <c r="F4" s="28"/>
      <c r="G4" s="28"/>
      <c r="H4" s="28"/>
      <c r="I4" s="28"/>
      <c r="J4" s="28"/>
      <c r="K4" s="28"/>
      <c r="L4" s="28"/>
      <c r="M4" s="28"/>
      <c r="N4" s="28"/>
      <c r="O4" s="28"/>
    </row>
    <row r="5" spans="1:28" s="42" customFormat="1" ht="23.25" customHeight="1" thickBot="1">
      <c r="B5" s="1423" t="s">
        <v>584</v>
      </c>
      <c r="C5" s="1424"/>
      <c r="D5" s="1424"/>
      <c r="E5" s="1424"/>
      <c r="F5" s="1424"/>
      <c r="G5" s="1424"/>
      <c r="H5" s="1424"/>
      <c r="I5" s="1424"/>
      <c r="J5" s="1424"/>
      <c r="K5" s="1424"/>
      <c r="L5" s="1424"/>
      <c r="M5" s="1424"/>
      <c r="N5" s="1424"/>
      <c r="O5" s="1424"/>
    </row>
    <row r="6" spans="1:28" s="42" customFormat="1">
      <c r="B6" s="28"/>
      <c r="C6" s="28"/>
      <c r="D6" s="28"/>
      <c r="E6" s="28"/>
      <c r="F6" s="28"/>
      <c r="G6" s="28"/>
      <c r="H6" s="28"/>
      <c r="I6" s="28"/>
      <c r="J6" s="28"/>
      <c r="K6" s="28"/>
      <c r="L6" s="28"/>
      <c r="M6" s="28"/>
      <c r="N6" s="28"/>
      <c r="O6" s="28"/>
    </row>
    <row r="7" spans="1:28" s="42" customFormat="1" ht="13.5" thickBot="1">
      <c r="B7" s="28" t="s">
        <v>890</v>
      </c>
      <c r="C7" s="28"/>
      <c r="D7" s="28"/>
      <c r="E7" s="28"/>
      <c r="F7" s="28"/>
      <c r="G7" s="28"/>
      <c r="H7" s="28"/>
      <c r="I7" s="28"/>
      <c r="J7" s="28"/>
      <c r="K7" s="28"/>
      <c r="L7" s="117"/>
      <c r="M7" s="117"/>
      <c r="N7" s="117"/>
      <c r="O7" s="734"/>
    </row>
    <row r="8" spans="1:28" s="42" customFormat="1" ht="14.25" thickTop="1" thickBot="1">
      <c r="B8" s="735"/>
      <c r="C8" s="735">
        <v>43101</v>
      </c>
      <c r="D8" s="735">
        <v>43132</v>
      </c>
      <c r="E8" s="735">
        <v>43160</v>
      </c>
      <c r="F8" s="735">
        <v>43191</v>
      </c>
      <c r="G8" s="735">
        <v>43221</v>
      </c>
      <c r="H8" s="735">
        <v>43252</v>
      </c>
      <c r="I8" s="735">
        <v>43282</v>
      </c>
      <c r="J8" s="735">
        <v>43313</v>
      </c>
      <c r="K8" s="735">
        <v>43344</v>
      </c>
      <c r="L8" s="735">
        <v>43374</v>
      </c>
      <c r="M8" s="735">
        <v>43405</v>
      </c>
      <c r="N8" s="735">
        <v>43435</v>
      </c>
      <c r="O8" s="174">
        <v>2018</v>
      </c>
    </row>
    <row r="9" spans="1:28" s="42" customFormat="1" ht="14.25" thickTop="1" thickBot="1">
      <c r="B9" s="28"/>
      <c r="C9" s="765"/>
      <c r="D9" s="765"/>
      <c r="E9" s="765"/>
      <c r="F9" s="765"/>
      <c r="G9" s="765"/>
      <c r="H9" s="765"/>
      <c r="I9" s="765"/>
      <c r="J9" s="765"/>
      <c r="K9" s="765"/>
      <c r="L9" s="765"/>
      <c r="M9" s="765"/>
      <c r="N9" s="765"/>
      <c r="O9" s="765"/>
    </row>
    <row r="10" spans="1:28" s="42" customFormat="1" ht="13.5" thickBot="1">
      <c r="B10" s="1425" t="s">
        <v>725</v>
      </c>
      <c r="C10" s="1426"/>
      <c r="D10" s="1426"/>
      <c r="E10" s="1426"/>
      <c r="F10" s="1428"/>
      <c r="G10" s="1429"/>
      <c r="H10" s="1429"/>
      <c r="I10" s="1429"/>
      <c r="J10" s="1429"/>
      <c r="K10" s="1429"/>
      <c r="L10" s="1429"/>
      <c r="M10" s="1429"/>
      <c r="N10" s="1429"/>
      <c r="O10" s="1430"/>
    </row>
    <row r="11" spans="1:28" s="42" customFormat="1" ht="13.5" thickBot="1">
      <c r="B11" s="28"/>
      <c r="C11" s="766"/>
      <c r="D11" s="766"/>
      <c r="E11" s="766"/>
      <c r="F11" s="766"/>
      <c r="G11" s="766"/>
      <c r="H11" s="766"/>
      <c r="I11" s="766"/>
      <c r="J11" s="766"/>
      <c r="K11" s="766"/>
      <c r="L11" s="766"/>
      <c r="M11" s="766"/>
      <c r="N11" s="766"/>
      <c r="O11" s="766"/>
    </row>
    <row r="12" spans="1:28" s="188" customFormat="1" ht="15" thickBot="1">
      <c r="B12" s="152" t="s">
        <v>94</v>
      </c>
      <c r="C12" s="153">
        <f>+SUM(C13:C14)</f>
        <v>867.58673956163989</v>
      </c>
      <c r="D12" s="153">
        <f t="shared" ref="D12:O12" si="0">+SUM(D13:D14)</f>
        <v>629.78149351310617</v>
      </c>
      <c r="E12" s="153">
        <f t="shared" si="0"/>
        <v>3297.2079023546489</v>
      </c>
      <c r="F12" s="153">
        <f t="shared" si="0"/>
        <v>457.22140285112715</v>
      </c>
      <c r="G12" s="153">
        <f t="shared" si="0"/>
        <v>2065.8867551051908</v>
      </c>
      <c r="H12" s="153">
        <f t="shared" si="0"/>
        <v>1864.8319365478226</v>
      </c>
      <c r="I12" s="153">
        <f t="shared" si="0"/>
        <v>132.84091895707547</v>
      </c>
      <c r="J12" s="153">
        <f t="shared" si="0"/>
        <v>1404.1041818921847</v>
      </c>
      <c r="K12" s="153">
        <f t="shared" si="0"/>
        <v>2199.175000769812</v>
      </c>
      <c r="L12" s="153">
        <f t="shared" si="0"/>
        <v>331.93106350020895</v>
      </c>
      <c r="M12" s="153">
        <f t="shared" si="0"/>
        <v>3541.9304533186009</v>
      </c>
      <c r="N12" s="153">
        <f t="shared" si="0"/>
        <v>213.46511917655536</v>
      </c>
      <c r="O12" s="153">
        <f t="shared" si="0"/>
        <v>17005.962967547974</v>
      </c>
      <c r="P12" s="626"/>
      <c r="Q12" s="626"/>
      <c r="R12" s="626"/>
      <c r="S12" s="626"/>
      <c r="T12" s="626"/>
      <c r="U12" s="626"/>
      <c r="V12" s="626"/>
      <c r="W12" s="626"/>
      <c r="X12" s="626"/>
      <c r="Y12" s="626"/>
      <c r="Z12" s="626"/>
      <c r="AA12" s="626"/>
      <c r="AB12" s="626"/>
    </row>
    <row r="13" spans="1:28" s="42" customFormat="1" ht="13.5">
      <c r="B13" s="154" t="s">
        <v>95</v>
      </c>
      <c r="C13" s="155">
        <v>0</v>
      </c>
      <c r="D13" s="155">
        <v>0</v>
      </c>
      <c r="E13" s="155">
        <v>0</v>
      </c>
      <c r="F13" s="155">
        <v>0</v>
      </c>
      <c r="G13" s="155">
        <v>0</v>
      </c>
      <c r="H13" s="155">
        <v>0</v>
      </c>
      <c r="I13" s="155">
        <v>0</v>
      </c>
      <c r="J13" s="155">
        <v>0</v>
      </c>
      <c r="K13" s="155">
        <v>0</v>
      </c>
      <c r="L13" s="155">
        <v>0</v>
      </c>
      <c r="M13" s="155">
        <v>0</v>
      </c>
      <c r="N13" s="155">
        <v>0</v>
      </c>
      <c r="O13" s="155">
        <f>+SUM(C13:N13)</f>
        <v>0</v>
      </c>
      <c r="P13" s="626"/>
      <c r="Q13" s="626"/>
      <c r="R13" s="626"/>
      <c r="S13" s="626"/>
      <c r="T13" s="626"/>
      <c r="U13" s="626"/>
      <c r="V13" s="626"/>
      <c r="W13" s="626"/>
      <c r="X13" s="626"/>
      <c r="Y13" s="626"/>
      <c r="Z13" s="626"/>
      <c r="AA13" s="626"/>
      <c r="AB13" s="626"/>
    </row>
    <row r="14" spans="1:28" s="42" customFormat="1" ht="13.5">
      <c r="B14" s="154" t="s">
        <v>96</v>
      </c>
      <c r="C14" s="155">
        <v>867.58673956163989</v>
      </c>
      <c r="D14" s="155">
        <v>629.78149351310617</v>
      </c>
      <c r="E14" s="155">
        <v>3297.2079023546489</v>
      </c>
      <c r="F14" s="155">
        <v>457.22140285112715</v>
      </c>
      <c r="G14" s="155">
        <v>2065.8867551051908</v>
      </c>
      <c r="H14" s="155">
        <v>1864.8319365478226</v>
      </c>
      <c r="I14" s="155">
        <v>132.84091895707547</v>
      </c>
      <c r="J14" s="155">
        <v>1404.1041818921847</v>
      </c>
      <c r="K14" s="155">
        <v>2199.175000769812</v>
      </c>
      <c r="L14" s="155">
        <v>331.93106350020895</v>
      </c>
      <c r="M14" s="155">
        <v>3541.9304533186009</v>
      </c>
      <c r="N14" s="155">
        <v>213.46511917655536</v>
      </c>
      <c r="O14" s="155">
        <f>+SUM(C14:N14)</f>
        <v>17005.962967547974</v>
      </c>
      <c r="P14" s="626"/>
      <c r="Q14" s="626"/>
      <c r="R14" s="626"/>
      <c r="S14" s="626"/>
      <c r="T14" s="626"/>
      <c r="U14" s="626"/>
      <c r="V14" s="626"/>
      <c r="W14" s="626"/>
      <c r="X14" s="626"/>
      <c r="Y14" s="626"/>
      <c r="Z14" s="626"/>
      <c r="AA14" s="626"/>
      <c r="AB14" s="626"/>
    </row>
    <row r="15" spans="1:28" s="42" customFormat="1">
      <c r="B15" s="28"/>
      <c r="C15" s="766"/>
      <c r="D15" s="766"/>
      <c r="E15" s="766"/>
      <c r="F15" s="766"/>
      <c r="G15" s="766"/>
      <c r="H15" s="766"/>
      <c r="I15" s="766"/>
      <c r="J15" s="766"/>
      <c r="K15" s="766"/>
      <c r="L15" s="766"/>
      <c r="M15" s="766"/>
      <c r="N15" s="766"/>
      <c r="O15" s="766"/>
      <c r="P15" s="626"/>
      <c r="Q15" s="626"/>
      <c r="R15" s="626"/>
      <c r="S15" s="626"/>
      <c r="T15" s="626"/>
      <c r="U15" s="626"/>
      <c r="V15" s="626"/>
      <c r="W15" s="626"/>
      <c r="X15" s="626"/>
      <c r="Y15" s="626"/>
      <c r="Z15" s="626"/>
      <c r="AA15" s="626"/>
      <c r="AB15" s="626"/>
    </row>
    <row r="16" spans="1:28" s="42" customFormat="1" ht="13.5" thickBot="1">
      <c r="B16" s="28"/>
      <c r="C16" s="766"/>
      <c r="D16" s="766"/>
      <c r="E16" s="766"/>
      <c r="F16" s="766"/>
      <c r="G16" s="766"/>
      <c r="H16" s="766"/>
      <c r="I16" s="766"/>
      <c r="J16" s="766"/>
      <c r="K16" s="766"/>
      <c r="L16" s="766"/>
      <c r="M16" s="766"/>
      <c r="N16" s="766"/>
      <c r="O16" s="766"/>
      <c r="P16" s="626"/>
      <c r="Q16" s="626"/>
      <c r="R16" s="626"/>
      <c r="S16" s="626"/>
      <c r="T16" s="626"/>
      <c r="U16" s="626"/>
      <c r="V16" s="626"/>
      <c r="W16" s="626"/>
      <c r="X16" s="626"/>
      <c r="Y16" s="626"/>
      <c r="Z16" s="626"/>
      <c r="AA16" s="626"/>
      <c r="AB16" s="626"/>
    </row>
    <row r="17" spans="1:32" s="42" customFormat="1" ht="13.5" thickBot="1">
      <c r="B17" s="157" t="s">
        <v>83</v>
      </c>
      <c r="C17" s="739">
        <f t="shared" ref="C17:O17" si="1">+C18+C22+C25+C31+C32+C39</f>
        <v>142.03537158724316</v>
      </c>
      <c r="D17" s="739">
        <f t="shared" si="1"/>
        <v>166.75192583586656</v>
      </c>
      <c r="E17" s="739">
        <f t="shared" si="1"/>
        <v>269.18666588626451</v>
      </c>
      <c r="F17" s="739">
        <f t="shared" si="1"/>
        <v>186.4790995478387</v>
      </c>
      <c r="G17" s="739">
        <f t="shared" si="1"/>
        <v>2060.1253353238767</v>
      </c>
      <c r="H17" s="739">
        <f t="shared" si="1"/>
        <v>382.58731612575974</v>
      </c>
      <c r="I17" s="739">
        <f t="shared" si="1"/>
        <v>127.07949917576153</v>
      </c>
      <c r="J17" s="739">
        <f t="shared" si="1"/>
        <v>112.12687921980304</v>
      </c>
      <c r="K17" s="739">
        <f t="shared" si="1"/>
        <v>275.68025048576544</v>
      </c>
      <c r="L17" s="739">
        <f t="shared" si="1"/>
        <v>184.21559897498014</v>
      </c>
      <c r="M17" s="739">
        <f t="shared" si="1"/>
        <v>161.80935353728708</v>
      </c>
      <c r="N17" s="739">
        <f t="shared" si="1"/>
        <v>207.70369939524142</v>
      </c>
      <c r="O17" s="158">
        <f t="shared" si="1"/>
        <v>4275.780995095688</v>
      </c>
      <c r="P17" s="626"/>
      <c r="Q17" s="626"/>
      <c r="R17" s="626"/>
      <c r="S17" s="626"/>
      <c r="T17" s="626"/>
      <c r="U17" s="626"/>
      <c r="V17" s="626"/>
      <c r="W17" s="626"/>
      <c r="X17" s="626"/>
      <c r="Y17" s="626"/>
      <c r="Z17" s="626"/>
      <c r="AA17" s="626"/>
      <c r="AB17" s="626"/>
      <c r="AC17" s="778"/>
      <c r="AD17" s="778"/>
      <c r="AE17" s="778"/>
      <c r="AF17" s="778"/>
    </row>
    <row r="18" spans="1:32" s="42" customFormat="1">
      <c r="B18" s="753" t="s">
        <v>97</v>
      </c>
      <c r="C18" s="740">
        <f>+SUM(C19:C21)</f>
        <v>100.29644977999999</v>
      </c>
      <c r="D18" s="740">
        <f t="shared" ref="D18:N18" si="2">+SUM(D19:D21)</f>
        <v>118.8012487745</v>
      </c>
      <c r="E18" s="740">
        <f t="shared" si="2"/>
        <v>249.7523183249418</v>
      </c>
      <c r="F18" s="740">
        <f t="shared" si="2"/>
        <v>155.14382498199055</v>
      </c>
      <c r="G18" s="740">
        <f t="shared" si="2"/>
        <v>142.741831254</v>
      </c>
      <c r="H18" s="740">
        <f t="shared" si="2"/>
        <v>177.45268236647621</v>
      </c>
      <c r="I18" s="740">
        <f t="shared" si="2"/>
        <v>100.66569998</v>
      </c>
      <c r="J18" s="740">
        <f t="shared" si="2"/>
        <v>79.801544534499996</v>
      </c>
      <c r="K18" s="740">
        <f t="shared" si="2"/>
        <v>244.88268674969831</v>
      </c>
      <c r="L18" s="740">
        <f t="shared" si="2"/>
        <v>150.10121652899051</v>
      </c>
      <c r="M18" s="740">
        <f t="shared" si="2"/>
        <v>144.07184937400001</v>
      </c>
      <c r="N18" s="740">
        <f t="shared" si="2"/>
        <v>182.97115662547617</v>
      </c>
      <c r="O18" s="740">
        <f>+SUM(C18:N18)</f>
        <v>1846.6825092745735</v>
      </c>
      <c r="P18" s="626"/>
      <c r="Q18" s="626"/>
      <c r="R18" s="626"/>
      <c r="S18" s="626"/>
      <c r="T18" s="626"/>
      <c r="U18" s="626"/>
      <c r="V18" s="626"/>
      <c r="W18" s="626"/>
      <c r="X18" s="626"/>
      <c r="Y18" s="626"/>
      <c r="Z18" s="626"/>
      <c r="AA18" s="626"/>
      <c r="AB18" s="626"/>
      <c r="AC18" s="778"/>
      <c r="AD18" s="778"/>
      <c r="AE18" s="778"/>
      <c r="AF18" s="778"/>
    </row>
    <row r="19" spans="1:32" s="42" customFormat="1">
      <c r="B19" s="754" t="s">
        <v>98</v>
      </c>
      <c r="C19" s="504">
        <v>30.57680148</v>
      </c>
      <c r="D19" s="504">
        <v>40.851337649999991</v>
      </c>
      <c r="E19" s="504">
        <v>103.88704850494177</v>
      </c>
      <c r="F19" s="504">
        <v>115.85881022000002</v>
      </c>
      <c r="G19" s="504">
        <v>21.620289831000001</v>
      </c>
      <c r="H19" s="504">
        <v>40.483646669999999</v>
      </c>
      <c r="I19" s="504">
        <v>30.57680148</v>
      </c>
      <c r="J19" s="504">
        <v>9.50133765</v>
      </c>
      <c r="K19" s="504">
        <v>105.01017692169829</v>
      </c>
      <c r="L19" s="504">
        <v>106.30271562</v>
      </c>
      <c r="M19" s="504">
        <v>21.620289831000001</v>
      </c>
      <c r="N19" s="504">
        <v>43.471516739000002</v>
      </c>
      <c r="O19" s="504">
        <f t="shared" ref="O19:O43" si="3">+SUM(C19:N19)</f>
        <v>669.76077259763997</v>
      </c>
      <c r="P19" s="626"/>
      <c r="Q19" s="626"/>
      <c r="R19" s="626"/>
      <c r="S19" s="626"/>
      <c r="T19" s="626"/>
      <c r="U19" s="626"/>
      <c r="V19" s="626"/>
      <c r="W19" s="626"/>
      <c r="X19" s="626"/>
      <c r="Y19" s="626"/>
      <c r="Z19" s="626"/>
      <c r="AA19" s="626"/>
      <c r="AB19" s="626"/>
      <c r="AC19" s="778"/>
      <c r="AD19" s="778"/>
      <c r="AE19" s="778"/>
      <c r="AF19" s="778"/>
    </row>
    <row r="20" spans="1:32" s="42" customFormat="1">
      <c r="B20" s="161" t="s">
        <v>99</v>
      </c>
      <c r="C20" s="516">
        <v>53.034953869999995</v>
      </c>
      <c r="D20" s="516">
        <v>52.101406612000005</v>
      </c>
      <c r="E20" s="516">
        <v>129.85649651</v>
      </c>
      <c r="F20" s="516">
        <v>35.889372244729728</v>
      </c>
      <c r="G20" s="516">
        <v>96.682647979999984</v>
      </c>
      <c r="H20" s="516">
        <v>63.012911617945932</v>
      </c>
      <c r="I20" s="516">
        <v>53.404204069999999</v>
      </c>
      <c r="J20" s="516">
        <v>44.451702372</v>
      </c>
      <c r="K20" s="516">
        <v>123.863736518</v>
      </c>
      <c r="L20" s="516">
        <v>36.215806774729728</v>
      </c>
      <c r="M20" s="516">
        <v>98.01266609999999</v>
      </c>
      <c r="N20" s="516">
        <v>63.012910507945932</v>
      </c>
      <c r="O20" s="516">
        <f t="shared" si="3"/>
        <v>849.53881517735113</v>
      </c>
      <c r="P20" s="626"/>
      <c r="Q20" s="626"/>
      <c r="R20" s="626"/>
      <c r="S20" s="626"/>
      <c r="T20" s="626"/>
      <c r="U20" s="626"/>
      <c r="V20" s="626"/>
      <c r="W20" s="626"/>
      <c r="X20" s="626"/>
      <c r="Y20" s="626"/>
      <c r="Z20" s="626"/>
      <c r="AA20" s="626"/>
      <c r="AB20" s="626"/>
      <c r="AC20" s="778"/>
      <c r="AD20" s="778"/>
      <c r="AE20" s="778"/>
      <c r="AF20" s="778"/>
    </row>
    <row r="21" spans="1:32" s="42" customFormat="1">
      <c r="B21" s="161" t="s">
        <v>100</v>
      </c>
      <c r="C21" s="516">
        <v>16.68469443</v>
      </c>
      <c r="D21" s="516">
        <v>25.848504512499996</v>
      </c>
      <c r="E21" s="516">
        <v>16.008773309999999</v>
      </c>
      <c r="F21" s="516">
        <v>3.3956425172607885</v>
      </c>
      <c r="G21" s="516">
        <v>24.438893443000001</v>
      </c>
      <c r="H21" s="516">
        <v>73.956124078530266</v>
      </c>
      <c r="I21" s="516">
        <v>16.68469443</v>
      </c>
      <c r="J21" s="516">
        <v>25.848504512499996</v>
      </c>
      <c r="K21" s="516">
        <v>16.008773309999999</v>
      </c>
      <c r="L21" s="516">
        <v>7.5826941342607883</v>
      </c>
      <c r="M21" s="516">
        <v>24.438893443000001</v>
      </c>
      <c r="N21" s="516">
        <v>76.486729378530256</v>
      </c>
      <c r="O21" s="516">
        <f t="shared" si="3"/>
        <v>327.3829214995821</v>
      </c>
      <c r="P21" s="626"/>
      <c r="Q21" s="626"/>
      <c r="R21" s="626"/>
      <c r="S21" s="626"/>
      <c r="T21" s="626"/>
      <c r="U21" s="626"/>
      <c r="V21" s="626"/>
      <c r="W21" s="626"/>
      <c r="X21" s="626"/>
      <c r="Y21" s="626"/>
      <c r="Z21" s="626"/>
      <c r="AA21" s="626"/>
      <c r="AB21" s="626"/>
      <c r="AC21" s="778"/>
      <c r="AD21" s="778"/>
      <c r="AE21" s="778"/>
      <c r="AF21" s="778"/>
    </row>
    <row r="22" spans="1:32" s="42" customFormat="1">
      <c r="B22" s="163" t="s">
        <v>101</v>
      </c>
      <c r="C22" s="467">
        <f>+SUM(C23:C24)</f>
        <v>3.0825536359285505E-2</v>
      </c>
      <c r="D22" s="467">
        <f t="shared" ref="D22:N22" si="4">+SUM(D23:D24)</f>
        <v>3.0825536359285505E-2</v>
      </c>
      <c r="E22" s="467">
        <f t="shared" si="4"/>
        <v>3.0825536359285505E-2</v>
      </c>
      <c r="F22" s="467">
        <f t="shared" si="4"/>
        <v>3.0825536359285505E-2</v>
      </c>
      <c r="G22" s="467">
        <f t="shared" si="4"/>
        <v>3.0825536359285505E-2</v>
      </c>
      <c r="H22" s="467">
        <f t="shared" si="4"/>
        <v>188.58821941804999</v>
      </c>
      <c r="I22" s="467">
        <f t="shared" si="4"/>
        <v>3.0825536359285505E-2</v>
      </c>
      <c r="J22" s="467">
        <f t="shared" si="4"/>
        <v>3.0825536359285505E-2</v>
      </c>
      <c r="K22" s="467">
        <f t="shared" si="4"/>
        <v>3.0825536359285505E-2</v>
      </c>
      <c r="L22" s="467">
        <f t="shared" si="4"/>
        <v>3.0825536359285505E-2</v>
      </c>
      <c r="M22" s="467">
        <f t="shared" si="4"/>
        <v>3.0825536359285505E-2</v>
      </c>
      <c r="N22" s="467">
        <f t="shared" si="4"/>
        <v>7.686846115938633</v>
      </c>
      <c r="O22" s="467">
        <f t="shared" si="3"/>
        <v>196.5833208975815</v>
      </c>
      <c r="P22" s="626"/>
      <c r="Q22" s="626"/>
      <c r="R22" s="626"/>
      <c r="S22" s="626"/>
      <c r="T22" s="626"/>
      <c r="U22" s="626"/>
      <c r="V22" s="626"/>
      <c r="W22" s="626"/>
      <c r="X22" s="626"/>
      <c r="Y22" s="626"/>
      <c r="Z22" s="626"/>
      <c r="AA22" s="626"/>
      <c r="AB22" s="626"/>
      <c r="AC22" s="778"/>
      <c r="AD22" s="778"/>
      <c r="AE22" s="778"/>
      <c r="AF22" s="778"/>
    </row>
    <row r="23" spans="1:32" s="42" customFormat="1">
      <c r="B23" s="754" t="s">
        <v>102</v>
      </c>
      <c r="C23" s="504">
        <v>2.949028569998783E-2</v>
      </c>
      <c r="D23" s="504">
        <v>2.949028569998783E-2</v>
      </c>
      <c r="E23" s="504">
        <v>2.949028569998783E-2</v>
      </c>
      <c r="F23" s="504">
        <v>2.949028569998783E-2</v>
      </c>
      <c r="G23" s="504">
        <v>2.949028569998783E-2</v>
      </c>
      <c r="H23" s="504">
        <v>188.58688416739068</v>
      </c>
      <c r="I23" s="504">
        <v>2.949028569998783E-2</v>
      </c>
      <c r="J23" s="504">
        <v>2.949028569998783E-2</v>
      </c>
      <c r="K23" s="504">
        <v>2.949028569998783E-2</v>
      </c>
      <c r="L23" s="504">
        <v>2.949028569998783E-2</v>
      </c>
      <c r="M23" s="504">
        <v>2.949028569998783E-2</v>
      </c>
      <c r="N23" s="504">
        <v>7.6855108652793351</v>
      </c>
      <c r="O23" s="504">
        <f t="shared" si="3"/>
        <v>196.56729788966985</v>
      </c>
      <c r="P23" s="626"/>
      <c r="Q23" s="626"/>
      <c r="R23" s="626"/>
      <c r="S23" s="626"/>
      <c r="T23" s="626"/>
      <c r="U23" s="626"/>
      <c r="V23" s="626"/>
      <c r="W23" s="626"/>
      <c r="X23" s="626"/>
      <c r="Y23" s="626"/>
      <c r="Z23" s="626"/>
      <c r="AA23" s="626"/>
      <c r="AB23" s="626"/>
      <c r="AC23" s="778"/>
      <c r="AD23" s="778"/>
      <c r="AE23" s="778"/>
      <c r="AF23" s="778"/>
    </row>
    <row r="24" spans="1:32" s="42" customFormat="1">
      <c r="B24" s="755" t="s">
        <v>103</v>
      </c>
      <c r="C24" s="517">
        <v>1.3352506592976747E-3</v>
      </c>
      <c r="D24" s="517">
        <v>1.3352506592976747E-3</v>
      </c>
      <c r="E24" s="517">
        <v>1.3352506592976747E-3</v>
      </c>
      <c r="F24" s="517">
        <v>1.3352506592976747E-3</v>
      </c>
      <c r="G24" s="517">
        <v>1.3352506592976747E-3</v>
      </c>
      <c r="H24" s="517">
        <v>1.3352506592976747E-3</v>
      </c>
      <c r="I24" s="517">
        <v>1.3352506592976747E-3</v>
      </c>
      <c r="J24" s="517">
        <v>1.3352506592976747E-3</v>
      </c>
      <c r="K24" s="517">
        <v>1.3352506592976747E-3</v>
      </c>
      <c r="L24" s="517">
        <v>1.3352506592976747E-3</v>
      </c>
      <c r="M24" s="517">
        <v>1.3352506592976747E-3</v>
      </c>
      <c r="N24" s="517">
        <v>1.3352506592976747E-3</v>
      </c>
      <c r="O24" s="504">
        <f t="shared" si="3"/>
        <v>1.6023007911572098E-2</v>
      </c>
      <c r="P24" s="626"/>
      <c r="Q24" s="626"/>
      <c r="R24" s="626"/>
      <c r="S24" s="626"/>
      <c r="T24" s="626"/>
      <c r="U24" s="626"/>
      <c r="V24" s="626"/>
      <c r="W24" s="626"/>
      <c r="X24" s="626"/>
      <c r="Y24" s="626"/>
      <c r="Z24" s="626"/>
      <c r="AA24" s="626"/>
      <c r="AB24" s="626"/>
      <c r="AC24" s="778"/>
      <c r="AD24" s="778"/>
      <c r="AE24" s="778"/>
      <c r="AF24" s="778"/>
    </row>
    <row r="25" spans="1:32" s="42" customFormat="1">
      <c r="B25" s="163" t="s">
        <v>104</v>
      </c>
      <c r="C25" s="467">
        <f>+C26+C27+C29</f>
        <v>15.782760750883863</v>
      </c>
      <c r="D25" s="467">
        <f t="shared" ref="D25:N25" si="5">+D26+D27+D29</f>
        <v>16.741795367866519</v>
      </c>
      <c r="E25" s="467">
        <f t="shared" si="5"/>
        <v>1.0564281316777361E-2</v>
      </c>
      <c r="F25" s="467">
        <f t="shared" si="5"/>
        <v>1.0268879488882471E-2</v>
      </c>
      <c r="G25" s="467">
        <f t="shared" si="5"/>
        <v>0.96942034417006528</v>
      </c>
      <c r="H25" s="467">
        <f t="shared" si="5"/>
        <v>1.0389763531619982E-2</v>
      </c>
      <c r="I25" s="467">
        <f t="shared" si="5"/>
        <v>1.0562989402252383E-2</v>
      </c>
      <c r="J25" s="467">
        <f t="shared" si="5"/>
        <v>0.96948777178196255</v>
      </c>
      <c r="K25" s="467">
        <f t="shared" si="5"/>
        <v>12.178573396061218</v>
      </c>
      <c r="L25" s="467">
        <f t="shared" si="5"/>
        <v>1.0742819630378285E-2</v>
      </c>
      <c r="M25" s="467">
        <f t="shared" si="5"/>
        <v>0.96967352692778985</v>
      </c>
      <c r="N25" s="467">
        <f t="shared" si="5"/>
        <v>1.0864646124747329E-2</v>
      </c>
      <c r="O25" s="467">
        <f t="shared" si="3"/>
        <v>47.67510453718608</v>
      </c>
      <c r="P25" s="626"/>
      <c r="Q25" s="626"/>
      <c r="R25" s="626"/>
      <c r="S25" s="626"/>
      <c r="T25" s="626"/>
      <c r="U25" s="626"/>
      <c r="V25" s="626"/>
      <c r="W25" s="626"/>
      <c r="X25" s="626"/>
      <c r="Y25" s="626"/>
      <c r="Z25" s="626"/>
      <c r="AA25" s="626"/>
      <c r="AB25" s="626"/>
      <c r="AC25" s="778"/>
      <c r="AD25" s="778"/>
      <c r="AE25" s="778"/>
      <c r="AF25" s="778"/>
    </row>
    <row r="26" spans="1:32" s="42" customFormat="1">
      <c r="B26" s="754" t="s">
        <v>102</v>
      </c>
      <c r="C26" s="504">
        <v>0</v>
      </c>
      <c r="D26" s="504">
        <v>0</v>
      </c>
      <c r="E26" s="504">
        <v>0</v>
      </c>
      <c r="F26" s="504">
        <v>0</v>
      </c>
      <c r="G26" s="504">
        <v>0</v>
      </c>
      <c r="H26" s="504">
        <v>0</v>
      </c>
      <c r="I26" s="504">
        <v>0</v>
      </c>
      <c r="J26" s="504">
        <v>0</v>
      </c>
      <c r="K26" s="504">
        <v>0</v>
      </c>
      <c r="L26" s="504">
        <v>0</v>
      </c>
      <c r="M26" s="504">
        <v>0</v>
      </c>
      <c r="N26" s="504">
        <v>0</v>
      </c>
      <c r="O26" s="504">
        <f t="shared" si="3"/>
        <v>0</v>
      </c>
      <c r="P26" s="626"/>
      <c r="Q26" s="626"/>
      <c r="R26" s="626"/>
      <c r="S26" s="626"/>
      <c r="T26" s="626"/>
      <c r="U26" s="626"/>
      <c r="V26" s="626"/>
      <c r="W26" s="626"/>
      <c r="X26" s="626"/>
      <c r="Y26" s="626"/>
      <c r="Z26" s="626"/>
      <c r="AA26" s="626"/>
      <c r="AB26" s="626"/>
      <c r="AC26" s="778"/>
      <c r="AD26" s="778"/>
      <c r="AE26" s="778"/>
      <c r="AF26" s="778"/>
    </row>
    <row r="27" spans="1:32" s="42" customFormat="1">
      <c r="B27" s="161" t="s">
        <v>103</v>
      </c>
      <c r="C27" s="516">
        <f>+C28</f>
        <v>15.772671638212769</v>
      </c>
      <c r="D27" s="516">
        <f t="shared" ref="D27:N27" si="6">+D28</f>
        <v>16.731647369749279</v>
      </c>
      <c r="E27" s="516">
        <f t="shared" si="6"/>
        <v>0</v>
      </c>
      <c r="F27" s="516">
        <f t="shared" si="6"/>
        <v>0</v>
      </c>
      <c r="G27" s="516">
        <f t="shared" si="6"/>
        <v>0.95897573153651061</v>
      </c>
      <c r="H27" s="516">
        <f t="shared" si="6"/>
        <v>0</v>
      </c>
      <c r="I27" s="516">
        <f t="shared" si="6"/>
        <v>0</v>
      </c>
      <c r="J27" s="516">
        <f t="shared" si="6"/>
        <v>0.95897573153651061</v>
      </c>
      <c r="K27" s="516">
        <f t="shared" si="6"/>
        <v>0</v>
      </c>
      <c r="L27" s="516">
        <f t="shared" si="6"/>
        <v>0</v>
      </c>
      <c r="M27" s="516">
        <f t="shared" si="6"/>
        <v>0.95897573153651061</v>
      </c>
      <c r="N27" s="516">
        <f t="shared" si="6"/>
        <v>0</v>
      </c>
      <c r="O27" s="516">
        <f t="shared" si="3"/>
        <v>35.381246202571582</v>
      </c>
      <c r="P27" s="626"/>
      <c r="Q27" s="626"/>
      <c r="R27" s="626"/>
      <c r="S27" s="626"/>
      <c r="T27" s="626"/>
      <c r="U27" s="626"/>
      <c r="V27" s="626"/>
      <c r="W27" s="626"/>
      <c r="X27" s="626"/>
      <c r="Y27" s="626"/>
      <c r="Z27" s="626"/>
      <c r="AA27" s="626"/>
      <c r="AB27" s="626"/>
      <c r="AC27" s="778"/>
      <c r="AD27" s="778"/>
      <c r="AE27" s="778"/>
      <c r="AF27" s="778"/>
    </row>
    <row r="28" spans="1:32" s="42" customFormat="1">
      <c r="B28" s="756" t="s">
        <v>140</v>
      </c>
      <c r="C28" s="376">
        <v>15.772671638212769</v>
      </c>
      <c r="D28" s="376">
        <v>16.731647369749279</v>
      </c>
      <c r="E28" s="376">
        <v>0</v>
      </c>
      <c r="F28" s="376">
        <v>0</v>
      </c>
      <c r="G28" s="376">
        <v>0.95897573153651061</v>
      </c>
      <c r="H28" s="376">
        <v>0</v>
      </c>
      <c r="I28" s="376">
        <v>0</v>
      </c>
      <c r="J28" s="376">
        <v>0.95897573153651061</v>
      </c>
      <c r="K28" s="376">
        <v>0</v>
      </c>
      <c r="L28" s="376">
        <v>0</v>
      </c>
      <c r="M28" s="376">
        <v>0.95897573153651061</v>
      </c>
      <c r="N28" s="376">
        <v>0</v>
      </c>
      <c r="O28" s="376">
        <f t="shared" si="3"/>
        <v>35.381246202571582</v>
      </c>
      <c r="P28" s="626"/>
      <c r="Q28" s="626"/>
      <c r="R28" s="626"/>
      <c r="S28" s="626"/>
      <c r="T28" s="626"/>
      <c r="U28" s="626"/>
      <c r="V28" s="626"/>
      <c r="W28" s="626"/>
      <c r="X28" s="626"/>
      <c r="Y28" s="626"/>
      <c r="Z28" s="626"/>
      <c r="AA28" s="626"/>
      <c r="AB28" s="626"/>
      <c r="AC28" s="778"/>
      <c r="AD28" s="778"/>
      <c r="AE28" s="778"/>
      <c r="AF28" s="778"/>
    </row>
    <row r="29" spans="1:32" s="42" customFormat="1">
      <c r="B29" s="161" t="s">
        <v>105</v>
      </c>
      <c r="C29" s="742">
        <f>+C30</f>
        <v>1.0089112671094427E-2</v>
      </c>
      <c r="D29" s="742">
        <f t="shared" ref="D29:N29" si="7">+D30</f>
        <v>1.0147998117239387E-2</v>
      </c>
      <c r="E29" s="742">
        <f t="shared" si="7"/>
        <v>1.0564281316777361E-2</v>
      </c>
      <c r="F29" s="742">
        <f t="shared" si="7"/>
        <v>1.0268879488882471E-2</v>
      </c>
      <c r="G29" s="742">
        <f t="shared" si="7"/>
        <v>1.0444612633554722E-2</v>
      </c>
      <c r="H29" s="742">
        <f t="shared" si="7"/>
        <v>1.0389763531619982E-2</v>
      </c>
      <c r="I29" s="742">
        <f t="shared" si="7"/>
        <v>1.0562989402252383E-2</v>
      </c>
      <c r="J29" s="742">
        <f t="shared" si="7"/>
        <v>1.0512040245451919E-2</v>
      </c>
      <c r="K29" s="742">
        <f t="shared" si="7"/>
        <v>12.178573396061218</v>
      </c>
      <c r="L29" s="742">
        <f t="shared" si="7"/>
        <v>1.0742819630378285E-2</v>
      </c>
      <c r="M29" s="742">
        <f t="shared" si="7"/>
        <v>1.0697795391279238E-2</v>
      </c>
      <c r="N29" s="742">
        <f t="shared" si="7"/>
        <v>1.0864646124747329E-2</v>
      </c>
      <c r="O29" s="742">
        <f t="shared" si="3"/>
        <v>12.293858334614495</v>
      </c>
      <c r="P29" s="626"/>
      <c r="Q29" s="626"/>
      <c r="R29" s="626"/>
      <c r="S29" s="626"/>
      <c r="T29" s="626"/>
      <c r="U29" s="626"/>
      <c r="V29" s="626"/>
      <c r="W29" s="626"/>
      <c r="X29" s="626"/>
      <c r="Y29" s="626"/>
      <c r="Z29" s="626"/>
      <c r="AA29" s="626"/>
      <c r="AB29" s="626"/>
      <c r="AC29" s="778"/>
      <c r="AD29" s="778"/>
      <c r="AE29" s="778"/>
      <c r="AF29" s="778"/>
    </row>
    <row r="30" spans="1:32" s="42" customFormat="1">
      <c r="B30" s="758" t="s">
        <v>141</v>
      </c>
      <c r="C30" s="743">
        <v>1.0089112671094427E-2</v>
      </c>
      <c r="D30" s="743">
        <v>1.0147998117239387E-2</v>
      </c>
      <c r="E30" s="743">
        <v>1.0564281316777361E-2</v>
      </c>
      <c r="F30" s="743">
        <v>1.0268879488882471E-2</v>
      </c>
      <c r="G30" s="743">
        <v>1.0444612633554722E-2</v>
      </c>
      <c r="H30" s="743">
        <v>1.0389763531619982E-2</v>
      </c>
      <c r="I30" s="743">
        <v>1.0562989402252383E-2</v>
      </c>
      <c r="J30" s="743">
        <v>1.0512040245451919E-2</v>
      </c>
      <c r="K30" s="743">
        <v>12.178573396061218</v>
      </c>
      <c r="L30" s="743">
        <v>1.0742819630378285E-2</v>
      </c>
      <c r="M30" s="743">
        <v>1.0697795391279238E-2</v>
      </c>
      <c r="N30" s="743">
        <v>1.0864646124747329E-2</v>
      </c>
      <c r="O30" s="743">
        <f t="shared" si="3"/>
        <v>12.293858334614495</v>
      </c>
      <c r="P30" s="626"/>
      <c r="Q30" s="626"/>
      <c r="R30" s="626"/>
      <c r="S30" s="626"/>
      <c r="T30" s="626"/>
      <c r="U30" s="626"/>
      <c r="V30" s="626"/>
      <c r="W30" s="626"/>
      <c r="X30" s="626"/>
      <c r="Y30" s="626"/>
      <c r="Z30" s="626"/>
      <c r="AA30" s="626"/>
      <c r="AB30" s="626"/>
      <c r="AC30" s="778"/>
      <c r="AD30" s="778"/>
      <c r="AE30" s="778"/>
      <c r="AF30" s="778"/>
    </row>
    <row r="31" spans="1:32" s="28" customFormat="1">
      <c r="A31" s="42"/>
      <c r="B31" s="163" t="s">
        <v>106</v>
      </c>
      <c r="C31" s="467">
        <v>15.733077439999997</v>
      </c>
      <c r="D31" s="467">
        <v>2.2194528371407518</v>
      </c>
      <c r="E31" s="467">
        <v>1.1935906736466357</v>
      </c>
      <c r="F31" s="467">
        <v>18.791135029999996</v>
      </c>
      <c r="G31" s="467">
        <v>1903.5932328193473</v>
      </c>
      <c r="H31" s="467">
        <v>0.55224973770186325</v>
      </c>
      <c r="I31" s="467">
        <v>15.733077439999997</v>
      </c>
      <c r="J31" s="467">
        <v>2.2194530371618066</v>
      </c>
      <c r="K31" s="467">
        <v>1.1935906736466357</v>
      </c>
      <c r="L31" s="467">
        <v>19.618146629999998</v>
      </c>
      <c r="M31" s="467">
        <v>3.3998187800000004</v>
      </c>
      <c r="N31" s="467">
        <v>0.55224973770186325</v>
      </c>
      <c r="O31" s="467">
        <f t="shared" si="3"/>
        <v>1984.799074836347</v>
      </c>
      <c r="P31" s="626"/>
      <c r="Q31" s="626"/>
      <c r="R31" s="626"/>
      <c r="S31" s="626"/>
      <c r="T31" s="626"/>
      <c r="U31" s="626"/>
      <c r="V31" s="626"/>
      <c r="W31" s="626"/>
      <c r="X31" s="626"/>
      <c r="Y31" s="626"/>
      <c r="Z31" s="626"/>
      <c r="AA31" s="626"/>
      <c r="AB31" s="626"/>
      <c r="AC31" s="778"/>
      <c r="AD31" s="778"/>
      <c r="AE31" s="778"/>
      <c r="AF31" s="778"/>
    </row>
    <row r="32" spans="1:32" s="28" customFormat="1">
      <c r="A32" s="42"/>
      <c r="B32" s="163" t="s">
        <v>542</v>
      </c>
      <c r="C32" s="467">
        <f>+C33+C35+C37</f>
        <v>1.4889128</v>
      </c>
      <c r="D32" s="467">
        <f t="shared" ref="D32:N32" si="8">+D33+D35+D37</f>
        <v>15.023529369999999</v>
      </c>
      <c r="E32" s="467">
        <f t="shared" si="8"/>
        <v>0</v>
      </c>
      <c r="F32" s="467">
        <f t="shared" si="8"/>
        <v>0.88623866000000007</v>
      </c>
      <c r="G32" s="467">
        <f t="shared" si="8"/>
        <v>1.1337921499999999</v>
      </c>
      <c r="H32" s="467">
        <f t="shared" si="8"/>
        <v>0</v>
      </c>
      <c r="I32" s="467">
        <f t="shared" si="8"/>
        <v>1.4441210200000001</v>
      </c>
      <c r="J32" s="467">
        <f t="shared" si="8"/>
        <v>14.48374555</v>
      </c>
      <c r="K32" s="467">
        <f t="shared" si="8"/>
        <v>0</v>
      </c>
      <c r="L32" s="467">
        <f t="shared" si="8"/>
        <v>0.85133647000000001</v>
      </c>
      <c r="M32" s="467">
        <f t="shared" si="8"/>
        <v>1.0882521000000001</v>
      </c>
      <c r="N32" s="467">
        <f t="shared" si="8"/>
        <v>0</v>
      </c>
      <c r="O32" s="467">
        <f t="shared" si="3"/>
        <v>36.399928119999998</v>
      </c>
      <c r="P32" s="626"/>
      <c r="Q32" s="626"/>
      <c r="R32" s="626"/>
      <c r="S32" s="626"/>
      <c r="T32" s="626"/>
      <c r="U32" s="626"/>
      <c r="V32" s="626"/>
      <c r="W32" s="626"/>
      <c r="X32" s="626"/>
      <c r="Y32" s="626"/>
      <c r="Z32" s="626"/>
      <c r="AA32" s="626"/>
      <c r="AB32" s="626"/>
      <c r="AC32" s="778"/>
      <c r="AD32" s="778"/>
      <c r="AE32" s="778"/>
      <c r="AF32" s="778"/>
    </row>
    <row r="33" spans="1:32" s="28" customFormat="1">
      <c r="A33" s="42"/>
      <c r="B33" s="772" t="s">
        <v>102</v>
      </c>
      <c r="C33" s="771">
        <f>+C34</f>
        <v>0</v>
      </c>
      <c r="D33" s="771">
        <f t="shared" ref="D33:N33" si="9">+D34</f>
        <v>0</v>
      </c>
      <c r="E33" s="771">
        <f t="shared" si="9"/>
        <v>0</v>
      </c>
      <c r="F33" s="771">
        <f t="shared" si="9"/>
        <v>0</v>
      </c>
      <c r="G33" s="771">
        <f t="shared" si="9"/>
        <v>0</v>
      </c>
      <c r="H33" s="771">
        <f t="shared" si="9"/>
        <v>0</v>
      </c>
      <c r="I33" s="771">
        <f t="shared" si="9"/>
        <v>0</v>
      </c>
      <c r="J33" s="771">
        <f t="shared" si="9"/>
        <v>0</v>
      </c>
      <c r="K33" s="771">
        <f t="shared" si="9"/>
        <v>0</v>
      </c>
      <c r="L33" s="771">
        <f t="shared" si="9"/>
        <v>0</v>
      </c>
      <c r="M33" s="771">
        <f t="shared" si="9"/>
        <v>0</v>
      </c>
      <c r="N33" s="771">
        <f t="shared" si="9"/>
        <v>0</v>
      </c>
      <c r="O33" s="771">
        <f t="shared" si="3"/>
        <v>0</v>
      </c>
      <c r="P33" s="626"/>
      <c r="Q33" s="626"/>
      <c r="R33" s="626"/>
      <c r="S33" s="626"/>
      <c r="T33" s="626"/>
      <c r="U33" s="626"/>
      <c r="V33" s="626"/>
      <c r="W33" s="626"/>
      <c r="X33" s="626"/>
      <c r="Y33" s="626"/>
      <c r="Z33" s="626"/>
      <c r="AA33" s="626"/>
      <c r="AB33" s="626"/>
      <c r="AC33" s="778"/>
      <c r="AD33" s="778"/>
      <c r="AE33" s="778"/>
      <c r="AF33" s="778"/>
    </row>
    <row r="34" spans="1:32" s="28" customFormat="1">
      <c r="A34" s="42"/>
      <c r="B34" s="667" t="s">
        <v>561</v>
      </c>
      <c r="C34" s="668">
        <v>0</v>
      </c>
      <c r="D34" s="668">
        <v>0</v>
      </c>
      <c r="E34" s="668">
        <v>0</v>
      </c>
      <c r="F34" s="668">
        <v>0</v>
      </c>
      <c r="G34" s="668">
        <v>0</v>
      </c>
      <c r="H34" s="668">
        <v>0</v>
      </c>
      <c r="I34" s="668">
        <v>0</v>
      </c>
      <c r="J34" s="668">
        <v>0</v>
      </c>
      <c r="K34" s="668">
        <v>0</v>
      </c>
      <c r="L34" s="668">
        <v>0</v>
      </c>
      <c r="M34" s="668">
        <v>0</v>
      </c>
      <c r="N34" s="668">
        <v>0</v>
      </c>
      <c r="O34" s="668">
        <f t="shared" si="3"/>
        <v>0</v>
      </c>
      <c r="P34" s="626"/>
      <c r="Q34" s="626"/>
      <c r="R34" s="626"/>
      <c r="S34" s="626"/>
      <c r="T34" s="626"/>
      <c r="U34" s="626"/>
      <c r="V34" s="626"/>
      <c r="W34" s="626"/>
      <c r="X34" s="626"/>
      <c r="Y34" s="626"/>
      <c r="Z34" s="626"/>
      <c r="AA34" s="626"/>
      <c r="AB34" s="626"/>
      <c r="AC34" s="778"/>
      <c r="AD34" s="778"/>
      <c r="AE34" s="778"/>
      <c r="AF34" s="778"/>
    </row>
    <row r="35" spans="1:32" s="28" customFormat="1">
      <c r="A35" s="42"/>
      <c r="B35" s="667" t="s">
        <v>103</v>
      </c>
      <c r="C35" s="668">
        <f>+C36</f>
        <v>0</v>
      </c>
      <c r="D35" s="668">
        <f t="shared" ref="D35:N35" si="10">+D36</f>
        <v>0</v>
      </c>
      <c r="E35" s="668">
        <f t="shared" si="10"/>
        <v>0</v>
      </c>
      <c r="F35" s="668">
        <f t="shared" si="10"/>
        <v>0</v>
      </c>
      <c r="G35" s="668">
        <f t="shared" si="10"/>
        <v>0</v>
      </c>
      <c r="H35" s="668">
        <f t="shared" si="10"/>
        <v>0</v>
      </c>
      <c r="I35" s="668">
        <f t="shared" si="10"/>
        <v>0</v>
      </c>
      <c r="J35" s="668">
        <f t="shared" si="10"/>
        <v>0</v>
      </c>
      <c r="K35" s="668">
        <f t="shared" si="10"/>
        <v>0</v>
      </c>
      <c r="L35" s="668">
        <f t="shared" si="10"/>
        <v>0</v>
      </c>
      <c r="M35" s="668">
        <f t="shared" si="10"/>
        <v>0</v>
      </c>
      <c r="N35" s="668">
        <f t="shared" si="10"/>
        <v>0</v>
      </c>
      <c r="O35" s="668">
        <f t="shared" si="3"/>
        <v>0</v>
      </c>
      <c r="P35" s="626"/>
      <c r="Q35" s="626"/>
      <c r="R35" s="626"/>
      <c r="S35" s="626"/>
      <c r="T35" s="626"/>
      <c r="U35" s="626"/>
      <c r="V35" s="626"/>
      <c r="W35" s="626"/>
      <c r="X35" s="626"/>
      <c r="Y35" s="626"/>
      <c r="Z35" s="626"/>
      <c r="AA35" s="626"/>
      <c r="AB35" s="626"/>
      <c r="AC35" s="778"/>
      <c r="AD35" s="778"/>
      <c r="AE35" s="778"/>
      <c r="AF35" s="778"/>
    </row>
    <row r="36" spans="1:32" s="28" customFormat="1">
      <c r="A36" s="42"/>
      <c r="B36" s="667" t="s">
        <v>111</v>
      </c>
      <c r="C36" s="668">
        <v>0</v>
      </c>
      <c r="D36" s="668">
        <v>0</v>
      </c>
      <c r="E36" s="668">
        <v>0</v>
      </c>
      <c r="F36" s="668">
        <v>0</v>
      </c>
      <c r="G36" s="668">
        <v>0</v>
      </c>
      <c r="H36" s="668">
        <v>0</v>
      </c>
      <c r="I36" s="668">
        <v>0</v>
      </c>
      <c r="J36" s="668">
        <v>0</v>
      </c>
      <c r="K36" s="668">
        <v>0</v>
      </c>
      <c r="L36" s="668">
        <v>0</v>
      </c>
      <c r="M36" s="668">
        <v>0</v>
      </c>
      <c r="N36" s="668">
        <v>0</v>
      </c>
      <c r="O36" s="668">
        <f t="shared" si="3"/>
        <v>0</v>
      </c>
      <c r="P36" s="626"/>
      <c r="Q36" s="626"/>
      <c r="R36" s="626"/>
      <c r="S36" s="626"/>
      <c r="T36" s="626"/>
      <c r="U36" s="626"/>
      <c r="V36" s="626"/>
      <c r="W36" s="626"/>
      <c r="X36" s="626"/>
      <c r="Y36" s="626"/>
      <c r="Z36" s="626"/>
      <c r="AA36" s="626"/>
      <c r="AB36" s="626"/>
      <c r="AC36" s="778"/>
      <c r="AD36" s="778"/>
      <c r="AE36" s="778"/>
      <c r="AF36" s="778"/>
    </row>
    <row r="37" spans="1:32" s="28" customFormat="1">
      <c r="A37" s="42"/>
      <c r="B37" s="667" t="s">
        <v>105</v>
      </c>
      <c r="C37" s="668">
        <f>+C38</f>
        <v>1.4889128</v>
      </c>
      <c r="D37" s="668">
        <f t="shared" ref="D37:N37" si="11">+D38</f>
        <v>15.023529369999999</v>
      </c>
      <c r="E37" s="668">
        <f t="shared" si="11"/>
        <v>0</v>
      </c>
      <c r="F37" s="668">
        <f t="shared" si="11"/>
        <v>0.88623866000000007</v>
      </c>
      <c r="G37" s="668">
        <f t="shared" si="11"/>
        <v>1.1337921499999999</v>
      </c>
      <c r="H37" s="668">
        <f t="shared" si="11"/>
        <v>0</v>
      </c>
      <c r="I37" s="668">
        <f t="shared" si="11"/>
        <v>1.4441210200000001</v>
      </c>
      <c r="J37" s="668">
        <f t="shared" si="11"/>
        <v>14.48374555</v>
      </c>
      <c r="K37" s="668">
        <f t="shared" si="11"/>
        <v>0</v>
      </c>
      <c r="L37" s="668">
        <f t="shared" si="11"/>
        <v>0.85133647000000001</v>
      </c>
      <c r="M37" s="668">
        <f t="shared" si="11"/>
        <v>1.0882521000000001</v>
      </c>
      <c r="N37" s="668">
        <f t="shared" si="11"/>
        <v>0</v>
      </c>
      <c r="O37" s="668">
        <f t="shared" si="3"/>
        <v>36.399928119999998</v>
      </c>
      <c r="P37" s="626"/>
      <c r="Q37" s="626"/>
      <c r="R37" s="626"/>
      <c r="S37" s="626"/>
      <c r="T37" s="626"/>
      <c r="U37" s="626"/>
      <c r="V37" s="626"/>
      <c r="W37" s="626"/>
      <c r="X37" s="626"/>
      <c r="Y37" s="626"/>
      <c r="Z37" s="626"/>
      <c r="AA37" s="626"/>
      <c r="AB37" s="626"/>
      <c r="AC37" s="778"/>
      <c r="AD37" s="778"/>
      <c r="AE37" s="778"/>
      <c r="AF37" s="778"/>
    </row>
    <row r="38" spans="1:32" s="28" customFormat="1">
      <c r="A38" s="42"/>
      <c r="B38" s="178" t="s">
        <v>562</v>
      </c>
      <c r="C38" s="670">
        <v>1.4889128</v>
      </c>
      <c r="D38" s="670">
        <v>15.023529369999999</v>
      </c>
      <c r="E38" s="670">
        <v>0</v>
      </c>
      <c r="F38" s="670">
        <v>0.88623866000000007</v>
      </c>
      <c r="G38" s="670">
        <v>1.1337921499999999</v>
      </c>
      <c r="H38" s="670">
        <v>0</v>
      </c>
      <c r="I38" s="670">
        <v>1.4441210200000001</v>
      </c>
      <c r="J38" s="670">
        <v>14.48374555</v>
      </c>
      <c r="K38" s="670">
        <v>0</v>
      </c>
      <c r="L38" s="670">
        <v>0.85133647000000001</v>
      </c>
      <c r="M38" s="670">
        <v>1.0882521000000001</v>
      </c>
      <c r="N38" s="670">
        <v>0</v>
      </c>
      <c r="O38" s="670">
        <f t="shared" si="3"/>
        <v>36.399928119999998</v>
      </c>
      <c r="P38" s="626"/>
      <c r="Q38" s="626"/>
      <c r="R38" s="626"/>
      <c r="S38" s="626"/>
      <c r="T38" s="626"/>
      <c r="U38" s="626"/>
      <c r="V38" s="626"/>
      <c r="W38" s="626"/>
      <c r="X38" s="626"/>
      <c r="Y38" s="626"/>
      <c r="Z38" s="626"/>
      <c r="AA38" s="626"/>
      <c r="AB38" s="626"/>
      <c r="AC38" s="778"/>
      <c r="AD38" s="778"/>
      <c r="AE38" s="778"/>
      <c r="AF38" s="778"/>
    </row>
    <row r="39" spans="1:32" s="42" customFormat="1">
      <c r="B39" s="163" t="s">
        <v>586</v>
      </c>
      <c r="C39" s="467">
        <f>+C40+C41</f>
        <v>8.7033452800000006</v>
      </c>
      <c r="D39" s="467">
        <f t="shared" ref="D39:N39" si="12">+D40+D41</f>
        <v>13.935073950000003</v>
      </c>
      <c r="E39" s="467">
        <f t="shared" si="12"/>
        <v>18.199367070000001</v>
      </c>
      <c r="F39" s="467">
        <f t="shared" si="12"/>
        <v>11.616806460000001</v>
      </c>
      <c r="G39" s="467">
        <f t="shared" si="12"/>
        <v>11.656233220000001</v>
      </c>
      <c r="H39" s="467">
        <f t="shared" si="12"/>
        <v>15.983774840000002</v>
      </c>
      <c r="I39" s="467">
        <f t="shared" si="12"/>
        <v>9.1952122099999976</v>
      </c>
      <c r="J39" s="467">
        <f t="shared" si="12"/>
        <v>14.621822790000001</v>
      </c>
      <c r="K39" s="467">
        <f t="shared" si="12"/>
        <v>17.394574129999999</v>
      </c>
      <c r="L39" s="467">
        <f t="shared" si="12"/>
        <v>13.60333099</v>
      </c>
      <c r="M39" s="467">
        <f t="shared" si="12"/>
        <v>12.248934220000001</v>
      </c>
      <c r="N39" s="467">
        <f t="shared" si="12"/>
        <v>16.482582270000002</v>
      </c>
      <c r="O39" s="467">
        <f t="shared" si="3"/>
        <v>163.64105742999999</v>
      </c>
      <c r="P39" s="626"/>
      <c r="Q39" s="626"/>
      <c r="R39" s="626"/>
      <c r="S39" s="626"/>
      <c r="T39" s="626"/>
      <c r="U39" s="626"/>
      <c r="V39" s="626"/>
      <c r="W39" s="626"/>
      <c r="X39" s="626"/>
      <c r="Y39" s="626"/>
      <c r="Z39" s="626"/>
      <c r="AA39" s="626"/>
      <c r="AB39" s="626"/>
      <c r="AC39" s="778"/>
      <c r="AD39" s="778"/>
      <c r="AE39" s="778"/>
      <c r="AF39" s="778"/>
    </row>
    <row r="40" spans="1:32" s="42" customFormat="1">
      <c r="B40" s="667" t="s">
        <v>107</v>
      </c>
      <c r="C40" s="376">
        <v>0</v>
      </c>
      <c r="D40" s="376">
        <v>0</v>
      </c>
      <c r="E40" s="376">
        <v>0</v>
      </c>
      <c r="F40" s="376">
        <v>0</v>
      </c>
      <c r="G40" s="376">
        <v>0</v>
      </c>
      <c r="H40" s="376">
        <v>0</v>
      </c>
      <c r="I40" s="376">
        <v>0</v>
      </c>
      <c r="J40" s="376">
        <v>0</v>
      </c>
      <c r="K40" s="376">
        <v>0</v>
      </c>
      <c r="L40" s="376">
        <v>0</v>
      </c>
      <c r="M40" s="376">
        <v>0</v>
      </c>
      <c r="N40" s="376">
        <v>0</v>
      </c>
      <c r="O40" s="376">
        <f t="shared" si="3"/>
        <v>0</v>
      </c>
      <c r="P40" s="626"/>
      <c r="Q40" s="626"/>
      <c r="R40" s="626"/>
      <c r="S40" s="626"/>
      <c r="T40" s="626"/>
      <c r="U40" s="626"/>
      <c r="V40" s="626"/>
      <c r="W40" s="626"/>
      <c r="X40" s="626"/>
      <c r="Y40" s="626"/>
      <c r="Z40" s="626"/>
      <c r="AA40" s="626"/>
      <c r="AB40" s="626"/>
      <c r="AC40" s="778"/>
      <c r="AD40" s="778"/>
      <c r="AE40" s="778"/>
      <c r="AF40" s="778"/>
    </row>
    <row r="41" spans="1:32" s="42" customFormat="1">
      <c r="B41" s="744" t="s">
        <v>105</v>
      </c>
      <c r="C41" s="743">
        <v>8.7033452800000006</v>
      </c>
      <c r="D41" s="743">
        <v>13.935073950000003</v>
      </c>
      <c r="E41" s="743">
        <v>18.199367070000001</v>
      </c>
      <c r="F41" s="743">
        <v>11.616806460000001</v>
      </c>
      <c r="G41" s="743">
        <v>11.656233220000001</v>
      </c>
      <c r="H41" s="743">
        <v>15.983774840000002</v>
      </c>
      <c r="I41" s="743">
        <v>9.1952122099999976</v>
      </c>
      <c r="J41" s="743">
        <v>14.621822790000001</v>
      </c>
      <c r="K41" s="743">
        <v>17.394574129999999</v>
      </c>
      <c r="L41" s="743">
        <v>13.60333099</v>
      </c>
      <c r="M41" s="743">
        <v>12.248934220000001</v>
      </c>
      <c r="N41" s="743">
        <v>16.482582270000002</v>
      </c>
      <c r="O41" s="743">
        <f t="shared" si="3"/>
        <v>163.64105742999999</v>
      </c>
      <c r="P41" s="626"/>
      <c r="Q41" s="626"/>
      <c r="R41" s="626"/>
      <c r="S41" s="626"/>
      <c r="T41" s="626"/>
      <c r="U41" s="626"/>
      <c r="V41" s="626"/>
      <c r="W41" s="626"/>
      <c r="X41" s="626"/>
      <c r="Y41" s="626"/>
      <c r="Z41" s="626"/>
      <c r="AA41" s="626"/>
      <c r="AB41" s="626"/>
      <c r="AC41" s="778"/>
      <c r="AD41" s="778"/>
      <c r="AE41" s="778"/>
      <c r="AF41" s="778"/>
    </row>
    <row r="42" spans="1:32" s="42" customFormat="1" ht="13.5" thickBot="1">
      <c r="B42" s="669"/>
      <c r="C42" s="670"/>
      <c r="D42" s="670"/>
      <c r="E42" s="670"/>
      <c r="F42" s="670"/>
      <c r="G42" s="670"/>
      <c r="H42" s="670"/>
      <c r="I42" s="670"/>
      <c r="J42" s="670"/>
      <c r="K42" s="670"/>
      <c r="L42" s="670"/>
      <c r="M42" s="670"/>
      <c r="N42" s="670"/>
      <c r="O42" s="670"/>
      <c r="P42" s="626"/>
      <c r="Q42" s="626"/>
      <c r="R42" s="626"/>
      <c r="S42" s="626"/>
      <c r="T42" s="626"/>
      <c r="U42" s="626"/>
      <c r="V42" s="626"/>
      <c r="W42" s="626"/>
      <c r="X42" s="626"/>
      <c r="Y42" s="626"/>
      <c r="Z42" s="626"/>
      <c r="AA42" s="626"/>
      <c r="AB42" s="626"/>
      <c r="AC42" s="778"/>
      <c r="AD42" s="778"/>
      <c r="AE42" s="778"/>
      <c r="AF42" s="778"/>
    </row>
    <row r="43" spans="1:32" s="42" customFormat="1" ht="13.5" thickBot="1">
      <c r="B43" s="157" t="s">
        <v>324</v>
      </c>
      <c r="C43" s="158">
        <v>719.23382670250226</v>
      </c>
      <c r="D43" s="158">
        <v>0</v>
      </c>
      <c r="E43" s="158">
        <v>220.81740293497876</v>
      </c>
      <c r="F43" s="158">
        <v>264.98088352197448</v>
      </c>
      <c r="G43" s="158">
        <v>0</v>
      </c>
      <c r="H43" s="158">
        <v>1123.014220640749</v>
      </c>
      <c r="I43" s="158">
        <v>0</v>
      </c>
      <c r="J43" s="158">
        <v>0</v>
      </c>
      <c r="K43" s="158">
        <v>0</v>
      </c>
      <c r="L43" s="158">
        <v>0</v>
      </c>
      <c r="M43" s="158">
        <v>0</v>
      </c>
      <c r="N43" s="158">
        <v>0</v>
      </c>
      <c r="O43" s="158">
        <f t="shared" si="3"/>
        <v>2328.0463338002046</v>
      </c>
      <c r="P43" s="626"/>
      <c r="Q43" s="626"/>
      <c r="R43" s="626"/>
      <c r="S43" s="626"/>
      <c r="T43" s="626"/>
      <c r="U43" s="626"/>
      <c r="V43" s="626"/>
      <c r="W43" s="626"/>
      <c r="X43" s="626"/>
      <c r="Y43" s="626"/>
      <c r="Z43" s="626"/>
      <c r="AA43" s="626"/>
      <c r="AB43" s="626"/>
    </row>
    <row r="44" spans="1:32" s="42" customFormat="1">
      <c r="B44" s="28"/>
      <c r="C44" s="766"/>
      <c r="D44" s="766"/>
      <c r="E44" s="766"/>
      <c r="F44" s="766"/>
      <c r="G44" s="766"/>
      <c r="H44" s="766"/>
      <c r="I44" s="766"/>
      <c r="J44" s="766"/>
      <c r="K44" s="766"/>
      <c r="L44" s="766"/>
      <c r="M44" s="766"/>
      <c r="N44" s="766"/>
      <c r="O44" s="766"/>
      <c r="P44" s="626"/>
      <c r="Q44" s="626"/>
      <c r="R44" s="626"/>
      <c r="S44" s="626"/>
      <c r="T44" s="626"/>
      <c r="U44" s="626"/>
      <c r="V44" s="626"/>
      <c r="W44" s="626"/>
      <c r="X44" s="626"/>
      <c r="Y44" s="626"/>
      <c r="Z44" s="626"/>
      <c r="AA44" s="626"/>
      <c r="AB44" s="626"/>
    </row>
    <row r="45" spans="1:32" s="42" customFormat="1" ht="13.5" thickBot="1">
      <c r="B45" s="28"/>
      <c r="C45" s="766"/>
      <c r="D45" s="766"/>
      <c r="E45" s="766"/>
      <c r="F45" s="766"/>
      <c r="G45" s="766"/>
      <c r="H45" s="766"/>
      <c r="I45" s="766"/>
      <c r="J45" s="766"/>
      <c r="K45" s="766"/>
      <c r="L45" s="766"/>
      <c r="M45" s="766"/>
      <c r="N45" s="766"/>
      <c r="O45" s="766"/>
      <c r="P45" s="626"/>
      <c r="Q45" s="626"/>
      <c r="R45" s="626"/>
      <c r="S45" s="626"/>
      <c r="T45" s="626"/>
      <c r="U45" s="626"/>
      <c r="V45" s="626"/>
      <c r="W45" s="626"/>
      <c r="X45" s="626"/>
      <c r="Y45" s="626"/>
      <c r="Z45" s="626"/>
      <c r="AA45" s="626"/>
      <c r="AB45" s="626"/>
      <c r="AC45" s="778"/>
      <c r="AD45" s="778"/>
    </row>
    <row r="46" spans="1:32" s="42" customFormat="1" ht="13.5" thickBot="1">
      <c r="B46" s="157" t="s">
        <v>415</v>
      </c>
      <c r="C46" s="158">
        <f>+C47+C64+SUM(C81:C123)+C126</f>
        <v>6.3175412718944877</v>
      </c>
      <c r="D46" s="158">
        <f t="shared" ref="D46:N46" si="13">+D47+D64+SUM(D81:D123)+D126</f>
        <v>463.02956767723964</v>
      </c>
      <c r="E46" s="158">
        <f t="shared" si="13"/>
        <v>2807.2038335334055</v>
      </c>
      <c r="F46" s="158">
        <f t="shared" si="13"/>
        <v>5.7614197813139274</v>
      </c>
      <c r="G46" s="158">
        <f t="shared" si="13"/>
        <v>5.7614197813139274</v>
      </c>
      <c r="H46" s="158">
        <f t="shared" si="13"/>
        <v>359.23039978131391</v>
      </c>
      <c r="I46" s="158">
        <f t="shared" si="13"/>
        <v>5.7614197813139274</v>
      </c>
      <c r="J46" s="158">
        <f t="shared" si="13"/>
        <v>1291.9773026723815</v>
      </c>
      <c r="K46" s="158">
        <f t="shared" si="13"/>
        <v>1923.4947502840466</v>
      </c>
      <c r="L46" s="158">
        <f t="shared" si="13"/>
        <v>147.71546452522881</v>
      </c>
      <c r="M46" s="158">
        <f t="shared" si="13"/>
        <v>3380.1210997813141</v>
      </c>
      <c r="N46" s="158">
        <f t="shared" si="13"/>
        <v>5.7614197813139274</v>
      </c>
      <c r="O46" s="158">
        <f t="shared" ref="O46:O109" si="14">+SUM(C46:N46)</f>
        <v>10402.13563865208</v>
      </c>
      <c r="P46" s="626"/>
      <c r="Q46" s="626"/>
      <c r="R46" s="626"/>
      <c r="S46" s="626"/>
      <c r="T46" s="626"/>
      <c r="U46" s="626"/>
      <c r="V46" s="626"/>
      <c r="W46" s="626"/>
      <c r="X46" s="626"/>
      <c r="Y46" s="626"/>
      <c r="Z46" s="626"/>
      <c r="AA46" s="626"/>
      <c r="AB46" s="626"/>
      <c r="AC46" s="778"/>
      <c r="AD46" s="778"/>
    </row>
    <row r="47" spans="1:32" s="42" customFormat="1">
      <c r="B47" s="163" t="s">
        <v>112</v>
      </c>
      <c r="C47" s="467">
        <f>+C48+C51+C58+C61</f>
        <v>0</v>
      </c>
      <c r="D47" s="467">
        <f t="shared" ref="D47:N47" si="15">+D48+D51+D58+D61</f>
        <v>0</v>
      </c>
      <c r="E47" s="467">
        <f t="shared" si="15"/>
        <v>0</v>
      </c>
      <c r="F47" s="467">
        <f t="shared" si="15"/>
        <v>0</v>
      </c>
      <c r="G47" s="467">
        <f t="shared" si="15"/>
        <v>0</v>
      </c>
      <c r="H47" s="467">
        <f t="shared" si="15"/>
        <v>0</v>
      </c>
      <c r="I47" s="467">
        <f t="shared" si="15"/>
        <v>0</v>
      </c>
      <c r="J47" s="467">
        <f t="shared" si="15"/>
        <v>0</v>
      </c>
      <c r="K47" s="467">
        <f t="shared" si="15"/>
        <v>0</v>
      </c>
      <c r="L47" s="467">
        <f t="shared" si="15"/>
        <v>0</v>
      </c>
      <c r="M47" s="467">
        <f t="shared" si="15"/>
        <v>0</v>
      </c>
      <c r="N47" s="467">
        <f t="shared" si="15"/>
        <v>0</v>
      </c>
      <c r="O47" s="164">
        <f t="shared" si="14"/>
        <v>0</v>
      </c>
      <c r="P47" s="626"/>
      <c r="Q47" s="626"/>
      <c r="R47" s="626"/>
      <c r="S47" s="626"/>
      <c r="T47" s="626"/>
      <c r="U47" s="626"/>
      <c r="V47" s="626"/>
      <c r="W47" s="626"/>
      <c r="X47" s="626"/>
      <c r="Y47" s="626"/>
      <c r="Z47" s="626"/>
      <c r="AA47" s="626"/>
      <c r="AB47" s="626"/>
      <c r="AC47" s="778"/>
      <c r="AD47" s="778"/>
    </row>
    <row r="48" spans="1:32" s="42" customFormat="1">
      <c r="B48" s="28" t="s">
        <v>33</v>
      </c>
      <c r="C48" s="376">
        <v>0</v>
      </c>
      <c r="D48" s="165">
        <v>0</v>
      </c>
      <c r="E48" s="165">
        <v>0</v>
      </c>
      <c r="F48" s="165">
        <v>0</v>
      </c>
      <c r="G48" s="165">
        <v>0</v>
      </c>
      <c r="H48" s="165">
        <v>0</v>
      </c>
      <c r="I48" s="165">
        <v>0</v>
      </c>
      <c r="J48" s="165">
        <v>0</v>
      </c>
      <c r="K48" s="165">
        <v>0</v>
      </c>
      <c r="L48" s="165">
        <v>0</v>
      </c>
      <c r="M48" s="165">
        <v>0</v>
      </c>
      <c r="N48" s="165">
        <v>0</v>
      </c>
      <c r="O48" s="165">
        <f t="shared" si="14"/>
        <v>0</v>
      </c>
      <c r="P48" s="626"/>
      <c r="Q48" s="626"/>
      <c r="R48" s="626"/>
      <c r="S48" s="626"/>
      <c r="T48" s="626"/>
      <c r="U48" s="626"/>
      <c r="V48" s="626"/>
      <c r="W48" s="626"/>
      <c r="X48" s="626"/>
      <c r="Y48" s="626"/>
      <c r="Z48" s="626"/>
      <c r="AA48" s="626"/>
      <c r="AB48" s="626"/>
      <c r="AC48" s="778"/>
      <c r="AD48" s="778"/>
    </row>
    <row r="49" spans="2:30" s="42" customFormat="1">
      <c r="B49" s="166" t="s">
        <v>325</v>
      </c>
      <c r="C49" s="376">
        <v>0</v>
      </c>
      <c r="D49" s="165">
        <v>0</v>
      </c>
      <c r="E49" s="165">
        <v>0</v>
      </c>
      <c r="F49" s="165">
        <v>0</v>
      </c>
      <c r="G49" s="165">
        <v>0</v>
      </c>
      <c r="H49" s="165">
        <v>0</v>
      </c>
      <c r="I49" s="165">
        <v>0</v>
      </c>
      <c r="J49" s="165">
        <v>0</v>
      </c>
      <c r="K49" s="165">
        <v>0</v>
      </c>
      <c r="L49" s="165">
        <v>0</v>
      </c>
      <c r="M49" s="165">
        <v>0</v>
      </c>
      <c r="N49" s="165">
        <v>0</v>
      </c>
      <c r="O49" s="165">
        <f t="shared" si="14"/>
        <v>0</v>
      </c>
      <c r="P49" s="626"/>
      <c r="Q49" s="626"/>
      <c r="R49" s="626"/>
      <c r="S49" s="626"/>
      <c r="T49" s="626"/>
      <c r="U49" s="626"/>
      <c r="V49" s="626"/>
      <c r="W49" s="626"/>
      <c r="X49" s="626"/>
      <c r="Y49" s="626"/>
      <c r="Z49" s="626"/>
      <c r="AA49" s="626"/>
      <c r="AB49" s="626"/>
      <c r="AC49" s="778"/>
      <c r="AD49" s="778"/>
    </row>
    <row r="50" spans="2:30" s="42" customFormat="1">
      <c r="B50" s="166" t="s">
        <v>326</v>
      </c>
      <c r="C50" s="376">
        <v>0</v>
      </c>
      <c r="D50" s="165">
        <v>0</v>
      </c>
      <c r="E50" s="165">
        <v>0</v>
      </c>
      <c r="F50" s="165">
        <v>0</v>
      </c>
      <c r="G50" s="165">
        <v>0</v>
      </c>
      <c r="H50" s="165">
        <v>0</v>
      </c>
      <c r="I50" s="165">
        <v>0</v>
      </c>
      <c r="J50" s="165">
        <v>0</v>
      </c>
      <c r="K50" s="165">
        <v>0</v>
      </c>
      <c r="L50" s="165">
        <v>0</v>
      </c>
      <c r="M50" s="165">
        <v>0</v>
      </c>
      <c r="N50" s="165">
        <v>0</v>
      </c>
      <c r="O50" s="165">
        <f t="shared" si="14"/>
        <v>0</v>
      </c>
      <c r="P50" s="626"/>
      <c r="Q50" s="626"/>
      <c r="R50" s="626"/>
      <c r="S50" s="626"/>
      <c r="T50" s="626"/>
      <c r="U50" s="626"/>
      <c r="V50" s="626"/>
      <c r="W50" s="626"/>
      <c r="X50" s="626"/>
      <c r="Y50" s="626"/>
      <c r="Z50" s="626"/>
      <c r="AA50" s="626"/>
      <c r="AB50" s="626"/>
      <c r="AC50" s="778"/>
      <c r="AD50" s="778"/>
    </row>
    <row r="51" spans="2:30" s="42" customFormat="1">
      <c r="B51" s="28" t="s">
        <v>34</v>
      </c>
      <c r="C51" s="376">
        <v>0</v>
      </c>
      <c r="D51" s="165">
        <v>0</v>
      </c>
      <c r="E51" s="165">
        <v>0</v>
      </c>
      <c r="F51" s="165">
        <v>0</v>
      </c>
      <c r="G51" s="165">
        <v>0</v>
      </c>
      <c r="H51" s="165">
        <v>0</v>
      </c>
      <c r="I51" s="165">
        <v>0</v>
      </c>
      <c r="J51" s="165">
        <v>0</v>
      </c>
      <c r="K51" s="165">
        <v>0</v>
      </c>
      <c r="L51" s="165">
        <v>0</v>
      </c>
      <c r="M51" s="165">
        <v>0</v>
      </c>
      <c r="N51" s="165">
        <v>0</v>
      </c>
      <c r="O51" s="165">
        <f t="shared" si="14"/>
        <v>0</v>
      </c>
      <c r="P51" s="626"/>
      <c r="Q51" s="626"/>
      <c r="R51" s="626"/>
      <c r="S51" s="626"/>
      <c r="T51" s="626"/>
      <c r="U51" s="626"/>
      <c r="V51" s="626"/>
      <c r="W51" s="626"/>
      <c r="X51" s="626"/>
      <c r="Y51" s="626"/>
      <c r="Z51" s="626"/>
      <c r="AA51" s="626"/>
      <c r="AB51" s="626"/>
      <c r="AC51" s="778"/>
      <c r="AD51" s="778"/>
    </row>
    <row r="52" spans="2:30" s="42" customFormat="1">
      <c r="B52" s="166" t="s">
        <v>325</v>
      </c>
      <c r="C52" s="376">
        <v>0</v>
      </c>
      <c r="D52" s="165">
        <v>0</v>
      </c>
      <c r="E52" s="165">
        <v>0</v>
      </c>
      <c r="F52" s="165">
        <v>0</v>
      </c>
      <c r="G52" s="165">
        <v>0</v>
      </c>
      <c r="H52" s="165">
        <v>0</v>
      </c>
      <c r="I52" s="165">
        <v>0</v>
      </c>
      <c r="J52" s="165">
        <v>0</v>
      </c>
      <c r="K52" s="165">
        <v>0</v>
      </c>
      <c r="L52" s="165">
        <v>0</v>
      </c>
      <c r="M52" s="165">
        <v>0</v>
      </c>
      <c r="N52" s="165">
        <v>0</v>
      </c>
      <c r="O52" s="165">
        <f t="shared" si="14"/>
        <v>0</v>
      </c>
      <c r="P52" s="626"/>
      <c r="Q52" s="626"/>
      <c r="R52" s="626"/>
      <c r="S52" s="626"/>
      <c r="T52" s="626"/>
      <c r="U52" s="626"/>
      <c r="V52" s="626"/>
      <c r="W52" s="626"/>
      <c r="X52" s="626"/>
      <c r="Y52" s="626"/>
      <c r="Z52" s="626"/>
      <c r="AA52" s="626"/>
      <c r="AB52" s="626"/>
      <c r="AC52" s="778"/>
      <c r="AD52" s="778"/>
    </row>
    <row r="53" spans="2:30" s="42" customFormat="1">
      <c r="B53" s="167" t="s">
        <v>327</v>
      </c>
      <c r="C53" s="376">
        <v>0</v>
      </c>
      <c r="D53" s="165">
        <v>0</v>
      </c>
      <c r="E53" s="165">
        <v>0</v>
      </c>
      <c r="F53" s="165">
        <v>0</v>
      </c>
      <c r="G53" s="165">
        <v>0</v>
      </c>
      <c r="H53" s="165">
        <v>0</v>
      </c>
      <c r="I53" s="165">
        <v>0</v>
      </c>
      <c r="J53" s="165">
        <v>0</v>
      </c>
      <c r="K53" s="165">
        <v>0</v>
      </c>
      <c r="L53" s="165">
        <v>0</v>
      </c>
      <c r="M53" s="165">
        <v>0</v>
      </c>
      <c r="N53" s="165">
        <v>0</v>
      </c>
      <c r="O53" s="165">
        <f t="shared" si="14"/>
        <v>0</v>
      </c>
      <c r="P53" s="626"/>
      <c r="Q53" s="626"/>
      <c r="R53" s="626"/>
      <c r="S53" s="626"/>
      <c r="T53" s="626"/>
      <c r="U53" s="626"/>
      <c r="V53" s="626"/>
      <c r="W53" s="626"/>
      <c r="X53" s="626"/>
      <c r="Y53" s="626"/>
      <c r="Z53" s="626"/>
      <c r="AA53" s="626"/>
      <c r="AB53" s="626"/>
      <c r="AC53" s="778"/>
      <c r="AD53" s="778"/>
    </row>
    <row r="54" spans="2:30" s="42" customFormat="1">
      <c r="B54" s="168" t="s">
        <v>328</v>
      </c>
      <c r="C54" s="376">
        <v>0</v>
      </c>
      <c r="D54" s="165">
        <v>0</v>
      </c>
      <c r="E54" s="165">
        <v>0</v>
      </c>
      <c r="F54" s="165">
        <v>0</v>
      </c>
      <c r="G54" s="165">
        <v>0</v>
      </c>
      <c r="H54" s="165">
        <v>0</v>
      </c>
      <c r="I54" s="165">
        <v>0</v>
      </c>
      <c r="J54" s="165">
        <v>0</v>
      </c>
      <c r="K54" s="165">
        <v>0</v>
      </c>
      <c r="L54" s="165">
        <v>0</v>
      </c>
      <c r="M54" s="165">
        <v>0</v>
      </c>
      <c r="N54" s="165">
        <v>0</v>
      </c>
      <c r="O54" s="165">
        <f t="shared" si="14"/>
        <v>0</v>
      </c>
      <c r="P54" s="626"/>
      <c r="Q54" s="626"/>
      <c r="R54" s="626"/>
      <c r="S54" s="626"/>
      <c r="T54" s="626"/>
      <c r="U54" s="626"/>
      <c r="V54" s="626"/>
      <c r="W54" s="626"/>
      <c r="X54" s="626"/>
      <c r="Y54" s="626"/>
      <c r="Z54" s="626"/>
      <c r="AA54" s="626"/>
      <c r="AB54" s="626"/>
      <c r="AC54" s="778"/>
      <c r="AD54" s="778"/>
    </row>
    <row r="55" spans="2:30" s="42" customFormat="1">
      <c r="B55" s="28" t="s">
        <v>929</v>
      </c>
      <c r="C55" s="376">
        <v>0</v>
      </c>
      <c r="D55" s="165">
        <v>0</v>
      </c>
      <c r="E55" s="165">
        <v>0</v>
      </c>
      <c r="F55" s="165">
        <v>0</v>
      </c>
      <c r="G55" s="165">
        <v>0</v>
      </c>
      <c r="H55" s="165">
        <v>0</v>
      </c>
      <c r="I55" s="165">
        <v>0</v>
      </c>
      <c r="J55" s="165">
        <v>0</v>
      </c>
      <c r="K55" s="165">
        <v>0</v>
      </c>
      <c r="L55" s="165">
        <v>0</v>
      </c>
      <c r="M55" s="165">
        <v>0</v>
      </c>
      <c r="N55" s="165">
        <v>0</v>
      </c>
      <c r="O55" s="165">
        <f t="shared" si="14"/>
        <v>0</v>
      </c>
      <c r="P55" s="626"/>
      <c r="Q55" s="626"/>
      <c r="R55" s="626"/>
      <c r="S55" s="626"/>
      <c r="T55" s="626"/>
      <c r="U55" s="626"/>
      <c r="V55" s="626"/>
      <c r="W55" s="626"/>
      <c r="X55" s="626"/>
      <c r="Y55" s="626"/>
      <c r="Z55" s="626"/>
      <c r="AA55" s="626"/>
      <c r="AB55" s="626"/>
      <c r="AC55" s="778"/>
      <c r="AD55" s="778"/>
    </row>
    <row r="56" spans="2:30" s="42" customFormat="1">
      <c r="B56" s="167" t="s">
        <v>327</v>
      </c>
      <c r="C56" s="376">
        <v>0</v>
      </c>
      <c r="D56" s="165">
        <v>0</v>
      </c>
      <c r="E56" s="165">
        <v>0</v>
      </c>
      <c r="F56" s="165">
        <v>0</v>
      </c>
      <c r="G56" s="165">
        <v>0</v>
      </c>
      <c r="H56" s="165">
        <v>0</v>
      </c>
      <c r="I56" s="165">
        <v>0</v>
      </c>
      <c r="J56" s="165">
        <v>0</v>
      </c>
      <c r="K56" s="165">
        <v>0</v>
      </c>
      <c r="L56" s="165">
        <v>0</v>
      </c>
      <c r="M56" s="165">
        <v>0</v>
      </c>
      <c r="N56" s="165">
        <v>0</v>
      </c>
      <c r="O56" s="165">
        <f t="shared" si="14"/>
        <v>0</v>
      </c>
      <c r="P56" s="626"/>
      <c r="Q56" s="626"/>
      <c r="R56" s="626"/>
      <c r="S56" s="626"/>
      <c r="T56" s="626"/>
      <c r="U56" s="626"/>
      <c r="V56" s="626"/>
      <c r="W56" s="626"/>
      <c r="X56" s="626"/>
      <c r="Y56" s="626"/>
      <c r="Z56" s="626"/>
      <c r="AA56" s="626"/>
      <c r="AB56" s="626"/>
      <c r="AC56" s="778"/>
      <c r="AD56" s="778"/>
    </row>
    <row r="57" spans="2:30" s="42" customFormat="1">
      <c r="B57" s="168" t="s">
        <v>328</v>
      </c>
      <c r="C57" s="376">
        <v>0</v>
      </c>
      <c r="D57" s="165">
        <v>0</v>
      </c>
      <c r="E57" s="165">
        <v>0</v>
      </c>
      <c r="F57" s="165">
        <v>0</v>
      </c>
      <c r="G57" s="165">
        <v>0</v>
      </c>
      <c r="H57" s="165">
        <v>0</v>
      </c>
      <c r="I57" s="165">
        <v>0</v>
      </c>
      <c r="J57" s="165">
        <v>0</v>
      </c>
      <c r="K57" s="165">
        <v>0</v>
      </c>
      <c r="L57" s="165">
        <v>0</v>
      </c>
      <c r="M57" s="165">
        <v>0</v>
      </c>
      <c r="N57" s="165">
        <v>0</v>
      </c>
      <c r="O57" s="165">
        <f t="shared" si="14"/>
        <v>0</v>
      </c>
      <c r="P57" s="626"/>
      <c r="Q57" s="626"/>
      <c r="R57" s="626"/>
      <c r="S57" s="626"/>
      <c r="T57" s="626"/>
      <c r="U57" s="626"/>
      <c r="V57" s="626"/>
      <c r="W57" s="626"/>
      <c r="X57" s="626"/>
      <c r="Y57" s="626"/>
      <c r="Z57" s="626"/>
      <c r="AA57" s="626"/>
      <c r="AB57" s="626"/>
      <c r="AC57" s="778"/>
      <c r="AD57" s="778"/>
    </row>
    <row r="58" spans="2:30" s="42" customFormat="1">
      <c r="B58" s="28" t="s">
        <v>35</v>
      </c>
      <c r="C58" s="376">
        <v>0</v>
      </c>
      <c r="D58" s="165">
        <v>0</v>
      </c>
      <c r="E58" s="165">
        <v>0</v>
      </c>
      <c r="F58" s="165">
        <v>0</v>
      </c>
      <c r="G58" s="165">
        <v>0</v>
      </c>
      <c r="H58" s="165">
        <v>0</v>
      </c>
      <c r="I58" s="165">
        <v>0</v>
      </c>
      <c r="J58" s="165">
        <v>0</v>
      </c>
      <c r="K58" s="165">
        <v>0</v>
      </c>
      <c r="L58" s="165">
        <v>0</v>
      </c>
      <c r="M58" s="165">
        <v>0</v>
      </c>
      <c r="N58" s="165">
        <v>0</v>
      </c>
      <c r="O58" s="165">
        <f t="shared" si="14"/>
        <v>0</v>
      </c>
      <c r="P58" s="626"/>
      <c r="Q58" s="626"/>
      <c r="R58" s="626"/>
      <c r="S58" s="626"/>
      <c r="T58" s="626"/>
      <c r="U58" s="626"/>
      <c r="V58" s="626"/>
      <c r="W58" s="626"/>
      <c r="X58" s="626"/>
      <c r="Y58" s="626"/>
      <c r="Z58" s="626"/>
      <c r="AA58" s="626"/>
      <c r="AB58" s="626"/>
      <c r="AC58" s="778"/>
      <c r="AD58" s="778"/>
    </row>
    <row r="59" spans="2:30" s="42" customFormat="1">
      <c r="B59" s="166" t="s">
        <v>325</v>
      </c>
      <c r="C59" s="376">
        <v>0</v>
      </c>
      <c r="D59" s="165">
        <v>0</v>
      </c>
      <c r="E59" s="165">
        <v>0</v>
      </c>
      <c r="F59" s="165">
        <v>0</v>
      </c>
      <c r="G59" s="165">
        <v>0</v>
      </c>
      <c r="H59" s="165">
        <v>0</v>
      </c>
      <c r="I59" s="165">
        <v>0</v>
      </c>
      <c r="J59" s="165">
        <v>0</v>
      </c>
      <c r="K59" s="165">
        <v>0</v>
      </c>
      <c r="L59" s="165">
        <v>0</v>
      </c>
      <c r="M59" s="165">
        <v>0</v>
      </c>
      <c r="N59" s="165">
        <v>0</v>
      </c>
      <c r="O59" s="165">
        <f t="shared" si="14"/>
        <v>0</v>
      </c>
      <c r="P59" s="626"/>
      <c r="Q59" s="626"/>
      <c r="R59" s="626"/>
      <c r="S59" s="626"/>
      <c r="T59" s="626"/>
      <c r="U59" s="626"/>
      <c r="V59" s="626"/>
      <c r="W59" s="626"/>
      <c r="X59" s="626"/>
      <c r="Y59" s="626"/>
      <c r="Z59" s="626"/>
      <c r="AA59" s="626"/>
      <c r="AB59" s="626"/>
      <c r="AC59" s="778"/>
      <c r="AD59" s="778"/>
    </row>
    <row r="60" spans="2:30" s="42" customFormat="1">
      <c r="B60" s="166" t="s">
        <v>326</v>
      </c>
      <c r="C60" s="376">
        <v>0</v>
      </c>
      <c r="D60" s="165">
        <v>0</v>
      </c>
      <c r="E60" s="165">
        <v>0</v>
      </c>
      <c r="F60" s="165">
        <v>0</v>
      </c>
      <c r="G60" s="165">
        <v>0</v>
      </c>
      <c r="H60" s="165">
        <v>0</v>
      </c>
      <c r="I60" s="165">
        <v>0</v>
      </c>
      <c r="J60" s="165">
        <v>0</v>
      </c>
      <c r="K60" s="165">
        <v>0</v>
      </c>
      <c r="L60" s="165">
        <v>0</v>
      </c>
      <c r="M60" s="165">
        <v>0</v>
      </c>
      <c r="N60" s="165">
        <v>0</v>
      </c>
      <c r="O60" s="165">
        <f t="shared" si="14"/>
        <v>0</v>
      </c>
      <c r="P60" s="626"/>
      <c r="Q60" s="626"/>
      <c r="R60" s="626"/>
      <c r="S60" s="626"/>
      <c r="T60" s="626"/>
      <c r="U60" s="626"/>
      <c r="V60" s="626"/>
      <c r="W60" s="626"/>
      <c r="X60" s="626"/>
      <c r="Y60" s="626"/>
      <c r="Z60" s="626"/>
      <c r="AA60" s="626"/>
      <c r="AB60" s="626"/>
      <c r="AC60" s="778"/>
      <c r="AD60" s="778"/>
    </row>
    <row r="61" spans="2:30" s="42" customFormat="1">
      <c r="B61" s="28" t="s">
        <v>36</v>
      </c>
      <c r="C61" s="376">
        <v>0</v>
      </c>
      <c r="D61" s="165">
        <v>0</v>
      </c>
      <c r="E61" s="165">
        <v>0</v>
      </c>
      <c r="F61" s="165">
        <v>0</v>
      </c>
      <c r="G61" s="165">
        <v>0</v>
      </c>
      <c r="H61" s="165">
        <v>0</v>
      </c>
      <c r="I61" s="165">
        <v>0</v>
      </c>
      <c r="J61" s="165">
        <v>0</v>
      </c>
      <c r="K61" s="165">
        <v>0</v>
      </c>
      <c r="L61" s="165">
        <v>0</v>
      </c>
      <c r="M61" s="165">
        <v>0</v>
      </c>
      <c r="N61" s="165">
        <v>0</v>
      </c>
      <c r="O61" s="165">
        <f t="shared" si="14"/>
        <v>0</v>
      </c>
      <c r="P61" s="626"/>
      <c r="Q61" s="626"/>
      <c r="R61" s="626"/>
      <c r="S61" s="626"/>
      <c r="T61" s="626"/>
      <c r="U61" s="626"/>
      <c r="V61" s="626"/>
      <c r="W61" s="626"/>
      <c r="X61" s="626"/>
      <c r="Y61" s="626"/>
      <c r="Z61" s="626"/>
      <c r="AA61" s="626"/>
      <c r="AB61" s="626"/>
      <c r="AC61" s="778"/>
      <c r="AD61" s="778"/>
    </row>
    <row r="62" spans="2:30" s="42" customFormat="1">
      <c r="B62" s="166" t="s">
        <v>325</v>
      </c>
      <c r="C62" s="376">
        <v>0</v>
      </c>
      <c r="D62" s="165">
        <v>0</v>
      </c>
      <c r="E62" s="165">
        <v>0</v>
      </c>
      <c r="F62" s="165">
        <v>0</v>
      </c>
      <c r="G62" s="165">
        <v>0</v>
      </c>
      <c r="H62" s="165">
        <v>0</v>
      </c>
      <c r="I62" s="165">
        <v>0</v>
      </c>
      <c r="J62" s="165">
        <v>0</v>
      </c>
      <c r="K62" s="165">
        <v>0</v>
      </c>
      <c r="L62" s="165">
        <v>0</v>
      </c>
      <c r="M62" s="165">
        <v>0</v>
      </c>
      <c r="N62" s="165">
        <v>0</v>
      </c>
      <c r="O62" s="165">
        <f t="shared" si="14"/>
        <v>0</v>
      </c>
      <c r="P62" s="626"/>
      <c r="Q62" s="626"/>
      <c r="R62" s="626"/>
      <c r="S62" s="626"/>
      <c r="T62" s="626"/>
      <c r="U62" s="626"/>
      <c r="V62" s="626"/>
      <c r="W62" s="626"/>
      <c r="X62" s="626"/>
      <c r="Y62" s="626"/>
      <c r="Z62" s="626"/>
      <c r="AA62" s="626"/>
      <c r="AB62" s="626"/>
      <c r="AC62" s="778"/>
      <c r="AD62" s="778"/>
    </row>
    <row r="63" spans="2:30" s="42" customFormat="1">
      <c r="B63" s="166" t="s">
        <v>326</v>
      </c>
      <c r="C63" s="376">
        <v>0</v>
      </c>
      <c r="D63" s="165">
        <v>0</v>
      </c>
      <c r="E63" s="165">
        <v>0</v>
      </c>
      <c r="F63" s="165">
        <v>0</v>
      </c>
      <c r="G63" s="165">
        <v>0</v>
      </c>
      <c r="H63" s="165">
        <v>0</v>
      </c>
      <c r="I63" s="165">
        <v>0</v>
      </c>
      <c r="J63" s="165">
        <v>0</v>
      </c>
      <c r="K63" s="165">
        <v>0</v>
      </c>
      <c r="L63" s="165">
        <v>0</v>
      </c>
      <c r="M63" s="165">
        <v>0</v>
      </c>
      <c r="N63" s="165">
        <v>0</v>
      </c>
      <c r="O63" s="165">
        <f t="shared" si="14"/>
        <v>0</v>
      </c>
      <c r="P63" s="626"/>
      <c r="Q63" s="626"/>
      <c r="R63" s="626"/>
      <c r="S63" s="626"/>
      <c r="T63" s="626"/>
      <c r="U63" s="626"/>
      <c r="V63" s="626"/>
      <c r="W63" s="626"/>
      <c r="X63" s="626"/>
      <c r="Y63" s="626"/>
      <c r="Z63" s="626"/>
      <c r="AA63" s="626"/>
      <c r="AB63" s="626"/>
      <c r="AC63" s="778"/>
      <c r="AD63" s="778"/>
    </row>
    <row r="64" spans="2:30" s="42" customFormat="1">
      <c r="B64" s="163" t="s">
        <v>113</v>
      </c>
      <c r="C64" s="467">
        <f>+C65+C68+C75+C78</f>
        <v>0</v>
      </c>
      <c r="D64" s="467">
        <f t="shared" ref="D64:N64" si="16">+D65+D68+D75+D78</f>
        <v>0</v>
      </c>
      <c r="E64" s="467">
        <f t="shared" si="16"/>
        <v>0</v>
      </c>
      <c r="F64" s="467">
        <f t="shared" si="16"/>
        <v>0</v>
      </c>
      <c r="G64" s="467">
        <f t="shared" si="16"/>
        <v>0</v>
      </c>
      <c r="H64" s="467">
        <f t="shared" si="16"/>
        <v>0</v>
      </c>
      <c r="I64" s="467">
        <f t="shared" si="16"/>
        <v>0</v>
      </c>
      <c r="J64" s="467">
        <f t="shared" si="16"/>
        <v>0</v>
      </c>
      <c r="K64" s="467">
        <f t="shared" si="16"/>
        <v>0</v>
      </c>
      <c r="L64" s="467">
        <f t="shared" si="16"/>
        <v>0</v>
      </c>
      <c r="M64" s="467">
        <f t="shared" si="16"/>
        <v>0</v>
      </c>
      <c r="N64" s="467">
        <f t="shared" si="16"/>
        <v>0</v>
      </c>
      <c r="O64" s="164">
        <f t="shared" si="14"/>
        <v>0</v>
      </c>
      <c r="P64" s="626"/>
      <c r="Q64" s="626"/>
      <c r="R64" s="626"/>
      <c r="S64" s="626"/>
      <c r="T64" s="626"/>
      <c r="U64" s="626"/>
      <c r="V64" s="626"/>
      <c r="W64" s="626"/>
      <c r="X64" s="626"/>
      <c r="Y64" s="626"/>
      <c r="Z64" s="626"/>
      <c r="AA64" s="626"/>
      <c r="AB64" s="626"/>
      <c r="AC64" s="778"/>
      <c r="AD64" s="778"/>
    </row>
    <row r="65" spans="2:30" s="42" customFormat="1">
      <c r="B65" s="28" t="s">
        <v>37</v>
      </c>
      <c r="C65" s="376">
        <v>0</v>
      </c>
      <c r="D65" s="165">
        <v>0</v>
      </c>
      <c r="E65" s="165">
        <v>0</v>
      </c>
      <c r="F65" s="165">
        <v>0</v>
      </c>
      <c r="G65" s="165">
        <v>0</v>
      </c>
      <c r="H65" s="165">
        <v>0</v>
      </c>
      <c r="I65" s="165">
        <v>0</v>
      </c>
      <c r="J65" s="165">
        <v>0</v>
      </c>
      <c r="K65" s="165">
        <v>0</v>
      </c>
      <c r="L65" s="165">
        <v>0</v>
      </c>
      <c r="M65" s="165">
        <v>0</v>
      </c>
      <c r="N65" s="165">
        <v>0</v>
      </c>
      <c r="O65" s="165">
        <f t="shared" si="14"/>
        <v>0</v>
      </c>
      <c r="P65" s="626"/>
      <c r="Q65" s="626"/>
      <c r="R65" s="626"/>
      <c r="S65" s="626"/>
      <c r="T65" s="626"/>
      <c r="U65" s="626"/>
      <c r="V65" s="626"/>
      <c r="W65" s="626"/>
      <c r="X65" s="626"/>
      <c r="Y65" s="626"/>
      <c r="Z65" s="626"/>
      <c r="AA65" s="626"/>
      <c r="AB65" s="626"/>
      <c r="AC65" s="778"/>
      <c r="AD65" s="778"/>
    </row>
    <row r="66" spans="2:30" s="42" customFormat="1">
      <c r="B66" s="166" t="s">
        <v>325</v>
      </c>
      <c r="C66" s="376">
        <v>0</v>
      </c>
      <c r="D66" s="165">
        <v>0</v>
      </c>
      <c r="E66" s="165">
        <v>0</v>
      </c>
      <c r="F66" s="165">
        <v>0</v>
      </c>
      <c r="G66" s="165">
        <v>0</v>
      </c>
      <c r="H66" s="165">
        <v>0</v>
      </c>
      <c r="I66" s="165">
        <v>0</v>
      </c>
      <c r="J66" s="165">
        <v>0</v>
      </c>
      <c r="K66" s="165">
        <v>0</v>
      </c>
      <c r="L66" s="165">
        <v>0</v>
      </c>
      <c r="M66" s="165">
        <v>0</v>
      </c>
      <c r="N66" s="165">
        <v>0</v>
      </c>
      <c r="O66" s="165">
        <f t="shared" si="14"/>
        <v>0</v>
      </c>
      <c r="P66" s="626"/>
      <c r="Q66" s="626"/>
      <c r="R66" s="626"/>
      <c r="S66" s="626"/>
      <c r="T66" s="626"/>
      <c r="U66" s="626"/>
      <c r="V66" s="626"/>
      <c r="W66" s="626"/>
      <c r="X66" s="626"/>
      <c r="Y66" s="626"/>
      <c r="Z66" s="626"/>
      <c r="AA66" s="626"/>
      <c r="AB66" s="626"/>
      <c r="AC66" s="778"/>
      <c r="AD66" s="778"/>
    </row>
    <row r="67" spans="2:30" s="42" customFormat="1">
      <c r="B67" s="166" t="s">
        <v>326</v>
      </c>
      <c r="C67" s="376">
        <v>0</v>
      </c>
      <c r="D67" s="165">
        <v>0</v>
      </c>
      <c r="E67" s="165">
        <v>0</v>
      </c>
      <c r="F67" s="165">
        <v>0</v>
      </c>
      <c r="G67" s="165">
        <v>0</v>
      </c>
      <c r="H67" s="165">
        <v>0</v>
      </c>
      <c r="I67" s="165">
        <v>0</v>
      </c>
      <c r="J67" s="165">
        <v>0</v>
      </c>
      <c r="K67" s="165">
        <v>0</v>
      </c>
      <c r="L67" s="165">
        <v>0</v>
      </c>
      <c r="M67" s="165">
        <v>0</v>
      </c>
      <c r="N67" s="165">
        <v>0</v>
      </c>
      <c r="O67" s="165">
        <f t="shared" si="14"/>
        <v>0</v>
      </c>
      <c r="P67" s="626"/>
      <c r="Q67" s="626"/>
      <c r="R67" s="626"/>
      <c r="S67" s="626"/>
      <c r="T67" s="626"/>
      <c r="U67" s="626"/>
      <c r="V67" s="626"/>
      <c r="W67" s="626"/>
      <c r="X67" s="626"/>
      <c r="Y67" s="626"/>
      <c r="Z67" s="626"/>
      <c r="AA67" s="626"/>
      <c r="AB67" s="626"/>
      <c r="AC67" s="778"/>
      <c r="AD67" s="778"/>
    </row>
    <row r="68" spans="2:30" s="42" customFormat="1">
      <c r="B68" s="28" t="s">
        <v>38</v>
      </c>
      <c r="C68" s="376">
        <v>0</v>
      </c>
      <c r="D68" s="165">
        <v>0</v>
      </c>
      <c r="E68" s="165">
        <v>0</v>
      </c>
      <c r="F68" s="165">
        <v>0</v>
      </c>
      <c r="G68" s="165">
        <v>0</v>
      </c>
      <c r="H68" s="165">
        <v>0</v>
      </c>
      <c r="I68" s="165">
        <v>0</v>
      </c>
      <c r="J68" s="165">
        <v>0</v>
      </c>
      <c r="K68" s="165">
        <v>0</v>
      </c>
      <c r="L68" s="165">
        <v>0</v>
      </c>
      <c r="M68" s="165">
        <v>0</v>
      </c>
      <c r="N68" s="165">
        <v>0</v>
      </c>
      <c r="O68" s="165">
        <f t="shared" si="14"/>
        <v>0</v>
      </c>
      <c r="P68" s="626"/>
      <c r="Q68" s="626"/>
      <c r="R68" s="626"/>
      <c r="S68" s="626"/>
      <c r="T68" s="626"/>
      <c r="U68" s="626"/>
      <c r="V68" s="626"/>
      <c r="W68" s="626"/>
      <c r="X68" s="626"/>
      <c r="Y68" s="626"/>
      <c r="Z68" s="626"/>
      <c r="AA68" s="626"/>
      <c r="AB68" s="626"/>
      <c r="AC68" s="778"/>
      <c r="AD68" s="778"/>
    </row>
    <row r="69" spans="2:30" s="42" customFormat="1">
      <c r="B69" s="166" t="s">
        <v>325</v>
      </c>
      <c r="C69" s="376">
        <v>0</v>
      </c>
      <c r="D69" s="165">
        <v>0</v>
      </c>
      <c r="E69" s="165">
        <v>0</v>
      </c>
      <c r="F69" s="165">
        <v>0</v>
      </c>
      <c r="G69" s="165">
        <v>0</v>
      </c>
      <c r="H69" s="165">
        <v>0</v>
      </c>
      <c r="I69" s="165">
        <v>0</v>
      </c>
      <c r="J69" s="165">
        <v>0</v>
      </c>
      <c r="K69" s="165">
        <v>0</v>
      </c>
      <c r="L69" s="165">
        <v>0</v>
      </c>
      <c r="M69" s="165">
        <v>0</v>
      </c>
      <c r="N69" s="165">
        <v>0</v>
      </c>
      <c r="O69" s="165">
        <f t="shared" si="14"/>
        <v>0</v>
      </c>
      <c r="P69" s="626"/>
      <c r="Q69" s="626"/>
      <c r="R69" s="626"/>
      <c r="S69" s="626"/>
      <c r="T69" s="626"/>
      <c r="U69" s="626"/>
      <c r="V69" s="626"/>
      <c r="W69" s="626"/>
      <c r="X69" s="626"/>
      <c r="Y69" s="626"/>
      <c r="Z69" s="626"/>
      <c r="AA69" s="626"/>
      <c r="AB69" s="626"/>
      <c r="AC69" s="778"/>
      <c r="AD69" s="778"/>
    </row>
    <row r="70" spans="2:30" s="42" customFormat="1">
      <c r="B70" s="167" t="s">
        <v>327</v>
      </c>
      <c r="C70" s="376">
        <v>0</v>
      </c>
      <c r="D70" s="165">
        <v>0</v>
      </c>
      <c r="E70" s="165">
        <v>0</v>
      </c>
      <c r="F70" s="165">
        <v>0</v>
      </c>
      <c r="G70" s="165">
        <v>0</v>
      </c>
      <c r="H70" s="165">
        <v>0</v>
      </c>
      <c r="I70" s="165">
        <v>0</v>
      </c>
      <c r="J70" s="165">
        <v>0</v>
      </c>
      <c r="K70" s="165">
        <v>0</v>
      </c>
      <c r="L70" s="165">
        <v>0</v>
      </c>
      <c r="M70" s="165">
        <v>0</v>
      </c>
      <c r="N70" s="165">
        <v>0</v>
      </c>
      <c r="O70" s="165">
        <f t="shared" si="14"/>
        <v>0</v>
      </c>
      <c r="P70" s="626"/>
      <c r="Q70" s="626"/>
      <c r="R70" s="626"/>
      <c r="S70" s="626"/>
      <c r="T70" s="626"/>
      <c r="U70" s="626"/>
      <c r="V70" s="626"/>
      <c r="W70" s="626"/>
      <c r="X70" s="626"/>
      <c r="Y70" s="626"/>
      <c r="Z70" s="626"/>
      <c r="AA70" s="626"/>
      <c r="AB70" s="626"/>
      <c r="AC70" s="778"/>
      <c r="AD70" s="778"/>
    </row>
    <row r="71" spans="2:30" s="42" customFormat="1">
      <c r="B71" s="168" t="s">
        <v>328</v>
      </c>
      <c r="C71" s="376">
        <v>0</v>
      </c>
      <c r="D71" s="165">
        <v>0</v>
      </c>
      <c r="E71" s="165">
        <v>0</v>
      </c>
      <c r="F71" s="165">
        <v>0</v>
      </c>
      <c r="G71" s="165">
        <v>0</v>
      </c>
      <c r="H71" s="165">
        <v>0</v>
      </c>
      <c r="I71" s="165">
        <v>0</v>
      </c>
      <c r="J71" s="165">
        <v>0</v>
      </c>
      <c r="K71" s="165">
        <v>0</v>
      </c>
      <c r="L71" s="165">
        <v>0</v>
      </c>
      <c r="M71" s="165">
        <v>0</v>
      </c>
      <c r="N71" s="165">
        <v>0</v>
      </c>
      <c r="O71" s="165">
        <f t="shared" si="14"/>
        <v>0</v>
      </c>
      <c r="P71" s="626"/>
      <c r="Q71" s="626"/>
      <c r="R71" s="626"/>
      <c r="S71" s="626"/>
      <c r="T71" s="626"/>
      <c r="U71" s="626"/>
      <c r="V71" s="626"/>
      <c r="W71" s="626"/>
      <c r="X71" s="626"/>
      <c r="Y71" s="626"/>
      <c r="Z71" s="626"/>
      <c r="AA71" s="626"/>
      <c r="AB71" s="626"/>
      <c r="AC71" s="778"/>
      <c r="AD71" s="778"/>
    </row>
    <row r="72" spans="2:30" s="42" customFormat="1">
      <c r="B72" s="166" t="s">
        <v>326</v>
      </c>
      <c r="C72" s="376">
        <v>0</v>
      </c>
      <c r="D72" s="165">
        <v>0</v>
      </c>
      <c r="E72" s="165">
        <v>0</v>
      </c>
      <c r="F72" s="165">
        <v>0</v>
      </c>
      <c r="G72" s="165">
        <v>0</v>
      </c>
      <c r="H72" s="165">
        <v>0</v>
      </c>
      <c r="I72" s="165">
        <v>0</v>
      </c>
      <c r="J72" s="165">
        <v>0</v>
      </c>
      <c r="K72" s="165">
        <v>0</v>
      </c>
      <c r="L72" s="165">
        <v>0</v>
      </c>
      <c r="M72" s="165">
        <v>0</v>
      </c>
      <c r="N72" s="165">
        <v>0</v>
      </c>
      <c r="O72" s="165">
        <f t="shared" si="14"/>
        <v>0</v>
      </c>
      <c r="P72" s="626"/>
      <c r="Q72" s="626"/>
      <c r="R72" s="626"/>
      <c r="S72" s="626"/>
      <c r="T72" s="626"/>
      <c r="U72" s="626"/>
      <c r="V72" s="626"/>
      <c r="W72" s="626"/>
      <c r="X72" s="626"/>
      <c r="Y72" s="626"/>
      <c r="Z72" s="626"/>
      <c r="AA72" s="626"/>
      <c r="AB72" s="626"/>
      <c r="AC72" s="778"/>
      <c r="AD72" s="778"/>
    </row>
    <row r="73" spans="2:30" s="42" customFormat="1">
      <c r="B73" s="167" t="s">
        <v>327</v>
      </c>
      <c r="C73" s="376">
        <v>0</v>
      </c>
      <c r="D73" s="165">
        <v>0</v>
      </c>
      <c r="E73" s="165">
        <v>0</v>
      </c>
      <c r="F73" s="165">
        <v>0</v>
      </c>
      <c r="G73" s="165">
        <v>0</v>
      </c>
      <c r="H73" s="165">
        <v>0</v>
      </c>
      <c r="I73" s="165">
        <v>0</v>
      </c>
      <c r="J73" s="165">
        <v>0</v>
      </c>
      <c r="K73" s="165">
        <v>0</v>
      </c>
      <c r="L73" s="165">
        <v>0</v>
      </c>
      <c r="M73" s="165">
        <v>0</v>
      </c>
      <c r="N73" s="165">
        <v>0</v>
      </c>
      <c r="O73" s="165">
        <f t="shared" si="14"/>
        <v>0</v>
      </c>
      <c r="P73" s="626"/>
      <c r="Q73" s="626"/>
      <c r="R73" s="626"/>
      <c r="S73" s="626"/>
      <c r="T73" s="626"/>
      <c r="U73" s="626"/>
      <c r="V73" s="626"/>
      <c r="W73" s="626"/>
      <c r="X73" s="626"/>
      <c r="Y73" s="626"/>
      <c r="Z73" s="626"/>
      <c r="AA73" s="626"/>
      <c r="AB73" s="626"/>
      <c r="AC73" s="778"/>
      <c r="AD73" s="778"/>
    </row>
    <row r="74" spans="2:30" s="42" customFormat="1">
      <c r="B74" s="168" t="s">
        <v>328</v>
      </c>
      <c r="C74" s="376">
        <v>0</v>
      </c>
      <c r="D74" s="165">
        <v>0</v>
      </c>
      <c r="E74" s="165">
        <v>0</v>
      </c>
      <c r="F74" s="165">
        <v>0</v>
      </c>
      <c r="G74" s="165">
        <v>0</v>
      </c>
      <c r="H74" s="165">
        <v>0</v>
      </c>
      <c r="I74" s="165">
        <v>0</v>
      </c>
      <c r="J74" s="165">
        <v>0</v>
      </c>
      <c r="K74" s="165">
        <v>0</v>
      </c>
      <c r="L74" s="165">
        <v>0</v>
      </c>
      <c r="M74" s="165">
        <v>0</v>
      </c>
      <c r="N74" s="165">
        <v>0</v>
      </c>
      <c r="O74" s="165">
        <f t="shared" si="14"/>
        <v>0</v>
      </c>
      <c r="P74" s="626"/>
      <c r="Q74" s="626"/>
      <c r="R74" s="626"/>
      <c r="S74" s="626"/>
      <c r="T74" s="626"/>
      <c r="U74" s="626"/>
      <c r="V74" s="626"/>
      <c r="W74" s="626"/>
      <c r="X74" s="626"/>
      <c r="Y74" s="626"/>
      <c r="Z74" s="626"/>
      <c r="AA74" s="626"/>
      <c r="AB74" s="626"/>
      <c r="AC74" s="778"/>
      <c r="AD74" s="778"/>
    </row>
    <row r="75" spans="2:30" s="42" customFormat="1">
      <c r="B75" s="28" t="s">
        <v>39</v>
      </c>
      <c r="C75" s="376">
        <v>0</v>
      </c>
      <c r="D75" s="165">
        <v>0</v>
      </c>
      <c r="E75" s="165">
        <v>0</v>
      </c>
      <c r="F75" s="165">
        <v>0</v>
      </c>
      <c r="G75" s="165">
        <v>0</v>
      </c>
      <c r="H75" s="165">
        <v>0</v>
      </c>
      <c r="I75" s="165">
        <v>0</v>
      </c>
      <c r="J75" s="165">
        <v>0</v>
      </c>
      <c r="K75" s="165">
        <v>0</v>
      </c>
      <c r="L75" s="165">
        <v>0</v>
      </c>
      <c r="M75" s="165">
        <v>0</v>
      </c>
      <c r="N75" s="165">
        <v>0</v>
      </c>
      <c r="O75" s="165">
        <f t="shared" si="14"/>
        <v>0</v>
      </c>
      <c r="P75" s="626"/>
      <c r="Q75" s="626"/>
      <c r="R75" s="626"/>
      <c r="S75" s="626"/>
      <c r="T75" s="626"/>
      <c r="U75" s="626"/>
      <c r="V75" s="626"/>
      <c r="W75" s="626"/>
      <c r="X75" s="626"/>
      <c r="Y75" s="626"/>
      <c r="Z75" s="626"/>
      <c r="AA75" s="626"/>
      <c r="AB75" s="626"/>
      <c r="AC75" s="778"/>
      <c r="AD75" s="778"/>
    </row>
    <row r="76" spans="2:30" s="42" customFormat="1">
      <c r="B76" s="166" t="s">
        <v>325</v>
      </c>
      <c r="C76" s="376">
        <v>0</v>
      </c>
      <c r="D76" s="165">
        <v>0</v>
      </c>
      <c r="E76" s="165">
        <v>0</v>
      </c>
      <c r="F76" s="165">
        <v>0</v>
      </c>
      <c r="G76" s="165">
        <v>0</v>
      </c>
      <c r="H76" s="165">
        <v>0</v>
      </c>
      <c r="I76" s="165">
        <v>0</v>
      </c>
      <c r="J76" s="165">
        <v>0</v>
      </c>
      <c r="K76" s="165">
        <v>0</v>
      </c>
      <c r="L76" s="165">
        <v>0</v>
      </c>
      <c r="M76" s="165">
        <v>0</v>
      </c>
      <c r="N76" s="165">
        <v>0</v>
      </c>
      <c r="O76" s="165">
        <f t="shared" si="14"/>
        <v>0</v>
      </c>
      <c r="P76" s="626"/>
      <c r="Q76" s="626"/>
      <c r="R76" s="626"/>
      <c r="S76" s="626"/>
      <c r="T76" s="626"/>
      <c r="U76" s="626"/>
      <c r="V76" s="626"/>
      <c r="W76" s="626"/>
      <c r="X76" s="626"/>
      <c r="Y76" s="626"/>
      <c r="Z76" s="626"/>
      <c r="AA76" s="626"/>
      <c r="AB76" s="626"/>
      <c r="AC76" s="778"/>
      <c r="AD76" s="778"/>
    </row>
    <row r="77" spans="2:30" s="42" customFormat="1">
      <c r="B77" s="166" t="s">
        <v>326</v>
      </c>
      <c r="C77" s="376">
        <v>0</v>
      </c>
      <c r="D77" s="165">
        <v>0</v>
      </c>
      <c r="E77" s="165">
        <v>0</v>
      </c>
      <c r="F77" s="165">
        <v>0</v>
      </c>
      <c r="G77" s="165">
        <v>0</v>
      </c>
      <c r="H77" s="165">
        <v>0</v>
      </c>
      <c r="I77" s="165">
        <v>0</v>
      </c>
      <c r="J77" s="165">
        <v>0</v>
      </c>
      <c r="K77" s="165">
        <v>0</v>
      </c>
      <c r="L77" s="165">
        <v>0</v>
      </c>
      <c r="M77" s="165">
        <v>0</v>
      </c>
      <c r="N77" s="165">
        <v>0</v>
      </c>
      <c r="O77" s="165">
        <f t="shared" si="14"/>
        <v>0</v>
      </c>
      <c r="P77" s="626"/>
      <c r="Q77" s="626"/>
      <c r="R77" s="626"/>
      <c r="S77" s="626"/>
      <c r="T77" s="626"/>
      <c r="U77" s="626"/>
      <c r="V77" s="626"/>
      <c r="W77" s="626"/>
      <c r="X77" s="626"/>
      <c r="Y77" s="626"/>
      <c r="Z77" s="626"/>
      <c r="AA77" s="626"/>
      <c r="AB77" s="626"/>
      <c r="AC77" s="778"/>
      <c r="AD77" s="778"/>
    </row>
    <row r="78" spans="2:30" s="42" customFormat="1">
      <c r="B78" s="28" t="s">
        <v>40</v>
      </c>
      <c r="C78" s="376">
        <v>0</v>
      </c>
      <c r="D78" s="165">
        <v>0</v>
      </c>
      <c r="E78" s="165">
        <v>0</v>
      </c>
      <c r="F78" s="165">
        <v>0</v>
      </c>
      <c r="G78" s="165">
        <v>0</v>
      </c>
      <c r="H78" s="165">
        <v>0</v>
      </c>
      <c r="I78" s="165">
        <v>0</v>
      </c>
      <c r="J78" s="165">
        <v>0</v>
      </c>
      <c r="K78" s="165">
        <v>0</v>
      </c>
      <c r="L78" s="165">
        <v>0</v>
      </c>
      <c r="M78" s="165">
        <v>0</v>
      </c>
      <c r="N78" s="165">
        <v>0</v>
      </c>
      <c r="O78" s="165">
        <f t="shared" si="14"/>
        <v>0</v>
      </c>
      <c r="P78" s="626"/>
      <c r="Q78" s="626"/>
      <c r="R78" s="626"/>
      <c r="S78" s="626"/>
      <c r="T78" s="626"/>
      <c r="U78" s="626"/>
      <c r="V78" s="626"/>
      <c r="W78" s="626"/>
      <c r="X78" s="626"/>
      <c r="Y78" s="626"/>
      <c r="Z78" s="626"/>
      <c r="AA78" s="626"/>
      <c r="AB78" s="626"/>
      <c r="AC78" s="778"/>
      <c r="AD78" s="778"/>
    </row>
    <row r="79" spans="2:30" s="42" customFormat="1">
      <c r="B79" s="166" t="s">
        <v>325</v>
      </c>
      <c r="C79" s="376">
        <v>0</v>
      </c>
      <c r="D79" s="165">
        <v>0</v>
      </c>
      <c r="E79" s="165">
        <v>0</v>
      </c>
      <c r="F79" s="165">
        <v>0</v>
      </c>
      <c r="G79" s="165">
        <v>0</v>
      </c>
      <c r="H79" s="165">
        <v>0</v>
      </c>
      <c r="I79" s="165">
        <v>0</v>
      </c>
      <c r="J79" s="165">
        <v>0</v>
      </c>
      <c r="K79" s="165">
        <v>0</v>
      </c>
      <c r="L79" s="165">
        <v>0</v>
      </c>
      <c r="M79" s="165">
        <v>0</v>
      </c>
      <c r="N79" s="165">
        <v>0</v>
      </c>
      <c r="O79" s="165">
        <f t="shared" si="14"/>
        <v>0</v>
      </c>
      <c r="P79" s="626"/>
      <c r="Q79" s="626"/>
      <c r="R79" s="626"/>
      <c r="S79" s="626"/>
      <c r="T79" s="626"/>
      <c r="U79" s="626"/>
      <c r="V79" s="626"/>
      <c r="W79" s="626"/>
      <c r="X79" s="626"/>
      <c r="Y79" s="626"/>
      <c r="Z79" s="626"/>
      <c r="AA79" s="626"/>
      <c r="AB79" s="626"/>
      <c r="AC79" s="778"/>
      <c r="AD79" s="778"/>
    </row>
    <row r="80" spans="2:30" s="42" customFormat="1">
      <c r="B80" s="310" t="s">
        <v>326</v>
      </c>
      <c r="C80" s="376">
        <v>0</v>
      </c>
      <c r="D80" s="376">
        <v>0</v>
      </c>
      <c r="E80" s="376">
        <v>0</v>
      </c>
      <c r="F80" s="376">
        <v>0</v>
      </c>
      <c r="G80" s="376">
        <v>0</v>
      </c>
      <c r="H80" s="376">
        <v>0</v>
      </c>
      <c r="I80" s="376">
        <v>0</v>
      </c>
      <c r="J80" s="376">
        <v>0</v>
      </c>
      <c r="K80" s="376">
        <v>0</v>
      </c>
      <c r="L80" s="376">
        <v>0</v>
      </c>
      <c r="M80" s="376">
        <v>0</v>
      </c>
      <c r="N80" s="376">
        <v>0</v>
      </c>
      <c r="O80" s="165">
        <f t="shared" si="14"/>
        <v>0</v>
      </c>
      <c r="P80" s="626"/>
      <c r="Q80" s="626"/>
      <c r="R80" s="626"/>
      <c r="S80" s="626"/>
      <c r="T80" s="626"/>
      <c r="U80" s="626"/>
      <c r="V80" s="626"/>
      <c r="W80" s="626"/>
      <c r="X80" s="626"/>
      <c r="Y80" s="626"/>
      <c r="Z80" s="626"/>
      <c r="AA80" s="626"/>
      <c r="AB80" s="626"/>
      <c r="AC80" s="778"/>
      <c r="AD80" s="778"/>
    </row>
    <row r="81" spans="2:30" s="42" customFormat="1">
      <c r="B81" s="199" t="s">
        <v>41</v>
      </c>
      <c r="C81" s="745">
        <v>0</v>
      </c>
      <c r="D81" s="745">
        <v>0</v>
      </c>
      <c r="E81" s="745">
        <v>0</v>
      </c>
      <c r="F81" s="745">
        <v>0</v>
      </c>
      <c r="G81" s="745">
        <v>0</v>
      </c>
      <c r="H81" s="745">
        <v>0</v>
      </c>
      <c r="I81" s="745">
        <v>0</v>
      </c>
      <c r="J81" s="745">
        <v>0</v>
      </c>
      <c r="K81" s="745">
        <v>0</v>
      </c>
      <c r="L81" s="745">
        <v>0</v>
      </c>
      <c r="M81" s="745">
        <v>0</v>
      </c>
      <c r="N81" s="745">
        <v>0</v>
      </c>
      <c r="O81" s="760">
        <f t="shared" si="14"/>
        <v>0</v>
      </c>
      <c r="P81" s="626"/>
      <c r="Q81" s="626"/>
      <c r="R81" s="626"/>
      <c r="S81" s="626"/>
      <c r="T81" s="626"/>
      <c r="U81" s="626"/>
      <c r="V81" s="626"/>
      <c r="W81" s="626"/>
      <c r="X81" s="626"/>
      <c r="Y81" s="626"/>
      <c r="Z81" s="626"/>
      <c r="AA81" s="626"/>
      <c r="AB81" s="626"/>
      <c r="AC81" s="778"/>
      <c r="AD81" s="778"/>
    </row>
    <row r="82" spans="2:30" s="42" customFormat="1">
      <c r="B82" s="199" t="s">
        <v>42</v>
      </c>
      <c r="C82" s="747">
        <v>0</v>
      </c>
      <c r="D82" s="747">
        <v>0</v>
      </c>
      <c r="E82" s="747">
        <v>0</v>
      </c>
      <c r="F82" s="747">
        <v>0</v>
      </c>
      <c r="G82" s="747">
        <v>0</v>
      </c>
      <c r="H82" s="747">
        <v>0</v>
      </c>
      <c r="I82" s="747">
        <v>0</v>
      </c>
      <c r="J82" s="747">
        <v>0</v>
      </c>
      <c r="K82" s="747">
        <v>0</v>
      </c>
      <c r="L82" s="747">
        <v>0</v>
      </c>
      <c r="M82" s="747">
        <v>0</v>
      </c>
      <c r="N82" s="747">
        <v>0</v>
      </c>
      <c r="O82" s="760">
        <f t="shared" si="14"/>
        <v>0</v>
      </c>
      <c r="P82" s="626"/>
      <c r="Q82" s="626"/>
      <c r="R82" s="626"/>
      <c r="S82" s="626"/>
      <c r="T82" s="626"/>
      <c r="U82" s="626"/>
      <c r="V82" s="626"/>
      <c r="W82" s="626"/>
      <c r="X82" s="626"/>
      <c r="Y82" s="626"/>
      <c r="Z82" s="626"/>
      <c r="AA82" s="626"/>
      <c r="AB82" s="626"/>
      <c r="AC82" s="778"/>
      <c r="AD82" s="778"/>
    </row>
    <row r="83" spans="2:30" s="42" customFormat="1">
      <c r="B83" s="198" t="s">
        <v>726</v>
      </c>
      <c r="C83" s="749">
        <v>0</v>
      </c>
      <c r="D83" s="749">
        <v>0</v>
      </c>
      <c r="E83" s="749">
        <v>0</v>
      </c>
      <c r="F83" s="749">
        <v>0</v>
      </c>
      <c r="G83" s="749">
        <v>0</v>
      </c>
      <c r="H83" s="749">
        <v>0</v>
      </c>
      <c r="I83" s="749">
        <v>0</v>
      </c>
      <c r="J83" s="749">
        <v>0</v>
      </c>
      <c r="K83" s="749">
        <v>0</v>
      </c>
      <c r="L83" s="749">
        <v>0</v>
      </c>
      <c r="M83" s="749">
        <v>0</v>
      </c>
      <c r="N83" s="749">
        <v>0</v>
      </c>
      <c r="O83" s="760">
        <f t="shared" si="14"/>
        <v>0</v>
      </c>
      <c r="P83" s="626"/>
      <c r="Q83" s="626"/>
      <c r="R83" s="626"/>
      <c r="S83" s="626"/>
      <c r="T83" s="626"/>
      <c r="U83" s="626"/>
      <c r="V83" s="626"/>
      <c r="W83" s="626"/>
      <c r="X83" s="626"/>
      <c r="Y83" s="626"/>
      <c r="Z83" s="626"/>
      <c r="AA83" s="626"/>
      <c r="AB83" s="626"/>
      <c r="AC83" s="778"/>
      <c r="AD83" s="778"/>
    </row>
    <row r="84" spans="2:30" s="42" customFormat="1">
      <c r="B84" s="198" t="s">
        <v>750</v>
      </c>
      <c r="C84" s="749">
        <v>0</v>
      </c>
      <c r="D84" s="749">
        <v>0</v>
      </c>
      <c r="E84" s="749">
        <v>0</v>
      </c>
      <c r="F84" s="749">
        <v>0</v>
      </c>
      <c r="G84" s="749">
        <v>0</v>
      </c>
      <c r="H84" s="749">
        <v>0</v>
      </c>
      <c r="I84" s="749">
        <v>0</v>
      </c>
      <c r="J84" s="749">
        <v>0</v>
      </c>
      <c r="K84" s="749">
        <v>0</v>
      </c>
      <c r="L84" s="749">
        <v>0</v>
      </c>
      <c r="M84" s="749">
        <v>0</v>
      </c>
      <c r="N84" s="749">
        <v>0</v>
      </c>
      <c r="O84" s="760">
        <f t="shared" si="14"/>
        <v>0</v>
      </c>
      <c r="P84" s="626"/>
      <c r="Q84" s="626"/>
      <c r="R84" s="626"/>
      <c r="S84" s="626"/>
      <c r="T84" s="626"/>
      <c r="U84" s="626"/>
      <c r="V84" s="626"/>
      <c r="W84" s="626"/>
      <c r="X84" s="626"/>
      <c r="Y84" s="626"/>
      <c r="Z84" s="626"/>
      <c r="AA84" s="626"/>
      <c r="AB84" s="626"/>
      <c r="AC84" s="778"/>
      <c r="AD84" s="778"/>
    </row>
    <row r="85" spans="2:30" s="42" customFormat="1">
      <c r="B85" s="199" t="s">
        <v>727</v>
      </c>
      <c r="C85" s="745">
        <v>0</v>
      </c>
      <c r="D85" s="745">
        <v>0</v>
      </c>
      <c r="E85" s="745">
        <v>0</v>
      </c>
      <c r="F85" s="745">
        <v>0</v>
      </c>
      <c r="G85" s="745">
        <v>0</v>
      </c>
      <c r="H85" s="745">
        <v>0</v>
      </c>
      <c r="I85" s="745">
        <v>0</v>
      </c>
      <c r="J85" s="745">
        <v>0</v>
      </c>
      <c r="K85" s="745">
        <v>0</v>
      </c>
      <c r="L85" s="745">
        <v>0</v>
      </c>
      <c r="M85" s="745">
        <v>0</v>
      </c>
      <c r="N85" s="745">
        <v>0</v>
      </c>
      <c r="O85" s="760">
        <f t="shared" si="14"/>
        <v>0</v>
      </c>
      <c r="P85" s="626"/>
      <c r="Q85" s="626"/>
      <c r="R85" s="626"/>
      <c r="S85" s="626"/>
      <c r="T85" s="626"/>
      <c r="U85" s="626"/>
      <c r="V85" s="626"/>
      <c r="W85" s="626"/>
      <c r="X85" s="626"/>
      <c r="Y85" s="626"/>
      <c r="Z85" s="626"/>
      <c r="AA85" s="626"/>
      <c r="AB85" s="626"/>
      <c r="AC85" s="778"/>
      <c r="AD85" s="778"/>
    </row>
    <row r="86" spans="2:30" s="42" customFormat="1">
      <c r="B86" s="750" t="s">
        <v>752</v>
      </c>
      <c r="C86" s="745">
        <v>0</v>
      </c>
      <c r="D86" s="745">
        <v>0</v>
      </c>
      <c r="E86" s="745">
        <v>0</v>
      </c>
      <c r="F86" s="745">
        <v>0</v>
      </c>
      <c r="G86" s="745">
        <v>0</v>
      </c>
      <c r="H86" s="745">
        <v>0</v>
      </c>
      <c r="I86" s="745">
        <v>0</v>
      </c>
      <c r="J86" s="745">
        <v>0</v>
      </c>
      <c r="K86" s="745">
        <v>0</v>
      </c>
      <c r="L86" s="745">
        <v>0</v>
      </c>
      <c r="M86" s="745">
        <v>0</v>
      </c>
      <c r="N86" s="745">
        <v>0</v>
      </c>
      <c r="O86" s="760">
        <f t="shared" si="14"/>
        <v>0</v>
      </c>
      <c r="P86" s="626"/>
      <c r="Q86" s="626"/>
      <c r="R86" s="626"/>
      <c r="S86" s="626"/>
      <c r="T86" s="626"/>
      <c r="U86" s="626"/>
      <c r="V86" s="626"/>
      <c r="W86" s="626"/>
      <c r="X86" s="626"/>
      <c r="Y86" s="626"/>
      <c r="Z86" s="626"/>
      <c r="AA86" s="626"/>
      <c r="AB86" s="626"/>
      <c r="AC86" s="778"/>
      <c r="AD86" s="778"/>
    </row>
    <row r="87" spans="2:30" s="42" customFormat="1">
      <c r="B87" s="199" t="s">
        <v>728</v>
      </c>
      <c r="C87" s="745">
        <v>0</v>
      </c>
      <c r="D87" s="745">
        <v>0</v>
      </c>
      <c r="E87" s="745">
        <v>0</v>
      </c>
      <c r="F87" s="745">
        <v>0</v>
      </c>
      <c r="G87" s="745">
        <v>0</v>
      </c>
      <c r="H87" s="745">
        <v>0</v>
      </c>
      <c r="I87" s="745">
        <v>0</v>
      </c>
      <c r="J87" s="745">
        <v>0</v>
      </c>
      <c r="K87" s="745">
        <v>0</v>
      </c>
      <c r="L87" s="745">
        <v>0</v>
      </c>
      <c r="M87" s="745">
        <v>0</v>
      </c>
      <c r="N87" s="745">
        <v>0</v>
      </c>
      <c r="O87" s="760">
        <f t="shared" si="14"/>
        <v>0</v>
      </c>
      <c r="P87" s="626"/>
      <c r="Q87" s="626"/>
      <c r="R87" s="626"/>
      <c r="S87" s="626"/>
      <c r="T87" s="626"/>
      <c r="U87" s="626"/>
      <c r="V87" s="626"/>
      <c r="W87" s="626"/>
      <c r="X87" s="626"/>
      <c r="Y87" s="626"/>
      <c r="Z87" s="626"/>
      <c r="AA87" s="626"/>
      <c r="AB87" s="626"/>
      <c r="AC87" s="778"/>
      <c r="AD87" s="778"/>
    </row>
    <row r="88" spans="2:30" s="42" customFormat="1">
      <c r="B88" s="199" t="s">
        <v>729</v>
      </c>
      <c r="C88" s="745">
        <v>0</v>
      </c>
      <c r="D88" s="745">
        <v>0</v>
      </c>
      <c r="E88" s="745">
        <v>0</v>
      </c>
      <c r="F88" s="745">
        <v>0</v>
      </c>
      <c r="G88" s="745">
        <v>0</v>
      </c>
      <c r="H88" s="745">
        <v>0</v>
      </c>
      <c r="I88" s="745">
        <v>0</v>
      </c>
      <c r="J88" s="745">
        <v>0</v>
      </c>
      <c r="K88" s="745">
        <v>0</v>
      </c>
      <c r="L88" s="745">
        <v>0</v>
      </c>
      <c r="M88" s="745">
        <v>0</v>
      </c>
      <c r="N88" s="745">
        <v>0</v>
      </c>
      <c r="O88" s="760">
        <f t="shared" si="14"/>
        <v>0</v>
      </c>
      <c r="P88" s="626"/>
      <c r="Q88" s="626"/>
      <c r="R88" s="626"/>
      <c r="S88" s="626"/>
      <c r="T88" s="626"/>
      <c r="U88" s="626"/>
      <c r="V88" s="626"/>
      <c r="W88" s="626"/>
      <c r="X88" s="626"/>
      <c r="Y88" s="626"/>
      <c r="Z88" s="626"/>
      <c r="AA88" s="626"/>
      <c r="AB88" s="626"/>
      <c r="AC88" s="778"/>
      <c r="AD88" s="778"/>
    </row>
    <row r="89" spans="2:30" s="42" customFormat="1">
      <c r="B89" s="199" t="s">
        <v>908</v>
      </c>
      <c r="C89" s="745">
        <v>0</v>
      </c>
      <c r="D89" s="745">
        <v>0</v>
      </c>
      <c r="E89" s="745">
        <v>0</v>
      </c>
      <c r="F89" s="745">
        <v>0</v>
      </c>
      <c r="G89" s="745">
        <v>0</v>
      </c>
      <c r="H89" s="745">
        <v>0</v>
      </c>
      <c r="I89" s="745">
        <v>0</v>
      </c>
      <c r="J89" s="745">
        <v>0</v>
      </c>
      <c r="K89" s="745">
        <v>0</v>
      </c>
      <c r="L89" s="745">
        <v>0</v>
      </c>
      <c r="M89" s="745">
        <v>0</v>
      </c>
      <c r="N89" s="745">
        <v>0</v>
      </c>
      <c r="O89" s="760">
        <f t="shared" si="14"/>
        <v>0</v>
      </c>
      <c r="P89" s="626"/>
      <c r="Q89" s="626"/>
      <c r="R89" s="626"/>
      <c r="S89" s="626"/>
      <c r="T89" s="626"/>
      <c r="U89" s="626"/>
      <c r="V89" s="626"/>
      <c r="W89" s="626"/>
      <c r="X89" s="626"/>
      <c r="Y89" s="626"/>
      <c r="Z89" s="626"/>
      <c r="AA89" s="626"/>
      <c r="AB89" s="626"/>
      <c r="AC89" s="778"/>
      <c r="AD89" s="778"/>
    </row>
    <row r="90" spans="2:30" s="42" customFormat="1">
      <c r="B90" s="199" t="s">
        <v>909</v>
      </c>
      <c r="C90" s="745">
        <v>0</v>
      </c>
      <c r="D90" s="745">
        <v>0</v>
      </c>
      <c r="E90" s="745">
        <v>0</v>
      </c>
      <c r="F90" s="745">
        <v>0</v>
      </c>
      <c r="G90" s="745">
        <v>0</v>
      </c>
      <c r="H90" s="745">
        <v>0</v>
      </c>
      <c r="I90" s="745">
        <v>0</v>
      </c>
      <c r="J90" s="745">
        <v>0</v>
      </c>
      <c r="K90" s="745">
        <v>0</v>
      </c>
      <c r="L90" s="745">
        <v>0</v>
      </c>
      <c r="M90" s="745">
        <v>0</v>
      </c>
      <c r="N90" s="745">
        <v>0</v>
      </c>
      <c r="O90" s="760">
        <f t="shared" si="14"/>
        <v>0</v>
      </c>
      <c r="P90" s="626"/>
      <c r="Q90" s="626"/>
      <c r="R90" s="626"/>
      <c r="S90" s="626"/>
      <c r="T90" s="626"/>
      <c r="U90" s="626"/>
      <c r="V90" s="626"/>
      <c r="W90" s="626"/>
      <c r="X90" s="626"/>
      <c r="Y90" s="626"/>
      <c r="Z90" s="626"/>
      <c r="AA90" s="626"/>
      <c r="AB90" s="626"/>
      <c r="AC90" s="778"/>
      <c r="AD90" s="778"/>
    </row>
    <row r="91" spans="2:30" s="42" customFormat="1">
      <c r="B91" s="199" t="s">
        <v>718</v>
      </c>
      <c r="C91" s="745">
        <v>0</v>
      </c>
      <c r="D91" s="745">
        <v>0</v>
      </c>
      <c r="E91" s="745">
        <v>0</v>
      </c>
      <c r="F91" s="745">
        <v>0</v>
      </c>
      <c r="G91" s="745">
        <v>0</v>
      </c>
      <c r="H91" s="745">
        <v>0</v>
      </c>
      <c r="I91" s="745">
        <v>0</v>
      </c>
      <c r="J91" s="745">
        <v>0</v>
      </c>
      <c r="K91" s="745">
        <v>0</v>
      </c>
      <c r="L91" s="745">
        <v>0</v>
      </c>
      <c r="M91" s="745">
        <v>0</v>
      </c>
      <c r="N91" s="745">
        <v>0</v>
      </c>
      <c r="O91" s="760">
        <f t="shared" si="14"/>
        <v>0</v>
      </c>
      <c r="P91" s="626"/>
      <c r="Q91" s="626"/>
      <c r="R91" s="626"/>
      <c r="S91" s="626"/>
      <c r="T91" s="626"/>
      <c r="U91" s="626"/>
      <c r="V91" s="626"/>
      <c r="W91" s="626"/>
      <c r="X91" s="626"/>
      <c r="Y91" s="626"/>
      <c r="Z91" s="626"/>
      <c r="AA91" s="626"/>
      <c r="AB91" s="626"/>
      <c r="AC91" s="778"/>
      <c r="AD91" s="778"/>
    </row>
    <row r="92" spans="2:30" s="42" customFormat="1">
      <c r="B92" s="199" t="s">
        <v>563</v>
      </c>
      <c r="C92" s="745">
        <v>0</v>
      </c>
      <c r="D92" s="745">
        <v>0</v>
      </c>
      <c r="E92" s="745">
        <v>0</v>
      </c>
      <c r="F92" s="745">
        <v>0</v>
      </c>
      <c r="G92" s="745">
        <v>0</v>
      </c>
      <c r="H92" s="745">
        <v>0</v>
      </c>
      <c r="I92" s="745">
        <v>0</v>
      </c>
      <c r="J92" s="745">
        <v>0</v>
      </c>
      <c r="K92" s="745">
        <v>0</v>
      </c>
      <c r="L92" s="745">
        <v>0</v>
      </c>
      <c r="M92" s="745">
        <v>0</v>
      </c>
      <c r="N92" s="745">
        <v>0</v>
      </c>
      <c r="O92" s="760">
        <f t="shared" si="14"/>
        <v>0</v>
      </c>
      <c r="P92" s="626"/>
      <c r="Q92" s="626"/>
      <c r="R92" s="626"/>
      <c r="S92" s="626"/>
      <c r="T92" s="626"/>
      <c r="U92" s="626"/>
      <c r="V92" s="626"/>
      <c r="W92" s="626"/>
      <c r="X92" s="626"/>
      <c r="Y92" s="626"/>
      <c r="Z92" s="626"/>
      <c r="AA92" s="626"/>
      <c r="AB92" s="626"/>
      <c r="AC92" s="778"/>
      <c r="AD92" s="778"/>
    </row>
    <row r="93" spans="2:30" s="42" customFormat="1">
      <c r="B93" s="199" t="s">
        <v>564</v>
      </c>
      <c r="C93" s="745">
        <v>0</v>
      </c>
      <c r="D93" s="745">
        <v>0</v>
      </c>
      <c r="E93" s="745">
        <v>1172.3750170000001</v>
      </c>
      <c r="F93" s="745">
        <v>0</v>
      </c>
      <c r="G93" s="745">
        <v>0</v>
      </c>
      <c r="H93" s="745">
        <v>0</v>
      </c>
      <c r="I93" s="745">
        <v>0</v>
      </c>
      <c r="J93" s="745">
        <v>0</v>
      </c>
      <c r="K93" s="745">
        <v>0</v>
      </c>
      <c r="L93" s="745">
        <v>0</v>
      </c>
      <c r="M93" s="745">
        <v>0</v>
      </c>
      <c r="N93" s="745">
        <v>0</v>
      </c>
      <c r="O93" s="760">
        <f t="shared" si="14"/>
        <v>1172.3750170000001</v>
      </c>
      <c r="P93" s="626"/>
      <c r="Q93" s="626"/>
      <c r="R93" s="626"/>
      <c r="S93" s="626"/>
      <c r="T93" s="626"/>
      <c r="U93" s="626"/>
      <c r="V93" s="626"/>
      <c r="W93" s="626"/>
      <c r="X93" s="626"/>
      <c r="Y93" s="626"/>
      <c r="Z93" s="626"/>
      <c r="AA93" s="626"/>
      <c r="AB93" s="626"/>
      <c r="AC93" s="778"/>
      <c r="AD93" s="778"/>
    </row>
    <row r="94" spans="2:30" s="42" customFormat="1">
      <c r="B94" s="750" t="s">
        <v>565</v>
      </c>
      <c r="C94" s="745">
        <v>0</v>
      </c>
      <c r="D94" s="745">
        <v>0</v>
      </c>
      <c r="E94" s="745">
        <v>0</v>
      </c>
      <c r="F94" s="745">
        <v>0</v>
      </c>
      <c r="G94" s="745">
        <v>0</v>
      </c>
      <c r="H94" s="745">
        <v>0</v>
      </c>
      <c r="I94" s="745">
        <v>0</v>
      </c>
      <c r="J94" s="745">
        <v>0</v>
      </c>
      <c r="K94" s="745">
        <v>0</v>
      </c>
      <c r="L94" s="745">
        <v>0</v>
      </c>
      <c r="M94" s="745">
        <v>0</v>
      </c>
      <c r="N94" s="745">
        <v>0</v>
      </c>
      <c r="O94" s="760">
        <f t="shared" si="14"/>
        <v>0</v>
      </c>
      <c r="P94" s="626"/>
      <c r="Q94" s="626"/>
      <c r="R94" s="626"/>
      <c r="S94" s="626"/>
      <c r="T94" s="626"/>
      <c r="U94" s="626"/>
      <c r="V94" s="626"/>
      <c r="W94" s="626"/>
      <c r="X94" s="626"/>
      <c r="Y94" s="626"/>
      <c r="Z94" s="626"/>
      <c r="AA94" s="626"/>
      <c r="AB94" s="626"/>
      <c r="AC94" s="778"/>
      <c r="AD94" s="778"/>
    </row>
    <row r="95" spans="2:30" s="42" customFormat="1">
      <c r="B95" s="750" t="s">
        <v>566</v>
      </c>
      <c r="C95" s="745">
        <v>0</v>
      </c>
      <c r="D95" s="745">
        <v>0</v>
      </c>
      <c r="E95" s="745">
        <v>0</v>
      </c>
      <c r="F95" s="745">
        <v>0</v>
      </c>
      <c r="G95" s="745">
        <v>0</v>
      </c>
      <c r="H95" s="745">
        <v>353.46897999999999</v>
      </c>
      <c r="I95" s="745">
        <v>0</v>
      </c>
      <c r="J95" s="745">
        <v>0</v>
      </c>
      <c r="K95" s="745">
        <v>0</v>
      </c>
      <c r="L95" s="745">
        <v>0</v>
      </c>
      <c r="M95" s="745">
        <v>0</v>
      </c>
      <c r="N95" s="745">
        <v>0</v>
      </c>
      <c r="O95" s="760">
        <f t="shared" si="14"/>
        <v>353.46897999999999</v>
      </c>
      <c r="P95" s="626"/>
      <c r="Q95" s="626"/>
      <c r="R95" s="626"/>
      <c r="S95" s="626"/>
      <c r="T95" s="626"/>
      <c r="U95" s="626"/>
      <c r="V95" s="626"/>
      <c r="W95" s="626"/>
      <c r="X95" s="626"/>
      <c r="Y95" s="626"/>
      <c r="Z95" s="626"/>
      <c r="AA95" s="626"/>
      <c r="AB95" s="626"/>
      <c r="AC95" s="778"/>
      <c r="AD95" s="778"/>
    </row>
    <row r="96" spans="2:30" s="42" customFormat="1">
      <c r="B96" s="750" t="s">
        <v>567</v>
      </c>
      <c r="C96" s="745">
        <v>0</v>
      </c>
      <c r="D96" s="745">
        <v>0</v>
      </c>
      <c r="E96" s="745">
        <v>0</v>
      </c>
      <c r="F96" s="745">
        <v>0</v>
      </c>
      <c r="G96" s="745">
        <v>0</v>
      </c>
      <c r="H96" s="745">
        <v>0</v>
      </c>
      <c r="I96" s="745">
        <v>0</v>
      </c>
      <c r="J96" s="745">
        <v>0</v>
      </c>
      <c r="K96" s="745">
        <v>0</v>
      </c>
      <c r="L96" s="745">
        <v>0</v>
      </c>
      <c r="M96" s="745">
        <v>0</v>
      </c>
      <c r="N96" s="745">
        <v>0</v>
      </c>
      <c r="O96" s="760">
        <f t="shared" si="14"/>
        <v>0</v>
      </c>
      <c r="P96" s="626"/>
      <c r="Q96" s="626"/>
      <c r="R96" s="626"/>
      <c r="S96" s="626"/>
      <c r="T96" s="626"/>
      <c r="U96" s="626"/>
      <c r="V96" s="626"/>
      <c r="W96" s="626"/>
      <c r="X96" s="626"/>
      <c r="Y96" s="626"/>
      <c r="Z96" s="626"/>
      <c r="AA96" s="626"/>
      <c r="AB96" s="626"/>
      <c r="AC96" s="778"/>
      <c r="AD96" s="778"/>
    </row>
    <row r="97" spans="2:30" s="42" customFormat="1">
      <c r="B97" s="199" t="s">
        <v>43</v>
      </c>
      <c r="C97" s="745">
        <v>0</v>
      </c>
      <c r="D97" s="745">
        <v>0</v>
      </c>
      <c r="E97" s="745">
        <v>0</v>
      </c>
      <c r="F97" s="745">
        <v>0</v>
      </c>
      <c r="G97" s="745">
        <v>0</v>
      </c>
      <c r="H97" s="745">
        <v>0</v>
      </c>
      <c r="I97" s="745">
        <v>0</v>
      </c>
      <c r="J97" s="745">
        <v>0</v>
      </c>
      <c r="K97" s="745">
        <v>0</v>
      </c>
      <c r="L97" s="745">
        <v>0</v>
      </c>
      <c r="M97" s="745">
        <v>0</v>
      </c>
      <c r="N97" s="745">
        <v>0</v>
      </c>
      <c r="O97" s="746">
        <f t="shared" si="14"/>
        <v>0</v>
      </c>
      <c r="P97" s="626"/>
      <c r="Q97" s="626"/>
      <c r="R97" s="626"/>
      <c r="S97" s="626"/>
      <c r="T97" s="626"/>
      <c r="U97" s="626"/>
      <c r="V97" s="626"/>
      <c r="W97" s="626"/>
      <c r="X97" s="626"/>
      <c r="Y97" s="626"/>
      <c r="Z97" s="626"/>
      <c r="AA97" s="626"/>
      <c r="AB97" s="626"/>
      <c r="AC97" s="778"/>
      <c r="AD97" s="778"/>
    </row>
    <row r="98" spans="2:30" s="42" customFormat="1">
      <c r="B98" s="199" t="s">
        <v>494</v>
      </c>
      <c r="C98" s="745">
        <v>0</v>
      </c>
      <c r="D98" s="745">
        <v>0</v>
      </c>
      <c r="E98" s="745">
        <v>0</v>
      </c>
      <c r="F98" s="745">
        <v>0</v>
      </c>
      <c r="G98" s="745">
        <v>0</v>
      </c>
      <c r="H98" s="745">
        <v>0</v>
      </c>
      <c r="I98" s="745">
        <v>0</v>
      </c>
      <c r="J98" s="745">
        <v>0</v>
      </c>
      <c r="K98" s="745">
        <v>0</v>
      </c>
      <c r="L98" s="745">
        <v>0</v>
      </c>
      <c r="M98" s="745">
        <v>0</v>
      </c>
      <c r="N98" s="745">
        <v>0</v>
      </c>
      <c r="O98" s="746">
        <f t="shared" si="14"/>
        <v>0</v>
      </c>
      <c r="P98" s="626"/>
      <c r="Q98" s="626"/>
      <c r="R98" s="626"/>
      <c r="S98" s="626"/>
      <c r="T98" s="626"/>
      <c r="U98" s="626"/>
      <c r="V98" s="626"/>
      <c r="W98" s="626"/>
      <c r="X98" s="626"/>
      <c r="Y98" s="626"/>
      <c r="Z98" s="626"/>
      <c r="AA98" s="626"/>
      <c r="AB98" s="626"/>
      <c r="AC98" s="778"/>
      <c r="AD98" s="778"/>
    </row>
    <row r="99" spans="2:30" s="42" customFormat="1">
      <c r="B99" s="199" t="s">
        <v>569</v>
      </c>
      <c r="C99" s="745">
        <v>0</v>
      </c>
      <c r="D99" s="745">
        <v>0</v>
      </c>
      <c r="E99" s="745">
        <v>0</v>
      </c>
      <c r="F99" s="745">
        <v>0</v>
      </c>
      <c r="G99" s="745">
        <v>0</v>
      </c>
      <c r="H99" s="745">
        <v>0</v>
      </c>
      <c r="I99" s="745">
        <v>0</v>
      </c>
      <c r="J99" s="745">
        <v>0</v>
      </c>
      <c r="K99" s="745">
        <v>0</v>
      </c>
      <c r="L99" s="745">
        <v>0</v>
      </c>
      <c r="M99" s="745">
        <v>0</v>
      </c>
      <c r="N99" s="745">
        <v>0</v>
      </c>
      <c r="O99" s="746">
        <f t="shared" si="14"/>
        <v>0</v>
      </c>
      <c r="P99" s="626"/>
      <c r="Q99" s="626"/>
      <c r="R99" s="626"/>
      <c r="S99" s="626"/>
      <c r="T99" s="626"/>
      <c r="U99" s="626"/>
      <c r="V99" s="626"/>
      <c r="W99" s="626"/>
      <c r="X99" s="626"/>
      <c r="Y99" s="626"/>
      <c r="Z99" s="626"/>
      <c r="AA99" s="626"/>
      <c r="AB99" s="626"/>
      <c r="AC99" s="778"/>
      <c r="AD99" s="778"/>
    </row>
    <row r="100" spans="2:30" s="42" customFormat="1">
      <c r="B100" s="199" t="s">
        <v>603</v>
      </c>
      <c r="C100" s="745">
        <v>0</v>
      </c>
      <c r="D100" s="745">
        <v>0</v>
      </c>
      <c r="E100" s="745">
        <v>669.41098863105833</v>
      </c>
      <c r="F100" s="745">
        <v>0</v>
      </c>
      <c r="G100" s="745">
        <v>0</v>
      </c>
      <c r="H100" s="745">
        <v>0</v>
      </c>
      <c r="I100" s="745">
        <v>0</v>
      </c>
      <c r="J100" s="745">
        <v>0</v>
      </c>
      <c r="K100" s="745">
        <v>0</v>
      </c>
      <c r="L100" s="745">
        <v>0</v>
      </c>
      <c r="M100" s="745">
        <v>0</v>
      </c>
      <c r="N100" s="745">
        <v>0</v>
      </c>
      <c r="O100" s="746">
        <f t="shared" si="14"/>
        <v>669.41098863105833</v>
      </c>
      <c r="P100" s="626"/>
      <c r="Q100" s="626"/>
      <c r="R100" s="626"/>
      <c r="S100" s="626"/>
      <c r="T100" s="626"/>
      <c r="U100" s="626"/>
      <c r="V100" s="626"/>
      <c r="W100" s="626"/>
      <c r="X100" s="626"/>
      <c r="Y100" s="626"/>
      <c r="Z100" s="626"/>
      <c r="AA100" s="626"/>
      <c r="AB100" s="626"/>
      <c r="AC100" s="778"/>
      <c r="AD100" s="778"/>
    </row>
    <row r="101" spans="2:30" s="42" customFormat="1">
      <c r="B101" s="199" t="s">
        <v>730</v>
      </c>
      <c r="C101" s="745">
        <v>0</v>
      </c>
      <c r="D101" s="745">
        <v>186.63705032113162</v>
      </c>
      <c r="E101" s="745">
        <v>0</v>
      </c>
      <c r="F101" s="745">
        <v>0</v>
      </c>
      <c r="G101" s="745">
        <v>0</v>
      </c>
      <c r="H101" s="745">
        <v>0</v>
      </c>
      <c r="I101" s="745">
        <v>0</v>
      </c>
      <c r="J101" s="745">
        <v>0</v>
      </c>
      <c r="K101" s="745">
        <v>0</v>
      </c>
      <c r="L101" s="745">
        <v>0</v>
      </c>
      <c r="M101" s="745">
        <v>0</v>
      </c>
      <c r="N101" s="745">
        <v>0</v>
      </c>
      <c r="O101" s="746">
        <f t="shared" si="14"/>
        <v>186.63705032113162</v>
      </c>
      <c r="P101" s="626"/>
      <c r="Q101" s="626"/>
      <c r="R101" s="626"/>
      <c r="S101" s="626"/>
      <c r="T101" s="626"/>
      <c r="U101" s="626"/>
      <c r="V101" s="626"/>
      <c r="W101" s="626"/>
      <c r="X101" s="626"/>
      <c r="Y101" s="626"/>
      <c r="Z101" s="626"/>
      <c r="AA101" s="626"/>
      <c r="AB101" s="626"/>
      <c r="AC101" s="778"/>
      <c r="AD101" s="778"/>
    </row>
    <row r="102" spans="2:30" s="42" customFormat="1">
      <c r="B102" s="199" t="s">
        <v>833</v>
      </c>
      <c r="C102" s="745">
        <v>0</v>
      </c>
      <c r="D102" s="745">
        <v>0</v>
      </c>
      <c r="E102" s="745">
        <v>0</v>
      </c>
      <c r="F102" s="745">
        <v>0</v>
      </c>
      <c r="G102" s="745">
        <v>0</v>
      </c>
      <c r="H102" s="745">
        <v>0</v>
      </c>
      <c r="I102" s="745">
        <v>0</v>
      </c>
      <c r="J102" s="745">
        <v>0</v>
      </c>
      <c r="K102" s="745">
        <v>0</v>
      </c>
      <c r="L102" s="745">
        <v>0</v>
      </c>
      <c r="M102" s="745">
        <v>0</v>
      </c>
      <c r="N102" s="745">
        <v>0</v>
      </c>
      <c r="O102" s="746">
        <f t="shared" si="14"/>
        <v>0</v>
      </c>
      <c r="P102" s="626"/>
      <c r="Q102" s="626"/>
      <c r="R102" s="626"/>
      <c r="S102" s="626"/>
      <c r="T102" s="626"/>
      <c r="U102" s="626"/>
      <c r="V102" s="626"/>
      <c r="W102" s="626"/>
      <c r="X102" s="626"/>
      <c r="Y102" s="626"/>
      <c r="Z102" s="626"/>
      <c r="AA102" s="626"/>
      <c r="AB102" s="626"/>
      <c r="AC102" s="778"/>
      <c r="AD102" s="778"/>
    </row>
    <row r="103" spans="2:30" s="42" customFormat="1">
      <c r="B103" s="199" t="s">
        <v>570</v>
      </c>
      <c r="C103" s="745">
        <v>0</v>
      </c>
      <c r="D103" s="745">
        <v>0</v>
      </c>
      <c r="E103" s="745">
        <v>0</v>
      </c>
      <c r="F103" s="745">
        <v>0</v>
      </c>
      <c r="G103" s="745">
        <v>0</v>
      </c>
      <c r="H103" s="745">
        <v>0</v>
      </c>
      <c r="I103" s="745">
        <v>0</v>
      </c>
      <c r="J103" s="745">
        <v>0</v>
      </c>
      <c r="K103" s="745">
        <v>0</v>
      </c>
      <c r="L103" s="745">
        <v>0</v>
      </c>
      <c r="M103" s="745">
        <v>0</v>
      </c>
      <c r="N103" s="745">
        <v>0</v>
      </c>
      <c r="O103" s="746">
        <f t="shared" si="14"/>
        <v>0</v>
      </c>
      <c r="P103" s="626"/>
      <c r="Q103" s="626"/>
      <c r="R103" s="626"/>
      <c r="S103" s="626"/>
      <c r="T103" s="626"/>
      <c r="U103" s="626"/>
      <c r="V103" s="626"/>
      <c r="W103" s="626"/>
      <c r="X103" s="626"/>
      <c r="Y103" s="626"/>
      <c r="Z103" s="626"/>
      <c r="AA103" s="626"/>
      <c r="AB103" s="626"/>
      <c r="AC103" s="778"/>
      <c r="AD103" s="778"/>
    </row>
    <row r="104" spans="2:30" s="42" customFormat="1">
      <c r="B104" s="199" t="s">
        <v>571</v>
      </c>
      <c r="C104" s="745">
        <v>0</v>
      </c>
      <c r="D104" s="745">
        <v>0</v>
      </c>
      <c r="E104" s="745">
        <v>0</v>
      </c>
      <c r="F104" s="745">
        <v>0</v>
      </c>
      <c r="G104" s="745">
        <v>0</v>
      </c>
      <c r="H104" s="745">
        <v>0</v>
      </c>
      <c r="I104" s="745">
        <v>0</v>
      </c>
      <c r="J104" s="745">
        <v>1194.7343873894336</v>
      </c>
      <c r="K104" s="745">
        <v>0</v>
      </c>
      <c r="L104" s="745">
        <v>0</v>
      </c>
      <c r="M104" s="745">
        <v>0</v>
      </c>
      <c r="N104" s="745">
        <v>0</v>
      </c>
      <c r="O104" s="746">
        <f t="shared" si="14"/>
        <v>1194.7343873894336</v>
      </c>
      <c r="P104" s="626"/>
      <c r="Q104" s="626"/>
      <c r="R104" s="626"/>
      <c r="S104" s="626"/>
      <c r="T104" s="626"/>
      <c r="U104" s="626"/>
      <c r="V104" s="626"/>
      <c r="W104" s="626"/>
      <c r="X104" s="626"/>
      <c r="Y104" s="626"/>
      <c r="Z104" s="626"/>
      <c r="AA104" s="626"/>
      <c r="AB104" s="626"/>
      <c r="AC104" s="778"/>
      <c r="AD104" s="778"/>
    </row>
    <row r="105" spans="2:30" s="42" customFormat="1">
      <c r="B105" s="199" t="s">
        <v>486</v>
      </c>
      <c r="C105" s="745">
        <v>0</v>
      </c>
      <c r="D105" s="745">
        <v>0</v>
      </c>
      <c r="E105" s="745">
        <v>0</v>
      </c>
      <c r="F105" s="745">
        <v>0</v>
      </c>
      <c r="G105" s="745">
        <v>0</v>
      </c>
      <c r="H105" s="745">
        <v>0</v>
      </c>
      <c r="I105" s="745">
        <v>0</v>
      </c>
      <c r="J105" s="745">
        <v>0</v>
      </c>
      <c r="K105" s="745">
        <v>0</v>
      </c>
      <c r="L105" s="745">
        <v>0</v>
      </c>
      <c r="M105" s="745">
        <v>0</v>
      </c>
      <c r="N105" s="745">
        <v>0</v>
      </c>
      <c r="O105" s="746">
        <f t="shared" si="14"/>
        <v>0</v>
      </c>
      <c r="P105" s="626"/>
      <c r="Q105" s="626"/>
      <c r="R105" s="626"/>
      <c r="S105" s="626"/>
      <c r="T105" s="626"/>
      <c r="U105" s="626"/>
      <c r="V105" s="626"/>
      <c r="W105" s="626"/>
      <c r="X105" s="626"/>
      <c r="Y105" s="626"/>
      <c r="Z105" s="626"/>
      <c r="AA105" s="626"/>
      <c r="AB105" s="626"/>
      <c r="AC105" s="778"/>
      <c r="AD105" s="778"/>
    </row>
    <row r="106" spans="2:30" s="42" customFormat="1">
      <c r="B106" s="199" t="s">
        <v>604</v>
      </c>
      <c r="C106" s="745">
        <v>0</v>
      </c>
      <c r="D106" s="745">
        <v>0</v>
      </c>
      <c r="E106" s="745">
        <v>0</v>
      </c>
      <c r="F106" s="745">
        <v>0</v>
      </c>
      <c r="G106" s="745">
        <v>0</v>
      </c>
      <c r="H106" s="745">
        <v>0</v>
      </c>
      <c r="I106" s="745">
        <v>0</v>
      </c>
      <c r="J106" s="745">
        <v>0</v>
      </c>
      <c r="K106" s="745">
        <v>0</v>
      </c>
      <c r="L106" s="745">
        <v>0</v>
      </c>
      <c r="M106" s="745">
        <v>0</v>
      </c>
      <c r="N106" s="745">
        <v>0</v>
      </c>
      <c r="O106" s="746">
        <f t="shared" si="14"/>
        <v>0</v>
      </c>
      <c r="P106" s="626"/>
      <c r="Q106" s="626"/>
      <c r="R106" s="626"/>
      <c r="S106" s="626"/>
      <c r="T106" s="626"/>
      <c r="U106" s="626"/>
      <c r="V106" s="626"/>
      <c r="W106" s="626"/>
      <c r="X106" s="626"/>
      <c r="Y106" s="626"/>
      <c r="Z106" s="626"/>
      <c r="AA106" s="626"/>
      <c r="AB106" s="626"/>
      <c r="AC106" s="778"/>
      <c r="AD106" s="778"/>
    </row>
    <row r="107" spans="2:30" s="42" customFormat="1">
      <c r="B107" s="199" t="s">
        <v>749</v>
      </c>
      <c r="C107" s="745">
        <v>0</v>
      </c>
      <c r="D107" s="745">
        <v>0</v>
      </c>
      <c r="E107" s="745">
        <v>0</v>
      </c>
      <c r="F107" s="745">
        <v>0</v>
      </c>
      <c r="G107" s="745">
        <v>0</v>
      </c>
      <c r="H107" s="745">
        <v>0</v>
      </c>
      <c r="I107" s="745">
        <v>0</v>
      </c>
      <c r="J107" s="745">
        <v>0</v>
      </c>
      <c r="K107" s="745">
        <v>0</v>
      </c>
      <c r="L107" s="745">
        <v>0</v>
      </c>
      <c r="M107" s="745">
        <v>0</v>
      </c>
      <c r="N107" s="745">
        <v>0</v>
      </c>
      <c r="O107" s="746">
        <f t="shared" si="14"/>
        <v>0</v>
      </c>
      <c r="P107" s="626"/>
      <c r="Q107" s="626"/>
      <c r="R107" s="626"/>
      <c r="S107" s="626"/>
      <c r="T107" s="626"/>
      <c r="U107" s="626"/>
      <c r="V107" s="626"/>
      <c r="W107" s="626"/>
      <c r="X107" s="626"/>
      <c r="Y107" s="626"/>
      <c r="Z107" s="626"/>
      <c r="AA107" s="626"/>
      <c r="AB107" s="626"/>
      <c r="AC107" s="778"/>
      <c r="AD107" s="778"/>
    </row>
    <row r="108" spans="2:30" s="42" customFormat="1">
      <c r="B108" s="199" t="s">
        <v>834</v>
      </c>
      <c r="C108" s="745">
        <v>0</v>
      </c>
      <c r="D108" s="745">
        <v>0</v>
      </c>
      <c r="E108" s="745">
        <v>0</v>
      </c>
      <c r="F108" s="745">
        <v>0</v>
      </c>
      <c r="G108" s="745">
        <v>0</v>
      </c>
      <c r="H108" s="745">
        <v>0</v>
      </c>
      <c r="I108" s="745">
        <v>0</v>
      </c>
      <c r="J108" s="745">
        <v>0</v>
      </c>
      <c r="K108" s="745">
        <v>0</v>
      </c>
      <c r="L108" s="745">
        <v>0</v>
      </c>
      <c r="M108" s="745">
        <v>0</v>
      </c>
      <c r="N108" s="745">
        <v>0</v>
      </c>
      <c r="O108" s="746">
        <f t="shared" si="14"/>
        <v>0</v>
      </c>
      <c r="P108" s="626"/>
      <c r="Q108" s="626"/>
      <c r="R108" s="626"/>
      <c r="S108" s="626"/>
      <c r="T108" s="626"/>
      <c r="U108" s="626"/>
      <c r="V108" s="626"/>
      <c r="W108" s="626"/>
      <c r="X108" s="626"/>
      <c r="Y108" s="626"/>
      <c r="Z108" s="626"/>
      <c r="AA108" s="626"/>
      <c r="AB108" s="626"/>
      <c r="AC108" s="778"/>
      <c r="AD108" s="778"/>
    </row>
    <row r="109" spans="2:30" s="42" customFormat="1">
      <c r="B109" s="199" t="s">
        <v>835</v>
      </c>
      <c r="C109" s="745">
        <v>0</v>
      </c>
      <c r="D109" s="745">
        <v>0</v>
      </c>
      <c r="E109" s="745">
        <v>0</v>
      </c>
      <c r="F109" s="745">
        <v>0</v>
      </c>
      <c r="G109" s="745">
        <v>0</v>
      </c>
      <c r="H109" s="745">
        <v>0</v>
      </c>
      <c r="I109" s="745">
        <v>0</v>
      </c>
      <c r="J109" s="745">
        <v>0</v>
      </c>
      <c r="K109" s="745">
        <v>0</v>
      </c>
      <c r="L109" s="745">
        <v>0</v>
      </c>
      <c r="M109" s="745">
        <v>0</v>
      </c>
      <c r="N109" s="745">
        <v>0</v>
      </c>
      <c r="O109" s="746">
        <f t="shared" si="14"/>
        <v>0</v>
      </c>
      <c r="P109" s="626"/>
      <c r="Q109" s="626"/>
      <c r="R109" s="626"/>
      <c r="S109" s="626"/>
      <c r="T109" s="626"/>
      <c r="U109" s="626"/>
      <c r="V109" s="626"/>
      <c r="W109" s="626"/>
      <c r="X109" s="626"/>
      <c r="Y109" s="626"/>
      <c r="Z109" s="626"/>
      <c r="AA109" s="626"/>
      <c r="AB109" s="626"/>
      <c r="AC109" s="778"/>
      <c r="AD109" s="778"/>
    </row>
    <row r="110" spans="2:30" s="42" customFormat="1">
      <c r="B110" s="199" t="s">
        <v>836</v>
      </c>
      <c r="C110" s="745">
        <v>0</v>
      </c>
      <c r="D110" s="745">
        <v>0</v>
      </c>
      <c r="E110" s="745">
        <v>0</v>
      </c>
      <c r="F110" s="745">
        <v>0</v>
      </c>
      <c r="G110" s="745">
        <v>0</v>
      </c>
      <c r="H110" s="745">
        <v>0</v>
      </c>
      <c r="I110" s="745">
        <v>0</v>
      </c>
      <c r="J110" s="745">
        <v>0</v>
      </c>
      <c r="K110" s="745">
        <v>0</v>
      </c>
      <c r="L110" s="745">
        <v>0</v>
      </c>
      <c r="M110" s="745">
        <v>0</v>
      </c>
      <c r="N110" s="745">
        <v>0</v>
      </c>
      <c r="O110" s="746">
        <f t="shared" ref="O110:O136" si="17">+SUM(C110:N110)</f>
        <v>0</v>
      </c>
      <c r="P110" s="626"/>
      <c r="Q110" s="626"/>
      <c r="R110" s="626"/>
      <c r="S110" s="626"/>
      <c r="T110" s="626"/>
      <c r="U110" s="626"/>
      <c r="V110" s="626"/>
      <c r="W110" s="626"/>
      <c r="X110" s="626"/>
      <c r="Y110" s="626"/>
      <c r="Z110" s="626"/>
      <c r="AA110" s="626"/>
      <c r="AB110" s="626"/>
      <c r="AC110" s="778"/>
      <c r="AD110" s="778"/>
    </row>
    <row r="111" spans="2:30" s="42" customFormat="1">
      <c r="B111" s="199" t="s">
        <v>573</v>
      </c>
      <c r="C111" s="745">
        <v>0</v>
      </c>
      <c r="D111" s="745">
        <v>0</v>
      </c>
      <c r="E111" s="745">
        <v>0</v>
      </c>
      <c r="F111" s="745">
        <v>0</v>
      </c>
      <c r="G111" s="745">
        <v>0</v>
      </c>
      <c r="H111" s="745">
        <v>0</v>
      </c>
      <c r="I111" s="745">
        <v>0</v>
      </c>
      <c r="J111" s="745">
        <v>0</v>
      </c>
      <c r="K111" s="745">
        <v>0</v>
      </c>
      <c r="L111" s="745">
        <v>0</v>
      </c>
      <c r="M111" s="745">
        <v>0</v>
      </c>
      <c r="N111" s="745">
        <v>0</v>
      </c>
      <c r="O111" s="746">
        <f t="shared" si="17"/>
        <v>0</v>
      </c>
      <c r="P111" s="626"/>
      <c r="Q111" s="626"/>
      <c r="R111" s="626"/>
      <c r="S111" s="626"/>
      <c r="T111" s="626"/>
      <c r="U111" s="626"/>
      <c r="V111" s="626"/>
      <c r="W111" s="626"/>
      <c r="X111" s="626"/>
      <c r="Y111" s="626"/>
      <c r="Z111" s="626"/>
      <c r="AA111" s="626"/>
      <c r="AB111" s="626"/>
      <c r="AC111" s="778"/>
      <c r="AD111" s="778"/>
    </row>
    <row r="112" spans="2:30" s="42" customFormat="1">
      <c r="B112" s="199" t="s">
        <v>519</v>
      </c>
      <c r="C112" s="745">
        <v>0</v>
      </c>
      <c r="D112" s="745">
        <v>0</v>
      </c>
      <c r="E112" s="745">
        <v>0</v>
      </c>
      <c r="F112" s="745">
        <v>0</v>
      </c>
      <c r="G112" s="745">
        <v>0</v>
      </c>
      <c r="H112" s="745">
        <v>0</v>
      </c>
      <c r="I112" s="745">
        <v>0</v>
      </c>
      <c r="J112" s="745">
        <v>0</v>
      </c>
      <c r="K112" s="745">
        <v>0</v>
      </c>
      <c r="L112" s="745">
        <v>0</v>
      </c>
      <c r="M112" s="745">
        <v>0</v>
      </c>
      <c r="N112" s="745">
        <v>0</v>
      </c>
      <c r="O112" s="746">
        <f t="shared" si="17"/>
        <v>0</v>
      </c>
      <c r="P112" s="626"/>
      <c r="Q112" s="626"/>
      <c r="R112" s="626"/>
      <c r="S112" s="626"/>
      <c r="T112" s="626"/>
      <c r="U112" s="626"/>
      <c r="V112" s="626"/>
      <c r="W112" s="626"/>
      <c r="X112" s="626"/>
      <c r="Y112" s="626"/>
      <c r="Z112" s="626"/>
      <c r="AA112" s="626"/>
      <c r="AB112" s="626"/>
      <c r="AC112" s="778"/>
      <c r="AD112" s="778"/>
    </row>
    <row r="113" spans="1:30" s="42" customFormat="1">
      <c r="B113" s="199" t="s">
        <v>837</v>
      </c>
      <c r="C113" s="745">
        <v>0</v>
      </c>
      <c r="D113" s="745">
        <v>0</v>
      </c>
      <c r="E113" s="745">
        <v>0</v>
      </c>
      <c r="F113" s="745">
        <v>0</v>
      </c>
      <c r="G113" s="745">
        <v>0</v>
      </c>
      <c r="H113" s="745">
        <v>0</v>
      </c>
      <c r="I113" s="745">
        <v>0</v>
      </c>
      <c r="J113" s="745">
        <v>0</v>
      </c>
      <c r="K113" s="745">
        <v>0</v>
      </c>
      <c r="L113" s="745">
        <v>0</v>
      </c>
      <c r="M113" s="745">
        <v>3374.35968</v>
      </c>
      <c r="N113" s="745">
        <v>0</v>
      </c>
      <c r="O113" s="746">
        <f t="shared" si="17"/>
        <v>3374.35968</v>
      </c>
      <c r="P113" s="626"/>
      <c r="Q113" s="626"/>
      <c r="R113" s="626"/>
      <c r="S113" s="626"/>
      <c r="T113" s="626"/>
      <c r="U113" s="626"/>
      <c r="V113" s="626"/>
      <c r="W113" s="626"/>
      <c r="X113" s="626"/>
      <c r="Y113" s="626"/>
      <c r="Z113" s="626"/>
      <c r="AA113" s="626"/>
      <c r="AB113" s="626"/>
      <c r="AC113" s="778"/>
      <c r="AD113" s="778"/>
    </row>
    <row r="114" spans="1:30" s="42" customFormat="1">
      <c r="B114" s="199" t="s">
        <v>838</v>
      </c>
      <c r="C114" s="745">
        <v>0</v>
      </c>
      <c r="D114" s="745">
        <v>0</v>
      </c>
      <c r="E114" s="745">
        <v>0</v>
      </c>
      <c r="F114" s="745">
        <v>0</v>
      </c>
      <c r="G114" s="745">
        <v>0</v>
      </c>
      <c r="H114" s="745">
        <v>0</v>
      </c>
      <c r="I114" s="745">
        <v>0</v>
      </c>
      <c r="J114" s="745">
        <v>0</v>
      </c>
      <c r="K114" s="745">
        <v>0</v>
      </c>
      <c r="L114" s="745">
        <v>0</v>
      </c>
      <c r="M114" s="745">
        <v>0</v>
      </c>
      <c r="N114" s="745">
        <v>0</v>
      </c>
      <c r="O114" s="746">
        <f t="shared" si="17"/>
        <v>0</v>
      </c>
      <c r="P114" s="626"/>
      <c r="Q114" s="626"/>
      <c r="R114" s="626"/>
      <c r="S114" s="626"/>
      <c r="T114" s="626"/>
      <c r="U114" s="626"/>
      <c r="V114" s="626"/>
      <c r="W114" s="626"/>
      <c r="X114" s="626"/>
      <c r="Y114" s="626"/>
      <c r="Z114" s="626"/>
      <c r="AA114" s="626"/>
      <c r="AB114" s="626"/>
      <c r="AC114" s="778"/>
      <c r="AD114" s="778"/>
    </row>
    <row r="115" spans="1:30" s="42" customFormat="1">
      <c r="B115" s="199" t="s">
        <v>905</v>
      </c>
      <c r="C115" s="745">
        <v>0</v>
      </c>
      <c r="D115" s="745">
        <v>0</v>
      </c>
      <c r="E115" s="745">
        <v>0</v>
      </c>
      <c r="F115" s="745">
        <v>0</v>
      </c>
      <c r="G115" s="745">
        <v>0</v>
      </c>
      <c r="H115" s="745">
        <v>0</v>
      </c>
      <c r="I115" s="745">
        <v>0</v>
      </c>
      <c r="J115" s="745">
        <v>0</v>
      </c>
      <c r="K115" s="745">
        <v>0</v>
      </c>
      <c r="L115" s="745">
        <v>0</v>
      </c>
      <c r="M115" s="745">
        <v>0</v>
      </c>
      <c r="N115" s="745">
        <v>0</v>
      </c>
      <c r="O115" s="760">
        <f t="shared" si="17"/>
        <v>0</v>
      </c>
      <c r="P115" s="626"/>
      <c r="Q115" s="626"/>
      <c r="R115" s="626"/>
      <c r="S115" s="626"/>
      <c r="T115" s="626"/>
      <c r="U115" s="626"/>
      <c r="V115" s="626"/>
      <c r="W115" s="626"/>
      <c r="X115" s="626"/>
      <c r="Y115" s="626"/>
      <c r="Z115" s="626"/>
      <c r="AA115" s="626"/>
      <c r="AB115" s="626"/>
      <c r="AC115" s="778"/>
      <c r="AD115" s="778"/>
    </row>
    <row r="116" spans="1:30" s="42" customFormat="1">
      <c r="B116" s="199" t="s">
        <v>761</v>
      </c>
      <c r="C116" s="745">
        <v>0</v>
      </c>
      <c r="D116" s="745">
        <v>0</v>
      </c>
      <c r="E116" s="745">
        <v>0</v>
      </c>
      <c r="F116" s="745">
        <v>0</v>
      </c>
      <c r="G116" s="745">
        <v>0</v>
      </c>
      <c r="H116" s="745">
        <v>0</v>
      </c>
      <c r="I116" s="745">
        <v>0</v>
      </c>
      <c r="J116" s="745">
        <v>0</v>
      </c>
      <c r="K116" s="745">
        <v>0</v>
      </c>
      <c r="L116" s="745">
        <v>0</v>
      </c>
      <c r="M116" s="745">
        <v>0</v>
      </c>
      <c r="N116" s="745">
        <v>0</v>
      </c>
      <c r="O116" s="760">
        <f t="shared" si="17"/>
        <v>0</v>
      </c>
      <c r="P116" s="626"/>
      <c r="Q116" s="626"/>
      <c r="R116" s="626"/>
      <c r="S116" s="626"/>
      <c r="T116" s="626"/>
      <c r="U116" s="626"/>
      <c r="V116" s="626"/>
      <c r="W116" s="626"/>
      <c r="X116" s="626"/>
      <c r="Y116" s="626"/>
      <c r="Z116" s="626"/>
      <c r="AA116" s="626"/>
      <c r="AB116" s="626"/>
      <c r="AC116" s="778"/>
      <c r="AD116" s="778"/>
    </row>
    <row r="117" spans="1:30" s="42" customFormat="1">
      <c r="B117" s="199" t="s">
        <v>899</v>
      </c>
      <c r="C117" s="745">
        <v>0</v>
      </c>
      <c r="D117" s="745">
        <v>0</v>
      </c>
      <c r="E117" s="745">
        <v>0</v>
      </c>
      <c r="F117" s="745">
        <v>0</v>
      </c>
      <c r="G117" s="745">
        <v>0</v>
      </c>
      <c r="H117" s="745">
        <v>0</v>
      </c>
      <c r="I117" s="745">
        <v>0</v>
      </c>
      <c r="J117" s="745">
        <v>0</v>
      </c>
      <c r="K117" s="745">
        <v>0</v>
      </c>
      <c r="L117" s="745">
        <v>0</v>
      </c>
      <c r="M117" s="745">
        <v>0</v>
      </c>
      <c r="N117" s="745">
        <v>0</v>
      </c>
      <c r="O117" s="760">
        <f t="shared" si="17"/>
        <v>0</v>
      </c>
      <c r="P117" s="626"/>
      <c r="Q117" s="626"/>
      <c r="R117" s="626"/>
      <c r="S117" s="626"/>
      <c r="T117" s="626"/>
      <c r="U117" s="626"/>
      <c r="V117" s="626"/>
      <c r="W117" s="626"/>
      <c r="X117" s="626"/>
      <c r="Y117" s="626"/>
      <c r="Z117" s="626"/>
      <c r="AA117" s="626"/>
      <c r="AB117" s="626"/>
      <c r="AC117" s="778"/>
      <c r="AD117" s="778"/>
    </row>
    <row r="118" spans="1:30" s="42" customFormat="1">
      <c r="B118" s="199" t="s">
        <v>900</v>
      </c>
      <c r="C118" s="745">
        <v>0</v>
      </c>
      <c r="D118" s="745">
        <v>0</v>
      </c>
      <c r="E118" s="745">
        <v>0</v>
      </c>
      <c r="F118" s="745">
        <v>0</v>
      </c>
      <c r="G118" s="745">
        <v>0</v>
      </c>
      <c r="H118" s="745">
        <v>0</v>
      </c>
      <c r="I118" s="745">
        <v>0</v>
      </c>
      <c r="J118" s="745">
        <v>0</v>
      </c>
      <c r="K118" s="745">
        <v>0</v>
      </c>
      <c r="L118" s="745">
        <v>0</v>
      </c>
      <c r="M118" s="745">
        <v>0</v>
      </c>
      <c r="N118" s="745">
        <v>0</v>
      </c>
      <c r="O118" s="760">
        <f t="shared" si="17"/>
        <v>0</v>
      </c>
      <c r="P118" s="626"/>
      <c r="Q118" s="626"/>
      <c r="R118" s="626"/>
      <c r="S118" s="626"/>
      <c r="T118" s="626"/>
      <c r="U118" s="626"/>
      <c r="V118" s="626"/>
      <c r="W118" s="626"/>
      <c r="X118" s="626"/>
      <c r="Y118" s="626"/>
      <c r="Z118" s="626"/>
      <c r="AA118" s="626"/>
      <c r="AB118" s="626"/>
      <c r="AC118" s="778"/>
      <c r="AD118" s="778"/>
    </row>
    <row r="119" spans="1:30" s="42" customFormat="1">
      <c r="B119" s="199" t="s">
        <v>901</v>
      </c>
      <c r="C119" s="745">
        <v>0</v>
      </c>
      <c r="D119" s="745">
        <v>0</v>
      </c>
      <c r="E119" s="745">
        <v>0</v>
      </c>
      <c r="F119" s="745">
        <v>0</v>
      </c>
      <c r="G119" s="745">
        <v>0</v>
      </c>
      <c r="H119" s="745">
        <v>0</v>
      </c>
      <c r="I119" s="745">
        <v>0</v>
      </c>
      <c r="J119" s="745">
        <v>0</v>
      </c>
      <c r="K119" s="745">
        <v>0</v>
      </c>
      <c r="L119" s="745">
        <v>0</v>
      </c>
      <c r="M119" s="745">
        <v>0</v>
      </c>
      <c r="N119" s="745">
        <v>0</v>
      </c>
      <c r="O119" s="760">
        <f t="shared" si="17"/>
        <v>0</v>
      </c>
      <c r="P119" s="626"/>
      <c r="Q119" s="626"/>
      <c r="R119" s="626"/>
      <c r="S119" s="626"/>
      <c r="T119" s="626"/>
      <c r="U119" s="626"/>
      <c r="V119" s="626"/>
      <c r="W119" s="626"/>
      <c r="X119" s="626"/>
      <c r="Y119" s="626"/>
      <c r="Z119" s="626"/>
      <c r="AA119" s="626"/>
      <c r="AB119" s="626"/>
      <c r="AC119" s="778"/>
      <c r="AD119" s="778"/>
    </row>
    <row r="120" spans="1:30" s="42" customFormat="1">
      <c r="B120" s="199" t="s">
        <v>758</v>
      </c>
      <c r="C120" s="745">
        <v>0</v>
      </c>
      <c r="D120" s="745">
        <v>0</v>
      </c>
      <c r="E120" s="745">
        <v>0</v>
      </c>
      <c r="F120" s="745">
        <v>0</v>
      </c>
      <c r="G120" s="745">
        <v>0</v>
      </c>
      <c r="H120" s="745">
        <v>0</v>
      </c>
      <c r="I120" s="745">
        <v>0</v>
      </c>
      <c r="J120" s="745">
        <v>0</v>
      </c>
      <c r="K120" s="745">
        <v>1577.2671634427327</v>
      </c>
      <c r="L120" s="745">
        <v>0</v>
      </c>
      <c r="M120" s="745">
        <v>0</v>
      </c>
      <c r="N120" s="745">
        <v>0</v>
      </c>
      <c r="O120" s="760">
        <f t="shared" si="17"/>
        <v>1577.2671634427327</v>
      </c>
      <c r="P120" s="626"/>
      <c r="Q120" s="626"/>
      <c r="R120" s="626"/>
      <c r="S120" s="626"/>
      <c r="T120" s="626"/>
      <c r="U120" s="626"/>
      <c r="V120" s="626"/>
      <c r="W120" s="626"/>
      <c r="X120" s="626"/>
      <c r="Y120" s="626"/>
      <c r="Z120" s="626"/>
      <c r="AA120" s="626"/>
      <c r="AB120" s="626"/>
      <c r="AC120" s="778"/>
      <c r="AD120" s="778"/>
    </row>
    <row r="121" spans="1:30" s="42" customFormat="1">
      <c r="B121" s="199" t="s">
        <v>759</v>
      </c>
      <c r="C121" s="745">
        <v>0</v>
      </c>
      <c r="D121" s="745">
        <v>0</v>
      </c>
      <c r="E121" s="745">
        <v>959.65640812103322</v>
      </c>
      <c r="F121" s="745">
        <v>0</v>
      </c>
      <c r="G121" s="745">
        <v>0</v>
      </c>
      <c r="H121" s="745">
        <v>0</v>
      </c>
      <c r="I121" s="745">
        <v>0</v>
      </c>
      <c r="J121" s="745">
        <v>0</v>
      </c>
      <c r="K121" s="745">
        <v>0</v>
      </c>
      <c r="L121" s="745">
        <v>0</v>
      </c>
      <c r="M121" s="745">
        <v>0</v>
      </c>
      <c r="N121" s="745">
        <v>0</v>
      </c>
      <c r="O121" s="760">
        <f t="shared" si="17"/>
        <v>959.65640812103322</v>
      </c>
      <c r="P121" s="626"/>
      <c r="Q121" s="626"/>
      <c r="R121" s="626"/>
      <c r="S121" s="626"/>
      <c r="T121" s="626"/>
      <c r="U121" s="626"/>
      <c r="V121" s="626"/>
      <c r="W121" s="626"/>
      <c r="X121" s="626"/>
      <c r="Y121" s="626"/>
      <c r="Z121" s="626"/>
      <c r="AA121" s="626"/>
      <c r="AB121" s="626"/>
      <c r="AC121" s="778"/>
      <c r="AD121" s="778"/>
    </row>
    <row r="122" spans="1:30" s="42" customFormat="1">
      <c r="B122" s="199" t="s">
        <v>117</v>
      </c>
      <c r="C122" s="745">
        <v>0</v>
      </c>
      <c r="D122" s="745">
        <v>0</v>
      </c>
      <c r="E122" s="745">
        <v>0</v>
      </c>
      <c r="F122" s="745">
        <v>0</v>
      </c>
      <c r="G122" s="745">
        <v>0</v>
      </c>
      <c r="H122" s="745">
        <v>0</v>
      </c>
      <c r="I122" s="745">
        <v>0</v>
      </c>
      <c r="J122" s="745">
        <v>0</v>
      </c>
      <c r="K122" s="745">
        <v>0</v>
      </c>
      <c r="L122" s="745">
        <v>0</v>
      </c>
      <c r="M122" s="745">
        <v>0</v>
      </c>
      <c r="N122" s="745">
        <v>0</v>
      </c>
      <c r="O122" s="760">
        <f t="shared" si="17"/>
        <v>0</v>
      </c>
      <c r="P122" s="626"/>
      <c r="Q122" s="626"/>
      <c r="R122" s="626"/>
      <c r="S122" s="626"/>
      <c r="T122" s="626"/>
      <c r="U122" s="626"/>
      <c r="V122" s="626"/>
      <c r="W122" s="626"/>
      <c r="X122" s="626"/>
      <c r="Y122" s="626"/>
      <c r="Z122" s="626"/>
      <c r="AA122" s="626"/>
      <c r="AB122" s="626"/>
      <c r="AC122" s="778"/>
      <c r="AD122" s="778"/>
    </row>
    <row r="123" spans="1:30" s="29" customFormat="1">
      <c r="A123" s="42"/>
      <c r="B123" s="199" t="s">
        <v>303</v>
      </c>
      <c r="C123" s="745">
        <f>+C124+C125</f>
        <v>0</v>
      </c>
      <c r="D123" s="745">
        <f t="shared" ref="D123:N123" si="18">+D124+D125</f>
        <v>270.63109757479407</v>
      </c>
      <c r="E123" s="745">
        <f t="shared" si="18"/>
        <v>0</v>
      </c>
      <c r="F123" s="745">
        <f t="shared" si="18"/>
        <v>0</v>
      </c>
      <c r="G123" s="745">
        <f t="shared" si="18"/>
        <v>0</v>
      </c>
      <c r="H123" s="745">
        <f t="shared" si="18"/>
        <v>0</v>
      </c>
      <c r="I123" s="745">
        <f t="shared" si="18"/>
        <v>0</v>
      </c>
      <c r="J123" s="745">
        <f t="shared" si="18"/>
        <v>91.481495501634043</v>
      </c>
      <c r="K123" s="745">
        <f t="shared" si="18"/>
        <v>340.46616705999998</v>
      </c>
      <c r="L123" s="745">
        <f t="shared" si="18"/>
        <v>141.95404474391489</v>
      </c>
      <c r="M123" s="745">
        <f t="shared" si="18"/>
        <v>0</v>
      </c>
      <c r="N123" s="745">
        <f t="shared" si="18"/>
        <v>0</v>
      </c>
      <c r="O123" s="745">
        <f t="shared" si="17"/>
        <v>844.53280488034295</v>
      </c>
      <c r="P123" s="626"/>
      <c r="Q123" s="626"/>
      <c r="R123" s="626"/>
      <c r="S123" s="626"/>
      <c r="T123" s="626"/>
      <c r="U123" s="626"/>
      <c r="V123" s="626"/>
      <c r="W123" s="626"/>
      <c r="X123" s="626"/>
      <c r="Y123" s="626"/>
      <c r="Z123" s="626"/>
      <c r="AA123" s="626"/>
      <c r="AB123" s="626"/>
      <c r="AC123" s="778"/>
      <c r="AD123" s="778"/>
    </row>
    <row r="124" spans="1:30" s="29" customFormat="1">
      <c r="A124" s="42"/>
      <c r="B124" s="307" t="s">
        <v>107</v>
      </c>
      <c r="C124" s="504">
        <v>0</v>
      </c>
      <c r="D124" s="504">
        <v>270.63109757479407</v>
      </c>
      <c r="E124" s="504">
        <v>0</v>
      </c>
      <c r="F124" s="504">
        <v>0</v>
      </c>
      <c r="G124" s="504">
        <v>0</v>
      </c>
      <c r="H124" s="504">
        <v>0</v>
      </c>
      <c r="I124" s="504">
        <v>0</v>
      </c>
      <c r="J124" s="504">
        <v>91.481495501634043</v>
      </c>
      <c r="K124" s="504">
        <v>340.46616705999998</v>
      </c>
      <c r="L124" s="504">
        <v>141.95404474391489</v>
      </c>
      <c r="M124" s="504">
        <v>0</v>
      </c>
      <c r="N124" s="504">
        <v>0</v>
      </c>
      <c r="O124" s="504">
        <f t="shared" si="17"/>
        <v>844.53280488034295</v>
      </c>
      <c r="P124" s="626"/>
      <c r="Q124" s="626"/>
      <c r="R124" s="626"/>
      <c r="S124" s="626"/>
      <c r="T124" s="626"/>
      <c r="U124" s="626"/>
      <c r="V124" s="626"/>
      <c r="W124" s="626"/>
      <c r="X124" s="626"/>
      <c r="Y124" s="626"/>
      <c r="Z124" s="626"/>
      <c r="AA124" s="626"/>
      <c r="AB124" s="626"/>
      <c r="AC124" s="778"/>
      <c r="AD124" s="778"/>
    </row>
    <row r="125" spans="1:30" s="29" customFormat="1">
      <c r="A125" s="42"/>
      <c r="B125" s="308" t="s">
        <v>105</v>
      </c>
      <c r="C125" s="516">
        <v>0</v>
      </c>
      <c r="D125" s="516">
        <v>0</v>
      </c>
      <c r="E125" s="516">
        <v>0</v>
      </c>
      <c r="F125" s="516">
        <v>0</v>
      </c>
      <c r="G125" s="516">
        <v>0</v>
      </c>
      <c r="H125" s="516">
        <v>0</v>
      </c>
      <c r="I125" s="516">
        <v>0</v>
      </c>
      <c r="J125" s="516">
        <v>0</v>
      </c>
      <c r="K125" s="516">
        <v>0</v>
      </c>
      <c r="L125" s="516">
        <v>0</v>
      </c>
      <c r="M125" s="516">
        <v>0</v>
      </c>
      <c r="N125" s="516">
        <v>0</v>
      </c>
      <c r="O125" s="516">
        <f t="shared" si="17"/>
        <v>0</v>
      </c>
      <c r="P125" s="626"/>
      <c r="Q125" s="626"/>
      <c r="R125" s="626"/>
      <c r="S125" s="626"/>
      <c r="T125" s="626"/>
      <c r="U125" s="626"/>
      <c r="V125" s="626"/>
      <c r="W125" s="626"/>
      <c r="X125" s="626"/>
      <c r="Y125" s="626"/>
      <c r="Z125" s="626"/>
      <c r="AA125" s="626"/>
      <c r="AB125" s="626"/>
      <c r="AC125" s="778"/>
      <c r="AD125" s="778"/>
    </row>
    <row r="126" spans="1:30" s="29" customFormat="1">
      <c r="A126" s="42"/>
      <c r="B126" s="666" t="s">
        <v>466</v>
      </c>
      <c r="C126" s="670">
        <f>+C127+C134</f>
        <v>6.3175412718944877</v>
      </c>
      <c r="D126" s="670">
        <f t="shared" ref="D126:N126" si="19">+D127+D134</f>
        <v>5.7614197813139274</v>
      </c>
      <c r="E126" s="670">
        <f t="shared" si="19"/>
        <v>5.7614197813139274</v>
      </c>
      <c r="F126" s="670">
        <f t="shared" si="19"/>
        <v>5.7614197813139274</v>
      </c>
      <c r="G126" s="670">
        <f t="shared" si="19"/>
        <v>5.7614197813139274</v>
      </c>
      <c r="H126" s="670">
        <f t="shared" si="19"/>
        <v>5.7614197813139274</v>
      </c>
      <c r="I126" s="670">
        <f t="shared" si="19"/>
        <v>5.7614197813139274</v>
      </c>
      <c r="J126" s="670">
        <f t="shared" si="19"/>
        <v>5.7614197813139274</v>
      </c>
      <c r="K126" s="670">
        <f t="shared" si="19"/>
        <v>5.7614197813139274</v>
      </c>
      <c r="L126" s="670">
        <f t="shared" si="19"/>
        <v>5.7614197813139274</v>
      </c>
      <c r="M126" s="670">
        <f t="shared" si="19"/>
        <v>5.7614197813139274</v>
      </c>
      <c r="N126" s="670">
        <f t="shared" si="19"/>
        <v>5.7614197813139274</v>
      </c>
      <c r="O126" s="670">
        <f t="shared" si="17"/>
        <v>69.693158866347673</v>
      </c>
      <c r="P126" s="626"/>
      <c r="Q126" s="626"/>
      <c r="R126" s="626"/>
      <c r="S126" s="626"/>
      <c r="T126" s="626"/>
      <c r="U126" s="626"/>
      <c r="V126" s="626"/>
      <c r="W126" s="626"/>
      <c r="X126" s="626"/>
      <c r="Y126" s="626"/>
      <c r="Z126" s="626"/>
      <c r="AA126" s="626"/>
      <c r="AB126" s="626"/>
      <c r="AC126" s="778"/>
      <c r="AD126" s="778"/>
    </row>
    <row r="127" spans="1:30" s="29" customFormat="1">
      <c r="A127" s="42"/>
      <c r="B127" s="754" t="s">
        <v>107</v>
      </c>
      <c r="C127" s="504">
        <f>+C128+C131</f>
        <v>6.3175412718944877</v>
      </c>
      <c r="D127" s="504">
        <f t="shared" ref="D127:N127" si="20">+D128+D131</f>
        <v>5.7614197813139274</v>
      </c>
      <c r="E127" s="504">
        <f t="shared" si="20"/>
        <v>5.7614197813139274</v>
      </c>
      <c r="F127" s="504">
        <f t="shared" si="20"/>
        <v>5.7614197813139274</v>
      </c>
      <c r="G127" s="504">
        <f t="shared" si="20"/>
        <v>5.7614197813139274</v>
      </c>
      <c r="H127" s="504">
        <f t="shared" si="20"/>
        <v>5.7614197813139274</v>
      </c>
      <c r="I127" s="504">
        <f t="shared" si="20"/>
        <v>5.7614197813139274</v>
      </c>
      <c r="J127" s="504">
        <f t="shared" si="20"/>
        <v>5.7614197813139274</v>
      </c>
      <c r="K127" s="504">
        <f t="shared" si="20"/>
        <v>5.7614197813139274</v>
      </c>
      <c r="L127" s="504">
        <f t="shared" si="20"/>
        <v>5.7614197813139274</v>
      </c>
      <c r="M127" s="504">
        <f t="shared" si="20"/>
        <v>5.7614197813139274</v>
      </c>
      <c r="N127" s="504">
        <f t="shared" si="20"/>
        <v>5.7614197813139274</v>
      </c>
      <c r="O127" s="504">
        <f t="shared" si="17"/>
        <v>69.693158866347673</v>
      </c>
      <c r="P127" s="626"/>
      <c r="Q127" s="626"/>
      <c r="R127" s="626"/>
      <c r="S127" s="626"/>
      <c r="T127" s="626"/>
      <c r="U127" s="626"/>
      <c r="V127" s="626"/>
      <c r="W127" s="626"/>
      <c r="X127" s="626"/>
      <c r="Y127" s="626"/>
      <c r="Z127" s="626"/>
      <c r="AA127" s="626"/>
      <c r="AB127" s="626"/>
      <c r="AC127" s="778"/>
      <c r="AD127" s="778"/>
    </row>
    <row r="128" spans="1:30" s="29" customFormat="1">
      <c r="A128" s="42"/>
      <c r="B128" s="773" t="s">
        <v>120</v>
      </c>
      <c r="C128" s="668">
        <f>+C129+C130</f>
        <v>5.7614197813139274</v>
      </c>
      <c r="D128" s="668">
        <f t="shared" ref="D128:N128" si="21">+D129+D130</f>
        <v>5.7614197813139274</v>
      </c>
      <c r="E128" s="668">
        <f t="shared" si="21"/>
        <v>5.7614197813139274</v>
      </c>
      <c r="F128" s="668">
        <f t="shared" si="21"/>
        <v>5.7614197813139274</v>
      </c>
      <c r="G128" s="668">
        <f t="shared" si="21"/>
        <v>5.7614197813139274</v>
      </c>
      <c r="H128" s="668">
        <f t="shared" si="21"/>
        <v>5.7614197813139274</v>
      </c>
      <c r="I128" s="668">
        <f t="shared" si="21"/>
        <v>5.7614197813139274</v>
      </c>
      <c r="J128" s="668">
        <f t="shared" si="21"/>
        <v>5.7614197813139274</v>
      </c>
      <c r="K128" s="668">
        <f t="shared" si="21"/>
        <v>5.7614197813139274</v>
      </c>
      <c r="L128" s="668">
        <f t="shared" si="21"/>
        <v>5.7614197813139274</v>
      </c>
      <c r="M128" s="668">
        <f t="shared" si="21"/>
        <v>5.7614197813139274</v>
      </c>
      <c r="N128" s="668">
        <f t="shared" si="21"/>
        <v>5.7614197813139274</v>
      </c>
      <c r="O128" s="668">
        <f t="shared" si="17"/>
        <v>69.137037375767122</v>
      </c>
      <c r="P128" s="626"/>
      <c r="Q128" s="626"/>
      <c r="R128" s="626"/>
      <c r="S128" s="626"/>
      <c r="T128" s="626"/>
      <c r="U128" s="626"/>
      <c r="V128" s="626"/>
      <c r="W128" s="626"/>
      <c r="X128" s="626"/>
      <c r="Y128" s="626"/>
      <c r="Z128" s="626"/>
      <c r="AA128" s="626"/>
      <c r="AB128" s="626"/>
      <c r="AC128" s="778"/>
      <c r="AD128" s="778"/>
    </row>
    <row r="129" spans="1:31" s="29" customFormat="1">
      <c r="A129" s="42"/>
      <c r="B129" s="74" t="s">
        <v>207</v>
      </c>
      <c r="C129" s="376">
        <v>5.7614197813139274</v>
      </c>
      <c r="D129" s="376">
        <v>5.7614197813139274</v>
      </c>
      <c r="E129" s="376">
        <v>5.7614197813139274</v>
      </c>
      <c r="F129" s="376">
        <v>5.7614197813139274</v>
      </c>
      <c r="G129" s="376">
        <v>5.7614197813139274</v>
      </c>
      <c r="H129" s="376">
        <v>5.7614197813139274</v>
      </c>
      <c r="I129" s="376">
        <v>5.7614197813139274</v>
      </c>
      <c r="J129" s="376">
        <v>5.7614197813139274</v>
      </c>
      <c r="K129" s="376">
        <v>5.7614197813139274</v>
      </c>
      <c r="L129" s="376">
        <v>5.7614197813139274</v>
      </c>
      <c r="M129" s="376">
        <v>5.7614197813139274</v>
      </c>
      <c r="N129" s="376">
        <v>5.7614197813139274</v>
      </c>
      <c r="O129" s="376">
        <f t="shared" si="17"/>
        <v>69.137037375767122</v>
      </c>
      <c r="P129" s="626"/>
      <c r="Q129" s="626"/>
      <c r="R129" s="626"/>
      <c r="S129" s="626"/>
      <c r="T129" s="626"/>
      <c r="U129" s="626"/>
      <c r="V129" s="626"/>
      <c r="W129" s="626"/>
      <c r="X129" s="626"/>
      <c r="Y129" s="626"/>
      <c r="Z129" s="626"/>
      <c r="AA129" s="626"/>
      <c r="AB129" s="626"/>
      <c r="AC129" s="778"/>
      <c r="AD129" s="778"/>
    </row>
    <row r="130" spans="1:31" s="29" customFormat="1">
      <c r="A130" s="42"/>
      <c r="B130" s="74" t="s">
        <v>124</v>
      </c>
      <c r="C130" s="376">
        <v>0</v>
      </c>
      <c r="D130" s="376">
        <v>0</v>
      </c>
      <c r="E130" s="376">
        <v>0</v>
      </c>
      <c r="F130" s="376">
        <v>0</v>
      </c>
      <c r="G130" s="376">
        <v>0</v>
      </c>
      <c r="H130" s="376">
        <v>0</v>
      </c>
      <c r="I130" s="376">
        <v>0</v>
      </c>
      <c r="J130" s="376">
        <v>0</v>
      </c>
      <c r="K130" s="376">
        <v>0</v>
      </c>
      <c r="L130" s="376">
        <v>0</v>
      </c>
      <c r="M130" s="376">
        <v>0</v>
      </c>
      <c r="N130" s="376">
        <v>0</v>
      </c>
      <c r="O130" s="376">
        <f t="shared" si="17"/>
        <v>0</v>
      </c>
      <c r="P130" s="626"/>
      <c r="Q130" s="626"/>
      <c r="R130" s="626"/>
      <c r="S130" s="626"/>
      <c r="T130" s="626"/>
      <c r="U130" s="626"/>
      <c r="V130" s="626"/>
      <c r="W130" s="626"/>
      <c r="X130" s="626"/>
      <c r="Y130" s="626"/>
      <c r="Z130" s="626"/>
      <c r="AA130" s="626"/>
      <c r="AB130" s="626"/>
      <c r="AC130" s="778"/>
      <c r="AD130" s="778"/>
    </row>
    <row r="131" spans="1:31" s="29" customFormat="1">
      <c r="A131" s="42"/>
      <c r="B131" s="773" t="s">
        <v>125</v>
      </c>
      <c r="C131" s="668">
        <f>+C132+C133</f>
        <v>0.55612149058056048</v>
      </c>
      <c r="D131" s="668">
        <f t="shared" ref="D131:N131" si="22">+D132+D133</f>
        <v>0</v>
      </c>
      <c r="E131" s="668">
        <f t="shared" si="22"/>
        <v>0</v>
      </c>
      <c r="F131" s="668">
        <f t="shared" si="22"/>
        <v>0</v>
      </c>
      <c r="G131" s="668">
        <f t="shared" si="22"/>
        <v>0</v>
      </c>
      <c r="H131" s="668">
        <f t="shared" si="22"/>
        <v>0</v>
      </c>
      <c r="I131" s="668">
        <f t="shared" si="22"/>
        <v>0</v>
      </c>
      <c r="J131" s="668">
        <f t="shared" si="22"/>
        <v>0</v>
      </c>
      <c r="K131" s="668">
        <f t="shared" si="22"/>
        <v>0</v>
      </c>
      <c r="L131" s="668">
        <f t="shared" si="22"/>
        <v>0</v>
      </c>
      <c r="M131" s="668">
        <f t="shared" si="22"/>
        <v>0</v>
      </c>
      <c r="N131" s="668">
        <f t="shared" si="22"/>
        <v>0</v>
      </c>
      <c r="O131" s="668">
        <f t="shared" si="17"/>
        <v>0.55612149058056048</v>
      </c>
      <c r="P131" s="626"/>
      <c r="Q131" s="626"/>
      <c r="R131" s="626"/>
      <c r="S131" s="626"/>
      <c r="T131" s="626"/>
      <c r="U131" s="626"/>
      <c r="V131" s="626"/>
      <c r="W131" s="626"/>
      <c r="X131" s="626"/>
      <c r="Y131" s="626"/>
      <c r="Z131" s="626"/>
      <c r="AA131" s="626"/>
      <c r="AB131" s="626"/>
      <c r="AC131" s="778"/>
      <c r="AD131" s="778"/>
    </row>
    <row r="132" spans="1:31" s="29" customFormat="1">
      <c r="A132" s="42"/>
      <c r="B132" s="774" t="s">
        <v>207</v>
      </c>
      <c r="C132" s="376">
        <v>0</v>
      </c>
      <c r="D132" s="376">
        <v>0</v>
      </c>
      <c r="E132" s="376">
        <v>0</v>
      </c>
      <c r="F132" s="376">
        <v>0</v>
      </c>
      <c r="G132" s="376">
        <v>0</v>
      </c>
      <c r="H132" s="376">
        <v>0</v>
      </c>
      <c r="I132" s="376">
        <v>0</v>
      </c>
      <c r="J132" s="376">
        <v>0</v>
      </c>
      <c r="K132" s="376">
        <v>0</v>
      </c>
      <c r="L132" s="376">
        <v>0</v>
      </c>
      <c r="M132" s="376">
        <v>0</v>
      </c>
      <c r="N132" s="376">
        <v>0</v>
      </c>
      <c r="O132" s="376">
        <f t="shared" si="17"/>
        <v>0</v>
      </c>
      <c r="P132" s="626"/>
      <c r="Q132" s="626"/>
      <c r="R132" s="626"/>
      <c r="S132" s="626"/>
      <c r="T132" s="626"/>
      <c r="U132" s="626"/>
      <c r="V132" s="626"/>
      <c r="W132" s="626"/>
      <c r="X132" s="626"/>
      <c r="Y132" s="626"/>
      <c r="Z132" s="626"/>
      <c r="AA132" s="626"/>
      <c r="AB132" s="626"/>
      <c r="AC132" s="778"/>
      <c r="AD132" s="778"/>
    </row>
    <row r="133" spans="1:31" s="29" customFormat="1">
      <c r="A133" s="42"/>
      <c r="B133" s="74" t="s">
        <v>124</v>
      </c>
      <c r="C133" s="376">
        <v>0.55612149058056048</v>
      </c>
      <c r="D133" s="376">
        <v>0</v>
      </c>
      <c r="E133" s="376">
        <v>0</v>
      </c>
      <c r="F133" s="376">
        <v>0</v>
      </c>
      <c r="G133" s="376">
        <v>0</v>
      </c>
      <c r="H133" s="376">
        <v>0</v>
      </c>
      <c r="I133" s="376">
        <v>0</v>
      </c>
      <c r="J133" s="376">
        <v>0</v>
      </c>
      <c r="K133" s="376">
        <v>0</v>
      </c>
      <c r="L133" s="376">
        <v>0</v>
      </c>
      <c r="M133" s="376">
        <v>0</v>
      </c>
      <c r="N133" s="376">
        <v>0</v>
      </c>
      <c r="O133" s="376">
        <f t="shared" si="17"/>
        <v>0.55612149058056048</v>
      </c>
      <c r="P133" s="626"/>
      <c r="Q133" s="626"/>
      <c r="R133" s="626"/>
      <c r="S133" s="626"/>
      <c r="T133" s="626"/>
      <c r="U133" s="626"/>
      <c r="V133" s="626"/>
      <c r="W133" s="626"/>
      <c r="X133" s="626"/>
      <c r="Y133" s="626"/>
      <c r="Z133" s="626"/>
      <c r="AA133" s="626"/>
      <c r="AB133" s="626"/>
      <c r="AC133" s="778"/>
      <c r="AD133" s="778"/>
    </row>
    <row r="134" spans="1:31" s="29" customFormat="1">
      <c r="A134" s="42"/>
      <c r="B134" s="773" t="s">
        <v>105</v>
      </c>
      <c r="C134" s="668">
        <f>+C135+C136</f>
        <v>0</v>
      </c>
      <c r="D134" s="668">
        <f t="shared" ref="D134:N134" si="23">+D135+D136</f>
        <v>0</v>
      </c>
      <c r="E134" s="668">
        <f t="shared" si="23"/>
        <v>0</v>
      </c>
      <c r="F134" s="668">
        <f t="shared" si="23"/>
        <v>0</v>
      </c>
      <c r="G134" s="668">
        <f t="shared" si="23"/>
        <v>0</v>
      </c>
      <c r="H134" s="668">
        <f t="shared" si="23"/>
        <v>0</v>
      </c>
      <c r="I134" s="668">
        <f t="shared" si="23"/>
        <v>0</v>
      </c>
      <c r="J134" s="668">
        <f t="shared" si="23"/>
        <v>0</v>
      </c>
      <c r="K134" s="668">
        <f t="shared" si="23"/>
        <v>0</v>
      </c>
      <c r="L134" s="668">
        <f t="shared" si="23"/>
        <v>0</v>
      </c>
      <c r="M134" s="668">
        <f t="shared" si="23"/>
        <v>0</v>
      </c>
      <c r="N134" s="668">
        <f t="shared" si="23"/>
        <v>0</v>
      </c>
      <c r="O134" s="668">
        <f t="shared" si="17"/>
        <v>0</v>
      </c>
      <c r="P134" s="626"/>
      <c r="Q134" s="626"/>
      <c r="R134" s="626"/>
      <c r="S134" s="626"/>
      <c r="T134" s="626"/>
      <c r="U134" s="626"/>
      <c r="V134" s="626"/>
      <c r="W134" s="626"/>
      <c r="X134" s="626"/>
      <c r="Y134" s="626"/>
      <c r="Z134" s="626"/>
      <c r="AA134" s="626"/>
      <c r="AB134" s="626"/>
      <c r="AC134" s="778"/>
      <c r="AD134" s="778"/>
    </row>
    <row r="135" spans="1:31" s="29" customFormat="1">
      <c r="A135" s="42"/>
      <c r="B135" s="774" t="s">
        <v>207</v>
      </c>
      <c r="C135" s="376">
        <v>0</v>
      </c>
      <c r="D135" s="376">
        <v>0</v>
      </c>
      <c r="E135" s="376">
        <v>0</v>
      </c>
      <c r="F135" s="376">
        <v>0</v>
      </c>
      <c r="G135" s="376">
        <v>0</v>
      </c>
      <c r="H135" s="376">
        <v>0</v>
      </c>
      <c r="I135" s="376">
        <v>0</v>
      </c>
      <c r="J135" s="376">
        <v>0</v>
      </c>
      <c r="K135" s="376">
        <v>0</v>
      </c>
      <c r="L135" s="376">
        <v>0</v>
      </c>
      <c r="M135" s="376">
        <v>0</v>
      </c>
      <c r="N135" s="376">
        <v>0</v>
      </c>
      <c r="O135" s="376">
        <f t="shared" si="17"/>
        <v>0</v>
      </c>
      <c r="P135" s="626"/>
      <c r="Q135" s="626"/>
      <c r="R135" s="626"/>
      <c r="S135" s="626"/>
      <c r="T135" s="626"/>
      <c r="U135" s="626"/>
      <c r="V135" s="626"/>
      <c r="W135" s="626"/>
      <c r="X135" s="626"/>
      <c r="Y135" s="626"/>
      <c r="Z135" s="626"/>
      <c r="AA135" s="626"/>
      <c r="AB135" s="626"/>
      <c r="AC135" s="778"/>
      <c r="AD135" s="778"/>
    </row>
    <row r="136" spans="1:31" s="29" customFormat="1">
      <c r="A136" s="42"/>
      <c r="B136" s="74" t="s">
        <v>124</v>
      </c>
      <c r="C136" s="376">
        <v>0</v>
      </c>
      <c r="D136" s="376">
        <v>0</v>
      </c>
      <c r="E136" s="376">
        <v>0</v>
      </c>
      <c r="F136" s="376">
        <v>0</v>
      </c>
      <c r="G136" s="376">
        <v>0</v>
      </c>
      <c r="H136" s="376">
        <v>0</v>
      </c>
      <c r="I136" s="376">
        <v>0</v>
      </c>
      <c r="J136" s="376">
        <v>0</v>
      </c>
      <c r="K136" s="376">
        <v>0</v>
      </c>
      <c r="L136" s="376">
        <v>0</v>
      </c>
      <c r="M136" s="376">
        <v>0</v>
      </c>
      <c r="N136" s="376">
        <v>0</v>
      </c>
      <c r="O136" s="376">
        <f t="shared" si="17"/>
        <v>0</v>
      </c>
      <c r="P136" s="626"/>
      <c r="Q136" s="626"/>
      <c r="R136" s="626"/>
      <c r="S136" s="626"/>
      <c r="T136" s="626"/>
      <c r="U136" s="626"/>
      <c r="V136" s="626"/>
      <c r="W136" s="626"/>
      <c r="X136" s="626"/>
      <c r="Y136" s="626"/>
      <c r="Z136" s="626"/>
      <c r="AA136" s="626"/>
      <c r="AB136" s="626"/>
    </row>
    <row r="137" spans="1:31" s="29" customFormat="1">
      <c r="A137" s="42"/>
      <c r="B137" s="170"/>
      <c r="C137" s="156"/>
      <c r="D137" s="156"/>
      <c r="E137" s="156"/>
      <c r="F137" s="156"/>
      <c r="G137" s="156"/>
      <c r="H137" s="156"/>
      <c r="I137" s="156"/>
      <c r="J137" s="156"/>
      <c r="K137" s="156"/>
      <c r="L137" s="156"/>
      <c r="M137" s="156"/>
      <c r="N137" s="156"/>
      <c r="O137" s="156"/>
      <c r="P137" s="626"/>
      <c r="Q137" s="626"/>
      <c r="R137" s="626"/>
      <c r="S137" s="626"/>
      <c r="T137" s="626"/>
      <c r="U137" s="626"/>
      <c r="V137" s="626"/>
      <c r="W137" s="626"/>
      <c r="X137" s="626"/>
      <c r="Y137" s="626"/>
      <c r="Z137" s="626"/>
      <c r="AA137" s="626"/>
      <c r="AB137" s="626"/>
    </row>
    <row r="138" spans="1:31" s="29" customFormat="1">
      <c r="A138" s="42"/>
      <c r="B138" s="170"/>
      <c r="C138" s="156"/>
      <c r="D138" s="156"/>
      <c r="E138" s="156"/>
      <c r="F138" s="156"/>
      <c r="G138" s="156"/>
      <c r="H138" s="156"/>
      <c r="I138" s="156"/>
      <c r="J138" s="156"/>
      <c r="K138" s="156"/>
      <c r="L138" s="156"/>
      <c r="M138" s="156"/>
      <c r="N138" s="156"/>
      <c r="O138" s="156"/>
      <c r="P138" s="626"/>
      <c r="Q138" s="626"/>
      <c r="R138" s="626"/>
      <c r="S138" s="626"/>
      <c r="T138" s="626"/>
      <c r="U138" s="626"/>
      <c r="V138" s="626"/>
      <c r="W138" s="626"/>
      <c r="X138" s="626"/>
      <c r="Y138" s="626"/>
      <c r="Z138" s="626"/>
      <c r="AA138" s="626"/>
      <c r="AB138" s="626"/>
      <c r="AC138" s="674"/>
      <c r="AD138" s="674"/>
      <c r="AE138" s="674"/>
    </row>
    <row r="139" spans="1:31" s="29" customFormat="1">
      <c r="A139" s="42"/>
      <c r="B139" s="171" t="s">
        <v>151</v>
      </c>
      <c r="C139" s="172">
        <v>741.35486514896877</v>
      </c>
      <c r="D139" s="172">
        <v>479.79204058334807</v>
      </c>
      <c r="E139" s="172">
        <v>3028.0520620047437</v>
      </c>
      <c r="F139" s="172">
        <v>270.77312883964771</v>
      </c>
      <c r="G139" s="172">
        <v>6.7512210492097235</v>
      </c>
      <c r="H139" s="172">
        <v>1670.8328398401131</v>
      </c>
      <c r="I139" s="172">
        <v>5.7922453176732134</v>
      </c>
      <c r="J139" s="172">
        <v>1292.9671039402776</v>
      </c>
      <c r="K139" s="172">
        <v>1923.5255758204057</v>
      </c>
      <c r="L139" s="172">
        <v>147.74629006158813</v>
      </c>
      <c r="M139" s="172">
        <v>6.7512210492097235</v>
      </c>
      <c r="N139" s="172">
        <v>13.448265897252559</v>
      </c>
      <c r="O139" s="172">
        <f t="shared" ref="O139:O141" si="24">+SUM(C139:N139)</f>
        <v>9587.7868595524378</v>
      </c>
      <c r="P139" s="626"/>
      <c r="Q139" s="626"/>
      <c r="R139" s="626"/>
      <c r="S139" s="626"/>
      <c r="T139" s="626"/>
      <c r="U139" s="626"/>
      <c r="V139" s="626"/>
      <c r="W139" s="626"/>
      <c r="X139" s="626"/>
      <c r="Y139" s="626"/>
      <c r="Z139" s="626"/>
      <c r="AA139" s="626"/>
      <c r="AB139" s="626"/>
      <c r="AC139" s="674"/>
      <c r="AD139" s="674"/>
      <c r="AE139" s="674"/>
    </row>
    <row r="140" spans="1:31" s="29" customFormat="1">
      <c r="A140" s="42"/>
      <c r="B140" s="163" t="s">
        <v>152</v>
      </c>
      <c r="C140" s="467">
        <v>5.7909100670139155</v>
      </c>
      <c r="D140" s="467">
        <v>5.7909100670139155</v>
      </c>
      <c r="E140" s="467">
        <v>5.7909100670139155</v>
      </c>
      <c r="F140" s="467">
        <v>5.7909100670139155</v>
      </c>
      <c r="G140" s="467">
        <v>5.7909100670139155</v>
      </c>
      <c r="H140" s="467">
        <v>194.34830394870463</v>
      </c>
      <c r="I140" s="467">
        <v>5.7909100670139155</v>
      </c>
      <c r="J140" s="467">
        <v>5.7909100670139155</v>
      </c>
      <c r="K140" s="467">
        <v>5.7909100670139155</v>
      </c>
      <c r="L140" s="467">
        <v>5.7909100670139155</v>
      </c>
      <c r="M140" s="467">
        <v>5.7909100670139155</v>
      </c>
      <c r="N140" s="467">
        <v>13.446930646593263</v>
      </c>
      <c r="O140" s="164">
        <f t="shared" si="24"/>
        <v>265.70433526543707</v>
      </c>
      <c r="P140" s="626"/>
      <c r="Q140" s="626"/>
      <c r="R140" s="626"/>
      <c r="S140" s="626"/>
      <c r="T140" s="626"/>
      <c r="U140" s="626"/>
      <c r="V140" s="626"/>
      <c r="W140" s="626"/>
      <c r="X140" s="626"/>
      <c r="Y140" s="626"/>
      <c r="Z140" s="626"/>
      <c r="AA140" s="626"/>
      <c r="AB140" s="626"/>
      <c r="AC140" s="674"/>
      <c r="AD140" s="674"/>
      <c r="AE140" s="674"/>
    </row>
    <row r="141" spans="1:31" s="29" customFormat="1">
      <c r="A141" s="42"/>
      <c r="B141" s="171" t="s">
        <v>153</v>
      </c>
      <c r="C141" s="172">
        <v>126.231874412671</v>
      </c>
      <c r="D141" s="172">
        <v>149.98945292975799</v>
      </c>
      <c r="E141" s="172">
        <v>269.15584034990479</v>
      </c>
      <c r="F141" s="172">
        <v>186.44827401147938</v>
      </c>
      <c r="G141" s="172">
        <v>2059.1355340559812</v>
      </c>
      <c r="H141" s="172">
        <v>193.99909670770967</v>
      </c>
      <c r="I141" s="172">
        <v>127.04867363940227</v>
      </c>
      <c r="J141" s="172">
        <v>111.13707795190726</v>
      </c>
      <c r="K141" s="172">
        <v>275.64942494940624</v>
      </c>
      <c r="L141" s="172">
        <v>184.18477343862091</v>
      </c>
      <c r="M141" s="172">
        <v>3535.1792322693909</v>
      </c>
      <c r="N141" s="172">
        <v>200.01685327930275</v>
      </c>
      <c r="O141" s="172">
        <f t="shared" si="24"/>
        <v>7418.1761079955349</v>
      </c>
      <c r="P141" s="626"/>
      <c r="Q141" s="626"/>
      <c r="R141" s="626"/>
      <c r="S141" s="626"/>
      <c r="T141" s="626"/>
      <c r="U141" s="626"/>
      <c r="V141" s="626"/>
      <c r="W141" s="626"/>
      <c r="X141" s="626"/>
      <c r="Y141" s="626"/>
      <c r="Z141" s="626"/>
      <c r="AA141" s="626"/>
      <c r="AB141" s="626"/>
    </row>
    <row r="142" spans="1:31" s="29" customFormat="1">
      <c r="A142" s="42"/>
      <c r="B142" s="767"/>
      <c r="P142" s="626"/>
      <c r="Q142" s="626"/>
      <c r="R142" s="626"/>
      <c r="S142" s="626"/>
      <c r="T142" s="626"/>
      <c r="U142" s="626"/>
      <c r="V142" s="626"/>
      <c r="W142" s="626"/>
      <c r="X142" s="626"/>
      <c r="Y142" s="626"/>
      <c r="Z142" s="626"/>
      <c r="AA142" s="626"/>
    </row>
    <row r="143" spans="1:31" s="29" customFormat="1">
      <c r="A143" s="42"/>
      <c r="B143" s="767"/>
    </row>
    <row r="144" spans="1:31" s="29" customFormat="1">
      <c r="A144" s="42"/>
      <c r="B144" s="33" t="s">
        <v>467</v>
      </c>
    </row>
    <row r="145" spans="1:15" s="29" customFormat="1">
      <c r="A145" s="42"/>
    </row>
    <row r="146" spans="1:15" s="29" customFormat="1">
      <c r="A146" s="42"/>
    </row>
    <row r="147" spans="1:15" s="29" customFormat="1">
      <c r="A147" s="42"/>
    </row>
    <row r="148" spans="1:15" s="29" customFormat="1">
      <c r="A148" s="42"/>
    </row>
    <row r="149" spans="1:15" s="29" customFormat="1">
      <c r="A149" s="42"/>
      <c r="C149" s="674"/>
      <c r="D149" s="674"/>
      <c r="E149" s="674"/>
      <c r="F149" s="674"/>
      <c r="G149" s="674"/>
      <c r="H149" s="674"/>
      <c r="I149" s="674"/>
      <c r="J149" s="674"/>
      <c r="K149" s="674"/>
      <c r="L149" s="674"/>
      <c r="M149" s="674"/>
      <c r="N149" s="674"/>
      <c r="O149" s="674"/>
    </row>
    <row r="150" spans="1:15" s="29" customFormat="1">
      <c r="A150" s="42"/>
    </row>
    <row r="151" spans="1:15" s="29" customFormat="1">
      <c r="A151" s="42"/>
    </row>
    <row r="152" spans="1:15" s="29" customFormat="1">
      <c r="A152" s="42"/>
    </row>
    <row r="153" spans="1:15" s="29" customFormat="1">
      <c r="A153" s="42"/>
    </row>
    <row r="154" spans="1:15" s="29" customFormat="1">
      <c r="A154" s="42"/>
    </row>
    <row r="155" spans="1:15" s="29" customFormat="1">
      <c r="A155" s="42"/>
    </row>
    <row r="156" spans="1:15" s="29" customFormat="1">
      <c r="A156" s="42"/>
    </row>
    <row r="157" spans="1:15" s="29" customFormat="1">
      <c r="A157" s="42"/>
      <c r="B157" s="733"/>
      <c r="C157" s="733"/>
      <c r="D157" s="733"/>
      <c r="E157" s="733"/>
      <c r="F157" s="733"/>
      <c r="G157" s="733"/>
      <c r="H157" s="733"/>
      <c r="I157" s="733"/>
      <c r="J157" s="733"/>
      <c r="K157" s="733"/>
      <c r="L157" s="733"/>
      <c r="M157" s="733"/>
      <c r="N157" s="733"/>
      <c r="O157" s="733"/>
    </row>
    <row r="158" spans="1:15" s="29" customFormat="1">
      <c r="A158" s="42"/>
      <c r="B158" s="733"/>
      <c r="C158" s="733"/>
      <c r="D158" s="733"/>
      <c r="E158" s="733"/>
      <c r="F158" s="733"/>
      <c r="G158" s="733"/>
      <c r="H158" s="733"/>
      <c r="I158" s="733"/>
      <c r="J158" s="733"/>
      <c r="K158" s="733"/>
      <c r="L158" s="733"/>
      <c r="M158" s="733"/>
      <c r="N158" s="733"/>
      <c r="O158" s="733"/>
    </row>
    <row r="159" spans="1:15" s="29" customFormat="1">
      <c r="A159" s="42"/>
      <c r="B159" s="733"/>
      <c r="C159" s="733"/>
      <c r="D159" s="733"/>
      <c r="E159" s="733"/>
      <c r="F159" s="733"/>
      <c r="G159" s="733"/>
      <c r="H159" s="733"/>
      <c r="I159" s="733"/>
      <c r="J159" s="733"/>
      <c r="K159" s="733"/>
      <c r="L159" s="733"/>
      <c r="M159" s="733"/>
      <c r="N159" s="733"/>
      <c r="O159" s="733"/>
    </row>
    <row r="160" spans="1:15" s="29" customFormat="1">
      <c r="A160" s="42"/>
      <c r="B160" s="733"/>
      <c r="C160" s="733"/>
      <c r="D160" s="733"/>
      <c r="E160" s="733"/>
      <c r="F160" s="733"/>
      <c r="G160" s="733"/>
      <c r="H160" s="733"/>
      <c r="I160" s="733"/>
      <c r="J160" s="733"/>
      <c r="K160" s="733"/>
      <c r="L160" s="733"/>
      <c r="M160" s="733"/>
      <c r="N160" s="733"/>
      <c r="O160" s="733"/>
    </row>
    <row r="161" spans="1:15" s="29" customFormat="1">
      <c r="A161" s="42"/>
      <c r="B161" s="733"/>
      <c r="C161" s="733"/>
      <c r="D161" s="733"/>
      <c r="E161" s="733"/>
      <c r="F161" s="733"/>
      <c r="G161" s="733"/>
      <c r="H161" s="733"/>
      <c r="I161" s="733"/>
      <c r="J161" s="733"/>
      <c r="K161" s="733"/>
      <c r="L161" s="733"/>
      <c r="M161" s="733"/>
      <c r="N161" s="733"/>
      <c r="O161" s="733"/>
    </row>
    <row r="162" spans="1:15" s="29" customFormat="1">
      <c r="A162" s="42"/>
      <c r="B162" s="733"/>
      <c r="C162" s="733"/>
      <c r="D162" s="733"/>
      <c r="E162" s="733"/>
      <c r="F162" s="733"/>
      <c r="G162" s="733"/>
      <c r="H162" s="733"/>
      <c r="I162" s="733"/>
      <c r="J162" s="733"/>
      <c r="K162" s="733"/>
      <c r="L162" s="733"/>
      <c r="M162" s="733"/>
      <c r="N162" s="733"/>
      <c r="O162" s="733"/>
    </row>
    <row r="163" spans="1:15" s="29" customFormat="1">
      <c r="A163" s="42"/>
      <c r="B163" s="733"/>
      <c r="C163" s="733"/>
      <c r="D163" s="733"/>
      <c r="E163" s="733"/>
      <c r="F163" s="733"/>
      <c r="G163" s="733"/>
      <c r="H163" s="733"/>
      <c r="I163" s="733"/>
      <c r="J163" s="733"/>
      <c r="K163" s="733"/>
      <c r="L163" s="733"/>
      <c r="M163" s="733"/>
      <c r="N163" s="733"/>
      <c r="O163" s="733"/>
    </row>
    <row r="164" spans="1:15" s="29" customFormat="1">
      <c r="A164" s="42"/>
      <c r="B164" s="733"/>
      <c r="C164" s="733"/>
      <c r="D164" s="733"/>
      <c r="E164" s="733"/>
      <c r="F164" s="733"/>
      <c r="G164" s="733"/>
      <c r="H164" s="733"/>
      <c r="I164" s="733"/>
      <c r="J164" s="733"/>
      <c r="K164" s="733"/>
      <c r="L164" s="733"/>
      <c r="M164" s="733"/>
      <c r="N164" s="733"/>
      <c r="O164" s="733"/>
    </row>
  </sheetData>
  <mergeCells count="2">
    <mergeCell ref="B5:O5"/>
    <mergeCell ref="B10:O10"/>
  </mergeCells>
  <hyperlinks>
    <hyperlink ref="A1" location="INDICE!A1" display="Indice"/>
  </hyperlinks>
  <printOptions horizontalCentered="1"/>
  <pageMargins left="0.39370078740157483" right="0.39370078740157483" top="0.19685039370078741" bottom="0.19685039370078741" header="0.15748031496062992" footer="0"/>
  <pageSetup paperSize="9" scale="45" orientation="portrait" r:id="rId1"/>
  <headerFooter scaleWithDoc="0">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1"/>
  <sheetViews>
    <sheetView showGridLines="0" view="pageBreakPreview" zoomScale="85" zoomScaleNormal="85"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188" customWidth="1"/>
    <col min="2" max="2" width="58.85546875" style="733" bestFit="1" customWidth="1"/>
    <col min="3" max="14" width="10.7109375" style="733" customWidth="1"/>
    <col min="15" max="15" width="11.140625" style="733" customWidth="1"/>
    <col min="16" max="16" width="17.42578125" style="625" bestFit="1" customWidth="1"/>
    <col min="17" max="17" width="11.5703125" style="625" bestFit="1" customWidth="1"/>
    <col min="18" max="27" width="11.42578125" style="733"/>
    <col min="28" max="30" width="12.7109375" style="733" bestFit="1" customWidth="1"/>
    <col min="31" max="16384" width="11.42578125" style="733"/>
  </cols>
  <sheetData>
    <row r="1" spans="1:30">
      <c r="A1" s="149" t="s">
        <v>302</v>
      </c>
    </row>
    <row r="2" spans="1:30" ht="14.25">
      <c r="B2" s="3" t="s">
        <v>866</v>
      </c>
      <c r="C2" s="30"/>
      <c r="D2" s="30"/>
      <c r="E2" s="30"/>
      <c r="F2" s="29"/>
      <c r="G2" s="29"/>
      <c r="H2" s="29"/>
      <c r="I2" s="29"/>
      <c r="J2" s="29"/>
      <c r="K2" s="29"/>
      <c r="L2" s="29"/>
      <c r="M2" s="29"/>
      <c r="N2" s="29"/>
      <c r="O2" s="29"/>
    </row>
    <row r="3" spans="1:30" s="188" customFormat="1" ht="14.25">
      <c r="B3" s="31" t="s">
        <v>208</v>
      </c>
      <c r="C3" s="30"/>
      <c r="D3" s="30"/>
      <c r="E3" s="30"/>
      <c r="F3" s="29"/>
      <c r="G3" s="29"/>
      <c r="H3" s="29"/>
      <c r="I3" s="29"/>
      <c r="J3" s="29"/>
      <c r="K3" s="29"/>
      <c r="L3" s="29"/>
      <c r="M3" s="29"/>
      <c r="N3" s="29"/>
      <c r="O3" s="29"/>
      <c r="P3" s="626"/>
      <c r="Q3" s="626"/>
    </row>
    <row r="4" spans="1:30" s="188" customFormat="1" ht="13.5" thickBot="1">
      <c r="B4" s="42"/>
      <c r="C4" s="42"/>
      <c r="D4" s="42"/>
      <c r="E4" s="42"/>
      <c r="F4" s="42"/>
      <c r="G4" s="42"/>
      <c r="H4" s="42"/>
      <c r="I4" s="42"/>
      <c r="J4" s="42"/>
      <c r="K4" s="42"/>
      <c r="L4" s="42"/>
      <c r="M4" s="42"/>
      <c r="N4" s="42"/>
      <c r="O4" s="42"/>
      <c r="P4" s="626"/>
      <c r="Q4" s="626"/>
    </row>
    <row r="5" spans="1:30" s="188" customFormat="1" ht="23.25" customHeight="1" thickBot="1">
      <c r="B5" s="1423" t="s">
        <v>599</v>
      </c>
      <c r="C5" s="1424"/>
      <c r="D5" s="1424"/>
      <c r="E5" s="1424"/>
      <c r="F5" s="1424"/>
      <c r="G5" s="1424"/>
      <c r="H5" s="1424"/>
      <c r="I5" s="1424"/>
      <c r="J5" s="1424"/>
      <c r="K5" s="1424"/>
      <c r="L5" s="1424"/>
      <c r="M5" s="1424"/>
      <c r="N5" s="1424"/>
      <c r="O5" s="1424"/>
      <c r="P5" s="626"/>
      <c r="Q5" s="626"/>
    </row>
    <row r="6" spans="1:30" s="188" customFormat="1">
      <c r="B6" s="28"/>
      <c r="C6" s="28"/>
      <c r="D6" s="28"/>
      <c r="E6" s="28"/>
      <c r="F6" s="28"/>
      <c r="G6" s="28"/>
      <c r="H6" s="28"/>
      <c r="I6" s="28"/>
      <c r="J6" s="28"/>
      <c r="K6" s="28"/>
      <c r="L6" s="28"/>
      <c r="M6" s="28"/>
      <c r="N6" s="28"/>
      <c r="O6" s="28"/>
      <c r="P6" s="626"/>
      <c r="Q6" s="626"/>
    </row>
    <row r="7" spans="1:30" s="188" customFormat="1" ht="13.5" thickBot="1">
      <c r="B7" s="28" t="s">
        <v>890</v>
      </c>
      <c r="C7" s="28"/>
      <c r="D7" s="28"/>
      <c r="E7" s="28"/>
      <c r="F7" s="734"/>
      <c r="G7" s="734"/>
      <c r="H7" s="734"/>
      <c r="I7" s="734"/>
      <c r="J7" s="734"/>
      <c r="K7" s="734"/>
      <c r="L7" s="734"/>
      <c r="M7" s="734"/>
      <c r="N7" s="734"/>
      <c r="O7" s="734"/>
      <c r="P7" s="626"/>
      <c r="Q7" s="626"/>
    </row>
    <row r="8" spans="1:30" s="188" customFormat="1" ht="14.25" thickTop="1" thickBot="1">
      <c r="B8" s="735"/>
      <c r="C8" s="735">
        <v>43101</v>
      </c>
      <c r="D8" s="735">
        <v>43132</v>
      </c>
      <c r="E8" s="735">
        <v>43160</v>
      </c>
      <c r="F8" s="735">
        <v>43191</v>
      </c>
      <c r="G8" s="735">
        <v>43221</v>
      </c>
      <c r="H8" s="735">
        <v>43252</v>
      </c>
      <c r="I8" s="735">
        <v>43282</v>
      </c>
      <c r="J8" s="735">
        <v>43313</v>
      </c>
      <c r="K8" s="735">
        <v>43344</v>
      </c>
      <c r="L8" s="735">
        <v>43374</v>
      </c>
      <c r="M8" s="735">
        <v>43405</v>
      </c>
      <c r="N8" s="735">
        <v>43435</v>
      </c>
      <c r="O8" s="174">
        <v>2018</v>
      </c>
      <c r="P8" s="626"/>
      <c r="Q8" s="626"/>
    </row>
    <row r="9" spans="1:30" s="188" customFormat="1" ht="14.25" thickTop="1" thickBot="1">
      <c r="B9" s="28"/>
      <c r="C9" s="484"/>
      <c r="D9" s="484"/>
      <c r="E9" s="484"/>
      <c r="F9" s="484"/>
      <c r="G9" s="484"/>
      <c r="H9" s="484"/>
      <c r="I9" s="484"/>
      <c r="J9" s="484"/>
      <c r="K9" s="484"/>
      <c r="L9" s="484"/>
      <c r="M9" s="484"/>
      <c r="N9" s="484"/>
      <c r="O9" s="484"/>
      <c r="P9" s="626"/>
      <c r="Q9" s="626"/>
    </row>
    <row r="10" spans="1:30" s="188" customFormat="1" ht="13.5" thickBot="1">
      <c r="B10" s="1425" t="s">
        <v>725</v>
      </c>
      <c r="C10" s="1426"/>
      <c r="D10" s="1426"/>
      <c r="E10" s="1426"/>
      <c r="F10" s="1428"/>
      <c r="G10" s="1429"/>
      <c r="H10" s="1429"/>
      <c r="I10" s="1429"/>
      <c r="J10" s="1429"/>
      <c r="K10" s="1429"/>
      <c r="L10" s="1429"/>
      <c r="M10" s="1429"/>
      <c r="N10" s="1429"/>
      <c r="O10" s="1430"/>
      <c r="P10" s="626"/>
      <c r="Q10" s="626"/>
    </row>
    <row r="11" spans="1:30" s="188" customFormat="1" ht="13.5" thickBot="1">
      <c r="B11" s="28"/>
      <c r="C11" s="768"/>
      <c r="D11" s="768"/>
      <c r="E11" s="768"/>
      <c r="F11" s="768"/>
      <c r="G11" s="768"/>
      <c r="H11" s="768"/>
      <c r="I11" s="768"/>
      <c r="J11" s="768"/>
      <c r="K11" s="768"/>
      <c r="L11" s="768"/>
      <c r="M11" s="768"/>
      <c r="N11" s="768"/>
      <c r="O11" s="768"/>
      <c r="P11" s="626"/>
      <c r="Q11" s="626"/>
    </row>
    <row r="12" spans="1:30" s="188" customFormat="1" ht="15" thickBot="1">
      <c r="B12" s="152" t="s">
        <v>94</v>
      </c>
      <c r="C12" s="153">
        <f>+C13+C14</f>
        <v>322.31426680046792</v>
      </c>
      <c r="D12" s="153">
        <f t="shared" ref="D12:O12" si="0">+D13+D14</f>
        <v>138.9708370864829</v>
      </c>
      <c r="E12" s="153">
        <f t="shared" si="0"/>
        <v>1038.4474827741342</v>
      </c>
      <c r="F12" s="153">
        <f t="shared" si="0"/>
        <v>1448.8263944769401</v>
      </c>
      <c r="G12" s="153">
        <f t="shared" si="0"/>
        <v>816.28821598237414</v>
      </c>
      <c r="H12" s="153">
        <f t="shared" si="0"/>
        <v>2005.6589728696254</v>
      </c>
      <c r="I12" s="153">
        <f t="shared" si="0"/>
        <v>200.45102817378668</v>
      </c>
      <c r="J12" s="153">
        <f t="shared" si="0"/>
        <v>146.68265636595129</v>
      </c>
      <c r="K12" s="153">
        <f t="shared" si="0"/>
        <v>880.66665344242824</v>
      </c>
      <c r="L12" s="153">
        <f t="shared" si="0"/>
        <v>1494.6720165346637</v>
      </c>
      <c r="M12" s="153">
        <f t="shared" si="0"/>
        <v>541.82015724154644</v>
      </c>
      <c r="N12" s="153">
        <f t="shared" si="0"/>
        <v>1996.9341737586153</v>
      </c>
      <c r="O12" s="153">
        <f t="shared" si="0"/>
        <v>11031.732855507016</v>
      </c>
      <c r="P12" s="626"/>
      <c r="Q12" s="626"/>
      <c r="R12" s="626"/>
      <c r="S12" s="626"/>
      <c r="T12" s="626"/>
      <c r="U12" s="626"/>
      <c r="V12" s="626"/>
      <c r="W12" s="626"/>
      <c r="X12" s="626"/>
      <c r="Y12" s="626"/>
      <c r="Z12" s="626"/>
      <c r="AA12" s="626"/>
      <c r="AB12" s="626"/>
      <c r="AC12" s="626"/>
      <c r="AD12" s="626"/>
    </row>
    <row r="13" spans="1:30" s="188" customFormat="1" ht="13.5">
      <c r="B13" s="154" t="s">
        <v>95</v>
      </c>
      <c r="C13" s="155">
        <v>0</v>
      </c>
      <c r="D13" s="155">
        <v>0</v>
      </c>
      <c r="E13" s="155">
        <v>0</v>
      </c>
      <c r="F13" s="155">
        <v>0</v>
      </c>
      <c r="G13" s="155">
        <v>0</v>
      </c>
      <c r="H13" s="155">
        <v>0</v>
      </c>
      <c r="I13" s="155">
        <v>0</v>
      </c>
      <c r="J13" s="155">
        <v>0</v>
      </c>
      <c r="K13" s="155">
        <v>0</v>
      </c>
      <c r="L13" s="155">
        <v>0</v>
      </c>
      <c r="M13" s="155">
        <v>0</v>
      </c>
      <c r="N13" s="155">
        <v>0</v>
      </c>
      <c r="O13" s="155">
        <f>+SUM(C13:N13)</f>
        <v>0</v>
      </c>
      <c r="P13" s="626"/>
      <c r="Q13" s="626"/>
      <c r="R13" s="626"/>
      <c r="S13" s="626"/>
      <c r="T13" s="626"/>
      <c r="U13" s="626"/>
      <c r="V13" s="626"/>
      <c r="W13" s="626"/>
      <c r="X13" s="626"/>
      <c r="Y13" s="626"/>
      <c r="Z13" s="626"/>
      <c r="AA13" s="626"/>
      <c r="AB13" s="626"/>
      <c r="AC13" s="626"/>
      <c r="AD13" s="626"/>
    </row>
    <row r="14" spans="1:30" s="188" customFormat="1" ht="13.5">
      <c r="B14" s="154" t="s">
        <v>96</v>
      </c>
      <c r="C14" s="155">
        <v>322.31426680046792</v>
      </c>
      <c r="D14" s="155">
        <v>138.9708370864829</v>
      </c>
      <c r="E14" s="155">
        <v>1038.4474827741342</v>
      </c>
      <c r="F14" s="155">
        <v>1448.8263944769401</v>
      </c>
      <c r="G14" s="155">
        <v>816.28821598237414</v>
      </c>
      <c r="H14" s="155">
        <v>2005.6589728696254</v>
      </c>
      <c r="I14" s="155">
        <v>200.45102817378668</v>
      </c>
      <c r="J14" s="155">
        <v>146.68265636595129</v>
      </c>
      <c r="K14" s="155">
        <v>880.66665344242824</v>
      </c>
      <c r="L14" s="155">
        <v>1494.6720165346637</v>
      </c>
      <c r="M14" s="155">
        <v>541.82015724154644</v>
      </c>
      <c r="N14" s="155">
        <v>1996.9341737586153</v>
      </c>
      <c r="O14" s="155">
        <f>+SUM(C14:N14)</f>
        <v>11031.732855507016</v>
      </c>
      <c r="P14" s="626"/>
      <c r="Q14" s="626"/>
      <c r="R14" s="626"/>
      <c r="S14" s="626"/>
      <c r="T14" s="626"/>
      <c r="U14" s="626"/>
      <c r="V14" s="626"/>
      <c r="W14" s="626"/>
      <c r="X14" s="626"/>
      <c r="Y14" s="626"/>
      <c r="Z14" s="626"/>
      <c r="AA14" s="626"/>
      <c r="AB14" s="626"/>
      <c r="AC14" s="626"/>
      <c r="AD14" s="626"/>
    </row>
    <row r="15" spans="1:30" s="188" customFormat="1">
      <c r="B15" s="28"/>
      <c r="C15" s="768"/>
      <c r="D15" s="768"/>
      <c r="E15" s="768"/>
      <c r="F15" s="768"/>
      <c r="G15" s="768"/>
      <c r="H15" s="768"/>
      <c r="I15" s="768"/>
      <c r="J15" s="768"/>
      <c r="K15" s="768"/>
      <c r="L15" s="768"/>
      <c r="M15" s="768"/>
      <c r="N15" s="768"/>
      <c r="O15" s="768"/>
      <c r="P15" s="626"/>
      <c r="Q15" s="626"/>
      <c r="R15" s="626"/>
      <c r="S15" s="626"/>
      <c r="T15" s="626"/>
      <c r="U15" s="626"/>
      <c r="V15" s="626"/>
      <c r="W15" s="626"/>
      <c r="X15" s="626"/>
      <c r="Y15" s="626"/>
      <c r="Z15" s="626"/>
      <c r="AA15" s="626"/>
      <c r="AB15" s="626"/>
      <c r="AC15" s="626"/>
      <c r="AD15" s="626"/>
    </row>
    <row r="16" spans="1:30" s="188" customFormat="1" ht="13.5" thickBot="1">
      <c r="B16" s="28"/>
      <c r="C16" s="769"/>
      <c r="D16" s="769"/>
      <c r="E16" s="769"/>
      <c r="F16" s="769"/>
      <c r="G16" s="769"/>
      <c r="H16" s="769"/>
      <c r="I16" s="769"/>
      <c r="J16" s="769"/>
      <c r="K16" s="769"/>
      <c r="L16" s="769"/>
      <c r="M16" s="769"/>
      <c r="N16" s="769"/>
      <c r="O16" s="769"/>
      <c r="P16" s="626"/>
      <c r="Q16" s="626"/>
      <c r="R16" s="626"/>
      <c r="S16" s="626"/>
      <c r="T16" s="626"/>
      <c r="U16" s="626"/>
      <c r="V16" s="626"/>
      <c r="W16" s="626"/>
      <c r="X16" s="626"/>
      <c r="Y16" s="626"/>
      <c r="Z16" s="626"/>
      <c r="AA16" s="626"/>
      <c r="AB16" s="626"/>
      <c r="AC16" s="626"/>
      <c r="AD16" s="626"/>
    </row>
    <row r="17" spans="2:30" s="188" customFormat="1" ht="13.5" thickBot="1">
      <c r="B17" s="157" t="s">
        <v>83</v>
      </c>
      <c r="C17" s="739">
        <f t="shared" ref="C17:N17" si="1">+C18+C22+C25+C31+C32+C39</f>
        <v>65.579205307999175</v>
      </c>
      <c r="D17" s="739">
        <f t="shared" si="1"/>
        <v>33.307868010435257</v>
      </c>
      <c r="E17" s="739">
        <f t="shared" si="1"/>
        <v>133.56265670165209</v>
      </c>
      <c r="F17" s="739">
        <f t="shared" si="1"/>
        <v>47.190123116743067</v>
      </c>
      <c r="G17" s="739">
        <f t="shared" si="1"/>
        <v>266.82876121559531</v>
      </c>
      <c r="H17" s="739">
        <f t="shared" si="1"/>
        <v>87.713698984477873</v>
      </c>
      <c r="I17" s="739">
        <f t="shared" si="1"/>
        <v>60.987862378471064</v>
      </c>
      <c r="J17" s="739">
        <f t="shared" si="1"/>
        <v>28.901058562630624</v>
      </c>
      <c r="K17" s="739">
        <f t="shared" si="1"/>
        <v>129.23013530069306</v>
      </c>
      <c r="L17" s="739">
        <f t="shared" si="1"/>
        <v>44.488143518577729</v>
      </c>
      <c r="M17" s="739">
        <f t="shared" si="1"/>
        <v>63.512268318636998</v>
      </c>
      <c r="N17" s="739">
        <f t="shared" si="1"/>
        <v>83.297751754616584</v>
      </c>
      <c r="O17" s="739">
        <f t="shared" ref="O17:O43" si="2">+SUM(C17:N17)</f>
        <v>1044.599533170529</v>
      </c>
      <c r="P17" s="626"/>
      <c r="Q17" s="626"/>
      <c r="R17" s="626"/>
      <c r="S17" s="626"/>
      <c r="T17" s="626"/>
      <c r="U17" s="626"/>
      <c r="V17" s="626"/>
      <c r="W17" s="626"/>
      <c r="X17" s="626"/>
      <c r="Y17" s="626"/>
      <c r="Z17" s="626"/>
      <c r="AA17" s="626"/>
      <c r="AB17" s="626"/>
      <c r="AC17" s="626"/>
      <c r="AD17" s="626"/>
    </row>
    <row r="18" spans="2:30" s="188" customFormat="1">
      <c r="B18" s="753" t="s">
        <v>97</v>
      </c>
      <c r="C18" s="740">
        <f>+C19+C20+C21</f>
        <v>34.176606717812469</v>
      </c>
      <c r="D18" s="740">
        <f t="shared" ref="D18:N18" si="3">+D19+D20+D21</f>
        <v>21.490436026721973</v>
      </c>
      <c r="E18" s="740">
        <f t="shared" si="3"/>
        <v>96.752828890749527</v>
      </c>
      <c r="F18" s="740">
        <f t="shared" si="3"/>
        <v>37.940693242295104</v>
      </c>
      <c r="G18" s="740">
        <f t="shared" si="3"/>
        <v>56.646439902175864</v>
      </c>
      <c r="H18" s="740">
        <f t="shared" si="3"/>
        <v>41.694191618100803</v>
      </c>
      <c r="I18" s="740">
        <f t="shared" si="3"/>
        <v>32.132794943840601</v>
      </c>
      <c r="J18" s="740">
        <f t="shared" si="3"/>
        <v>18.922338180181253</v>
      </c>
      <c r="K18" s="740">
        <f t="shared" si="3"/>
        <v>93.977668098140839</v>
      </c>
      <c r="L18" s="740">
        <f t="shared" si="3"/>
        <v>36.015178958965272</v>
      </c>
      <c r="M18" s="740">
        <f t="shared" si="3"/>
        <v>55.047878643930773</v>
      </c>
      <c r="N18" s="740">
        <f t="shared" si="3"/>
        <v>38.897028559474386</v>
      </c>
      <c r="O18" s="740">
        <f t="shared" si="2"/>
        <v>563.69408378238893</v>
      </c>
      <c r="P18" s="626"/>
      <c r="Q18" s="626"/>
      <c r="R18" s="626"/>
      <c r="S18" s="626"/>
      <c r="T18" s="626"/>
      <c r="U18" s="626"/>
      <c r="V18" s="626"/>
      <c r="W18" s="626"/>
      <c r="X18" s="626"/>
      <c r="Y18" s="626"/>
      <c r="Z18" s="626"/>
      <c r="AA18" s="626"/>
      <c r="AB18" s="626"/>
      <c r="AC18" s="626"/>
      <c r="AD18" s="626"/>
    </row>
    <row r="19" spans="2:30" s="188" customFormat="1">
      <c r="B19" s="754" t="s">
        <v>98</v>
      </c>
      <c r="C19" s="504">
        <v>2.5763015400000002</v>
      </c>
      <c r="D19" s="504">
        <v>2.2504891900000001</v>
      </c>
      <c r="E19" s="504">
        <v>22.406093010749547</v>
      </c>
      <c r="F19" s="504">
        <v>13.219532839999999</v>
      </c>
      <c r="G19" s="504">
        <v>8.2018993599999988</v>
      </c>
      <c r="H19" s="504">
        <v>12.894110489999999</v>
      </c>
      <c r="I19" s="504">
        <v>2.2706992000000001</v>
      </c>
      <c r="J19" s="504">
        <v>1.4858962499999999</v>
      </c>
      <c r="K19" s="504">
        <v>21.410730198140858</v>
      </c>
      <c r="L19" s="504">
        <v>11.729138089999999</v>
      </c>
      <c r="M19" s="504">
        <v>8.1428671099999992</v>
      </c>
      <c r="N19" s="504">
        <v>12.34894248</v>
      </c>
      <c r="O19" s="504">
        <f t="shared" si="2"/>
        <v>118.9366997588904</v>
      </c>
      <c r="P19" s="626"/>
      <c r="Q19" s="626"/>
      <c r="R19" s="626"/>
      <c r="S19" s="626"/>
      <c r="T19" s="626"/>
      <c r="U19" s="626"/>
      <c r="V19" s="626"/>
      <c r="W19" s="626"/>
      <c r="X19" s="626"/>
      <c r="Y19" s="626"/>
      <c r="Z19" s="626"/>
      <c r="AA19" s="626"/>
      <c r="AB19" s="626"/>
      <c r="AC19" s="626"/>
      <c r="AD19" s="626"/>
    </row>
    <row r="20" spans="2:30" s="188" customFormat="1">
      <c r="B20" s="161" t="s">
        <v>99</v>
      </c>
      <c r="C20" s="516">
        <v>27.890211627812466</v>
      </c>
      <c r="D20" s="516">
        <v>13.231175036313727</v>
      </c>
      <c r="E20" s="516">
        <v>68.664866519999975</v>
      </c>
      <c r="F20" s="516">
        <v>22.254213580065141</v>
      </c>
      <c r="G20" s="516">
        <v>43.727301182175864</v>
      </c>
      <c r="H20" s="516">
        <v>12.772837220594916</v>
      </c>
      <c r="I20" s="516">
        <v>26.469822363840603</v>
      </c>
      <c r="J20" s="516">
        <v>11.81547740584166</v>
      </c>
      <c r="K20" s="516">
        <v>67.119219749999985</v>
      </c>
      <c r="L20" s="516">
        <v>21.863941321624072</v>
      </c>
      <c r="M20" s="516">
        <v>42.511034653930771</v>
      </c>
      <c r="N20" s="516">
        <v>11.568766033706877</v>
      </c>
      <c r="O20" s="516">
        <f t="shared" si="2"/>
        <v>369.88886669590602</v>
      </c>
      <c r="P20" s="626"/>
      <c r="Q20" s="626"/>
      <c r="R20" s="626"/>
      <c r="S20" s="626"/>
      <c r="T20" s="626"/>
      <c r="U20" s="626"/>
      <c r="V20" s="626"/>
      <c r="W20" s="626"/>
      <c r="X20" s="626"/>
      <c r="Y20" s="626"/>
      <c r="Z20" s="626"/>
      <c r="AA20" s="626"/>
      <c r="AB20" s="626"/>
      <c r="AC20" s="626"/>
      <c r="AD20" s="626"/>
    </row>
    <row r="21" spans="2:30" s="188" customFormat="1">
      <c r="B21" s="161" t="s">
        <v>100</v>
      </c>
      <c r="C21" s="516">
        <v>3.7100935500000003</v>
      </c>
      <c r="D21" s="516">
        <v>6.0087718004082458</v>
      </c>
      <c r="E21" s="516">
        <v>5.6818693600000003</v>
      </c>
      <c r="F21" s="516">
        <v>2.4669468222299655</v>
      </c>
      <c r="G21" s="516">
        <v>4.7172393599999989</v>
      </c>
      <c r="H21" s="516">
        <v>16.027243907505891</v>
      </c>
      <c r="I21" s="516">
        <v>3.3922733800000002</v>
      </c>
      <c r="J21" s="516">
        <v>5.6209645243395929</v>
      </c>
      <c r="K21" s="516">
        <v>5.4477181499999991</v>
      </c>
      <c r="L21" s="516">
        <v>2.4220995473411957</v>
      </c>
      <c r="M21" s="516">
        <v>4.3939768800000012</v>
      </c>
      <c r="N21" s="516">
        <v>14.97932004576751</v>
      </c>
      <c r="O21" s="516">
        <f t="shared" si="2"/>
        <v>74.8685173275924</v>
      </c>
      <c r="P21" s="626"/>
      <c r="Q21" s="626"/>
      <c r="R21" s="626"/>
      <c r="S21" s="626"/>
      <c r="T21" s="626"/>
      <c r="U21" s="626"/>
      <c r="V21" s="626"/>
      <c r="W21" s="626"/>
      <c r="X21" s="626"/>
      <c r="Y21" s="626"/>
      <c r="Z21" s="626"/>
      <c r="AA21" s="626"/>
      <c r="AB21" s="626"/>
      <c r="AC21" s="626"/>
      <c r="AD21" s="626"/>
    </row>
    <row r="22" spans="2:30" s="188" customFormat="1">
      <c r="B22" s="163" t="s">
        <v>101</v>
      </c>
      <c r="C22" s="467">
        <f>+C23+C24</f>
        <v>4.65101973413159</v>
      </c>
      <c r="D22" s="467">
        <f t="shared" ref="D22:N22" si="4">+D23+D24</f>
        <v>4.6508890343409668</v>
      </c>
      <c r="E22" s="467">
        <f t="shared" si="4"/>
        <v>4.3540308905958733</v>
      </c>
      <c r="F22" s="467">
        <f t="shared" si="4"/>
        <v>4.6506276353906246</v>
      </c>
      <c r="G22" s="467">
        <f t="shared" si="4"/>
        <v>4.5515878681434661</v>
      </c>
      <c r="H22" s="467">
        <f t="shared" si="4"/>
        <v>4.6503662407542974</v>
      </c>
      <c r="I22" s="467">
        <f t="shared" si="4"/>
        <v>3.7656707302152177</v>
      </c>
      <c r="J22" s="467">
        <f t="shared" si="4"/>
        <v>3.8542102394731552</v>
      </c>
      <c r="K22" s="467">
        <f t="shared" si="4"/>
        <v>3.8540795403134376</v>
      </c>
      <c r="L22" s="467">
        <f t="shared" si="4"/>
        <v>3.765278730696608</v>
      </c>
      <c r="M22" s="467">
        <f t="shared" si="4"/>
        <v>3.8538181407321885</v>
      </c>
      <c r="N22" s="467">
        <f t="shared" si="4"/>
        <v>3.7650174050845284</v>
      </c>
      <c r="O22" s="467">
        <f t="shared" si="2"/>
        <v>50.366596189871949</v>
      </c>
      <c r="P22" s="626"/>
      <c r="Q22" s="626"/>
      <c r="R22" s="626"/>
      <c r="S22" s="626"/>
      <c r="T22" s="626"/>
      <c r="U22" s="626"/>
      <c r="V22" s="626"/>
      <c r="W22" s="626"/>
      <c r="X22" s="626"/>
      <c r="Y22" s="626"/>
      <c r="Z22" s="626"/>
      <c r="AA22" s="626"/>
      <c r="AB22" s="626"/>
      <c r="AC22" s="626"/>
      <c r="AD22" s="626"/>
    </row>
    <row r="23" spans="2:30" s="188" customFormat="1">
      <c r="B23" s="754" t="s">
        <v>102</v>
      </c>
      <c r="C23" s="504">
        <v>4.6509258955680384</v>
      </c>
      <c r="D23" s="504">
        <v>4.650802984953577</v>
      </c>
      <c r="E23" s="504">
        <v>4.3539526303846454</v>
      </c>
      <c r="F23" s="504">
        <v>4.6505571637246517</v>
      </c>
      <c r="G23" s="504">
        <v>4.5515251856536549</v>
      </c>
      <c r="H23" s="504">
        <v>4.6503113468097412</v>
      </c>
      <c r="I23" s="504">
        <v>3.7656236254468238</v>
      </c>
      <c r="J23" s="504">
        <v>3.8541709238809228</v>
      </c>
      <c r="K23" s="504">
        <v>3.8540480132664601</v>
      </c>
      <c r="L23" s="504">
        <v>3.7652549928257923</v>
      </c>
      <c r="M23" s="504">
        <v>3.8538021920375347</v>
      </c>
      <c r="N23" s="504">
        <v>3.7650092449351296</v>
      </c>
      <c r="O23" s="504">
        <f t="shared" si="2"/>
        <v>50.365984199486974</v>
      </c>
      <c r="P23" s="626"/>
      <c r="Q23" s="626"/>
      <c r="R23" s="626"/>
      <c r="S23" s="626"/>
      <c r="T23" s="626"/>
      <c r="U23" s="626"/>
      <c r="V23" s="626"/>
      <c r="W23" s="626"/>
      <c r="X23" s="626"/>
      <c r="Y23" s="626"/>
      <c r="Z23" s="626"/>
      <c r="AA23" s="626"/>
      <c r="AB23" s="626"/>
      <c r="AC23" s="626"/>
      <c r="AD23" s="626"/>
    </row>
    <row r="24" spans="2:30" s="188" customFormat="1">
      <c r="B24" s="755" t="s">
        <v>103</v>
      </c>
      <c r="C24" s="517">
        <v>9.3838563551248573E-5</v>
      </c>
      <c r="D24" s="517">
        <v>8.6049387389433576E-5</v>
      </c>
      <c r="E24" s="517">
        <v>7.826021122761858E-5</v>
      </c>
      <c r="F24" s="517">
        <v>7.0471665972669112E-5</v>
      </c>
      <c r="G24" s="517">
        <v>6.2682489810854129E-5</v>
      </c>
      <c r="H24" s="517">
        <v>5.489394455590466E-5</v>
      </c>
      <c r="I24" s="517">
        <v>4.7104768394089671E-5</v>
      </c>
      <c r="J24" s="517">
        <v>3.9315592232274674E-5</v>
      </c>
      <c r="K24" s="517">
        <v>3.1527046977325206E-5</v>
      </c>
      <c r="L24" s="517">
        <v>2.3737870815510216E-5</v>
      </c>
      <c r="M24" s="517">
        <v>1.5948694653695223E-5</v>
      </c>
      <c r="N24" s="517">
        <v>8.1601493987457565E-6</v>
      </c>
      <c r="O24" s="504">
        <f t="shared" si="2"/>
        <v>6.1199038497936943E-4</v>
      </c>
      <c r="P24" s="626"/>
      <c r="Q24" s="626"/>
      <c r="R24" s="626"/>
      <c r="S24" s="626"/>
      <c r="T24" s="626"/>
      <c r="U24" s="626"/>
      <c r="V24" s="626"/>
      <c r="W24" s="626"/>
      <c r="X24" s="626"/>
      <c r="Y24" s="626"/>
      <c r="Z24" s="626"/>
      <c r="AA24" s="626"/>
      <c r="AB24" s="626"/>
      <c r="AC24" s="626"/>
      <c r="AD24" s="626"/>
    </row>
    <row r="25" spans="2:30" s="188" customFormat="1">
      <c r="B25" s="163" t="s">
        <v>104</v>
      </c>
      <c r="C25" s="467">
        <f>+C26+C27+C29</f>
        <v>0.79918993605511268</v>
      </c>
      <c r="D25" s="467">
        <f t="shared" ref="D25:N25" si="5">+D26+D27+D29</f>
        <v>1.1345421924242129</v>
      </c>
      <c r="E25" s="467">
        <f t="shared" si="5"/>
        <v>4.6687825007219168E-3</v>
      </c>
      <c r="F25" s="467">
        <f t="shared" si="5"/>
        <v>4.9641843286168065E-3</v>
      </c>
      <c r="G25" s="467">
        <f t="shared" si="5"/>
        <v>0.68364639142604589</v>
      </c>
      <c r="H25" s="467">
        <f t="shared" si="5"/>
        <v>4.843300285879296E-3</v>
      </c>
      <c r="I25" s="467">
        <f t="shared" si="5"/>
        <v>4.6700744152468956E-3</v>
      </c>
      <c r="J25" s="467">
        <f t="shared" si="5"/>
        <v>0.62864639675345835</v>
      </c>
      <c r="K25" s="467">
        <f t="shared" si="5"/>
        <v>4.659674975454808E-3</v>
      </c>
      <c r="L25" s="467">
        <f t="shared" si="5"/>
        <v>4.4902441871209932E-3</v>
      </c>
      <c r="M25" s="467">
        <f t="shared" si="5"/>
        <v>0.56606810397403651</v>
      </c>
      <c r="N25" s="467">
        <f t="shared" si="5"/>
        <v>4.368417692751949E-3</v>
      </c>
      <c r="O25" s="467">
        <f t="shared" si="2"/>
        <v>3.8447576990186589</v>
      </c>
      <c r="P25" s="626"/>
      <c r="Q25" s="626"/>
      <c r="R25" s="626"/>
      <c r="S25" s="626"/>
      <c r="T25" s="626"/>
      <c r="U25" s="626"/>
      <c r="V25" s="626"/>
      <c r="W25" s="626"/>
      <c r="X25" s="626"/>
      <c r="Y25" s="626"/>
      <c r="Z25" s="626"/>
      <c r="AA25" s="626"/>
      <c r="AB25" s="626"/>
      <c r="AC25" s="626"/>
      <c r="AD25" s="626"/>
    </row>
    <row r="26" spans="2:30" s="188" customFormat="1">
      <c r="B26" s="754" t="s">
        <v>102</v>
      </c>
      <c r="C26" s="504">
        <v>0</v>
      </c>
      <c r="D26" s="504">
        <v>0</v>
      </c>
      <c r="E26" s="504">
        <v>0</v>
      </c>
      <c r="F26" s="504">
        <v>0</v>
      </c>
      <c r="G26" s="504">
        <v>0</v>
      </c>
      <c r="H26" s="504">
        <v>0</v>
      </c>
      <c r="I26" s="504">
        <v>0</v>
      </c>
      <c r="J26" s="504">
        <v>0</v>
      </c>
      <c r="K26" s="504">
        <v>0</v>
      </c>
      <c r="L26" s="504">
        <v>0</v>
      </c>
      <c r="M26" s="504">
        <v>0</v>
      </c>
      <c r="N26" s="504">
        <v>0</v>
      </c>
      <c r="O26" s="504">
        <f t="shared" si="2"/>
        <v>0</v>
      </c>
      <c r="P26" s="626"/>
      <c r="Q26" s="626"/>
      <c r="R26" s="626"/>
      <c r="S26" s="626"/>
      <c r="T26" s="626"/>
      <c r="U26" s="626"/>
      <c r="V26" s="626"/>
      <c r="W26" s="626"/>
      <c r="X26" s="626"/>
      <c r="Y26" s="626"/>
      <c r="Z26" s="626"/>
      <c r="AA26" s="626"/>
      <c r="AB26" s="626"/>
      <c r="AC26" s="626"/>
      <c r="AD26" s="626"/>
    </row>
    <row r="27" spans="2:30" s="188" customFormat="1">
      <c r="B27" s="161" t="s">
        <v>103</v>
      </c>
      <c r="C27" s="516">
        <f>+C28</f>
        <v>0.79404598490870781</v>
      </c>
      <c r="D27" s="516">
        <f t="shared" ref="D27:N27" si="6">+D28</f>
        <v>1.129457126723953</v>
      </c>
      <c r="E27" s="516">
        <f t="shared" si="6"/>
        <v>0</v>
      </c>
      <c r="F27" s="516">
        <f t="shared" si="6"/>
        <v>0</v>
      </c>
      <c r="G27" s="516">
        <f t="shared" si="6"/>
        <v>0.67885793302292718</v>
      </c>
      <c r="H27" s="516">
        <f t="shared" si="6"/>
        <v>0</v>
      </c>
      <c r="I27" s="516">
        <f t="shared" si="6"/>
        <v>0</v>
      </c>
      <c r="J27" s="516">
        <f t="shared" si="6"/>
        <v>0.62392537318141095</v>
      </c>
      <c r="K27" s="516">
        <f t="shared" si="6"/>
        <v>0</v>
      </c>
      <c r="L27" s="516">
        <f t="shared" si="6"/>
        <v>0</v>
      </c>
      <c r="M27" s="516">
        <f t="shared" si="6"/>
        <v>0.56153283554781652</v>
      </c>
      <c r="N27" s="516">
        <f t="shared" si="6"/>
        <v>0</v>
      </c>
      <c r="O27" s="516">
        <f t="shared" si="2"/>
        <v>3.7878192533848152</v>
      </c>
      <c r="P27" s="626"/>
      <c r="Q27" s="626"/>
      <c r="R27" s="626"/>
      <c r="S27" s="626"/>
      <c r="T27" s="626"/>
      <c r="U27" s="626"/>
      <c r="V27" s="626"/>
      <c r="W27" s="626"/>
      <c r="X27" s="626"/>
      <c r="Y27" s="626"/>
      <c r="Z27" s="626"/>
      <c r="AA27" s="626"/>
      <c r="AB27" s="626"/>
      <c r="AC27" s="626"/>
      <c r="AD27" s="626"/>
    </row>
    <row r="28" spans="2:30" s="188" customFormat="1">
      <c r="B28" s="756" t="s">
        <v>140</v>
      </c>
      <c r="C28" s="376">
        <v>0.79404598490870781</v>
      </c>
      <c r="D28" s="376">
        <v>1.129457126723953</v>
      </c>
      <c r="E28" s="376">
        <v>0</v>
      </c>
      <c r="F28" s="376">
        <v>0</v>
      </c>
      <c r="G28" s="376">
        <v>0.67885793302292718</v>
      </c>
      <c r="H28" s="376">
        <v>0</v>
      </c>
      <c r="I28" s="376">
        <v>0</v>
      </c>
      <c r="J28" s="376">
        <v>0.62392537318141095</v>
      </c>
      <c r="K28" s="376">
        <v>0</v>
      </c>
      <c r="L28" s="376">
        <v>0</v>
      </c>
      <c r="M28" s="376">
        <v>0.56153283554781652</v>
      </c>
      <c r="N28" s="376">
        <v>0</v>
      </c>
      <c r="O28" s="376">
        <f t="shared" si="2"/>
        <v>3.7878192533848152</v>
      </c>
      <c r="P28" s="626"/>
      <c r="Q28" s="626"/>
      <c r="R28" s="626"/>
      <c r="S28" s="626"/>
      <c r="T28" s="626"/>
      <c r="U28" s="626"/>
      <c r="V28" s="626"/>
      <c r="W28" s="626"/>
      <c r="X28" s="626"/>
      <c r="Y28" s="626"/>
      <c r="Z28" s="626"/>
      <c r="AA28" s="626"/>
      <c r="AB28" s="626"/>
      <c r="AC28" s="626"/>
      <c r="AD28" s="626"/>
    </row>
    <row r="29" spans="2:30" s="188" customFormat="1">
      <c r="B29" s="161" t="s">
        <v>105</v>
      </c>
      <c r="C29" s="742">
        <f>+C30</f>
        <v>5.1439511464048508E-3</v>
      </c>
      <c r="D29" s="742">
        <f t="shared" ref="D29:N29" si="7">+D30</f>
        <v>5.0850657002598897E-3</v>
      </c>
      <c r="E29" s="742">
        <f t="shared" si="7"/>
        <v>4.6687825007219168E-3</v>
      </c>
      <c r="F29" s="742">
        <f t="shared" si="7"/>
        <v>4.9641843286168065E-3</v>
      </c>
      <c r="G29" s="742">
        <f t="shared" si="7"/>
        <v>4.7884584031186832E-3</v>
      </c>
      <c r="H29" s="742">
        <f t="shared" si="7"/>
        <v>4.843300285879296E-3</v>
      </c>
      <c r="I29" s="742">
        <f t="shared" si="7"/>
        <v>4.6700744152468956E-3</v>
      </c>
      <c r="J29" s="742">
        <f t="shared" si="7"/>
        <v>4.7210235720473587E-3</v>
      </c>
      <c r="K29" s="742">
        <f t="shared" si="7"/>
        <v>4.659674975454808E-3</v>
      </c>
      <c r="L29" s="742">
        <f t="shared" si="7"/>
        <v>4.4902441871209932E-3</v>
      </c>
      <c r="M29" s="742">
        <f t="shared" si="7"/>
        <v>4.5352684262200404E-3</v>
      </c>
      <c r="N29" s="742">
        <f t="shared" si="7"/>
        <v>4.368417692751949E-3</v>
      </c>
      <c r="O29" s="742">
        <f t="shared" si="2"/>
        <v>5.6938445633843496E-2</v>
      </c>
      <c r="P29" s="626"/>
      <c r="Q29" s="626"/>
      <c r="R29" s="626"/>
      <c r="S29" s="626"/>
      <c r="T29" s="626"/>
      <c r="U29" s="626"/>
      <c r="V29" s="626"/>
      <c r="W29" s="626"/>
      <c r="X29" s="626"/>
      <c r="Y29" s="626"/>
      <c r="Z29" s="626"/>
      <c r="AA29" s="626"/>
      <c r="AB29" s="626"/>
      <c r="AC29" s="626"/>
      <c r="AD29" s="626"/>
    </row>
    <row r="30" spans="2:30" s="188" customFormat="1">
      <c r="B30" s="758" t="s">
        <v>141</v>
      </c>
      <c r="C30" s="743">
        <v>5.1439511464048508E-3</v>
      </c>
      <c r="D30" s="743">
        <v>5.0850657002598897E-3</v>
      </c>
      <c r="E30" s="743">
        <v>4.6687825007219168E-3</v>
      </c>
      <c r="F30" s="743">
        <v>4.9641843286168065E-3</v>
      </c>
      <c r="G30" s="743">
        <v>4.7884584031186832E-3</v>
      </c>
      <c r="H30" s="743">
        <v>4.843300285879296E-3</v>
      </c>
      <c r="I30" s="743">
        <v>4.6700744152468956E-3</v>
      </c>
      <c r="J30" s="743">
        <v>4.7210235720473587E-3</v>
      </c>
      <c r="K30" s="743">
        <v>4.659674975454808E-3</v>
      </c>
      <c r="L30" s="743">
        <v>4.4902441871209932E-3</v>
      </c>
      <c r="M30" s="743">
        <v>4.5352684262200404E-3</v>
      </c>
      <c r="N30" s="743">
        <v>4.368417692751949E-3</v>
      </c>
      <c r="O30" s="743">
        <f t="shared" si="2"/>
        <v>5.6938445633843496E-2</v>
      </c>
      <c r="P30" s="626"/>
      <c r="Q30" s="626"/>
      <c r="R30" s="626"/>
      <c r="S30" s="626"/>
      <c r="T30" s="626"/>
      <c r="U30" s="626"/>
      <c r="V30" s="626"/>
      <c r="W30" s="626"/>
      <c r="X30" s="626"/>
      <c r="Y30" s="626"/>
      <c r="Z30" s="626"/>
      <c r="AA30" s="626"/>
      <c r="AB30" s="626"/>
      <c r="AC30" s="626"/>
      <c r="AD30" s="626"/>
    </row>
    <row r="31" spans="2:30" s="28" customFormat="1">
      <c r="B31" s="163" t="s">
        <v>106</v>
      </c>
      <c r="C31" s="467">
        <v>22.717145250000002</v>
      </c>
      <c r="D31" s="467">
        <v>0.1077660069480998</v>
      </c>
      <c r="E31" s="467">
        <v>3.5997411294059236</v>
      </c>
      <c r="F31" s="467">
        <v>0.17739604472872167</v>
      </c>
      <c r="G31" s="467">
        <v>200.76973726384992</v>
      </c>
      <c r="H31" s="467">
        <v>16.111187684674178</v>
      </c>
      <c r="I31" s="467">
        <v>22.196977830000002</v>
      </c>
      <c r="J31" s="467">
        <v>5.3004116222760293E-2</v>
      </c>
      <c r="K31" s="467">
        <v>3.0995534851532272</v>
      </c>
      <c r="L31" s="467">
        <v>0.19320267472872169</v>
      </c>
      <c r="M31" s="467">
        <v>0.19537784999999996</v>
      </c>
      <c r="N31" s="467">
        <v>16.193717543557216</v>
      </c>
      <c r="O31" s="467">
        <f t="shared" si="2"/>
        <v>285.41480687926878</v>
      </c>
      <c r="P31" s="626"/>
      <c r="Q31" s="626"/>
      <c r="R31" s="626"/>
      <c r="S31" s="626"/>
      <c r="T31" s="626"/>
      <c r="U31" s="626"/>
      <c r="V31" s="626"/>
      <c r="W31" s="626"/>
      <c r="X31" s="626"/>
      <c r="Y31" s="626"/>
      <c r="Z31" s="626"/>
      <c r="AA31" s="626"/>
      <c r="AB31" s="626"/>
      <c r="AC31" s="626"/>
      <c r="AD31" s="626"/>
    </row>
    <row r="32" spans="2:30" s="28" customFormat="1">
      <c r="B32" s="163" t="s">
        <v>542</v>
      </c>
      <c r="C32" s="467">
        <f>+C33+C35+C37</f>
        <v>0</v>
      </c>
      <c r="D32" s="467">
        <f t="shared" ref="D32:N32" si="8">+D33+D35+D37</f>
        <v>0</v>
      </c>
      <c r="E32" s="467">
        <f t="shared" si="8"/>
        <v>21.328713988400047</v>
      </c>
      <c r="F32" s="467">
        <f t="shared" si="8"/>
        <v>0</v>
      </c>
      <c r="G32" s="467">
        <f t="shared" si="8"/>
        <v>0</v>
      </c>
      <c r="H32" s="467">
        <f t="shared" si="8"/>
        <v>19.183394890662715</v>
      </c>
      <c r="I32" s="467">
        <f t="shared" si="8"/>
        <v>0</v>
      </c>
      <c r="J32" s="467">
        <f t="shared" si="8"/>
        <v>0</v>
      </c>
      <c r="K32" s="467">
        <f t="shared" si="8"/>
        <v>21.745744312110102</v>
      </c>
      <c r="L32" s="467">
        <f t="shared" si="8"/>
        <v>0</v>
      </c>
      <c r="M32" s="467">
        <f t="shared" si="8"/>
        <v>0</v>
      </c>
      <c r="N32" s="467">
        <f t="shared" si="8"/>
        <v>18.974879728807686</v>
      </c>
      <c r="O32" s="467">
        <f t="shared" si="2"/>
        <v>81.232732919980549</v>
      </c>
      <c r="P32" s="626"/>
      <c r="Q32" s="626"/>
      <c r="R32" s="626"/>
      <c r="S32" s="626"/>
      <c r="T32" s="626"/>
      <c r="U32" s="626"/>
      <c r="V32" s="626"/>
      <c r="W32" s="626"/>
      <c r="X32" s="626"/>
      <c r="Y32" s="626"/>
      <c r="Z32" s="626"/>
      <c r="AA32" s="626"/>
      <c r="AB32" s="626"/>
      <c r="AC32" s="626"/>
      <c r="AD32" s="626"/>
    </row>
    <row r="33" spans="2:30" s="28" customFormat="1">
      <c r="B33" s="772" t="s">
        <v>102</v>
      </c>
      <c r="C33" s="771">
        <f>+C34</f>
        <v>0</v>
      </c>
      <c r="D33" s="771">
        <f t="shared" ref="D33:N33" si="9">+D34</f>
        <v>0</v>
      </c>
      <c r="E33" s="771">
        <f t="shared" si="9"/>
        <v>2.5623494214473865</v>
      </c>
      <c r="F33" s="771">
        <f t="shared" si="9"/>
        <v>0</v>
      </c>
      <c r="G33" s="771">
        <f t="shared" si="9"/>
        <v>0</v>
      </c>
      <c r="H33" s="771">
        <f t="shared" si="9"/>
        <v>0</v>
      </c>
      <c r="I33" s="771">
        <f t="shared" si="9"/>
        <v>0</v>
      </c>
      <c r="J33" s="771">
        <f t="shared" si="9"/>
        <v>0</v>
      </c>
      <c r="K33" s="771">
        <f t="shared" si="9"/>
        <v>2.5623494214473865</v>
      </c>
      <c r="L33" s="771">
        <f t="shared" si="9"/>
        <v>0</v>
      </c>
      <c r="M33" s="771">
        <f t="shared" si="9"/>
        <v>0</v>
      </c>
      <c r="N33" s="771">
        <f t="shared" si="9"/>
        <v>0</v>
      </c>
      <c r="O33" s="771">
        <f t="shared" si="2"/>
        <v>5.1246988428947731</v>
      </c>
      <c r="P33" s="626"/>
      <c r="Q33" s="626"/>
      <c r="R33" s="626"/>
      <c r="S33" s="626"/>
      <c r="T33" s="626"/>
      <c r="U33" s="626"/>
      <c r="V33" s="626"/>
      <c r="W33" s="626"/>
      <c r="X33" s="626"/>
      <c r="Y33" s="626"/>
      <c r="Z33" s="626"/>
      <c r="AA33" s="626"/>
      <c r="AB33" s="626"/>
      <c r="AC33" s="626"/>
      <c r="AD33" s="626"/>
    </row>
    <row r="34" spans="2:30" s="28" customFormat="1">
      <c r="B34" s="667" t="s">
        <v>561</v>
      </c>
      <c r="C34" s="668">
        <v>0</v>
      </c>
      <c r="D34" s="668">
        <v>0</v>
      </c>
      <c r="E34" s="668">
        <v>2.5623494214473865</v>
      </c>
      <c r="F34" s="668">
        <v>0</v>
      </c>
      <c r="G34" s="668">
        <v>0</v>
      </c>
      <c r="H34" s="668">
        <v>0</v>
      </c>
      <c r="I34" s="668">
        <v>0</v>
      </c>
      <c r="J34" s="668">
        <v>0</v>
      </c>
      <c r="K34" s="668">
        <v>2.5623494214473865</v>
      </c>
      <c r="L34" s="668">
        <v>0</v>
      </c>
      <c r="M34" s="668">
        <v>0</v>
      </c>
      <c r="N34" s="668">
        <v>0</v>
      </c>
      <c r="O34" s="668">
        <f t="shared" si="2"/>
        <v>5.1246988428947731</v>
      </c>
      <c r="P34" s="626"/>
      <c r="Q34" s="626"/>
      <c r="R34" s="626"/>
      <c r="S34" s="626"/>
      <c r="T34" s="626"/>
      <c r="U34" s="626"/>
      <c r="V34" s="626"/>
      <c r="W34" s="626"/>
      <c r="X34" s="626"/>
      <c r="Y34" s="626"/>
      <c r="Z34" s="626"/>
      <c r="AA34" s="626"/>
      <c r="AB34" s="626"/>
      <c r="AC34" s="626"/>
      <c r="AD34" s="626"/>
    </row>
    <row r="35" spans="2:30" s="28" customFormat="1">
      <c r="B35" s="667" t="s">
        <v>103</v>
      </c>
      <c r="C35" s="668">
        <f>+C36</f>
        <v>0</v>
      </c>
      <c r="D35" s="668">
        <f t="shared" ref="D35:N35" si="10">+D36</f>
        <v>0</v>
      </c>
      <c r="E35" s="668">
        <f t="shared" si="10"/>
        <v>18.76636456695266</v>
      </c>
      <c r="F35" s="668">
        <f t="shared" si="10"/>
        <v>0</v>
      </c>
      <c r="G35" s="668">
        <f t="shared" si="10"/>
        <v>0</v>
      </c>
      <c r="H35" s="668">
        <f t="shared" si="10"/>
        <v>19.183394890662715</v>
      </c>
      <c r="I35" s="668">
        <f t="shared" si="10"/>
        <v>0</v>
      </c>
      <c r="J35" s="668">
        <f t="shared" si="10"/>
        <v>0</v>
      </c>
      <c r="K35" s="668">
        <f t="shared" si="10"/>
        <v>19.183394890662715</v>
      </c>
      <c r="L35" s="668">
        <f t="shared" si="10"/>
        <v>0</v>
      </c>
      <c r="M35" s="668">
        <f t="shared" si="10"/>
        <v>0</v>
      </c>
      <c r="N35" s="668">
        <f t="shared" si="10"/>
        <v>18.974879728807686</v>
      </c>
      <c r="O35" s="668">
        <f t="shared" si="2"/>
        <v>76.108034077085762</v>
      </c>
      <c r="P35" s="626"/>
      <c r="Q35" s="626"/>
      <c r="R35" s="626"/>
      <c r="S35" s="626"/>
      <c r="T35" s="626"/>
      <c r="U35" s="626"/>
      <c r="V35" s="626"/>
      <c r="W35" s="626"/>
      <c r="X35" s="626"/>
      <c r="Y35" s="626"/>
      <c r="Z35" s="626"/>
      <c r="AA35" s="626"/>
      <c r="AB35" s="626"/>
      <c r="AC35" s="626"/>
      <c r="AD35" s="626"/>
    </row>
    <row r="36" spans="2:30" s="28" customFormat="1">
      <c r="B36" s="667" t="s">
        <v>111</v>
      </c>
      <c r="C36" s="668">
        <v>0</v>
      </c>
      <c r="D36" s="668">
        <v>0</v>
      </c>
      <c r="E36" s="668">
        <v>18.76636456695266</v>
      </c>
      <c r="F36" s="668">
        <v>0</v>
      </c>
      <c r="G36" s="668">
        <v>0</v>
      </c>
      <c r="H36" s="668">
        <v>19.183394890662715</v>
      </c>
      <c r="I36" s="668">
        <v>0</v>
      </c>
      <c r="J36" s="668">
        <v>0</v>
      </c>
      <c r="K36" s="668">
        <v>19.183394890662715</v>
      </c>
      <c r="L36" s="668">
        <v>0</v>
      </c>
      <c r="M36" s="668">
        <v>0</v>
      </c>
      <c r="N36" s="668">
        <v>18.974879728807686</v>
      </c>
      <c r="O36" s="668">
        <f t="shared" si="2"/>
        <v>76.108034077085762</v>
      </c>
      <c r="P36" s="626"/>
      <c r="Q36" s="626"/>
      <c r="R36" s="626"/>
      <c r="S36" s="626"/>
      <c r="T36" s="626"/>
      <c r="U36" s="626"/>
      <c r="V36" s="626"/>
      <c r="W36" s="626"/>
      <c r="X36" s="626"/>
      <c r="Y36" s="626"/>
      <c r="Z36" s="626"/>
      <c r="AA36" s="626"/>
      <c r="AB36" s="626"/>
      <c r="AC36" s="626"/>
      <c r="AD36" s="626"/>
    </row>
    <row r="37" spans="2:30" s="28" customFormat="1">
      <c r="B37" s="667" t="s">
        <v>105</v>
      </c>
      <c r="C37" s="668">
        <f>+C38</f>
        <v>0</v>
      </c>
      <c r="D37" s="668">
        <f t="shared" ref="D37:N37" si="11">+D38</f>
        <v>0</v>
      </c>
      <c r="E37" s="668">
        <f t="shared" si="11"/>
        <v>0</v>
      </c>
      <c r="F37" s="668">
        <f t="shared" si="11"/>
        <v>0</v>
      </c>
      <c r="G37" s="668">
        <f t="shared" si="11"/>
        <v>0</v>
      </c>
      <c r="H37" s="668">
        <f t="shared" si="11"/>
        <v>0</v>
      </c>
      <c r="I37" s="668">
        <f t="shared" si="11"/>
        <v>0</v>
      </c>
      <c r="J37" s="668">
        <f t="shared" si="11"/>
        <v>0</v>
      </c>
      <c r="K37" s="668">
        <f t="shared" si="11"/>
        <v>0</v>
      </c>
      <c r="L37" s="668">
        <f t="shared" si="11"/>
        <v>0</v>
      </c>
      <c r="M37" s="668">
        <f t="shared" si="11"/>
        <v>0</v>
      </c>
      <c r="N37" s="668">
        <f t="shared" si="11"/>
        <v>0</v>
      </c>
      <c r="O37" s="668">
        <f t="shared" si="2"/>
        <v>0</v>
      </c>
      <c r="P37" s="626"/>
      <c r="Q37" s="626"/>
      <c r="R37" s="626"/>
      <c r="S37" s="626"/>
      <c r="T37" s="626"/>
      <c r="U37" s="626"/>
      <c r="V37" s="626"/>
      <c r="W37" s="626"/>
      <c r="X37" s="626"/>
      <c r="Y37" s="626"/>
      <c r="Z37" s="626"/>
      <c r="AA37" s="626"/>
      <c r="AB37" s="626"/>
      <c r="AC37" s="626"/>
      <c r="AD37" s="626"/>
    </row>
    <row r="38" spans="2:30" s="28" customFormat="1">
      <c r="B38" s="178" t="s">
        <v>562</v>
      </c>
      <c r="C38" s="670">
        <v>0</v>
      </c>
      <c r="D38" s="670">
        <v>0</v>
      </c>
      <c r="E38" s="670">
        <v>0</v>
      </c>
      <c r="F38" s="670">
        <v>0</v>
      </c>
      <c r="G38" s="670">
        <v>0</v>
      </c>
      <c r="H38" s="670">
        <v>0</v>
      </c>
      <c r="I38" s="670">
        <v>0</v>
      </c>
      <c r="J38" s="670">
        <v>0</v>
      </c>
      <c r="K38" s="670">
        <v>0</v>
      </c>
      <c r="L38" s="670">
        <v>0</v>
      </c>
      <c r="M38" s="670">
        <v>0</v>
      </c>
      <c r="N38" s="670">
        <v>0</v>
      </c>
      <c r="O38" s="670">
        <f t="shared" si="2"/>
        <v>0</v>
      </c>
      <c r="P38" s="626"/>
      <c r="Q38" s="626"/>
      <c r="R38" s="626"/>
      <c r="S38" s="626"/>
      <c r="T38" s="626"/>
      <c r="U38" s="626"/>
      <c r="V38" s="626"/>
      <c r="W38" s="626"/>
      <c r="X38" s="626"/>
      <c r="Y38" s="626"/>
      <c r="Z38" s="626"/>
      <c r="AA38" s="626"/>
      <c r="AB38" s="626"/>
      <c r="AC38" s="626"/>
      <c r="AD38" s="626"/>
    </row>
    <row r="39" spans="2:30" s="188" customFormat="1">
      <c r="B39" s="163" t="s">
        <v>586</v>
      </c>
      <c r="C39" s="467">
        <f>+C40+C41</f>
        <v>3.23524367</v>
      </c>
      <c r="D39" s="467">
        <f t="shared" ref="D39:N39" si="12">+D40+D41</f>
        <v>5.924234750000001</v>
      </c>
      <c r="E39" s="467">
        <f t="shared" si="12"/>
        <v>7.5226730199999992</v>
      </c>
      <c r="F39" s="467">
        <f t="shared" si="12"/>
        <v>4.4164420099999999</v>
      </c>
      <c r="G39" s="467">
        <f t="shared" si="12"/>
        <v>4.1773497900000001</v>
      </c>
      <c r="H39" s="467">
        <f t="shared" si="12"/>
        <v>6.0697152500000007</v>
      </c>
      <c r="I39" s="467">
        <f t="shared" si="12"/>
        <v>2.8877487999999998</v>
      </c>
      <c r="J39" s="467">
        <f t="shared" si="12"/>
        <v>5.4428596300000001</v>
      </c>
      <c r="K39" s="467">
        <f t="shared" si="12"/>
        <v>6.5484301900000004</v>
      </c>
      <c r="L39" s="467">
        <f t="shared" si="12"/>
        <v>4.5099929100000002</v>
      </c>
      <c r="M39" s="467">
        <f t="shared" si="12"/>
        <v>3.8491255799999999</v>
      </c>
      <c r="N39" s="467">
        <f t="shared" si="12"/>
        <v>5.4627401000000004</v>
      </c>
      <c r="O39" s="467">
        <f t="shared" si="2"/>
        <v>60.046555699999999</v>
      </c>
      <c r="P39" s="626"/>
      <c r="Q39" s="626"/>
      <c r="R39" s="626"/>
      <c r="S39" s="626"/>
      <c r="T39" s="626"/>
      <c r="U39" s="626"/>
      <c r="V39" s="626"/>
      <c r="W39" s="626"/>
      <c r="X39" s="626"/>
      <c r="Y39" s="626"/>
      <c r="Z39" s="626"/>
      <c r="AA39" s="626"/>
      <c r="AB39" s="626"/>
      <c r="AC39" s="626"/>
      <c r="AD39" s="626"/>
    </row>
    <row r="40" spans="2:30" s="188" customFormat="1">
      <c r="B40" s="667" t="s">
        <v>107</v>
      </c>
      <c r="C40" s="376">
        <v>0</v>
      </c>
      <c r="D40" s="376">
        <v>0</v>
      </c>
      <c r="E40" s="376">
        <v>0</v>
      </c>
      <c r="F40" s="376">
        <v>0</v>
      </c>
      <c r="G40" s="376">
        <v>0</v>
      </c>
      <c r="H40" s="376">
        <v>0</v>
      </c>
      <c r="I40" s="376">
        <v>0</v>
      </c>
      <c r="J40" s="376">
        <v>0</v>
      </c>
      <c r="K40" s="376">
        <v>0</v>
      </c>
      <c r="L40" s="376">
        <v>0</v>
      </c>
      <c r="M40" s="376">
        <v>0</v>
      </c>
      <c r="N40" s="376">
        <v>0</v>
      </c>
      <c r="O40" s="376">
        <f t="shared" si="2"/>
        <v>0</v>
      </c>
      <c r="P40" s="626"/>
      <c r="Q40" s="626"/>
      <c r="R40" s="626"/>
      <c r="S40" s="626"/>
      <c r="T40" s="626"/>
      <c r="U40" s="626"/>
      <c r="V40" s="626"/>
      <c r="W40" s="626"/>
      <c r="X40" s="626"/>
      <c r="Y40" s="626"/>
      <c r="Z40" s="626"/>
      <c r="AA40" s="626"/>
      <c r="AB40" s="626"/>
      <c r="AC40" s="626"/>
      <c r="AD40" s="626"/>
    </row>
    <row r="41" spans="2:30" s="188" customFormat="1">
      <c r="B41" s="744" t="s">
        <v>105</v>
      </c>
      <c r="C41" s="743">
        <v>3.23524367</v>
      </c>
      <c r="D41" s="743">
        <v>5.924234750000001</v>
      </c>
      <c r="E41" s="743">
        <v>7.5226730199999992</v>
      </c>
      <c r="F41" s="743">
        <v>4.4164420099999999</v>
      </c>
      <c r="G41" s="743">
        <v>4.1773497900000001</v>
      </c>
      <c r="H41" s="743">
        <v>6.0697152500000007</v>
      </c>
      <c r="I41" s="743">
        <v>2.8877487999999998</v>
      </c>
      <c r="J41" s="743">
        <v>5.4428596300000001</v>
      </c>
      <c r="K41" s="743">
        <v>6.5484301900000004</v>
      </c>
      <c r="L41" s="743">
        <v>4.5099929100000002</v>
      </c>
      <c r="M41" s="743">
        <v>3.8491255799999999</v>
      </c>
      <c r="N41" s="743">
        <v>5.4627401000000004</v>
      </c>
      <c r="O41" s="743">
        <f t="shared" si="2"/>
        <v>60.046555699999999</v>
      </c>
      <c r="P41" s="626"/>
      <c r="Q41" s="626"/>
      <c r="R41" s="626"/>
      <c r="S41" s="626"/>
      <c r="T41" s="626"/>
      <c r="U41" s="626"/>
      <c r="V41" s="626"/>
      <c r="W41" s="626"/>
      <c r="X41" s="626"/>
      <c r="Y41" s="626"/>
      <c r="Z41" s="626"/>
      <c r="AA41" s="626"/>
      <c r="AB41" s="626"/>
      <c r="AC41" s="626"/>
      <c r="AD41" s="626"/>
    </row>
    <row r="42" spans="2:30" s="188" customFormat="1" ht="13.5" thickBot="1">
      <c r="B42" s="212"/>
      <c r="C42" s="376"/>
      <c r="D42" s="376"/>
      <c r="E42" s="376"/>
      <c r="F42" s="376"/>
      <c r="G42" s="376"/>
      <c r="H42" s="376"/>
      <c r="I42" s="376"/>
      <c r="J42" s="376"/>
      <c r="K42" s="376"/>
      <c r="L42" s="376"/>
      <c r="M42" s="376"/>
      <c r="N42" s="376"/>
      <c r="O42" s="376"/>
      <c r="P42" s="626"/>
      <c r="Q42" s="626"/>
      <c r="R42" s="626"/>
      <c r="S42" s="626"/>
      <c r="T42" s="626"/>
      <c r="U42" s="626"/>
      <c r="V42" s="626"/>
      <c r="W42" s="626"/>
      <c r="X42" s="626"/>
      <c r="Y42" s="626"/>
      <c r="Z42" s="626"/>
      <c r="AA42" s="626"/>
      <c r="AB42" s="626"/>
      <c r="AC42" s="626"/>
      <c r="AD42" s="626"/>
    </row>
    <row r="43" spans="2:30" s="188" customFormat="1" ht="13.5" thickBot="1">
      <c r="B43" s="157" t="s">
        <v>324</v>
      </c>
      <c r="C43" s="739">
        <v>0</v>
      </c>
      <c r="D43" s="739">
        <v>0</v>
      </c>
      <c r="E43" s="739">
        <v>0</v>
      </c>
      <c r="F43" s="739">
        <v>0</v>
      </c>
      <c r="G43" s="739">
        <v>0</v>
      </c>
      <c r="H43" s="739">
        <v>0</v>
      </c>
      <c r="I43" s="739">
        <v>0</v>
      </c>
      <c r="J43" s="739">
        <v>0</v>
      </c>
      <c r="K43" s="739">
        <v>0</v>
      </c>
      <c r="L43" s="739">
        <v>0</v>
      </c>
      <c r="M43" s="739">
        <v>0</v>
      </c>
      <c r="N43" s="739">
        <v>0</v>
      </c>
      <c r="O43" s="739">
        <f t="shared" si="2"/>
        <v>0</v>
      </c>
      <c r="P43" s="626"/>
      <c r="Q43" s="626"/>
      <c r="R43" s="626"/>
      <c r="S43" s="626"/>
      <c r="T43" s="626"/>
      <c r="U43" s="626"/>
      <c r="V43" s="626"/>
      <c r="W43" s="626"/>
      <c r="X43" s="626"/>
      <c r="Y43" s="626"/>
      <c r="Z43" s="626"/>
      <c r="AA43" s="626"/>
      <c r="AB43" s="626"/>
      <c r="AC43" s="626"/>
      <c r="AD43" s="626"/>
    </row>
    <row r="44" spans="2:30" s="188" customFormat="1">
      <c r="B44" s="28"/>
      <c r="C44" s="766"/>
      <c r="D44" s="766"/>
      <c r="E44" s="766"/>
      <c r="F44" s="766"/>
      <c r="G44" s="627"/>
      <c r="H44" s="627"/>
      <c r="I44" s="627"/>
      <c r="J44" s="627"/>
      <c r="K44" s="627"/>
      <c r="L44" s="627"/>
      <c r="M44" s="627"/>
      <c r="N44" s="627"/>
      <c r="O44" s="627"/>
      <c r="P44" s="626"/>
      <c r="Q44" s="626"/>
      <c r="R44" s="626"/>
      <c r="S44" s="626"/>
      <c r="T44" s="626"/>
      <c r="U44" s="626"/>
      <c r="V44" s="626"/>
      <c r="W44" s="626"/>
      <c r="X44" s="626"/>
      <c r="Y44" s="626"/>
      <c r="Z44" s="626"/>
      <c r="AA44" s="626"/>
      <c r="AB44" s="626"/>
      <c r="AC44" s="626"/>
      <c r="AD44" s="626"/>
    </row>
    <row r="45" spans="2:30" s="188" customFormat="1" ht="13.5" thickBot="1">
      <c r="B45" s="28"/>
      <c r="C45" s="770"/>
      <c r="D45" s="770"/>
      <c r="E45" s="770"/>
      <c r="F45" s="770"/>
      <c r="G45" s="770"/>
      <c r="H45" s="770"/>
      <c r="I45" s="770"/>
      <c r="J45" s="770"/>
      <c r="K45" s="770"/>
      <c r="L45" s="770"/>
      <c r="M45" s="770"/>
      <c r="N45" s="770"/>
      <c r="O45" s="770"/>
      <c r="P45" s="626"/>
      <c r="Q45" s="626"/>
      <c r="R45" s="626"/>
      <c r="S45" s="626"/>
      <c r="T45" s="626"/>
      <c r="U45" s="626"/>
      <c r="V45" s="626"/>
      <c r="W45" s="626"/>
      <c r="X45" s="626"/>
      <c r="Y45" s="626"/>
      <c r="Z45" s="626"/>
      <c r="AA45" s="626"/>
      <c r="AB45" s="626"/>
      <c r="AC45" s="626"/>
      <c r="AD45" s="626"/>
    </row>
    <row r="46" spans="2:30" s="188" customFormat="1" ht="13.5" thickBot="1">
      <c r="B46" s="157" t="s">
        <v>415</v>
      </c>
      <c r="C46" s="158">
        <f>+C47+C64+SUM(C81:C123)+C126</f>
        <v>256.73506149246873</v>
      </c>
      <c r="D46" s="158">
        <f t="shared" ref="D46:N46" si="13">+D47+D64+SUM(D81:D123)+D126</f>
        <v>105.66296907604767</v>
      </c>
      <c r="E46" s="158">
        <f t="shared" si="13"/>
        <v>904.88482607248193</v>
      </c>
      <c r="F46" s="158">
        <f t="shared" si="13"/>
        <v>1401.636271360197</v>
      </c>
      <c r="G46" s="158">
        <f t="shared" si="13"/>
        <v>549.45945476677878</v>
      </c>
      <c r="H46" s="158">
        <f t="shared" si="13"/>
        <v>1917.9452738851476</v>
      </c>
      <c r="I46" s="158">
        <f t="shared" si="13"/>
        <v>139.46316579531558</v>
      </c>
      <c r="J46" s="158">
        <f t="shared" si="13"/>
        <v>117.78159780332066</v>
      </c>
      <c r="K46" s="158">
        <f t="shared" si="13"/>
        <v>751.43651814173495</v>
      </c>
      <c r="L46" s="158">
        <f t="shared" si="13"/>
        <v>1450.1838730160864</v>
      </c>
      <c r="M46" s="158">
        <f t="shared" si="13"/>
        <v>478.30788892290946</v>
      </c>
      <c r="N46" s="158">
        <f t="shared" si="13"/>
        <v>1913.6364220039986</v>
      </c>
      <c r="O46" s="158">
        <f t="shared" ref="O46:O109" si="14">+SUM(C46:N46)</f>
        <v>9987.1333223364873</v>
      </c>
      <c r="P46" s="626"/>
      <c r="Q46" s="626"/>
      <c r="R46" s="626"/>
      <c r="S46" s="626"/>
      <c r="T46" s="626"/>
      <c r="U46" s="626"/>
      <c r="V46" s="626"/>
      <c r="W46" s="626"/>
      <c r="X46" s="626"/>
      <c r="Y46" s="626"/>
      <c r="Z46" s="626"/>
      <c r="AA46" s="626"/>
      <c r="AB46" s="626"/>
      <c r="AC46" s="626"/>
      <c r="AD46" s="626"/>
    </row>
    <row r="47" spans="2:30" s="188" customFormat="1">
      <c r="B47" s="163" t="s">
        <v>112</v>
      </c>
      <c r="C47" s="467">
        <f>+C48+C51+C58+C61</f>
        <v>0</v>
      </c>
      <c r="D47" s="467">
        <f t="shared" ref="D47:N47" si="15">+D48+D51+D58+D61</f>
        <v>0</v>
      </c>
      <c r="E47" s="467">
        <f t="shared" si="15"/>
        <v>166.05086994400102</v>
      </c>
      <c r="F47" s="467">
        <f t="shared" si="15"/>
        <v>0</v>
      </c>
      <c r="G47" s="467">
        <f t="shared" si="15"/>
        <v>0</v>
      </c>
      <c r="H47" s="467">
        <f t="shared" si="15"/>
        <v>0</v>
      </c>
      <c r="I47" s="467">
        <f t="shared" si="15"/>
        <v>0</v>
      </c>
      <c r="J47" s="467">
        <f t="shared" si="15"/>
        <v>0</v>
      </c>
      <c r="K47" s="467">
        <f t="shared" si="15"/>
        <v>166.05086994400102</v>
      </c>
      <c r="L47" s="467">
        <f t="shared" si="15"/>
        <v>0</v>
      </c>
      <c r="M47" s="467">
        <f t="shared" si="15"/>
        <v>0</v>
      </c>
      <c r="N47" s="467">
        <f t="shared" si="15"/>
        <v>0</v>
      </c>
      <c r="O47" s="467">
        <f t="shared" si="14"/>
        <v>332.10173988800204</v>
      </c>
      <c r="P47" s="626"/>
      <c r="Q47" s="626"/>
      <c r="R47" s="626"/>
      <c r="S47" s="626"/>
      <c r="T47" s="626"/>
      <c r="U47" s="626"/>
      <c r="V47" s="626"/>
      <c r="W47" s="626"/>
      <c r="X47" s="626"/>
      <c r="Y47" s="626"/>
      <c r="Z47" s="626"/>
      <c r="AA47" s="626"/>
      <c r="AB47" s="626"/>
      <c r="AC47" s="626"/>
      <c r="AD47" s="626"/>
    </row>
    <row r="48" spans="2:30" s="188" customFormat="1">
      <c r="B48" s="28" t="s">
        <v>33</v>
      </c>
      <c r="C48" s="376">
        <f>+C49+C50</f>
        <v>0</v>
      </c>
      <c r="D48" s="376">
        <f t="shared" ref="D48:N48" si="16">+D49+D50</f>
        <v>0</v>
      </c>
      <c r="E48" s="376">
        <f t="shared" si="16"/>
        <v>5.0136222803368033</v>
      </c>
      <c r="F48" s="376">
        <f t="shared" si="16"/>
        <v>0</v>
      </c>
      <c r="G48" s="376">
        <f t="shared" si="16"/>
        <v>0</v>
      </c>
      <c r="H48" s="376">
        <f t="shared" si="16"/>
        <v>0</v>
      </c>
      <c r="I48" s="376">
        <f t="shared" si="16"/>
        <v>0</v>
      </c>
      <c r="J48" s="376">
        <f t="shared" si="16"/>
        <v>0</v>
      </c>
      <c r="K48" s="376">
        <f t="shared" si="16"/>
        <v>5.0136222803368033</v>
      </c>
      <c r="L48" s="376">
        <f t="shared" si="16"/>
        <v>0</v>
      </c>
      <c r="M48" s="376">
        <f t="shared" si="16"/>
        <v>0</v>
      </c>
      <c r="N48" s="376">
        <f t="shared" si="16"/>
        <v>0</v>
      </c>
      <c r="O48" s="376">
        <f t="shared" si="14"/>
        <v>10.027244560673607</v>
      </c>
      <c r="P48" s="626"/>
      <c r="Q48" s="626"/>
      <c r="R48" s="626"/>
      <c r="S48" s="626"/>
      <c r="T48" s="626"/>
      <c r="U48" s="626"/>
      <c r="V48" s="626"/>
      <c r="W48" s="626"/>
      <c r="X48" s="626"/>
      <c r="Y48" s="626"/>
      <c r="Z48" s="626"/>
      <c r="AA48" s="626"/>
      <c r="AB48" s="626"/>
      <c r="AC48" s="626"/>
      <c r="AD48" s="626"/>
    </row>
    <row r="49" spans="2:30" s="188" customFormat="1">
      <c r="B49" s="166" t="s">
        <v>325</v>
      </c>
      <c r="C49" s="376">
        <v>0</v>
      </c>
      <c r="D49" s="376">
        <v>0</v>
      </c>
      <c r="E49" s="376">
        <v>4.9939745110710572</v>
      </c>
      <c r="F49" s="376">
        <v>0</v>
      </c>
      <c r="G49" s="376">
        <v>0</v>
      </c>
      <c r="H49" s="376">
        <v>0</v>
      </c>
      <c r="I49" s="376">
        <v>0</v>
      </c>
      <c r="J49" s="376">
        <v>0</v>
      </c>
      <c r="K49" s="376">
        <v>4.9939745110710572</v>
      </c>
      <c r="L49" s="376">
        <v>0</v>
      </c>
      <c r="M49" s="376">
        <v>0</v>
      </c>
      <c r="N49" s="376">
        <v>0</v>
      </c>
      <c r="O49" s="376">
        <f t="shared" si="14"/>
        <v>9.9879490221421143</v>
      </c>
      <c r="P49" s="626"/>
      <c r="Q49" s="626"/>
      <c r="R49" s="626"/>
      <c r="S49" s="626"/>
      <c r="T49" s="626"/>
      <c r="U49" s="626"/>
      <c r="V49" s="626"/>
      <c r="W49" s="626"/>
      <c r="X49" s="626"/>
      <c r="Y49" s="626"/>
      <c r="Z49" s="626"/>
      <c r="AA49" s="626"/>
      <c r="AB49" s="626"/>
      <c r="AC49" s="626"/>
      <c r="AD49" s="626"/>
    </row>
    <row r="50" spans="2:30" s="188" customFormat="1">
      <c r="B50" s="166" t="s">
        <v>326</v>
      </c>
      <c r="C50" s="376">
        <v>0</v>
      </c>
      <c r="D50" s="376">
        <v>0</v>
      </c>
      <c r="E50" s="376">
        <v>1.9647769265745942E-2</v>
      </c>
      <c r="F50" s="376">
        <v>0</v>
      </c>
      <c r="G50" s="376">
        <v>0</v>
      </c>
      <c r="H50" s="376">
        <v>0</v>
      </c>
      <c r="I50" s="376">
        <v>0</v>
      </c>
      <c r="J50" s="376">
        <v>0</v>
      </c>
      <c r="K50" s="376">
        <v>1.9647769265745942E-2</v>
      </c>
      <c r="L50" s="376">
        <v>0</v>
      </c>
      <c r="M50" s="376">
        <v>0</v>
      </c>
      <c r="N50" s="376">
        <v>0</v>
      </c>
      <c r="O50" s="376">
        <f t="shared" si="14"/>
        <v>3.9295538531491883E-2</v>
      </c>
      <c r="P50" s="626"/>
      <c r="Q50" s="626"/>
      <c r="R50" s="626"/>
      <c r="S50" s="626"/>
      <c r="T50" s="626"/>
      <c r="U50" s="626"/>
      <c r="V50" s="626"/>
      <c r="W50" s="626"/>
      <c r="X50" s="626"/>
      <c r="Y50" s="626"/>
      <c r="Z50" s="626"/>
      <c r="AA50" s="626"/>
      <c r="AB50" s="626"/>
      <c r="AC50" s="626"/>
      <c r="AD50" s="626"/>
    </row>
    <row r="51" spans="2:30" s="188" customFormat="1">
      <c r="B51" s="28" t="s">
        <v>34</v>
      </c>
      <c r="C51" s="376">
        <f>+C52+C55</f>
        <v>0</v>
      </c>
      <c r="D51" s="376">
        <f t="shared" ref="D51:N51" si="17">+D52+D55</f>
        <v>0</v>
      </c>
      <c r="E51" s="376">
        <f t="shared" si="17"/>
        <v>83.682886490000001</v>
      </c>
      <c r="F51" s="376">
        <f t="shared" si="17"/>
        <v>0</v>
      </c>
      <c r="G51" s="376">
        <f t="shared" si="17"/>
        <v>0</v>
      </c>
      <c r="H51" s="376">
        <f t="shared" si="17"/>
        <v>0</v>
      </c>
      <c r="I51" s="376">
        <f t="shared" si="17"/>
        <v>0</v>
      </c>
      <c r="J51" s="376">
        <f t="shared" si="17"/>
        <v>0</v>
      </c>
      <c r="K51" s="376">
        <f t="shared" si="17"/>
        <v>83.682886490000001</v>
      </c>
      <c r="L51" s="376">
        <f t="shared" si="17"/>
        <v>0</v>
      </c>
      <c r="M51" s="376">
        <f t="shared" si="17"/>
        <v>0</v>
      </c>
      <c r="N51" s="376">
        <f t="shared" si="17"/>
        <v>0</v>
      </c>
      <c r="O51" s="376">
        <f t="shared" si="14"/>
        <v>167.36577298</v>
      </c>
      <c r="P51" s="626"/>
      <c r="Q51" s="626"/>
      <c r="R51" s="626"/>
      <c r="S51" s="626"/>
      <c r="T51" s="626"/>
      <c r="U51" s="626"/>
      <c r="V51" s="626"/>
      <c r="W51" s="626"/>
      <c r="X51" s="626"/>
      <c r="Y51" s="626"/>
      <c r="Z51" s="626"/>
      <c r="AA51" s="626"/>
      <c r="AB51" s="626"/>
      <c r="AC51" s="626"/>
      <c r="AD51" s="626"/>
    </row>
    <row r="52" spans="2:30" s="188" customFormat="1">
      <c r="B52" s="166" t="s">
        <v>325</v>
      </c>
      <c r="C52" s="376">
        <f>+C53+C54</f>
        <v>0</v>
      </c>
      <c r="D52" s="376">
        <f t="shared" ref="D52:N52" si="18">+D53+D54</f>
        <v>0</v>
      </c>
      <c r="E52" s="376">
        <f t="shared" si="18"/>
        <v>81.578150469999997</v>
      </c>
      <c r="F52" s="376">
        <f t="shared" si="18"/>
        <v>0</v>
      </c>
      <c r="G52" s="376">
        <f t="shared" si="18"/>
        <v>0</v>
      </c>
      <c r="H52" s="376">
        <f t="shared" si="18"/>
        <v>0</v>
      </c>
      <c r="I52" s="376">
        <f t="shared" si="18"/>
        <v>0</v>
      </c>
      <c r="J52" s="376">
        <f t="shared" si="18"/>
        <v>0</v>
      </c>
      <c r="K52" s="376">
        <f t="shared" si="18"/>
        <v>81.578150469999997</v>
      </c>
      <c r="L52" s="376">
        <f t="shared" si="18"/>
        <v>0</v>
      </c>
      <c r="M52" s="376">
        <f t="shared" si="18"/>
        <v>0</v>
      </c>
      <c r="N52" s="376">
        <f t="shared" si="18"/>
        <v>0</v>
      </c>
      <c r="O52" s="376">
        <f t="shared" si="14"/>
        <v>163.15630093999999</v>
      </c>
      <c r="P52" s="626"/>
      <c r="Q52" s="626"/>
      <c r="R52" s="626"/>
      <c r="S52" s="626"/>
      <c r="T52" s="626"/>
      <c r="U52" s="626"/>
      <c r="V52" s="626"/>
      <c r="W52" s="626"/>
      <c r="X52" s="626"/>
      <c r="Y52" s="626"/>
      <c r="Z52" s="626"/>
      <c r="AA52" s="626"/>
      <c r="AB52" s="626"/>
      <c r="AC52" s="626"/>
      <c r="AD52" s="626"/>
    </row>
    <row r="53" spans="2:30" s="188" customFormat="1">
      <c r="B53" s="167" t="s">
        <v>327</v>
      </c>
      <c r="C53" s="376">
        <v>0</v>
      </c>
      <c r="D53" s="376">
        <v>0</v>
      </c>
      <c r="E53" s="376">
        <v>66.208614940000004</v>
      </c>
      <c r="F53" s="376">
        <v>0</v>
      </c>
      <c r="G53" s="376">
        <v>0</v>
      </c>
      <c r="H53" s="376">
        <v>0</v>
      </c>
      <c r="I53" s="376">
        <v>0</v>
      </c>
      <c r="J53" s="376">
        <v>0</v>
      </c>
      <c r="K53" s="376">
        <v>66.208614940000004</v>
      </c>
      <c r="L53" s="376">
        <v>0</v>
      </c>
      <c r="M53" s="376">
        <v>0</v>
      </c>
      <c r="N53" s="376">
        <v>0</v>
      </c>
      <c r="O53" s="376">
        <f t="shared" si="14"/>
        <v>132.41722988000001</v>
      </c>
      <c r="P53" s="626"/>
      <c r="Q53" s="626"/>
      <c r="R53" s="626"/>
      <c r="S53" s="626"/>
      <c r="T53" s="626"/>
      <c r="U53" s="626"/>
      <c r="V53" s="626"/>
      <c r="W53" s="626"/>
      <c r="X53" s="626"/>
      <c r="Y53" s="626"/>
      <c r="Z53" s="626"/>
      <c r="AA53" s="626"/>
      <c r="AB53" s="626"/>
      <c r="AC53" s="626"/>
      <c r="AD53" s="626"/>
    </row>
    <row r="54" spans="2:30" s="188" customFormat="1">
      <c r="B54" s="168" t="s">
        <v>328</v>
      </c>
      <c r="C54" s="376">
        <v>0</v>
      </c>
      <c r="D54" s="376">
        <v>0</v>
      </c>
      <c r="E54" s="376">
        <v>15.369535529999999</v>
      </c>
      <c r="F54" s="376">
        <v>0</v>
      </c>
      <c r="G54" s="376">
        <v>0</v>
      </c>
      <c r="H54" s="376">
        <v>0</v>
      </c>
      <c r="I54" s="376">
        <v>0</v>
      </c>
      <c r="J54" s="376">
        <v>0</v>
      </c>
      <c r="K54" s="376">
        <v>15.369535529999999</v>
      </c>
      <c r="L54" s="376">
        <v>0</v>
      </c>
      <c r="M54" s="376">
        <v>0</v>
      </c>
      <c r="N54" s="376">
        <v>0</v>
      </c>
      <c r="O54" s="376">
        <f t="shared" si="14"/>
        <v>30.739071059999997</v>
      </c>
      <c r="P54" s="626"/>
      <c r="Q54" s="626"/>
      <c r="R54" s="626"/>
      <c r="S54" s="626"/>
      <c r="T54" s="626"/>
      <c r="U54" s="626"/>
      <c r="V54" s="626"/>
      <c r="W54" s="626"/>
      <c r="X54" s="626"/>
      <c r="Y54" s="626"/>
      <c r="Z54" s="626"/>
      <c r="AA54" s="626"/>
      <c r="AB54" s="626"/>
      <c r="AC54" s="626"/>
      <c r="AD54" s="626"/>
    </row>
    <row r="55" spans="2:30" s="188" customFormat="1">
      <c r="B55" s="166" t="s">
        <v>326</v>
      </c>
      <c r="C55" s="376">
        <f>+C56+C57</f>
        <v>0</v>
      </c>
      <c r="D55" s="376">
        <f t="shared" ref="D55:N55" si="19">+D56+D57</f>
        <v>0</v>
      </c>
      <c r="E55" s="376">
        <f t="shared" si="19"/>
        <v>2.1047360199999998</v>
      </c>
      <c r="F55" s="376">
        <f t="shared" si="19"/>
        <v>0</v>
      </c>
      <c r="G55" s="376">
        <f t="shared" si="19"/>
        <v>0</v>
      </c>
      <c r="H55" s="376">
        <f t="shared" si="19"/>
        <v>0</v>
      </c>
      <c r="I55" s="376">
        <f t="shared" si="19"/>
        <v>0</v>
      </c>
      <c r="J55" s="376">
        <f t="shared" si="19"/>
        <v>0</v>
      </c>
      <c r="K55" s="376">
        <f t="shared" si="19"/>
        <v>2.1047360199999998</v>
      </c>
      <c r="L55" s="376">
        <f t="shared" si="19"/>
        <v>0</v>
      </c>
      <c r="M55" s="376">
        <f t="shared" si="19"/>
        <v>0</v>
      </c>
      <c r="N55" s="376">
        <f t="shared" si="19"/>
        <v>0</v>
      </c>
      <c r="O55" s="376">
        <f t="shared" si="14"/>
        <v>4.2094720399999996</v>
      </c>
      <c r="P55" s="626"/>
      <c r="Q55" s="626"/>
      <c r="R55" s="626"/>
      <c r="S55" s="626"/>
      <c r="T55" s="626"/>
      <c r="U55" s="626"/>
      <c r="V55" s="626"/>
      <c r="W55" s="626"/>
      <c r="X55" s="626"/>
      <c r="Y55" s="626"/>
      <c r="Z55" s="626"/>
      <c r="AA55" s="626"/>
      <c r="AB55" s="626"/>
      <c r="AC55" s="626"/>
      <c r="AD55" s="626"/>
    </row>
    <row r="56" spans="2:30" s="188" customFormat="1">
      <c r="B56" s="167" t="s">
        <v>327</v>
      </c>
      <c r="C56" s="376">
        <v>0</v>
      </c>
      <c r="D56" s="376">
        <v>0</v>
      </c>
      <c r="E56" s="376">
        <v>1.2117397400000001</v>
      </c>
      <c r="F56" s="376">
        <v>0</v>
      </c>
      <c r="G56" s="376">
        <v>0</v>
      </c>
      <c r="H56" s="376">
        <v>0</v>
      </c>
      <c r="I56" s="376">
        <v>0</v>
      </c>
      <c r="J56" s="376">
        <v>0</v>
      </c>
      <c r="K56" s="376">
        <v>1.2117397400000001</v>
      </c>
      <c r="L56" s="376">
        <v>0</v>
      </c>
      <c r="M56" s="376">
        <v>0</v>
      </c>
      <c r="N56" s="376">
        <v>0</v>
      </c>
      <c r="O56" s="376">
        <f t="shared" si="14"/>
        <v>2.4234794800000001</v>
      </c>
      <c r="P56" s="626"/>
      <c r="Q56" s="626"/>
      <c r="R56" s="626"/>
      <c r="S56" s="626"/>
      <c r="T56" s="626"/>
      <c r="U56" s="626"/>
      <c r="V56" s="626"/>
      <c r="W56" s="626"/>
      <c r="X56" s="626"/>
      <c r="Y56" s="626"/>
      <c r="Z56" s="626"/>
      <c r="AA56" s="626"/>
      <c r="AB56" s="626"/>
      <c r="AC56" s="626"/>
      <c r="AD56" s="626"/>
    </row>
    <row r="57" spans="2:30" s="188" customFormat="1">
      <c r="B57" s="168" t="s">
        <v>328</v>
      </c>
      <c r="C57" s="376">
        <v>0</v>
      </c>
      <c r="D57" s="376">
        <v>0</v>
      </c>
      <c r="E57" s="376">
        <v>0.89299627999999998</v>
      </c>
      <c r="F57" s="376">
        <v>0</v>
      </c>
      <c r="G57" s="376">
        <v>0</v>
      </c>
      <c r="H57" s="376">
        <v>0</v>
      </c>
      <c r="I57" s="376">
        <v>0</v>
      </c>
      <c r="J57" s="376">
        <v>0</v>
      </c>
      <c r="K57" s="376">
        <v>0.89299627999999998</v>
      </c>
      <c r="L57" s="376">
        <v>0</v>
      </c>
      <c r="M57" s="376">
        <v>0</v>
      </c>
      <c r="N57" s="376">
        <v>0</v>
      </c>
      <c r="O57" s="376">
        <f t="shared" si="14"/>
        <v>1.78599256</v>
      </c>
      <c r="P57" s="626"/>
      <c r="Q57" s="626"/>
      <c r="R57" s="626"/>
      <c r="S57" s="626"/>
      <c r="T57" s="626"/>
      <c r="U57" s="626"/>
      <c r="V57" s="626"/>
      <c r="W57" s="626"/>
      <c r="X57" s="626"/>
      <c r="Y57" s="626"/>
      <c r="Z57" s="626"/>
      <c r="AA57" s="626"/>
      <c r="AB57" s="626"/>
      <c r="AC57" s="626"/>
      <c r="AD57" s="626"/>
    </row>
    <row r="58" spans="2:30" s="188" customFormat="1">
      <c r="B58" s="28" t="s">
        <v>35</v>
      </c>
      <c r="C58" s="376">
        <f>+C59+C60</f>
        <v>0</v>
      </c>
      <c r="D58" s="376">
        <f t="shared" ref="D58:N58" si="20">+D59+D60</f>
        <v>0</v>
      </c>
      <c r="E58" s="376">
        <f t="shared" si="20"/>
        <v>77.005391104326776</v>
      </c>
      <c r="F58" s="376">
        <f t="shared" si="20"/>
        <v>0</v>
      </c>
      <c r="G58" s="376">
        <f t="shared" si="20"/>
        <v>0</v>
      </c>
      <c r="H58" s="376">
        <f t="shared" si="20"/>
        <v>0</v>
      </c>
      <c r="I58" s="376">
        <f t="shared" si="20"/>
        <v>0</v>
      </c>
      <c r="J58" s="376">
        <f t="shared" si="20"/>
        <v>0</v>
      </c>
      <c r="K58" s="376">
        <f t="shared" si="20"/>
        <v>77.005391104326776</v>
      </c>
      <c r="L58" s="376">
        <f t="shared" si="20"/>
        <v>0</v>
      </c>
      <c r="M58" s="376">
        <f t="shared" si="20"/>
        <v>0</v>
      </c>
      <c r="N58" s="376">
        <f t="shared" si="20"/>
        <v>0</v>
      </c>
      <c r="O58" s="376">
        <f t="shared" si="14"/>
        <v>154.01078220865355</v>
      </c>
      <c r="P58" s="626"/>
      <c r="Q58" s="626"/>
      <c r="R58" s="626"/>
      <c r="S58" s="626"/>
      <c r="T58" s="626"/>
      <c r="U58" s="626"/>
      <c r="V58" s="626"/>
      <c r="W58" s="626"/>
      <c r="X58" s="626"/>
      <c r="Y58" s="626"/>
      <c r="Z58" s="626"/>
      <c r="AA58" s="626"/>
      <c r="AB58" s="626"/>
      <c r="AC58" s="626"/>
      <c r="AD58" s="626"/>
    </row>
    <row r="59" spans="2:30" s="188" customFormat="1">
      <c r="B59" s="166" t="s">
        <v>325</v>
      </c>
      <c r="C59" s="376">
        <v>0</v>
      </c>
      <c r="D59" s="376">
        <v>0</v>
      </c>
      <c r="E59" s="376">
        <v>59.8952600273713</v>
      </c>
      <c r="F59" s="376">
        <v>0</v>
      </c>
      <c r="G59" s="376">
        <v>0</v>
      </c>
      <c r="H59" s="376">
        <v>0</v>
      </c>
      <c r="I59" s="376">
        <v>0</v>
      </c>
      <c r="J59" s="376">
        <v>0</v>
      </c>
      <c r="K59" s="376">
        <v>59.8952600273713</v>
      </c>
      <c r="L59" s="376">
        <v>0</v>
      </c>
      <c r="M59" s="376">
        <v>0</v>
      </c>
      <c r="N59" s="376">
        <v>0</v>
      </c>
      <c r="O59" s="376">
        <f t="shared" si="14"/>
        <v>119.7905200547426</v>
      </c>
      <c r="P59" s="626"/>
      <c r="Q59" s="626"/>
      <c r="R59" s="626"/>
      <c r="S59" s="626"/>
      <c r="T59" s="626"/>
      <c r="U59" s="626"/>
      <c r="V59" s="626"/>
      <c r="W59" s="626"/>
      <c r="X59" s="626"/>
      <c r="Y59" s="626"/>
      <c r="Z59" s="626"/>
      <c r="AA59" s="626"/>
      <c r="AB59" s="626"/>
      <c r="AC59" s="626"/>
      <c r="AD59" s="626"/>
    </row>
    <row r="60" spans="2:30" s="188" customFormat="1">
      <c r="B60" s="166" t="s">
        <v>326</v>
      </c>
      <c r="C60" s="376">
        <v>0</v>
      </c>
      <c r="D60" s="376">
        <v>0</v>
      </c>
      <c r="E60" s="376">
        <v>17.110131076955472</v>
      </c>
      <c r="F60" s="376">
        <v>0</v>
      </c>
      <c r="G60" s="376">
        <v>0</v>
      </c>
      <c r="H60" s="376">
        <v>0</v>
      </c>
      <c r="I60" s="376">
        <v>0</v>
      </c>
      <c r="J60" s="376">
        <v>0</v>
      </c>
      <c r="K60" s="376">
        <v>17.110131076955472</v>
      </c>
      <c r="L60" s="376">
        <v>0</v>
      </c>
      <c r="M60" s="376">
        <v>0</v>
      </c>
      <c r="N60" s="376">
        <v>0</v>
      </c>
      <c r="O60" s="376">
        <f t="shared" si="14"/>
        <v>34.220262153910944</v>
      </c>
      <c r="P60" s="626"/>
      <c r="Q60" s="626"/>
      <c r="R60" s="626"/>
      <c r="S60" s="626"/>
      <c r="T60" s="626"/>
      <c r="U60" s="626"/>
      <c r="V60" s="626"/>
      <c r="W60" s="626"/>
      <c r="X60" s="626"/>
      <c r="Y60" s="626"/>
      <c r="Z60" s="626"/>
      <c r="AA60" s="626"/>
      <c r="AB60" s="626"/>
      <c r="AC60" s="626"/>
      <c r="AD60" s="626"/>
    </row>
    <row r="61" spans="2:30" s="188" customFormat="1">
      <c r="B61" s="28" t="s">
        <v>36</v>
      </c>
      <c r="C61" s="376">
        <f>+C62+C63</f>
        <v>0</v>
      </c>
      <c r="D61" s="376">
        <f t="shared" ref="D61:N61" si="21">+D62+D63</f>
        <v>0</v>
      </c>
      <c r="E61" s="376">
        <f t="shared" si="21"/>
        <v>0.34897006933744223</v>
      </c>
      <c r="F61" s="376">
        <f t="shared" si="21"/>
        <v>0</v>
      </c>
      <c r="G61" s="376">
        <f t="shared" si="21"/>
        <v>0</v>
      </c>
      <c r="H61" s="376">
        <f t="shared" si="21"/>
        <v>0</v>
      </c>
      <c r="I61" s="376">
        <f t="shared" si="21"/>
        <v>0</v>
      </c>
      <c r="J61" s="376">
        <f t="shared" si="21"/>
        <v>0</v>
      </c>
      <c r="K61" s="376">
        <f t="shared" si="21"/>
        <v>0.34897006933744223</v>
      </c>
      <c r="L61" s="376">
        <f t="shared" si="21"/>
        <v>0</v>
      </c>
      <c r="M61" s="376">
        <f t="shared" si="21"/>
        <v>0</v>
      </c>
      <c r="N61" s="376">
        <f t="shared" si="21"/>
        <v>0</v>
      </c>
      <c r="O61" s="376">
        <f t="shared" si="14"/>
        <v>0.69794013867488447</v>
      </c>
      <c r="P61" s="626"/>
      <c r="Q61" s="626"/>
      <c r="R61" s="626"/>
      <c r="S61" s="626"/>
      <c r="T61" s="626"/>
      <c r="U61" s="626"/>
      <c r="V61" s="626"/>
      <c r="W61" s="626"/>
      <c r="X61" s="626"/>
      <c r="Y61" s="626"/>
      <c r="Z61" s="626"/>
      <c r="AA61" s="626"/>
      <c r="AB61" s="626"/>
      <c r="AC61" s="626"/>
      <c r="AD61" s="626"/>
    </row>
    <row r="62" spans="2:30" s="188" customFormat="1">
      <c r="B62" s="166" t="s">
        <v>325</v>
      </c>
      <c r="C62" s="376">
        <v>0</v>
      </c>
      <c r="D62" s="376">
        <v>0</v>
      </c>
      <c r="E62" s="376">
        <v>0.33252394067796609</v>
      </c>
      <c r="F62" s="376">
        <v>0</v>
      </c>
      <c r="G62" s="376">
        <v>0</v>
      </c>
      <c r="H62" s="376">
        <v>0</v>
      </c>
      <c r="I62" s="376">
        <v>0</v>
      </c>
      <c r="J62" s="376">
        <v>0</v>
      </c>
      <c r="K62" s="376">
        <v>0.33252394067796609</v>
      </c>
      <c r="L62" s="376">
        <v>0</v>
      </c>
      <c r="M62" s="376">
        <v>0</v>
      </c>
      <c r="N62" s="376">
        <v>0</v>
      </c>
      <c r="O62" s="376">
        <f t="shared" si="14"/>
        <v>0.66504788135593218</v>
      </c>
      <c r="P62" s="626"/>
      <c r="Q62" s="626"/>
      <c r="R62" s="626"/>
      <c r="S62" s="626"/>
      <c r="T62" s="626"/>
      <c r="U62" s="626"/>
      <c r="V62" s="626"/>
      <c r="W62" s="626"/>
      <c r="X62" s="626"/>
      <c r="Y62" s="626"/>
      <c r="Z62" s="626"/>
      <c r="AA62" s="626"/>
      <c r="AB62" s="626"/>
      <c r="AC62" s="626"/>
      <c r="AD62" s="626"/>
    </row>
    <row r="63" spans="2:30" s="188" customFormat="1">
      <c r="B63" s="166" t="s">
        <v>326</v>
      </c>
      <c r="C63" s="376">
        <v>0</v>
      </c>
      <c r="D63" s="376">
        <v>0</v>
      </c>
      <c r="E63" s="376">
        <v>1.6446128659476117E-2</v>
      </c>
      <c r="F63" s="376">
        <v>0</v>
      </c>
      <c r="G63" s="376">
        <v>0</v>
      </c>
      <c r="H63" s="376">
        <v>0</v>
      </c>
      <c r="I63" s="376">
        <v>0</v>
      </c>
      <c r="J63" s="376">
        <v>0</v>
      </c>
      <c r="K63" s="376">
        <v>1.6446128659476117E-2</v>
      </c>
      <c r="L63" s="376">
        <v>0</v>
      </c>
      <c r="M63" s="376">
        <v>0</v>
      </c>
      <c r="N63" s="376">
        <v>0</v>
      </c>
      <c r="O63" s="376">
        <f t="shared" si="14"/>
        <v>3.2892257318952234E-2</v>
      </c>
      <c r="P63" s="626"/>
      <c r="Q63" s="626"/>
      <c r="R63" s="626"/>
      <c r="S63" s="626"/>
      <c r="T63" s="626"/>
      <c r="U63" s="626"/>
      <c r="V63" s="626"/>
      <c r="W63" s="626"/>
      <c r="X63" s="626"/>
      <c r="Y63" s="626"/>
      <c r="Z63" s="626"/>
      <c r="AA63" s="626"/>
      <c r="AB63" s="626"/>
      <c r="AC63" s="626"/>
      <c r="AD63" s="626"/>
    </row>
    <row r="64" spans="2:30" s="188" customFormat="1">
      <c r="B64" s="163" t="s">
        <v>113</v>
      </c>
      <c r="C64" s="467">
        <f>+C65+C68+C75+C78</f>
        <v>0</v>
      </c>
      <c r="D64" s="467">
        <f t="shared" ref="D64:N64" si="22">+D65+D68+D75+D78</f>
        <v>0</v>
      </c>
      <c r="E64" s="467">
        <f t="shared" si="22"/>
        <v>0</v>
      </c>
      <c r="F64" s="467">
        <f t="shared" si="22"/>
        <v>0</v>
      </c>
      <c r="G64" s="467">
        <f t="shared" si="22"/>
        <v>0</v>
      </c>
      <c r="H64" s="467">
        <f t="shared" si="22"/>
        <v>878.79873148438219</v>
      </c>
      <c r="I64" s="467">
        <f t="shared" si="22"/>
        <v>0</v>
      </c>
      <c r="J64" s="467">
        <f t="shared" si="22"/>
        <v>0</v>
      </c>
      <c r="K64" s="467">
        <f t="shared" si="22"/>
        <v>0</v>
      </c>
      <c r="L64" s="467">
        <f t="shared" si="22"/>
        <v>0</v>
      </c>
      <c r="M64" s="467">
        <f t="shared" si="22"/>
        <v>0</v>
      </c>
      <c r="N64" s="467">
        <f t="shared" si="22"/>
        <v>878.79873148438219</v>
      </c>
      <c r="O64" s="467">
        <f t="shared" si="14"/>
        <v>1757.5974629687644</v>
      </c>
      <c r="P64" s="626"/>
      <c r="Q64" s="626"/>
      <c r="R64" s="626"/>
      <c r="S64" s="626"/>
      <c r="T64" s="626"/>
      <c r="U64" s="626"/>
      <c r="V64" s="626"/>
      <c r="W64" s="626"/>
      <c r="X64" s="626"/>
      <c r="Y64" s="626"/>
      <c r="Z64" s="626"/>
      <c r="AA64" s="626"/>
      <c r="AB64" s="626"/>
      <c r="AC64" s="626"/>
      <c r="AD64" s="626"/>
    </row>
    <row r="65" spans="2:30" s="188" customFormat="1">
      <c r="B65" s="28" t="s">
        <v>37</v>
      </c>
      <c r="C65" s="376">
        <f>+C66+C67</f>
        <v>0</v>
      </c>
      <c r="D65" s="376">
        <f t="shared" ref="D65:N65" si="23">+D66+D67</f>
        <v>0</v>
      </c>
      <c r="E65" s="376">
        <f t="shared" si="23"/>
        <v>0</v>
      </c>
      <c r="F65" s="376">
        <f t="shared" si="23"/>
        <v>0</v>
      </c>
      <c r="G65" s="376">
        <f t="shared" si="23"/>
        <v>0</v>
      </c>
      <c r="H65" s="376">
        <f t="shared" si="23"/>
        <v>116.1785531050989</v>
      </c>
      <c r="I65" s="376">
        <f t="shared" si="23"/>
        <v>0</v>
      </c>
      <c r="J65" s="376">
        <f t="shared" si="23"/>
        <v>0</v>
      </c>
      <c r="K65" s="376">
        <f t="shared" si="23"/>
        <v>0</v>
      </c>
      <c r="L65" s="376">
        <f t="shared" si="23"/>
        <v>0</v>
      </c>
      <c r="M65" s="376">
        <f t="shared" si="23"/>
        <v>0</v>
      </c>
      <c r="N65" s="376">
        <f t="shared" si="23"/>
        <v>116.1785531050989</v>
      </c>
      <c r="O65" s="376">
        <f t="shared" si="14"/>
        <v>232.3571062101978</v>
      </c>
      <c r="P65" s="626"/>
      <c r="Q65" s="626"/>
      <c r="R65" s="626"/>
      <c r="S65" s="626"/>
      <c r="T65" s="626"/>
      <c r="U65" s="626"/>
      <c r="V65" s="626"/>
      <c r="W65" s="626"/>
      <c r="X65" s="626"/>
      <c r="Y65" s="626"/>
      <c r="Z65" s="626"/>
      <c r="AA65" s="626"/>
      <c r="AB65" s="626"/>
      <c r="AC65" s="626"/>
      <c r="AD65" s="626"/>
    </row>
    <row r="66" spans="2:30" s="188" customFormat="1">
      <c r="B66" s="166" t="s">
        <v>325</v>
      </c>
      <c r="C66" s="376">
        <v>0</v>
      </c>
      <c r="D66" s="376">
        <v>0</v>
      </c>
      <c r="E66" s="376">
        <v>0</v>
      </c>
      <c r="F66" s="376">
        <v>0</v>
      </c>
      <c r="G66" s="376">
        <v>0</v>
      </c>
      <c r="H66" s="376">
        <v>114.80266802874515</v>
      </c>
      <c r="I66" s="376">
        <v>0</v>
      </c>
      <c r="J66" s="376">
        <v>0</v>
      </c>
      <c r="K66" s="376">
        <v>0</v>
      </c>
      <c r="L66" s="376">
        <v>0</v>
      </c>
      <c r="M66" s="376">
        <v>0</v>
      </c>
      <c r="N66" s="376">
        <v>114.80266802874515</v>
      </c>
      <c r="O66" s="376">
        <f t="shared" si="14"/>
        <v>229.60533605749029</v>
      </c>
      <c r="P66" s="626"/>
      <c r="Q66" s="626"/>
      <c r="R66" s="626"/>
      <c r="S66" s="626"/>
      <c r="T66" s="626"/>
      <c r="U66" s="626"/>
      <c r="V66" s="626"/>
      <c r="W66" s="626"/>
      <c r="X66" s="626"/>
      <c r="Y66" s="626"/>
      <c r="Z66" s="626"/>
      <c r="AA66" s="626"/>
      <c r="AB66" s="626"/>
      <c r="AC66" s="626"/>
      <c r="AD66" s="626"/>
    </row>
    <row r="67" spans="2:30" s="188" customFormat="1">
      <c r="B67" s="166" t="s">
        <v>326</v>
      </c>
      <c r="C67" s="376">
        <v>0</v>
      </c>
      <c r="D67" s="376">
        <v>0</v>
      </c>
      <c r="E67" s="376">
        <v>0</v>
      </c>
      <c r="F67" s="376">
        <v>0</v>
      </c>
      <c r="G67" s="376">
        <v>0</v>
      </c>
      <c r="H67" s="376">
        <v>1.3758850763537596</v>
      </c>
      <c r="I67" s="376">
        <v>0</v>
      </c>
      <c r="J67" s="376">
        <v>0</v>
      </c>
      <c r="K67" s="376">
        <v>0</v>
      </c>
      <c r="L67" s="376">
        <v>0</v>
      </c>
      <c r="M67" s="376">
        <v>0</v>
      </c>
      <c r="N67" s="376">
        <v>1.3758850763537596</v>
      </c>
      <c r="O67" s="376">
        <f t="shared" si="14"/>
        <v>2.7517701527075191</v>
      </c>
      <c r="P67" s="626"/>
      <c r="Q67" s="626"/>
      <c r="R67" s="626"/>
      <c r="S67" s="626"/>
      <c r="T67" s="626"/>
      <c r="U67" s="626"/>
      <c r="V67" s="626"/>
      <c r="W67" s="626"/>
      <c r="X67" s="626"/>
      <c r="Y67" s="626"/>
      <c r="Z67" s="626"/>
      <c r="AA67" s="626"/>
      <c r="AB67" s="626"/>
      <c r="AC67" s="626"/>
      <c r="AD67" s="626"/>
    </row>
    <row r="68" spans="2:30" s="188" customFormat="1">
      <c r="B68" s="28" t="s">
        <v>38</v>
      </c>
      <c r="C68" s="376">
        <f>+C69+C72</f>
        <v>0</v>
      </c>
      <c r="D68" s="376">
        <f t="shared" ref="D68:N68" si="24">+D69+D72</f>
        <v>0</v>
      </c>
      <c r="E68" s="376">
        <f t="shared" si="24"/>
        <v>0</v>
      </c>
      <c r="F68" s="376">
        <f t="shared" si="24"/>
        <v>0</v>
      </c>
      <c r="G68" s="376">
        <f t="shared" si="24"/>
        <v>0</v>
      </c>
      <c r="H68" s="376">
        <f t="shared" si="24"/>
        <v>523.03468295999994</v>
      </c>
      <c r="I68" s="376">
        <f t="shared" si="24"/>
        <v>0</v>
      </c>
      <c r="J68" s="376">
        <f t="shared" si="24"/>
        <v>0</v>
      </c>
      <c r="K68" s="376">
        <f t="shared" si="24"/>
        <v>0</v>
      </c>
      <c r="L68" s="376">
        <f t="shared" si="24"/>
        <v>0</v>
      </c>
      <c r="M68" s="376">
        <f t="shared" si="24"/>
        <v>0</v>
      </c>
      <c r="N68" s="376">
        <f t="shared" si="24"/>
        <v>523.03468295999994</v>
      </c>
      <c r="O68" s="376">
        <f t="shared" si="14"/>
        <v>1046.0693659199999</v>
      </c>
      <c r="P68" s="626"/>
      <c r="Q68" s="626"/>
      <c r="R68" s="626"/>
      <c r="S68" s="626"/>
      <c r="T68" s="626"/>
      <c r="U68" s="626"/>
      <c r="V68" s="626"/>
      <c r="W68" s="626"/>
      <c r="X68" s="626"/>
      <c r="Y68" s="626"/>
      <c r="Z68" s="626"/>
      <c r="AA68" s="626"/>
      <c r="AB68" s="626"/>
      <c r="AC68" s="626"/>
      <c r="AD68" s="626"/>
    </row>
    <row r="69" spans="2:30" s="188" customFormat="1">
      <c r="B69" s="166" t="s">
        <v>325</v>
      </c>
      <c r="C69" s="376">
        <f>+C70+C71</f>
        <v>0</v>
      </c>
      <c r="D69" s="376">
        <f t="shared" ref="D69:N69" si="25">+D70+D71</f>
        <v>0</v>
      </c>
      <c r="E69" s="376">
        <f t="shared" si="25"/>
        <v>0</v>
      </c>
      <c r="F69" s="376">
        <f t="shared" si="25"/>
        <v>0</v>
      </c>
      <c r="G69" s="376">
        <f t="shared" si="25"/>
        <v>0</v>
      </c>
      <c r="H69" s="376">
        <f t="shared" si="25"/>
        <v>461.42802447999998</v>
      </c>
      <c r="I69" s="376">
        <f t="shared" si="25"/>
        <v>0</v>
      </c>
      <c r="J69" s="376">
        <f t="shared" si="25"/>
        <v>0</v>
      </c>
      <c r="K69" s="376">
        <f t="shared" si="25"/>
        <v>0</v>
      </c>
      <c r="L69" s="376">
        <f t="shared" si="25"/>
        <v>0</v>
      </c>
      <c r="M69" s="376">
        <f t="shared" si="25"/>
        <v>0</v>
      </c>
      <c r="N69" s="376">
        <f t="shared" si="25"/>
        <v>461.42802447999998</v>
      </c>
      <c r="O69" s="376">
        <f t="shared" si="14"/>
        <v>922.85604895999995</v>
      </c>
      <c r="P69" s="626"/>
      <c r="Q69" s="626"/>
      <c r="R69" s="626"/>
      <c r="S69" s="626"/>
      <c r="T69" s="626"/>
      <c r="U69" s="626"/>
      <c r="V69" s="626"/>
      <c r="W69" s="626"/>
      <c r="X69" s="626"/>
      <c r="Y69" s="626"/>
      <c r="Z69" s="626"/>
      <c r="AA69" s="626"/>
      <c r="AB69" s="626"/>
      <c r="AC69" s="626"/>
      <c r="AD69" s="626"/>
    </row>
    <row r="70" spans="2:30" s="188" customFormat="1">
      <c r="B70" s="167" t="s">
        <v>327</v>
      </c>
      <c r="C70" s="376">
        <v>0</v>
      </c>
      <c r="D70" s="376">
        <v>0</v>
      </c>
      <c r="E70" s="376">
        <v>0</v>
      </c>
      <c r="F70" s="376">
        <v>0</v>
      </c>
      <c r="G70" s="376">
        <v>0</v>
      </c>
      <c r="H70" s="376">
        <v>176.94758834000001</v>
      </c>
      <c r="I70" s="376">
        <v>0</v>
      </c>
      <c r="J70" s="376">
        <v>0</v>
      </c>
      <c r="K70" s="376">
        <v>0</v>
      </c>
      <c r="L70" s="376">
        <v>0</v>
      </c>
      <c r="M70" s="376">
        <v>0</v>
      </c>
      <c r="N70" s="376">
        <v>176.94758834000001</v>
      </c>
      <c r="O70" s="376">
        <f t="shared" si="14"/>
        <v>353.89517668000002</v>
      </c>
      <c r="P70" s="626"/>
      <c r="Q70" s="626"/>
      <c r="R70" s="626"/>
      <c r="S70" s="626"/>
      <c r="T70" s="626"/>
      <c r="U70" s="626"/>
      <c r="V70" s="626"/>
      <c r="W70" s="626"/>
      <c r="X70" s="626"/>
      <c r="Y70" s="626"/>
      <c r="Z70" s="626"/>
      <c r="AA70" s="626"/>
      <c r="AB70" s="626"/>
      <c r="AC70" s="626"/>
      <c r="AD70" s="626"/>
    </row>
    <row r="71" spans="2:30" s="188" customFormat="1">
      <c r="B71" s="168" t="s">
        <v>328</v>
      </c>
      <c r="C71" s="376">
        <v>0</v>
      </c>
      <c r="D71" s="376">
        <v>0</v>
      </c>
      <c r="E71" s="376">
        <v>0</v>
      </c>
      <c r="F71" s="376">
        <v>0</v>
      </c>
      <c r="G71" s="376">
        <v>0</v>
      </c>
      <c r="H71" s="376">
        <v>284.48043613999999</v>
      </c>
      <c r="I71" s="376">
        <v>0</v>
      </c>
      <c r="J71" s="376">
        <v>0</v>
      </c>
      <c r="K71" s="376">
        <v>0</v>
      </c>
      <c r="L71" s="376">
        <v>0</v>
      </c>
      <c r="M71" s="376">
        <v>0</v>
      </c>
      <c r="N71" s="376">
        <v>284.48043613999999</v>
      </c>
      <c r="O71" s="376">
        <f t="shared" si="14"/>
        <v>568.96087227999999</v>
      </c>
      <c r="P71" s="626"/>
      <c r="Q71" s="626"/>
      <c r="R71" s="626"/>
      <c r="S71" s="626"/>
      <c r="T71" s="626"/>
      <c r="U71" s="626"/>
      <c r="V71" s="626"/>
      <c r="W71" s="626"/>
      <c r="X71" s="626"/>
      <c r="Y71" s="626"/>
      <c r="Z71" s="626"/>
      <c r="AA71" s="626"/>
      <c r="AB71" s="626"/>
      <c r="AC71" s="626"/>
      <c r="AD71" s="626"/>
    </row>
    <row r="72" spans="2:30" s="188" customFormat="1">
      <c r="B72" s="166" t="s">
        <v>326</v>
      </c>
      <c r="C72" s="376">
        <f>+C73+C74</f>
        <v>0</v>
      </c>
      <c r="D72" s="376">
        <f t="shared" ref="D72:N72" si="26">+D73+D74</f>
        <v>0</v>
      </c>
      <c r="E72" s="376">
        <f t="shared" si="26"/>
        <v>0</v>
      </c>
      <c r="F72" s="376">
        <f t="shared" si="26"/>
        <v>0</v>
      </c>
      <c r="G72" s="376">
        <f t="shared" si="26"/>
        <v>0</v>
      </c>
      <c r="H72" s="376">
        <f t="shared" si="26"/>
        <v>61.60665848</v>
      </c>
      <c r="I72" s="376">
        <f t="shared" si="26"/>
        <v>0</v>
      </c>
      <c r="J72" s="376">
        <f t="shared" si="26"/>
        <v>0</v>
      </c>
      <c r="K72" s="376">
        <f t="shared" si="26"/>
        <v>0</v>
      </c>
      <c r="L72" s="376">
        <f t="shared" si="26"/>
        <v>0</v>
      </c>
      <c r="M72" s="376">
        <f t="shared" si="26"/>
        <v>0</v>
      </c>
      <c r="N72" s="376">
        <f t="shared" si="26"/>
        <v>61.60665848</v>
      </c>
      <c r="O72" s="376">
        <f t="shared" si="14"/>
        <v>123.21331696</v>
      </c>
      <c r="P72" s="626"/>
      <c r="Q72" s="626"/>
      <c r="R72" s="626"/>
      <c r="S72" s="626"/>
      <c r="T72" s="626"/>
      <c r="U72" s="626"/>
      <c r="V72" s="626"/>
      <c r="W72" s="626"/>
      <c r="X72" s="626"/>
      <c r="Y72" s="626"/>
      <c r="Z72" s="626"/>
      <c r="AA72" s="626"/>
      <c r="AB72" s="626"/>
      <c r="AC72" s="626"/>
      <c r="AD72" s="626"/>
    </row>
    <row r="73" spans="2:30" s="188" customFormat="1">
      <c r="B73" s="167" t="s">
        <v>327</v>
      </c>
      <c r="C73" s="376">
        <v>0</v>
      </c>
      <c r="D73" s="376">
        <v>0</v>
      </c>
      <c r="E73" s="376">
        <v>0</v>
      </c>
      <c r="F73" s="376">
        <v>0</v>
      </c>
      <c r="G73" s="376">
        <v>0</v>
      </c>
      <c r="H73" s="376">
        <v>53.975224019999999</v>
      </c>
      <c r="I73" s="376">
        <v>0</v>
      </c>
      <c r="J73" s="376">
        <v>0</v>
      </c>
      <c r="K73" s="376">
        <v>0</v>
      </c>
      <c r="L73" s="376">
        <v>0</v>
      </c>
      <c r="M73" s="376">
        <v>0</v>
      </c>
      <c r="N73" s="376">
        <v>53.975224019999999</v>
      </c>
      <c r="O73" s="376">
        <f t="shared" si="14"/>
        <v>107.95044804</v>
      </c>
      <c r="P73" s="626"/>
      <c r="Q73" s="626"/>
      <c r="R73" s="626"/>
      <c r="S73" s="626"/>
      <c r="T73" s="626"/>
      <c r="U73" s="626"/>
      <c r="V73" s="626"/>
      <c r="W73" s="626"/>
      <c r="X73" s="626"/>
      <c r="Y73" s="626"/>
      <c r="Z73" s="626"/>
      <c r="AA73" s="626"/>
      <c r="AB73" s="626"/>
      <c r="AC73" s="626"/>
      <c r="AD73" s="626"/>
    </row>
    <row r="74" spans="2:30" s="188" customFormat="1">
      <c r="B74" s="168" t="s">
        <v>328</v>
      </c>
      <c r="C74" s="376">
        <v>0</v>
      </c>
      <c r="D74" s="376">
        <v>0</v>
      </c>
      <c r="E74" s="376">
        <v>0</v>
      </c>
      <c r="F74" s="376">
        <v>0</v>
      </c>
      <c r="G74" s="376">
        <v>0</v>
      </c>
      <c r="H74" s="376">
        <v>7.6314344600000004</v>
      </c>
      <c r="I74" s="376">
        <v>0</v>
      </c>
      <c r="J74" s="376">
        <v>0</v>
      </c>
      <c r="K74" s="376">
        <v>0</v>
      </c>
      <c r="L74" s="376">
        <v>0</v>
      </c>
      <c r="M74" s="376">
        <v>0</v>
      </c>
      <c r="N74" s="376">
        <v>7.6314344600000004</v>
      </c>
      <c r="O74" s="376">
        <f t="shared" si="14"/>
        <v>15.262868920000001</v>
      </c>
      <c r="P74" s="626"/>
      <c r="Q74" s="626"/>
      <c r="R74" s="626"/>
      <c r="S74" s="626"/>
      <c r="T74" s="626"/>
      <c r="U74" s="626"/>
      <c r="V74" s="626"/>
      <c r="W74" s="626"/>
      <c r="X74" s="626"/>
      <c r="Y74" s="626"/>
      <c r="Z74" s="626"/>
      <c r="AA74" s="626"/>
      <c r="AB74" s="626"/>
      <c r="AC74" s="626"/>
      <c r="AD74" s="626"/>
    </row>
    <row r="75" spans="2:30" s="188" customFormat="1">
      <c r="B75" s="28" t="s">
        <v>39</v>
      </c>
      <c r="C75" s="376">
        <f>+C76+C77</f>
        <v>0</v>
      </c>
      <c r="D75" s="376">
        <f t="shared" ref="D75:N75" si="27">+D76+D77</f>
        <v>0</v>
      </c>
      <c r="E75" s="376">
        <f t="shared" si="27"/>
        <v>0</v>
      </c>
      <c r="F75" s="376">
        <f t="shared" si="27"/>
        <v>0</v>
      </c>
      <c r="G75" s="376">
        <f t="shared" si="27"/>
        <v>0</v>
      </c>
      <c r="H75" s="376">
        <f t="shared" si="27"/>
        <v>237.76471747552375</v>
      </c>
      <c r="I75" s="376">
        <f t="shared" si="27"/>
        <v>0</v>
      </c>
      <c r="J75" s="376">
        <f t="shared" si="27"/>
        <v>0</v>
      </c>
      <c r="K75" s="376">
        <f t="shared" si="27"/>
        <v>0</v>
      </c>
      <c r="L75" s="376">
        <f t="shared" si="27"/>
        <v>0</v>
      </c>
      <c r="M75" s="376">
        <f t="shared" si="27"/>
        <v>0</v>
      </c>
      <c r="N75" s="376">
        <f t="shared" si="27"/>
        <v>237.76471747552375</v>
      </c>
      <c r="O75" s="376">
        <f t="shared" si="14"/>
        <v>475.52943495104751</v>
      </c>
      <c r="P75" s="626"/>
      <c r="Q75" s="626"/>
      <c r="R75" s="626"/>
      <c r="S75" s="626"/>
      <c r="T75" s="626"/>
      <c r="U75" s="626"/>
      <c r="V75" s="626"/>
      <c r="W75" s="626"/>
      <c r="X75" s="626"/>
      <c r="Y75" s="626"/>
      <c r="Z75" s="626"/>
      <c r="AA75" s="626"/>
      <c r="AB75" s="626"/>
      <c r="AC75" s="626"/>
      <c r="AD75" s="626"/>
    </row>
    <row r="76" spans="2:30" s="188" customFormat="1">
      <c r="B76" s="166" t="s">
        <v>325</v>
      </c>
      <c r="C76" s="376">
        <v>0</v>
      </c>
      <c r="D76" s="376">
        <v>0</v>
      </c>
      <c r="E76" s="376">
        <v>0</v>
      </c>
      <c r="F76" s="376">
        <v>0</v>
      </c>
      <c r="G76" s="376">
        <v>0</v>
      </c>
      <c r="H76" s="376">
        <v>128.21258322981367</v>
      </c>
      <c r="I76" s="376">
        <v>0</v>
      </c>
      <c r="J76" s="376">
        <v>0</v>
      </c>
      <c r="K76" s="376">
        <v>0</v>
      </c>
      <c r="L76" s="376">
        <v>0</v>
      </c>
      <c r="M76" s="376">
        <v>0</v>
      </c>
      <c r="N76" s="376">
        <v>128.21258322981367</v>
      </c>
      <c r="O76" s="376">
        <f t="shared" si="14"/>
        <v>256.42516645962735</v>
      </c>
      <c r="P76" s="626"/>
      <c r="Q76" s="626"/>
      <c r="R76" s="626"/>
      <c r="S76" s="626"/>
      <c r="T76" s="626"/>
      <c r="U76" s="626"/>
      <c r="V76" s="626"/>
      <c r="W76" s="626"/>
      <c r="X76" s="626"/>
      <c r="Y76" s="626"/>
      <c r="Z76" s="626"/>
      <c r="AA76" s="626"/>
      <c r="AB76" s="626"/>
      <c r="AC76" s="626"/>
      <c r="AD76" s="626"/>
    </row>
    <row r="77" spans="2:30" s="188" customFormat="1">
      <c r="B77" s="166" t="s">
        <v>326</v>
      </c>
      <c r="C77" s="376">
        <v>0</v>
      </c>
      <c r="D77" s="376">
        <v>0</v>
      </c>
      <c r="E77" s="376">
        <v>0</v>
      </c>
      <c r="F77" s="376">
        <v>0</v>
      </c>
      <c r="G77" s="376">
        <v>0</v>
      </c>
      <c r="H77" s="376">
        <v>109.55213424571008</v>
      </c>
      <c r="I77" s="376">
        <v>0</v>
      </c>
      <c r="J77" s="376">
        <v>0</v>
      </c>
      <c r="K77" s="376">
        <v>0</v>
      </c>
      <c r="L77" s="376">
        <v>0</v>
      </c>
      <c r="M77" s="376">
        <v>0</v>
      </c>
      <c r="N77" s="376">
        <v>109.55213424571008</v>
      </c>
      <c r="O77" s="376">
        <f t="shared" si="14"/>
        <v>219.10426849142016</v>
      </c>
      <c r="P77" s="626"/>
      <c r="Q77" s="626"/>
      <c r="R77" s="626"/>
      <c r="S77" s="626"/>
      <c r="T77" s="626"/>
      <c r="U77" s="626"/>
      <c r="V77" s="626"/>
      <c r="W77" s="626"/>
      <c r="X77" s="626"/>
      <c r="Y77" s="626"/>
      <c r="Z77" s="626"/>
      <c r="AA77" s="626"/>
      <c r="AB77" s="626"/>
      <c r="AC77" s="626"/>
      <c r="AD77" s="626"/>
    </row>
    <row r="78" spans="2:30" s="188" customFormat="1">
      <c r="B78" s="28" t="s">
        <v>40</v>
      </c>
      <c r="C78" s="376">
        <f>+C79+C80</f>
        <v>0</v>
      </c>
      <c r="D78" s="376">
        <f t="shared" ref="D78:N78" si="28">+D79+D80</f>
        <v>0</v>
      </c>
      <c r="E78" s="376">
        <f t="shared" si="28"/>
        <v>0</v>
      </c>
      <c r="F78" s="376">
        <f t="shared" si="28"/>
        <v>0</v>
      </c>
      <c r="G78" s="376">
        <f t="shared" si="28"/>
        <v>0</v>
      </c>
      <c r="H78" s="376">
        <f t="shared" si="28"/>
        <v>1.8207779437596303</v>
      </c>
      <c r="I78" s="376">
        <f t="shared" si="28"/>
        <v>0</v>
      </c>
      <c r="J78" s="376">
        <f t="shared" si="28"/>
        <v>0</v>
      </c>
      <c r="K78" s="376">
        <f t="shared" si="28"/>
        <v>0</v>
      </c>
      <c r="L78" s="376">
        <f t="shared" si="28"/>
        <v>0</v>
      </c>
      <c r="M78" s="376">
        <f t="shared" si="28"/>
        <v>0</v>
      </c>
      <c r="N78" s="376">
        <f t="shared" si="28"/>
        <v>1.8207779437596303</v>
      </c>
      <c r="O78" s="376">
        <f t="shared" si="14"/>
        <v>3.6415558875192606</v>
      </c>
      <c r="P78" s="626"/>
      <c r="Q78" s="626"/>
      <c r="R78" s="626"/>
      <c r="S78" s="626"/>
      <c r="T78" s="626"/>
      <c r="U78" s="626"/>
      <c r="V78" s="626"/>
      <c r="W78" s="626"/>
      <c r="X78" s="626"/>
      <c r="Y78" s="626"/>
      <c r="Z78" s="626"/>
      <c r="AA78" s="626"/>
      <c r="AB78" s="626"/>
      <c r="AC78" s="626"/>
      <c r="AD78" s="626"/>
    </row>
    <row r="79" spans="2:30" s="188" customFormat="1">
      <c r="B79" s="166" t="s">
        <v>325</v>
      </c>
      <c r="C79" s="793">
        <v>0</v>
      </c>
      <c r="D79" s="793">
        <v>0</v>
      </c>
      <c r="E79" s="793">
        <v>0</v>
      </c>
      <c r="F79" s="793">
        <v>0</v>
      </c>
      <c r="G79" s="793">
        <v>0</v>
      </c>
      <c r="H79" s="793">
        <v>1.2562748133025168</v>
      </c>
      <c r="I79" s="793">
        <v>0</v>
      </c>
      <c r="J79" s="793">
        <v>0</v>
      </c>
      <c r="K79" s="793">
        <v>0</v>
      </c>
      <c r="L79" s="793">
        <v>0</v>
      </c>
      <c r="M79" s="793">
        <v>0</v>
      </c>
      <c r="N79" s="793">
        <v>1.2562748133025168</v>
      </c>
      <c r="O79" s="376">
        <f t="shared" si="14"/>
        <v>2.5125496266050336</v>
      </c>
      <c r="P79" s="626"/>
      <c r="Q79" s="626"/>
      <c r="R79" s="626"/>
      <c r="S79" s="626"/>
      <c r="T79" s="626"/>
      <c r="U79" s="626"/>
      <c r="V79" s="626"/>
      <c r="W79" s="626"/>
      <c r="X79" s="626"/>
      <c r="Y79" s="626"/>
      <c r="Z79" s="626"/>
      <c r="AA79" s="626"/>
      <c r="AB79" s="626"/>
      <c r="AC79" s="626"/>
      <c r="AD79" s="626"/>
    </row>
    <row r="80" spans="2:30" s="188" customFormat="1">
      <c r="B80" s="166" t="s">
        <v>326</v>
      </c>
      <c r="C80" s="793">
        <v>0</v>
      </c>
      <c r="D80" s="793">
        <v>0</v>
      </c>
      <c r="E80" s="793">
        <v>0</v>
      </c>
      <c r="F80" s="793">
        <v>0</v>
      </c>
      <c r="G80" s="793">
        <v>0</v>
      </c>
      <c r="H80" s="793">
        <v>0.56450313045711353</v>
      </c>
      <c r="I80" s="793">
        <v>0</v>
      </c>
      <c r="J80" s="793">
        <v>0</v>
      </c>
      <c r="K80" s="793">
        <v>0</v>
      </c>
      <c r="L80" s="793">
        <v>0</v>
      </c>
      <c r="M80" s="793">
        <v>0</v>
      </c>
      <c r="N80" s="793">
        <v>0.56450313045711353</v>
      </c>
      <c r="O80" s="376">
        <f t="shared" si="14"/>
        <v>1.1290062609142271</v>
      </c>
      <c r="P80" s="626"/>
      <c r="Q80" s="626"/>
      <c r="R80" s="626"/>
      <c r="S80" s="626"/>
      <c r="T80" s="626"/>
      <c r="U80" s="626"/>
      <c r="V80" s="626"/>
      <c r="W80" s="626"/>
      <c r="X80" s="626"/>
      <c r="Y80" s="626"/>
      <c r="Z80" s="626"/>
      <c r="AA80" s="626"/>
      <c r="AB80" s="626"/>
      <c r="AC80" s="626"/>
      <c r="AD80" s="626"/>
    </row>
    <row r="81" spans="2:30" s="188" customFormat="1">
      <c r="B81" s="199" t="s">
        <v>41</v>
      </c>
      <c r="C81" s="745">
        <v>0</v>
      </c>
      <c r="D81" s="745">
        <v>0</v>
      </c>
      <c r="E81" s="745">
        <v>0</v>
      </c>
      <c r="F81" s="745">
        <v>0</v>
      </c>
      <c r="G81" s="745">
        <v>0</v>
      </c>
      <c r="H81" s="745">
        <v>159.47832334063551</v>
      </c>
      <c r="I81" s="745">
        <v>0</v>
      </c>
      <c r="J81" s="745">
        <v>0</v>
      </c>
      <c r="K81" s="745">
        <v>0</v>
      </c>
      <c r="L81" s="745">
        <v>0</v>
      </c>
      <c r="M81" s="745">
        <v>0</v>
      </c>
      <c r="N81" s="745">
        <v>159.47832334063551</v>
      </c>
      <c r="O81" s="746">
        <f t="shared" si="14"/>
        <v>318.95664668127102</v>
      </c>
      <c r="P81" s="626"/>
      <c r="Q81" s="626"/>
      <c r="R81" s="626"/>
      <c r="S81" s="626"/>
      <c r="T81" s="626"/>
      <c r="U81" s="626"/>
      <c r="V81" s="626"/>
      <c r="W81" s="626"/>
      <c r="X81" s="626"/>
      <c r="Y81" s="626"/>
      <c r="Z81" s="626"/>
      <c r="AA81" s="626"/>
      <c r="AB81" s="626"/>
      <c r="AC81" s="626"/>
      <c r="AD81" s="626"/>
    </row>
    <row r="82" spans="2:30" s="188" customFormat="1">
      <c r="B82" s="199" t="s">
        <v>42</v>
      </c>
      <c r="C82" s="747">
        <v>0</v>
      </c>
      <c r="D82" s="747">
        <v>0</v>
      </c>
      <c r="E82" s="747">
        <v>0</v>
      </c>
      <c r="F82" s="747">
        <v>0</v>
      </c>
      <c r="G82" s="747">
        <v>0</v>
      </c>
      <c r="H82" s="747">
        <v>0</v>
      </c>
      <c r="I82" s="747">
        <v>0</v>
      </c>
      <c r="J82" s="747">
        <v>0</v>
      </c>
      <c r="K82" s="747">
        <v>0</v>
      </c>
      <c r="L82" s="747">
        <v>0</v>
      </c>
      <c r="M82" s="747">
        <v>0</v>
      </c>
      <c r="N82" s="747">
        <v>0</v>
      </c>
      <c r="O82" s="748">
        <f t="shared" si="14"/>
        <v>0</v>
      </c>
      <c r="P82" s="626"/>
      <c r="Q82" s="626"/>
      <c r="R82" s="626"/>
      <c r="S82" s="626"/>
      <c r="T82" s="626"/>
      <c r="U82" s="626"/>
      <c r="V82" s="626"/>
      <c r="W82" s="626"/>
      <c r="X82" s="626"/>
      <c r="Y82" s="626"/>
      <c r="Z82" s="626"/>
      <c r="AA82" s="626"/>
      <c r="AB82" s="626"/>
      <c r="AC82" s="626"/>
      <c r="AD82" s="626"/>
    </row>
    <row r="83" spans="2:30" s="188" customFormat="1">
      <c r="B83" s="198" t="s">
        <v>726</v>
      </c>
      <c r="C83" s="749">
        <v>0</v>
      </c>
      <c r="D83" s="749">
        <v>0</v>
      </c>
      <c r="E83" s="749">
        <v>0</v>
      </c>
      <c r="F83" s="749">
        <v>85.9375</v>
      </c>
      <c r="G83" s="749">
        <v>0</v>
      </c>
      <c r="H83" s="749">
        <v>0</v>
      </c>
      <c r="I83" s="749">
        <v>0</v>
      </c>
      <c r="J83" s="749">
        <v>0</v>
      </c>
      <c r="K83" s="749">
        <v>0</v>
      </c>
      <c r="L83" s="749">
        <v>85.9375</v>
      </c>
      <c r="M83" s="749">
        <v>0</v>
      </c>
      <c r="N83" s="749">
        <v>0</v>
      </c>
      <c r="O83" s="670">
        <f t="shared" si="14"/>
        <v>171.875</v>
      </c>
      <c r="P83" s="626"/>
      <c r="Q83" s="626"/>
      <c r="R83" s="626"/>
      <c r="S83" s="626"/>
      <c r="T83" s="626"/>
      <c r="U83" s="626"/>
      <c r="V83" s="626"/>
      <c r="W83" s="626"/>
      <c r="X83" s="626"/>
      <c r="Y83" s="626"/>
      <c r="Z83" s="626"/>
      <c r="AA83" s="626"/>
      <c r="AB83" s="626"/>
      <c r="AC83" s="626"/>
      <c r="AD83" s="626"/>
    </row>
    <row r="84" spans="2:30" s="188" customFormat="1">
      <c r="B84" s="198" t="s">
        <v>750</v>
      </c>
      <c r="C84" s="749">
        <v>33.125</v>
      </c>
      <c r="D84" s="749">
        <v>0</v>
      </c>
      <c r="E84" s="749">
        <v>0</v>
      </c>
      <c r="F84" s="749">
        <v>0</v>
      </c>
      <c r="G84" s="749">
        <v>0</v>
      </c>
      <c r="H84" s="749">
        <v>0</v>
      </c>
      <c r="I84" s="749">
        <v>33.125</v>
      </c>
      <c r="J84" s="749">
        <v>0</v>
      </c>
      <c r="K84" s="749">
        <v>0</v>
      </c>
      <c r="L84" s="749">
        <v>0</v>
      </c>
      <c r="M84" s="749">
        <v>0</v>
      </c>
      <c r="N84" s="749">
        <v>0</v>
      </c>
      <c r="O84" s="670">
        <f t="shared" si="14"/>
        <v>66.25</v>
      </c>
      <c r="P84" s="626"/>
      <c r="Q84" s="626"/>
      <c r="R84" s="626"/>
      <c r="S84" s="626"/>
      <c r="T84" s="626"/>
      <c r="U84" s="626"/>
      <c r="V84" s="626"/>
      <c r="W84" s="626"/>
      <c r="X84" s="626"/>
      <c r="Y84" s="626"/>
      <c r="Z84" s="626"/>
      <c r="AA84" s="626"/>
      <c r="AB84" s="626"/>
      <c r="AC84" s="626"/>
      <c r="AD84" s="626"/>
    </row>
    <row r="85" spans="2:30" s="188" customFormat="1">
      <c r="B85" s="199" t="s">
        <v>727</v>
      </c>
      <c r="C85" s="745">
        <v>0</v>
      </c>
      <c r="D85" s="745">
        <v>0</v>
      </c>
      <c r="E85" s="745">
        <v>0</v>
      </c>
      <c r="F85" s="745">
        <v>154.6875</v>
      </c>
      <c r="G85" s="745">
        <v>0</v>
      </c>
      <c r="H85" s="745">
        <v>0</v>
      </c>
      <c r="I85" s="745">
        <v>0</v>
      </c>
      <c r="J85" s="745">
        <v>0</v>
      </c>
      <c r="K85" s="745">
        <v>0</v>
      </c>
      <c r="L85" s="745">
        <v>154.6875</v>
      </c>
      <c r="M85" s="745">
        <v>0</v>
      </c>
      <c r="N85" s="745">
        <v>0</v>
      </c>
      <c r="O85" s="746">
        <f t="shared" si="14"/>
        <v>309.375</v>
      </c>
      <c r="P85" s="626"/>
      <c r="Q85" s="626"/>
      <c r="R85" s="626"/>
      <c r="S85" s="626"/>
      <c r="T85" s="626"/>
      <c r="U85" s="626"/>
      <c r="V85" s="626"/>
      <c r="W85" s="626"/>
      <c r="X85" s="626"/>
      <c r="Y85" s="626"/>
      <c r="Z85" s="626"/>
      <c r="AA85" s="626"/>
      <c r="AB85" s="626"/>
      <c r="AC85" s="626"/>
      <c r="AD85" s="626"/>
    </row>
    <row r="86" spans="2:30" s="188" customFormat="1">
      <c r="B86" s="750" t="s">
        <v>752</v>
      </c>
      <c r="C86" s="745">
        <v>62.34375</v>
      </c>
      <c r="D86" s="745">
        <v>0</v>
      </c>
      <c r="E86" s="745">
        <v>0</v>
      </c>
      <c r="F86" s="745">
        <v>0</v>
      </c>
      <c r="G86" s="745">
        <v>0</v>
      </c>
      <c r="H86" s="745">
        <v>0</v>
      </c>
      <c r="I86" s="745">
        <v>62.34375</v>
      </c>
      <c r="J86" s="745">
        <v>0</v>
      </c>
      <c r="K86" s="745">
        <v>0</v>
      </c>
      <c r="L86" s="745">
        <v>0</v>
      </c>
      <c r="M86" s="745">
        <v>0</v>
      </c>
      <c r="N86" s="745">
        <v>0</v>
      </c>
      <c r="O86" s="746">
        <f t="shared" si="14"/>
        <v>124.6875</v>
      </c>
      <c r="P86" s="626"/>
      <c r="Q86" s="626"/>
      <c r="R86" s="626"/>
      <c r="S86" s="626"/>
      <c r="T86" s="626"/>
      <c r="U86" s="626"/>
      <c r="V86" s="626"/>
      <c r="W86" s="626"/>
      <c r="X86" s="626"/>
      <c r="Y86" s="626"/>
      <c r="Z86" s="626"/>
      <c r="AA86" s="626"/>
      <c r="AB86" s="626"/>
      <c r="AC86" s="626"/>
      <c r="AD86" s="626"/>
    </row>
    <row r="87" spans="2:30" s="188" customFormat="1">
      <c r="B87" s="750" t="s">
        <v>728</v>
      </c>
      <c r="C87" s="745">
        <v>0</v>
      </c>
      <c r="D87" s="745">
        <v>0</v>
      </c>
      <c r="E87" s="745">
        <v>0</v>
      </c>
      <c r="F87" s="745">
        <v>243.75</v>
      </c>
      <c r="G87" s="745">
        <v>0</v>
      </c>
      <c r="H87" s="745">
        <v>0</v>
      </c>
      <c r="I87" s="745">
        <v>0</v>
      </c>
      <c r="J87" s="745">
        <v>0</v>
      </c>
      <c r="K87" s="745">
        <v>0</v>
      </c>
      <c r="L87" s="745">
        <v>243.75</v>
      </c>
      <c r="M87" s="745">
        <v>0</v>
      </c>
      <c r="N87" s="745">
        <v>0</v>
      </c>
      <c r="O87" s="746">
        <f t="shared" si="14"/>
        <v>487.5</v>
      </c>
      <c r="P87" s="626"/>
      <c r="Q87" s="626"/>
      <c r="R87" s="626"/>
      <c r="S87" s="626"/>
      <c r="T87" s="626"/>
      <c r="U87" s="626"/>
      <c r="V87" s="626"/>
      <c r="W87" s="626"/>
      <c r="X87" s="626"/>
      <c r="Y87" s="626"/>
      <c r="Z87" s="626"/>
      <c r="AA87" s="626"/>
      <c r="AB87" s="626"/>
      <c r="AC87" s="626"/>
      <c r="AD87" s="626"/>
    </row>
    <row r="88" spans="2:30" s="188" customFormat="1">
      <c r="B88" s="750" t="s">
        <v>729</v>
      </c>
      <c r="C88" s="745">
        <v>0</v>
      </c>
      <c r="D88" s="745">
        <v>0</v>
      </c>
      <c r="E88" s="745">
        <v>0</v>
      </c>
      <c r="F88" s="745">
        <v>104.84375</v>
      </c>
      <c r="G88" s="745">
        <v>0</v>
      </c>
      <c r="H88" s="745">
        <v>0</v>
      </c>
      <c r="I88" s="745">
        <v>0</v>
      </c>
      <c r="J88" s="745">
        <v>0</v>
      </c>
      <c r="K88" s="745">
        <v>0</v>
      </c>
      <c r="L88" s="745">
        <v>104.84375</v>
      </c>
      <c r="M88" s="745">
        <v>0</v>
      </c>
      <c r="N88" s="745">
        <v>0</v>
      </c>
      <c r="O88" s="746">
        <f t="shared" si="14"/>
        <v>209.6875</v>
      </c>
      <c r="P88" s="626"/>
      <c r="Q88" s="626"/>
      <c r="R88" s="626"/>
      <c r="S88" s="626"/>
      <c r="T88" s="626"/>
      <c r="U88" s="626"/>
      <c r="V88" s="626"/>
      <c r="W88" s="626"/>
      <c r="X88" s="626"/>
      <c r="Y88" s="626"/>
      <c r="Z88" s="626"/>
      <c r="AA88" s="626"/>
      <c r="AB88" s="626"/>
      <c r="AC88" s="626"/>
      <c r="AD88" s="626"/>
    </row>
    <row r="89" spans="2:30" s="188" customFormat="1">
      <c r="B89" s="750" t="s">
        <v>908</v>
      </c>
      <c r="C89" s="745">
        <v>50.992209706284875</v>
      </c>
      <c r="D89" s="745">
        <v>0</v>
      </c>
      <c r="E89" s="745">
        <v>0</v>
      </c>
      <c r="F89" s="745">
        <v>0</v>
      </c>
      <c r="G89" s="745">
        <v>0</v>
      </c>
      <c r="H89" s="745">
        <v>0</v>
      </c>
      <c r="I89" s="745">
        <v>0</v>
      </c>
      <c r="J89" s="745">
        <v>0</v>
      </c>
      <c r="K89" s="745">
        <v>0</v>
      </c>
      <c r="L89" s="745">
        <v>0</v>
      </c>
      <c r="M89" s="745">
        <v>0</v>
      </c>
      <c r="N89" s="745">
        <v>0</v>
      </c>
      <c r="O89" s="746">
        <f t="shared" si="14"/>
        <v>50.992209706284875</v>
      </c>
      <c r="P89" s="626"/>
      <c r="Q89" s="626"/>
      <c r="R89" s="626"/>
      <c r="S89" s="626"/>
      <c r="T89" s="626"/>
      <c r="U89" s="626"/>
      <c r="V89" s="626"/>
      <c r="W89" s="626"/>
      <c r="X89" s="626"/>
      <c r="Y89" s="626"/>
      <c r="Z89" s="626"/>
      <c r="AA89" s="626"/>
      <c r="AB89" s="626"/>
      <c r="AC89" s="626"/>
      <c r="AD89" s="626"/>
    </row>
    <row r="90" spans="2:30" s="188" customFormat="1">
      <c r="B90" s="750" t="s">
        <v>909</v>
      </c>
      <c r="C90" s="745">
        <v>65.796399621012739</v>
      </c>
      <c r="D90" s="745">
        <v>0</v>
      </c>
      <c r="E90" s="745">
        <v>0</v>
      </c>
      <c r="F90" s="745">
        <v>0</v>
      </c>
      <c r="G90" s="745">
        <v>0</v>
      </c>
      <c r="H90" s="745">
        <v>0</v>
      </c>
      <c r="I90" s="745">
        <v>0</v>
      </c>
      <c r="J90" s="745">
        <v>0</v>
      </c>
      <c r="K90" s="745">
        <v>0</v>
      </c>
      <c r="L90" s="745">
        <v>0</v>
      </c>
      <c r="M90" s="745">
        <v>0</v>
      </c>
      <c r="N90" s="745">
        <v>0</v>
      </c>
      <c r="O90" s="746">
        <f t="shared" si="14"/>
        <v>65.796399621012739</v>
      </c>
      <c r="P90" s="626"/>
      <c r="Q90" s="626"/>
      <c r="R90" s="626"/>
      <c r="S90" s="626"/>
      <c r="T90" s="626"/>
      <c r="U90" s="626"/>
      <c r="V90" s="626"/>
      <c r="W90" s="626"/>
      <c r="X90" s="626"/>
      <c r="Y90" s="626"/>
      <c r="Z90" s="626"/>
      <c r="AA90" s="626"/>
      <c r="AB90" s="626"/>
      <c r="AC90" s="626"/>
      <c r="AD90" s="626"/>
    </row>
    <row r="91" spans="2:30" s="188" customFormat="1">
      <c r="B91" s="750" t="s">
        <v>718</v>
      </c>
      <c r="C91" s="745">
        <v>0</v>
      </c>
      <c r="D91" s="745">
        <v>0</v>
      </c>
      <c r="E91" s="745">
        <v>0</v>
      </c>
      <c r="F91" s="745">
        <v>0</v>
      </c>
      <c r="G91" s="745">
        <v>0</v>
      </c>
      <c r="H91" s="745">
        <v>0</v>
      </c>
      <c r="I91" s="745">
        <v>0</v>
      </c>
      <c r="J91" s="745">
        <v>0</v>
      </c>
      <c r="K91" s="745">
        <v>0</v>
      </c>
      <c r="L91" s="745">
        <v>0</v>
      </c>
      <c r="M91" s="745">
        <v>0</v>
      </c>
      <c r="N91" s="745">
        <v>0</v>
      </c>
      <c r="O91" s="746">
        <f t="shared" si="14"/>
        <v>0</v>
      </c>
      <c r="P91" s="626"/>
      <c r="Q91" s="626"/>
      <c r="R91" s="626"/>
      <c r="S91" s="626"/>
      <c r="T91" s="626"/>
      <c r="U91" s="626"/>
      <c r="V91" s="626"/>
      <c r="W91" s="626"/>
      <c r="X91" s="626"/>
      <c r="Y91" s="626"/>
      <c r="Z91" s="626"/>
      <c r="AA91" s="626"/>
      <c r="AB91" s="626"/>
      <c r="AC91" s="626"/>
      <c r="AD91" s="626"/>
    </row>
    <row r="92" spans="2:30" s="188" customFormat="1">
      <c r="B92" s="750" t="s">
        <v>563</v>
      </c>
      <c r="C92" s="745">
        <v>0</v>
      </c>
      <c r="D92" s="745">
        <v>0</v>
      </c>
      <c r="E92" s="745">
        <v>0</v>
      </c>
      <c r="F92" s="745">
        <v>0</v>
      </c>
      <c r="G92" s="745">
        <v>0</v>
      </c>
      <c r="H92" s="745">
        <v>0</v>
      </c>
      <c r="I92" s="745">
        <v>0</v>
      </c>
      <c r="J92" s="745">
        <v>0</v>
      </c>
      <c r="K92" s="745">
        <v>0</v>
      </c>
      <c r="L92" s="745">
        <v>0</v>
      </c>
      <c r="M92" s="745">
        <v>0</v>
      </c>
      <c r="N92" s="745">
        <v>0</v>
      </c>
      <c r="O92" s="746">
        <f t="shared" si="14"/>
        <v>0</v>
      </c>
      <c r="P92" s="626"/>
      <c r="Q92" s="626"/>
      <c r="R92" s="626"/>
      <c r="S92" s="626"/>
      <c r="T92" s="626"/>
      <c r="U92" s="626"/>
      <c r="V92" s="626"/>
      <c r="W92" s="626"/>
      <c r="X92" s="626"/>
      <c r="Y92" s="626"/>
      <c r="Z92" s="626"/>
      <c r="AA92" s="626"/>
      <c r="AB92" s="626"/>
      <c r="AC92" s="626"/>
      <c r="AD92" s="626"/>
    </row>
    <row r="93" spans="2:30" s="188" customFormat="1">
      <c r="B93" s="199" t="s">
        <v>564</v>
      </c>
      <c r="C93" s="745">
        <v>0</v>
      </c>
      <c r="D93" s="745">
        <v>0</v>
      </c>
      <c r="E93" s="745">
        <v>14.068500199999999</v>
      </c>
      <c r="F93" s="745">
        <v>0</v>
      </c>
      <c r="G93" s="745">
        <v>0</v>
      </c>
      <c r="H93" s="745">
        <v>0</v>
      </c>
      <c r="I93" s="745">
        <v>0</v>
      </c>
      <c r="J93" s="745">
        <v>0</v>
      </c>
      <c r="K93" s="745">
        <v>0</v>
      </c>
      <c r="L93" s="745">
        <v>0</v>
      </c>
      <c r="M93" s="745">
        <v>0</v>
      </c>
      <c r="N93" s="745">
        <v>0</v>
      </c>
      <c r="O93" s="746">
        <f t="shared" si="14"/>
        <v>14.068500199999999</v>
      </c>
      <c r="P93" s="626"/>
      <c r="Q93" s="626"/>
      <c r="R93" s="626"/>
      <c r="S93" s="626"/>
      <c r="T93" s="626"/>
      <c r="U93" s="626"/>
      <c r="V93" s="626"/>
      <c r="W93" s="626"/>
      <c r="X93" s="626"/>
      <c r="Y93" s="626"/>
      <c r="Z93" s="626"/>
      <c r="AA93" s="626"/>
      <c r="AB93" s="626"/>
      <c r="AC93" s="626"/>
      <c r="AD93" s="626"/>
    </row>
    <row r="94" spans="2:30" s="188" customFormat="1">
      <c r="B94" s="199" t="s">
        <v>565</v>
      </c>
      <c r="C94" s="745">
        <v>0</v>
      </c>
      <c r="D94" s="745">
        <v>0</v>
      </c>
      <c r="E94" s="745">
        <v>0</v>
      </c>
      <c r="F94" s="745">
        <v>0</v>
      </c>
      <c r="G94" s="745">
        <v>0</v>
      </c>
      <c r="H94" s="745">
        <v>0</v>
      </c>
      <c r="I94" s="745">
        <v>0</v>
      </c>
      <c r="J94" s="745">
        <v>0</v>
      </c>
      <c r="K94" s="745">
        <v>0</v>
      </c>
      <c r="L94" s="745">
        <v>0</v>
      </c>
      <c r="M94" s="745">
        <v>0</v>
      </c>
      <c r="N94" s="745">
        <v>0</v>
      </c>
      <c r="O94" s="746">
        <f t="shared" si="14"/>
        <v>0</v>
      </c>
      <c r="P94" s="626"/>
      <c r="Q94" s="626"/>
      <c r="R94" s="626"/>
      <c r="S94" s="626"/>
      <c r="T94" s="626"/>
      <c r="U94" s="626"/>
      <c r="V94" s="626"/>
      <c r="W94" s="626"/>
      <c r="X94" s="626"/>
      <c r="Y94" s="626"/>
      <c r="Z94" s="626"/>
      <c r="AA94" s="626"/>
      <c r="AB94" s="626"/>
      <c r="AC94" s="626"/>
      <c r="AD94" s="626"/>
    </row>
    <row r="95" spans="2:30" s="188" customFormat="1">
      <c r="B95" s="199" t="s">
        <v>566</v>
      </c>
      <c r="C95" s="745">
        <v>0</v>
      </c>
      <c r="D95" s="745">
        <v>0</v>
      </c>
      <c r="E95" s="745">
        <v>0</v>
      </c>
      <c r="F95" s="745">
        <v>0</v>
      </c>
      <c r="G95" s="745">
        <v>4.4183622500000004</v>
      </c>
      <c r="H95" s="745">
        <v>0.73639370999999998</v>
      </c>
      <c r="I95" s="745">
        <v>0</v>
      </c>
      <c r="J95" s="745">
        <v>0</v>
      </c>
      <c r="K95" s="745">
        <v>0</v>
      </c>
      <c r="L95" s="745">
        <v>0</v>
      </c>
      <c r="M95" s="745">
        <v>0</v>
      </c>
      <c r="N95" s="745">
        <v>0</v>
      </c>
      <c r="O95" s="746">
        <f t="shared" si="14"/>
        <v>5.1547559600000001</v>
      </c>
      <c r="P95" s="626"/>
      <c r="Q95" s="626"/>
      <c r="R95" s="626"/>
      <c r="S95" s="626"/>
      <c r="T95" s="626"/>
      <c r="U95" s="626"/>
      <c r="V95" s="626"/>
      <c r="W95" s="626"/>
      <c r="X95" s="626"/>
      <c r="Y95" s="626"/>
      <c r="Z95" s="626"/>
      <c r="AA95" s="626"/>
      <c r="AB95" s="626"/>
      <c r="AC95" s="626"/>
      <c r="AD95" s="626"/>
    </row>
    <row r="96" spans="2:30" s="188" customFormat="1">
      <c r="B96" s="199" t="s">
        <v>567</v>
      </c>
      <c r="C96" s="745">
        <v>0</v>
      </c>
      <c r="D96" s="745">
        <v>0</v>
      </c>
      <c r="E96" s="745">
        <v>0</v>
      </c>
      <c r="F96" s="745">
        <v>0</v>
      </c>
      <c r="G96" s="745">
        <v>0</v>
      </c>
      <c r="H96" s="745">
        <v>0</v>
      </c>
      <c r="I96" s="745">
        <v>0</v>
      </c>
      <c r="J96" s="745">
        <v>0</v>
      </c>
      <c r="K96" s="745">
        <v>0</v>
      </c>
      <c r="L96" s="745">
        <v>0</v>
      </c>
      <c r="M96" s="745">
        <v>0</v>
      </c>
      <c r="N96" s="745">
        <v>0</v>
      </c>
      <c r="O96" s="746">
        <f t="shared" si="14"/>
        <v>0</v>
      </c>
      <c r="P96" s="626"/>
      <c r="Q96" s="626"/>
      <c r="R96" s="626"/>
      <c r="S96" s="626"/>
      <c r="T96" s="626"/>
      <c r="U96" s="626"/>
      <c r="V96" s="626"/>
      <c r="W96" s="626"/>
      <c r="X96" s="626"/>
      <c r="Y96" s="626"/>
      <c r="Z96" s="626"/>
      <c r="AA96" s="626"/>
      <c r="AB96" s="626"/>
      <c r="AC96" s="626"/>
      <c r="AD96" s="626"/>
    </row>
    <row r="97" spans="2:30" s="188" customFormat="1">
      <c r="B97" s="750" t="s">
        <v>43</v>
      </c>
      <c r="C97" s="745">
        <v>0</v>
      </c>
      <c r="D97" s="745">
        <v>0</v>
      </c>
      <c r="E97" s="745">
        <v>0</v>
      </c>
      <c r="F97" s="745">
        <v>0</v>
      </c>
      <c r="G97" s="745">
        <v>0</v>
      </c>
      <c r="H97" s="745">
        <v>0</v>
      </c>
      <c r="I97" s="745">
        <v>0</v>
      </c>
      <c r="J97" s="745">
        <v>0</v>
      </c>
      <c r="K97" s="745">
        <v>0</v>
      </c>
      <c r="L97" s="745">
        <v>0</v>
      </c>
      <c r="M97" s="745">
        <v>0</v>
      </c>
      <c r="N97" s="745">
        <v>0</v>
      </c>
      <c r="O97" s="746">
        <f t="shared" si="14"/>
        <v>0</v>
      </c>
      <c r="P97" s="626"/>
      <c r="Q97" s="626"/>
      <c r="R97" s="626"/>
      <c r="S97" s="626"/>
      <c r="T97" s="626"/>
      <c r="U97" s="626"/>
      <c r="V97" s="626"/>
      <c r="W97" s="626"/>
      <c r="X97" s="626"/>
      <c r="Y97" s="626"/>
      <c r="Z97" s="626"/>
      <c r="AA97" s="626"/>
      <c r="AB97" s="626"/>
      <c r="AC97" s="626"/>
      <c r="AD97" s="626"/>
    </row>
    <row r="98" spans="2:30" s="188" customFormat="1">
      <c r="B98" s="750" t="s">
        <v>494</v>
      </c>
      <c r="C98" s="745">
        <v>0</v>
      </c>
      <c r="D98" s="745">
        <v>0</v>
      </c>
      <c r="E98" s="745">
        <v>0</v>
      </c>
      <c r="F98" s="745">
        <v>0</v>
      </c>
      <c r="G98" s="745">
        <v>0</v>
      </c>
      <c r="H98" s="745">
        <v>0</v>
      </c>
      <c r="I98" s="745">
        <v>0</v>
      </c>
      <c r="J98" s="745">
        <v>0</v>
      </c>
      <c r="K98" s="745">
        <v>0</v>
      </c>
      <c r="L98" s="745">
        <v>0</v>
      </c>
      <c r="M98" s="745">
        <v>0</v>
      </c>
      <c r="N98" s="745">
        <v>0</v>
      </c>
      <c r="O98" s="746">
        <f t="shared" si="14"/>
        <v>0</v>
      </c>
      <c r="P98" s="626"/>
      <c r="Q98" s="626"/>
      <c r="R98" s="626"/>
      <c r="S98" s="626"/>
      <c r="T98" s="626"/>
      <c r="U98" s="626"/>
      <c r="V98" s="626"/>
      <c r="W98" s="626"/>
      <c r="X98" s="626"/>
      <c r="Y98" s="626"/>
      <c r="Z98" s="626"/>
      <c r="AA98" s="626"/>
      <c r="AB98" s="626"/>
      <c r="AC98" s="626"/>
      <c r="AD98" s="626"/>
    </row>
    <row r="99" spans="2:30" s="188" customFormat="1">
      <c r="B99" s="750" t="s">
        <v>569</v>
      </c>
      <c r="C99" s="745">
        <v>0</v>
      </c>
      <c r="D99" s="745">
        <v>0</v>
      </c>
      <c r="E99" s="745">
        <v>82.62923256303732</v>
      </c>
      <c r="F99" s="745">
        <v>0</v>
      </c>
      <c r="G99" s="745">
        <v>0</v>
      </c>
      <c r="H99" s="745">
        <v>84.465437731104799</v>
      </c>
      <c r="I99" s="745">
        <v>0</v>
      </c>
      <c r="J99" s="745">
        <v>0</v>
      </c>
      <c r="K99" s="745">
        <v>84.465437731104799</v>
      </c>
      <c r="L99" s="745">
        <v>0</v>
      </c>
      <c r="M99" s="745">
        <v>0</v>
      </c>
      <c r="N99" s="745">
        <v>83.547335147071067</v>
      </c>
      <c r="O99" s="746">
        <f t="shared" si="14"/>
        <v>335.10744317231797</v>
      </c>
      <c r="P99" s="626"/>
      <c r="Q99" s="626"/>
      <c r="R99" s="626"/>
      <c r="S99" s="626"/>
      <c r="T99" s="626"/>
      <c r="U99" s="626"/>
      <c r="V99" s="626"/>
      <c r="W99" s="626"/>
      <c r="X99" s="626"/>
      <c r="Y99" s="626"/>
      <c r="Z99" s="626"/>
      <c r="AA99" s="626"/>
      <c r="AB99" s="626"/>
      <c r="AC99" s="626"/>
      <c r="AD99" s="626"/>
    </row>
    <row r="100" spans="2:30" s="188" customFormat="1">
      <c r="B100" s="199" t="s">
        <v>603</v>
      </c>
      <c r="C100" s="745">
        <v>0</v>
      </c>
      <c r="D100" s="745">
        <v>0</v>
      </c>
      <c r="E100" s="745">
        <v>37.36551268389595</v>
      </c>
      <c r="F100" s="745">
        <v>0</v>
      </c>
      <c r="G100" s="745">
        <v>0</v>
      </c>
      <c r="H100" s="745">
        <v>0</v>
      </c>
      <c r="I100" s="745">
        <v>0</v>
      </c>
      <c r="J100" s="745">
        <v>0</v>
      </c>
      <c r="K100" s="745">
        <v>0</v>
      </c>
      <c r="L100" s="745">
        <v>0</v>
      </c>
      <c r="M100" s="745">
        <v>0</v>
      </c>
      <c r="N100" s="745">
        <v>0</v>
      </c>
      <c r="O100" s="746">
        <f t="shared" si="14"/>
        <v>37.36551268389595</v>
      </c>
      <c r="P100" s="626"/>
      <c r="Q100" s="626"/>
      <c r="R100" s="626"/>
      <c r="S100" s="626"/>
      <c r="T100" s="626"/>
      <c r="U100" s="626"/>
      <c r="V100" s="626"/>
      <c r="W100" s="626"/>
      <c r="X100" s="626"/>
      <c r="Y100" s="626"/>
      <c r="Z100" s="626"/>
      <c r="AA100" s="626"/>
      <c r="AB100" s="626"/>
      <c r="AC100" s="626"/>
      <c r="AD100" s="626"/>
    </row>
    <row r="101" spans="2:30" s="188" customFormat="1">
      <c r="B101" s="199" t="s">
        <v>730</v>
      </c>
      <c r="C101" s="745">
        <v>0</v>
      </c>
      <c r="D101" s="745">
        <v>10.883944123230565</v>
      </c>
      <c r="E101" s="745">
        <v>0</v>
      </c>
      <c r="F101" s="745">
        <v>0</v>
      </c>
      <c r="G101" s="745">
        <v>0</v>
      </c>
      <c r="H101" s="745">
        <v>0</v>
      </c>
      <c r="I101" s="745">
        <v>0</v>
      </c>
      <c r="J101" s="745">
        <v>0</v>
      </c>
      <c r="K101" s="745">
        <v>0</v>
      </c>
      <c r="L101" s="745">
        <v>0</v>
      </c>
      <c r="M101" s="745">
        <v>0</v>
      </c>
      <c r="N101" s="745">
        <v>0</v>
      </c>
      <c r="O101" s="746">
        <f t="shared" si="14"/>
        <v>10.883944123230565</v>
      </c>
      <c r="P101" s="626"/>
      <c r="Q101" s="626"/>
      <c r="R101" s="626"/>
      <c r="S101" s="626"/>
      <c r="T101" s="626"/>
      <c r="U101" s="626"/>
      <c r="V101" s="626"/>
      <c r="W101" s="626"/>
      <c r="X101" s="626"/>
      <c r="Y101" s="626"/>
      <c r="Z101" s="626"/>
      <c r="AA101" s="626"/>
      <c r="AB101" s="626"/>
      <c r="AC101" s="626"/>
      <c r="AD101" s="626"/>
    </row>
    <row r="102" spans="2:30" s="188" customFormat="1">
      <c r="B102" s="199" t="s">
        <v>833</v>
      </c>
      <c r="C102" s="745">
        <v>0</v>
      </c>
      <c r="D102" s="745">
        <v>0</v>
      </c>
      <c r="E102" s="745">
        <v>0</v>
      </c>
      <c r="F102" s="745">
        <v>0</v>
      </c>
      <c r="G102" s="745">
        <v>0</v>
      </c>
      <c r="H102" s="745">
        <v>0</v>
      </c>
      <c r="I102" s="745">
        <v>0</v>
      </c>
      <c r="J102" s="745">
        <v>0</v>
      </c>
      <c r="K102" s="745">
        <v>0</v>
      </c>
      <c r="L102" s="745">
        <v>0</v>
      </c>
      <c r="M102" s="745">
        <v>0</v>
      </c>
      <c r="N102" s="745">
        <v>0</v>
      </c>
      <c r="O102" s="746">
        <f t="shared" si="14"/>
        <v>0</v>
      </c>
      <c r="P102" s="626"/>
      <c r="Q102" s="626"/>
      <c r="R102" s="626"/>
      <c r="S102" s="626"/>
      <c r="T102" s="626"/>
      <c r="U102" s="626"/>
      <c r="V102" s="626"/>
      <c r="W102" s="626"/>
      <c r="X102" s="626"/>
      <c r="Y102" s="626"/>
      <c r="Z102" s="626"/>
      <c r="AA102" s="626"/>
      <c r="AB102" s="626"/>
      <c r="AC102" s="626"/>
      <c r="AD102" s="626"/>
    </row>
    <row r="103" spans="2:30" s="188" customFormat="1">
      <c r="B103" s="199" t="s">
        <v>570</v>
      </c>
      <c r="C103" s="745">
        <v>0</v>
      </c>
      <c r="D103" s="745">
        <v>0</v>
      </c>
      <c r="E103" s="745">
        <v>53.382249846317563</v>
      </c>
      <c r="F103" s="745">
        <v>0</v>
      </c>
      <c r="G103" s="745">
        <v>0</v>
      </c>
      <c r="H103" s="745">
        <v>54.56852206512464</v>
      </c>
      <c r="I103" s="745">
        <v>0</v>
      </c>
      <c r="J103" s="745">
        <v>0</v>
      </c>
      <c r="K103" s="745">
        <v>54.56852206512464</v>
      </c>
      <c r="L103" s="745">
        <v>0</v>
      </c>
      <c r="M103" s="745">
        <v>0</v>
      </c>
      <c r="N103" s="745">
        <v>53.975385955721102</v>
      </c>
      <c r="O103" s="746">
        <f t="shared" si="14"/>
        <v>216.49467993228794</v>
      </c>
      <c r="P103" s="626"/>
      <c r="Q103" s="626"/>
      <c r="R103" s="626"/>
      <c r="S103" s="626"/>
      <c r="T103" s="626"/>
      <c r="U103" s="626"/>
      <c r="V103" s="626"/>
      <c r="W103" s="626"/>
      <c r="X103" s="626"/>
      <c r="Y103" s="626"/>
      <c r="Z103" s="626"/>
      <c r="AA103" s="626"/>
      <c r="AB103" s="626"/>
      <c r="AC103" s="626"/>
      <c r="AD103" s="626"/>
    </row>
    <row r="104" spans="2:30" s="188" customFormat="1">
      <c r="B104" s="199" t="s">
        <v>571</v>
      </c>
      <c r="C104" s="745">
        <v>0</v>
      </c>
      <c r="D104" s="745">
        <v>68.923081172782489</v>
      </c>
      <c r="E104" s="745">
        <v>0</v>
      </c>
      <c r="F104" s="745">
        <v>0</v>
      </c>
      <c r="G104" s="745">
        <v>66.675589395409148</v>
      </c>
      <c r="H104" s="745">
        <v>0</v>
      </c>
      <c r="I104" s="745">
        <v>0</v>
      </c>
      <c r="J104" s="745">
        <v>68.923081172782489</v>
      </c>
      <c r="K104" s="745">
        <v>0</v>
      </c>
      <c r="L104" s="745">
        <v>0</v>
      </c>
      <c r="M104" s="745">
        <v>0</v>
      </c>
      <c r="N104" s="745">
        <v>0</v>
      </c>
      <c r="O104" s="746">
        <f t="shared" si="14"/>
        <v>204.52175174097414</v>
      </c>
      <c r="P104" s="626"/>
      <c r="Q104" s="626"/>
      <c r="R104" s="626"/>
      <c r="S104" s="626"/>
      <c r="T104" s="626"/>
      <c r="U104" s="626"/>
      <c r="V104" s="626"/>
      <c r="W104" s="626"/>
      <c r="X104" s="626"/>
      <c r="Y104" s="626"/>
      <c r="Z104" s="626"/>
      <c r="AA104" s="626"/>
      <c r="AB104" s="626"/>
      <c r="AC104" s="626"/>
      <c r="AD104" s="626"/>
    </row>
    <row r="105" spans="2:30" s="188" customFormat="1">
      <c r="B105" s="199" t="s">
        <v>486</v>
      </c>
      <c r="C105" s="745">
        <v>0</v>
      </c>
      <c r="D105" s="745">
        <v>0</v>
      </c>
      <c r="E105" s="745">
        <v>126.13042619627591</v>
      </c>
      <c r="F105" s="745">
        <v>0</v>
      </c>
      <c r="G105" s="745">
        <v>0</v>
      </c>
      <c r="H105" s="745">
        <v>128.93332455619316</v>
      </c>
      <c r="I105" s="745">
        <v>0</v>
      </c>
      <c r="J105" s="745">
        <v>0</v>
      </c>
      <c r="K105" s="745">
        <v>128.93332455619316</v>
      </c>
      <c r="L105" s="745">
        <v>0</v>
      </c>
      <c r="M105" s="745">
        <v>0</v>
      </c>
      <c r="N105" s="745">
        <v>127.53187537623454</v>
      </c>
      <c r="O105" s="746">
        <f t="shared" si="14"/>
        <v>511.52895068489676</v>
      </c>
      <c r="P105" s="626"/>
      <c r="Q105" s="626"/>
      <c r="R105" s="626"/>
      <c r="S105" s="626"/>
      <c r="T105" s="626"/>
      <c r="U105" s="626"/>
      <c r="V105" s="626"/>
      <c r="W105" s="626"/>
      <c r="X105" s="626"/>
      <c r="Y105" s="626"/>
      <c r="Z105" s="626"/>
      <c r="AA105" s="626"/>
      <c r="AB105" s="626"/>
      <c r="AC105" s="626"/>
      <c r="AD105" s="626"/>
    </row>
    <row r="106" spans="2:30" s="188" customFormat="1">
      <c r="B106" s="199" t="s">
        <v>604</v>
      </c>
      <c r="C106" s="745">
        <v>0</v>
      </c>
      <c r="D106" s="745">
        <v>0</v>
      </c>
      <c r="E106" s="745">
        <v>60.209450036319495</v>
      </c>
      <c r="F106" s="745">
        <v>0</v>
      </c>
      <c r="G106" s="745">
        <v>0</v>
      </c>
      <c r="H106" s="745">
        <v>61.547437814904384</v>
      </c>
      <c r="I106" s="745">
        <v>0</v>
      </c>
      <c r="J106" s="745">
        <v>0</v>
      </c>
      <c r="K106" s="745">
        <v>61.547437814904384</v>
      </c>
      <c r="L106" s="745">
        <v>0</v>
      </c>
      <c r="M106" s="745">
        <v>0</v>
      </c>
      <c r="N106" s="745">
        <v>60.878443925611933</v>
      </c>
      <c r="O106" s="746">
        <f t="shared" si="14"/>
        <v>244.18276959174017</v>
      </c>
      <c r="P106" s="626"/>
      <c r="Q106" s="626"/>
      <c r="R106" s="626"/>
      <c r="S106" s="626"/>
      <c r="T106" s="626"/>
      <c r="U106" s="626"/>
      <c r="V106" s="626"/>
      <c r="W106" s="626"/>
      <c r="X106" s="626"/>
      <c r="Y106" s="626"/>
      <c r="Z106" s="626"/>
      <c r="AA106" s="626"/>
      <c r="AB106" s="626"/>
      <c r="AC106" s="626"/>
      <c r="AD106" s="626"/>
    </row>
    <row r="107" spans="2:30" s="188" customFormat="1">
      <c r="B107" s="199" t="s">
        <v>749</v>
      </c>
      <c r="C107" s="745">
        <v>0</v>
      </c>
      <c r="D107" s="745">
        <v>3.3059159199999999</v>
      </c>
      <c r="E107" s="745">
        <v>0</v>
      </c>
      <c r="F107" s="745">
        <v>0</v>
      </c>
      <c r="G107" s="745">
        <v>0</v>
      </c>
      <c r="H107" s="745">
        <v>0</v>
      </c>
      <c r="I107" s="745">
        <v>0</v>
      </c>
      <c r="J107" s="745">
        <v>3.3059159199999999</v>
      </c>
      <c r="K107" s="745">
        <v>0</v>
      </c>
      <c r="L107" s="745">
        <v>0</v>
      </c>
      <c r="M107" s="745">
        <v>0</v>
      </c>
      <c r="N107" s="745">
        <v>0</v>
      </c>
      <c r="O107" s="746">
        <f t="shared" si="14"/>
        <v>6.6118318399999998</v>
      </c>
      <c r="P107" s="626"/>
      <c r="Q107" s="626"/>
      <c r="R107" s="626"/>
      <c r="S107" s="626"/>
      <c r="T107" s="626"/>
      <c r="U107" s="626"/>
      <c r="V107" s="626"/>
      <c r="W107" s="626"/>
      <c r="X107" s="626"/>
      <c r="Y107" s="626"/>
      <c r="Z107" s="626"/>
      <c r="AA107" s="626"/>
      <c r="AB107" s="626"/>
      <c r="AC107" s="626"/>
      <c r="AD107" s="626"/>
    </row>
    <row r="108" spans="2:30" s="188" customFormat="1">
      <c r="B108" s="199" t="s">
        <v>834</v>
      </c>
      <c r="C108" s="745">
        <v>0</v>
      </c>
      <c r="D108" s="745">
        <v>0</v>
      </c>
      <c r="E108" s="745">
        <v>0</v>
      </c>
      <c r="F108" s="745">
        <v>0</v>
      </c>
      <c r="G108" s="745">
        <v>0</v>
      </c>
      <c r="H108" s="745">
        <v>174.28794468000001</v>
      </c>
      <c r="I108" s="745">
        <v>0</v>
      </c>
      <c r="J108" s="745">
        <v>0</v>
      </c>
      <c r="K108" s="745">
        <v>0</v>
      </c>
      <c r="L108" s="745">
        <v>0</v>
      </c>
      <c r="M108" s="745">
        <v>0</v>
      </c>
      <c r="N108" s="745">
        <v>174.28794468000001</v>
      </c>
      <c r="O108" s="746">
        <f t="shared" si="14"/>
        <v>348.57588936000002</v>
      </c>
      <c r="P108" s="626"/>
      <c r="Q108" s="626"/>
      <c r="R108" s="626"/>
      <c r="S108" s="626"/>
      <c r="T108" s="626"/>
      <c r="U108" s="626"/>
      <c r="V108" s="626"/>
      <c r="W108" s="626"/>
      <c r="X108" s="626"/>
      <c r="Y108" s="626"/>
      <c r="Z108" s="626"/>
      <c r="AA108" s="626"/>
      <c r="AB108" s="626"/>
      <c r="AC108" s="626"/>
      <c r="AD108" s="626"/>
    </row>
    <row r="109" spans="2:30" s="188" customFormat="1">
      <c r="B109" s="199" t="s">
        <v>835</v>
      </c>
      <c r="C109" s="745">
        <v>0</v>
      </c>
      <c r="D109" s="745">
        <v>0</v>
      </c>
      <c r="E109" s="745">
        <v>0</v>
      </c>
      <c r="F109" s="745">
        <v>0</v>
      </c>
      <c r="G109" s="745">
        <v>0</v>
      </c>
      <c r="H109" s="745">
        <v>177.59946388999998</v>
      </c>
      <c r="I109" s="745">
        <v>0</v>
      </c>
      <c r="J109" s="745">
        <v>0</v>
      </c>
      <c r="K109" s="745">
        <v>0</v>
      </c>
      <c r="L109" s="745">
        <v>0</v>
      </c>
      <c r="M109" s="745">
        <v>0</v>
      </c>
      <c r="N109" s="745">
        <v>177.59946388999998</v>
      </c>
      <c r="O109" s="746">
        <f t="shared" si="14"/>
        <v>355.19892777999996</v>
      </c>
      <c r="P109" s="626"/>
      <c r="Q109" s="626"/>
      <c r="R109" s="626"/>
      <c r="S109" s="626"/>
      <c r="T109" s="626"/>
      <c r="U109" s="626"/>
      <c r="V109" s="626"/>
      <c r="W109" s="626"/>
      <c r="X109" s="626"/>
      <c r="Y109" s="626"/>
      <c r="Z109" s="626"/>
      <c r="AA109" s="626"/>
      <c r="AB109" s="626"/>
      <c r="AC109" s="626"/>
      <c r="AD109" s="626"/>
    </row>
    <row r="110" spans="2:30" s="188" customFormat="1">
      <c r="B110" s="199" t="s">
        <v>836</v>
      </c>
      <c r="C110" s="745">
        <v>0</v>
      </c>
      <c r="D110" s="745">
        <v>0</v>
      </c>
      <c r="E110" s="745">
        <v>0</v>
      </c>
      <c r="F110" s="745">
        <v>0</v>
      </c>
      <c r="G110" s="745">
        <v>0</v>
      </c>
      <c r="H110" s="745">
        <v>184.68842028999998</v>
      </c>
      <c r="I110" s="745">
        <v>0</v>
      </c>
      <c r="J110" s="745">
        <v>0</v>
      </c>
      <c r="K110" s="745">
        <v>0</v>
      </c>
      <c r="L110" s="745">
        <v>0</v>
      </c>
      <c r="M110" s="745">
        <v>0</v>
      </c>
      <c r="N110" s="745">
        <v>184.68842028999998</v>
      </c>
      <c r="O110" s="746">
        <f t="shared" ref="O110:O136" si="29">+SUM(C110:N110)</f>
        <v>369.37684057999996</v>
      </c>
      <c r="P110" s="626"/>
      <c r="Q110" s="626"/>
      <c r="R110" s="626"/>
      <c r="S110" s="626"/>
      <c r="T110" s="626"/>
      <c r="U110" s="626"/>
      <c r="V110" s="626"/>
      <c r="W110" s="626"/>
      <c r="X110" s="626"/>
      <c r="Y110" s="626"/>
      <c r="Z110" s="626"/>
      <c r="AA110" s="626"/>
      <c r="AB110" s="626"/>
      <c r="AC110" s="626"/>
      <c r="AD110" s="626"/>
    </row>
    <row r="111" spans="2:30" s="188" customFormat="1">
      <c r="B111" s="199" t="s">
        <v>573</v>
      </c>
      <c r="C111" s="745">
        <v>0</v>
      </c>
      <c r="D111" s="745">
        <v>0</v>
      </c>
      <c r="E111" s="745">
        <v>0</v>
      </c>
      <c r="F111" s="745">
        <v>113.9192438</v>
      </c>
      <c r="G111" s="745">
        <v>0</v>
      </c>
      <c r="H111" s="745">
        <v>0</v>
      </c>
      <c r="I111" s="745">
        <v>0</v>
      </c>
      <c r="J111" s="745">
        <v>0</v>
      </c>
      <c r="K111" s="745">
        <v>0</v>
      </c>
      <c r="L111" s="745">
        <v>113.9192438</v>
      </c>
      <c r="M111" s="745">
        <v>0</v>
      </c>
      <c r="N111" s="745">
        <v>0</v>
      </c>
      <c r="O111" s="746">
        <f t="shared" si="29"/>
        <v>227.83848760000001</v>
      </c>
      <c r="P111" s="626"/>
      <c r="Q111" s="626"/>
      <c r="R111" s="626"/>
      <c r="S111" s="626"/>
      <c r="T111" s="626"/>
      <c r="U111" s="626"/>
      <c r="V111" s="626"/>
      <c r="W111" s="626"/>
      <c r="X111" s="626"/>
      <c r="Y111" s="626"/>
      <c r="Z111" s="626"/>
      <c r="AA111" s="626"/>
      <c r="AB111" s="626"/>
      <c r="AC111" s="626"/>
      <c r="AD111" s="626"/>
    </row>
    <row r="112" spans="2:30" s="188" customFormat="1">
      <c r="B112" s="199" t="s">
        <v>519</v>
      </c>
      <c r="C112" s="745">
        <v>0</v>
      </c>
      <c r="D112" s="745">
        <v>0</v>
      </c>
      <c r="E112" s="745">
        <v>0</v>
      </c>
      <c r="F112" s="745">
        <v>0</v>
      </c>
      <c r="G112" s="745">
        <v>325.83291732999999</v>
      </c>
      <c r="H112" s="745">
        <v>0</v>
      </c>
      <c r="I112" s="745">
        <v>0</v>
      </c>
      <c r="J112" s="745">
        <v>0</v>
      </c>
      <c r="K112" s="745">
        <v>0</v>
      </c>
      <c r="L112" s="745">
        <v>0</v>
      </c>
      <c r="M112" s="745">
        <v>325.83291732999999</v>
      </c>
      <c r="N112" s="745">
        <v>0</v>
      </c>
      <c r="O112" s="746">
        <f t="shared" si="29"/>
        <v>651.66583465999997</v>
      </c>
      <c r="P112" s="626"/>
      <c r="Q112" s="626"/>
      <c r="R112" s="626"/>
      <c r="S112" s="626"/>
      <c r="T112" s="626"/>
      <c r="U112" s="626"/>
      <c r="V112" s="626"/>
      <c r="W112" s="626"/>
      <c r="X112" s="626"/>
      <c r="Y112" s="626"/>
      <c r="Z112" s="626"/>
      <c r="AA112" s="626"/>
      <c r="AB112" s="626"/>
      <c r="AC112" s="626"/>
      <c r="AD112" s="626"/>
    </row>
    <row r="113" spans="2:30" s="188" customFormat="1">
      <c r="B113" s="199" t="s">
        <v>837</v>
      </c>
      <c r="C113" s="745">
        <v>0</v>
      </c>
      <c r="D113" s="745">
        <v>0</v>
      </c>
      <c r="E113" s="745">
        <v>0</v>
      </c>
      <c r="F113" s="745">
        <v>0</v>
      </c>
      <c r="G113" s="745">
        <v>151.84618559999998</v>
      </c>
      <c r="H113" s="745">
        <v>0</v>
      </c>
      <c r="I113" s="745">
        <v>0</v>
      </c>
      <c r="J113" s="745">
        <v>0</v>
      </c>
      <c r="K113" s="745">
        <v>0</v>
      </c>
      <c r="L113" s="745">
        <v>0</v>
      </c>
      <c r="M113" s="745">
        <v>151.84618559999998</v>
      </c>
      <c r="N113" s="745">
        <v>0</v>
      </c>
      <c r="O113" s="746">
        <f t="shared" si="29"/>
        <v>303.69237119999997</v>
      </c>
      <c r="P113" s="626"/>
      <c r="Q113" s="626"/>
      <c r="R113" s="626"/>
      <c r="S113" s="626"/>
      <c r="T113" s="626"/>
      <c r="U113" s="626"/>
      <c r="V113" s="626"/>
      <c r="W113" s="626"/>
      <c r="X113" s="626"/>
      <c r="Y113" s="626"/>
      <c r="Z113" s="626"/>
      <c r="AA113" s="626"/>
      <c r="AB113" s="626"/>
      <c r="AC113" s="626"/>
      <c r="AD113" s="626"/>
    </row>
    <row r="114" spans="2:30" s="188" customFormat="1">
      <c r="B114" s="199" t="s">
        <v>838</v>
      </c>
      <c r="C114" s="745">
        <v>0</v>
      </c>
      <c r="D114" s="745">
        <v>0</v>
      </c>
      <c r="E114" s="745">
        <v>85.49966714</v>
      </c>
      <c r="F114" s="745">
        <v>0</v>
      </c>
      <c r="G114" s="745">
        <v>0</v>
      </c>
      <c r="H114" s="745">
        <v>0</v>
      </c>
      <c r="I114" s="745">
        <v>0</v>
      </c>
      <c r="J114" s="745">
        <v>0</v>
      </c>
      <c r="K114" s="745">
        <v>85.49966714</v>
      </c>
      <c r="L114" s="745">
        <v>0</v>
      </c>
      <c r="M114" s="745">
        <v>0</v>
      </c>
      <c r="N114" s="745">
        <v>0</v>
      </c>
      <c r="O114" s="746">
        <f t="shared" si="29"/>
        <v>170.99933428</v>
      </c>
      <c r="P114" s="626"/>
      <c r="Q114" s="626"/>
      <c r="R114" s="626"/>
      <c r="S114" s="626"/>
      <c r="T114" s="626"/>
      <c r="U114" s="626"/>
      <c r="V114" s="626"/>
      <c r="W114" s="626"/>
      <c r="X114" s="626"/>
      <c r="Y114" s="626"/>
      <c r="Z114" s="626"/>
      <c r="AA114" s="626"/>
      <c r="AB114" s="626"/>
      <c r="AC114" s="626"/>
      <c r="AD114" s="626"/>
    </row>
    <row r="115" spans="2:30" s="188" customFormat="1">
      <c r="B115" s="199" t="s">
        <v>905</v>
      </c>
      <c r="C115" s="745">
        <v>0</v>
      </c>
      <c r="D115" s="745">
        <v>0</v>
      </c>
      <c r="E115" s="745">
        <v>0</v>
      </c>
      <c r="F115" s="745">
        <v>13.933708163756576</v>
      </c>
      <c r="G115" s="745">
        <v>0</v>
      </c>
      <c r="H115" s="745">
        <v>0</v>
      </c>
      <c r="I115" s="745">
        <v>0</v>
      </c>
      <c r="J115" s="745">
        <v>0</v>
      </c>
      <c r="K115" s="745">
        <v>0</v>
      </c>
      <c r="L115" s="745">
        <v>13.933708163756576</v>
      </c>
      <c r="M115" s="745">
        <v>0</v>
      </c>
      <c r="N115" s="745">
        <v>0</v>
      </c>
      <c r="O115" s="746">
        <f t="shared" si="29"/>
        <v>27.867416327513151</v>
      </c>
      <c r="P115" s="626"/>
      <c r="Q115" s="626"/>
      <c r="R115" s="626"/>
      <c r="S115" s="626"/>
      <c r="T115" s="626"/>
      <c r="U115" s="626"/>
      <c r="V115" s="626"/>
      <c r="W115" s="626"/>
      <c r="X115" s="626"/>
      <c r="Y115" s="626"/>
      <c r="Z115" s="626"/>
      <c r="AA115" s="626"/>
      <c r="AB115" s="626"/>
      <c r="AC115" s="626"/>
      <c r="AD115" s="626"/>
    </row>
    <row r="116" spans="2:30" s="188" customFormat="1">
      <c r="B116" s="199" t="s">
        <v>761</v>
      </c>
      <c r="C116" s="745">
        <v>12.909045567219694</v>
      </c>
      <c r="D116" s="745">
        <v>0</v>
      </c>
      <c r="E116" s="745">
        <v>0</v>
      </c>
      <c r="F116" s="745">
        <v>0</v>
      </c>
      <c r="G116" s="745">
        <v>0</v>
      </c>
      <c r="H116" s="745">
        <v>0</v>
      </c>
      <c r="I116" s="745">
        <v>12.909045567219694</v>
      </c>
      <c r="J116" s="745">
        <v>0</v>
      </c>
      <c r="K116" s="745">
        <v>0</v>
      </c>
      <c r="L116" s="745">
        <v>0</v>
      </c>
      <c r="M116" s="745">
        <v>0</v>
      </c>
      <c r="N116" s="745">
        <v>0</v>
      </c>
      <c r="O116" s="746">
        <f t="shared" si="29"/>
        <v>25.818091134439388</v>
      </c>
      <c r="P116" s="626"/>
      <c r="Q116" s="626"/>
      <c r="R116" s="626"/>
      <c r="S116" s="626"/>
      <c r="T116" s="626"/>
      <c r="U116" s="626"/>
      <c r="V116" s="626"/>
      <c r="W116" s="626"/>
      <c r="X116" s="626"/>
      <c r="Y116" s="626"/>
      <c r="Z116" s="626"/>
      <c r="AA116" s="626"/>
      <c r="AB116" s="626"/>
      <c r="AC116" s="626"/>
      <c r="AD116" s="626"/>
    </row>
    <row r="117" spans="2:30" s="188" customFormat="1">
      <c r="B117" s="199" t="s">
        <v>899</v>
      </c>
      <c r="C117" s="745">
        <v>0</v>
      </c>
      <c r="D117" s="745">
        <v>0</v>
      </c>
      <c r="E117" s="745">
        <v>0</v>
      </c>
      <c r="F117" s="745">
        <v>262.17656171720233</v>
      </c>
      <c r="G117" s="745">
        <v>0</v>
      </c>
      <c r="H117" s="745">
        <v>0</v>
      </c>
      <c r="I117" s="745">
        <v>0</v>
      </c>
      <c r="J117" s="745">
        <v>0</v>
      </c>
      <c r="K117" s="745">
        <v>0</v>
      </c>
      <c r="L117" s="745">
        <v>262.17656171720233</v>
      </c>
      <c r="M117" s="745">
        <v>0</v>
      </c>
      <c r="N117" s="745">
        <v>0</v>
      </c>
      <c r="O117" s="746">
        <f t="shared" si="29"/>
        <v>524.35312343440467</v>
      </c>
      <c r="P117" s="626"/>
      <c r="Q117" s="626"/>
      <c r="R117" s="626"/>
      <c r="S117" s="626"/>
      <c r="T117" s="626"/>
      <c r="U117" s="626"/>
      <c r="V117" s="626"/>
      <c r="W117" s="626"/>
      <c r="X117" s="626"/>
      <c r="Y117" s="626"/>
      <c r="Z117" s="626"/>
      <c r="AA117" s="626"/>
      <c r="AB117" s="626"/>
      <c r="AC117" s="626"/>
      <c r="AD117" s="626"/>
    </row>
    <row r="118" spans="2:30" s="188" customFormat="1">
      <c r="B118" s="199" t="s">
        <v>900</v>
      </c>
      <c r="C118" s="745">
        <v>0</v>
      </c>
      <c r="D118" s="745">
        <v>0</v>
      </c>
      <c r="E118" s="745">
        <v>0</v>
      </c>
      <c r="F118" s="745">
        <v>114.91109628900583</v>
      </c>
      <c r="G118" s="745">
        <v>0</v>
      </c>
      <c r="H118" s="745">
        <v>0</v>
      </c>
      <c r="I118" s="745">
        <v>0</v>
      </c>
      <c r="J118" s="745">
        <v>0</v>
      </c>
      <c r="K118" s="745">
        <v>0</v>
      </c>
      <c r="L118" s="745">
        <v>114.91109628900583</v>
      </c>
      <c r="M118" s="745">
        <v>0</v>
      </c>
      <c r="N118" s="745">
        <v>0</v>
      </c>
      <c r="O118" s="746">
        <f t="shared" si="29"/>
        <v>229.82219257801165</v>
      </c>
      <c r="P118" s="626"/>
      <c r="Q118" s="626"/>
      <c r="R118" s="626"/>
      <c r="S118" s="626"/>
      <c r="T118" s="626"/>
      <c r="U118" s="626"/>
      <c r="V118" s="626"/>
      <c r="W118" s="626"/>
      <c r="X118" s="626"/>
      <c r="Y118" s="626"/>
      <c r="Z118" s="626"/>
      <c r="AA118" s="626"/>
      <c r="AB118" s="626"/>
      <c r="AC118" s="626"/>
      <c r="AD118" s="626"/>
    </row>
    <row r="119" spans="2:30" s="188" customFormat="1">
      <c r="B119" s="199" t="s">
        <v>901</v>
      </c>
      <c r="C119" s="745">
        <v>0</v>
      </c>
      <c r="D119" s="745">
        <v>0</v>
      </c>
      <c r="E119" s="745">
        <v>0</v>
      </c>
      <c r="F119" s="745">
        <v>287.06262378077253</v>
      </c>
      <c r="G119" s="745">
        <v>0</v>
      </c>
      <c r="H119" s="745">
        <v>0</v>
      </c>
      <c r="I119" s="745">
        <v>0</v>
      </c>
      <c r="J119" s="745">
        <v>0</v>
      </c>
      <c r="K119" s="745">
        <v>0</v>
      </c>
      <c r="L119" s="745">
        <v>287.06262378077253</v>
      </c>
      <c r="M119" s="745">
        <v>0</v>
      </c>
      <c r="N119" s="745">
        <v>0</v>
      </c>
      <c r="O119" s="746">
        <f t="shared" si="29"/>
        <v>574.12524756154505</v>
      </c>
      <c r="P119" s="626"/>
      <c r="Q119" s="626"/>
      <c r="R119" s="626"/>
      <c r="S119" s="626"/>
      <c r="T119" s="626"/>
      <c r="U119" s="626"/>
      <c r="V119" s="626"/>
      <c r="W119" s="626"/>
      <c r="X119" s="626"/>
      <c r="Y119" s="626"/>
      <c r="Z119" s="626"/>
      <c r="AA119" s="626"/>
      <c r="AB119" s="626"/>
      <c r="AC119" s="626"/>
      <c r="AD119" s="626"/>
    </row>
    <row r="120" spans="2:30" s="188" customFormat="1">
      <c r="B120" s="199" t="s">
        <v>758</v>
      </c>
      <c r="C120" s="745">
        <v>0</v>
      </c>
      <c r="D120" s="745">
        <v>0</v>
      </c>
      <c r="E120" s="745">
        <v>167.19031932467732</v>
      </c>
      <c r="F120" s="745">
        <v>0</v>
      </c>
      <c r="G120" s="745">
        <v>0</v>
      </c>
      <c r="H120" s="745">
        <v>0</v>
      </c>
      <c r="I120" s="745">
        <v>0</v>
      </c>
      <c r="J120" s="745">
        <v>0</v>
      </c>
      <c r="K120" s="745">
        <v>167.19031932467732</v>
      </c>
      <c r="L120" s="745">
        <v>0</v>
      </c>
      <c r="M120" s="745">
        <v>0</v>
      </c>
      <c r="N120" s="745">
        <v>0</v>
      </c>
      <c r="O120" s="746">
        <f t="shared" si="29"/>
        <v>334.38063864935464</v>
      </c>
      <c r="P120" s="626"/>
      <c r="Q120" s="626"/>
      <c r="R120" s="626"/>
      <c r="S120" s="626"/>
      <c r="T120" s="626"/>
      <c r="U120" s="626"/>
      <c r="V120" s="626"/>
      <c r="W120" s="626"/>
      <c r="X120" s="626"/>
      <c r="Y120" s="626"/>
      <c r="Z120" s="626"/>
      <c r="AA120" s="626"/>
      <c r="AB120" s="626"/>
      <c r="AC120" s="626"/>
      <c r="AD120" s="626"/>
    </row>
    <row r="121" spans="2:30" s="188" customFormat="1">
      <c r="B121" s="199" t="s">
        <v>759</v>
      </c>
      <c r="C121" s="745">
        <v>0</v>
      </c>
      <c r="D121" s="745">
        <v>0</v>
      </c>
      <c r="E121" s="745">
        <v>109.16091642376752</v>
      </c>
      <c r="F121" s="745">
        <v>0</v>
      </c>
      <c r="G121" s="745">
        <v>0</v>
      </c>
      <c r="H121" s="745">
        <v>0</v>
      </c>
      <c r="I121" s="745">
        <v>0</v>
      </c>
      <c r="J121" s="745">
        <v>0</v>
      </c>
      <c r="K121" s="745">
        <v>0</v>
      </c>
      <c r="L121" s="745">
        <v>0</v>
      </c>
      <c r="M121" s="745">
        <v>0</v>
      </c>
      <c r="N121" s="745">
        <v>0</v>
      </c>
      <c r="O121" s="746">
        <f t="shared" si="29"/>
        <v>109.16091642376752</v>
      </c>
      <c r="P121" s="626"/>
      <c r="Q121" s="626"/>
      <c r="R121" s="626"/>
      <c r="S121" s="626"/>
      <c r="T121" s="626"/>
      <c r="U121" s="626"/>
      <c r="V121" s="626"/>
      <c r="W121" s="626"/>
      <c r="X121" s="626"/>
      <c r="Y121" s="626"/>
      <c r="Z121" s="626"/>
      <c r="AA121" s="626"/>
      <c r="AB121" s="626"/>
      <c r="AC121" s="626"/>
      <c r="AD121" s="626"/>
    </row>
    <row r="122" spans="2:30" s="188" customFormat="1">
      <c r="B122" s="199" t="s">
        <v>117</v>
      </c>
      <c r="C122" s="745">
        <v>16.635987419999999</v>
      </c>
      <c r="D122" s="745">
        <v>14.01988422</v>
      </c>
      <c r="E122" s="745">
        <v>2.4659467899999998</v>
      </c>
      <c r="F122" s="745">
        <v>5.8192920399999997</v>
      </c>
      <c r="G122" s="745">
        <v>0</v>
      </c>
      <c r="H122" s="745">
        <v>12.164476500000001</v>
      </c>
      <c r="I122" s="745">
        <v>16.364748499999997</v>
      </c>
      <c r="J122" s="745">
        <v>13.79129915</v>
      </c>
      <c r="K122" s="745">
        <v>2.5068188399999998</v>
      </c>
      <c r="L122" s="745">
        <v>5.8512661700000006</v>
      </c>
      <c r="M122" s="745">
        <v>0</v>
      </c>
      <c r="N122" s="745">
        <v>12.23131429</v>
      </c>
      <c r="O122" s="746">
        <f t="shared" si="29"/>
        <v>101.85103391999999</v>
      </c>
      <c r="P122" s="626"/>
      <c r="Q122" s="626"/>
      <c r="R122" s="626"/>
      <c r="S122" s="626"/>
      <c r="T122" s="626"/>
      <c r="U122" s="626"/>
      <c r="V122" s="626"/>
      <c r="W122" s="626"/>
      <c r="X122" s="626"/>
      <c r="Y122" s="626"/>
      <c r="Z122" s="626"/>
      <c r="AA122" s="626"/>
      <c r="AB122" s="626"/>
      <c r="AC122" s="626"/>
      <c r="AD122" s="626"/>
    </row>
    <row r="123" spans="2:30" s="188" customFormat="1">
      <c r="B123" s="199" t="s">
        <v>303</v>
      </c>
      <c r="C123" s="745">
        <f>+C124+C125</f>
        <v>0</v>
      </c>
      <c r="D123" s="745">
        <f t="shared" ref="D123:N123" si="30">+D124+D125</f>
        <v>7.8149363515917782</v>
      </c>
      <c r="E123" s="745">
        <f t="shared" si="30"/>
        <v>0</v>
      </c>
      <c r="F123" s="745">
        <f t="shared" si="30"/>
        <v>0</v>
      </c>
      <c r="G123" s="745">
        <f t="shared" si="30"/>
        <v>0</v>
      </c>
      <c r="H123" s="745">
        <f t="shared" si="30"/>
        <v>0</v>
      </c>
      <c r="I123" s="745">
        <f t="shared" si="30"/>
        <v>0</v>
      </c>
      <c r="J123" s="745">
        <f t="shared" si="30"/>
        <v>31.103708470555578</v>
      </c>
      <c r="K123" s="745">
        <f t="shared" si="30"/>
        <v>0</v>
      </c>
      <c r="L123" s="745">
        <f t="shared" si="30"/>
        <v>48.264375212931064</v>
      </c>
      <c r="M123" s="745">
        <f t="shared" si="30"/>
        <v>0</v>
      </c>
      <c r="N123" s="745">
        <f t="shared" si="30"/>
        <v>0</v>
      </c>
      <c r="O123" s="745">
        <f t="shared" si="29"/>
        <v>87.183020035078414</v>
      </c>
      <c r="P123" s="626"/>
      <c r="Q123" s="626"/>
      <c r="R123" s="626"/>
      <c r="S123" s="626"/>
      <c r="T123" s="626"/>
      <c r="U123" s="626"/>
      <c r="V123" s="626"/>
      <c r="W123" s="626"/>
      <c r="X123" s="626"/>
      <c r="Y123" s="626"/>
      <c r="Z123" s="626"/>
      <c r="AA123" s="626"/>
      <c r="AB123" s="626"/>
      <c r="AC123" s="626"/>
      <c r="AD123" s="626"/>
    </row>
    <row r="124" spans="2:30" s="188" customFormat="1">
      <c r="B124" s="307" t="s">
        <v>107</v>
      </c>
      <c r="C124" s="504">
        <v>0</v>
      </c>
      <c r="D124" s="504">
        <v>7.8149363515917782</v>
      </c>
      <c r="E124" s="504">
        <v>0</v>
      </c>
      <c r="F124" s="504">
        <v>0</v>
      </c>
      <c r="G124" s="504">
        <v>0</v>
      </c>
      <c r="H124" s="504">
        <v>0</v>
      </c>
      <c r="I124" s="504">
        <v>0</v>
      </c>
      <c r="J124" s="504">
        <v>31.103708470555578</v>
      </c>
      <c r="K124" s="504">
        <v>0</v>
      </c>
      <c r="L124" s="504">
        <v>48.264375212931064</v>
      </c>
      <c r="M124" s="504">
        <v>0</v>
      </c>
      <c r="N124" s="504">
        <v>0</v>
      </c>
      <c r="O124" s="504">
        <f t="shared" si="29"/>
        <v>87.183020035078414</v>
      </c>
      <c r="P124" s="626"/>
      <c r="Q124" s="626"/>
      <c r="R124" s="626"/>
      <c r="S124" s="626"/>
      <c r="T124" s="626"/>
      <c r="U124" s="626"/>
      <c r="V124" s="626"/>
      <c r="W124" s="626"/>
      <c r="X124" s="626"/>
      <c r="Y124" s="626"/>
      <c r="Z124" s="626"/>
      <c r="AA124" s="626"/>
      <c r="AB124" s="626"/>
      <c r="AC124" s="626"/>
      <c r="AD124" s="626"/>
    </row>
    <row r="125" spans="2:30" s="188" customFormat="1">
      <c r="B125" s="308" t="s">
        <v>105</v>
      </c>
      <c r="C125" s="516">
        <v>0</v>
      </c>
      <c r="D125" s="516">
        <v>0</v>
      </c>
      <c r="E125" s="516">
        <v>0</v>
      </c>
      <c r="F125" s="516">
        <v>0</v>
      </c>
      <c r="G125" s="516">
        <v>0</v>
      </c>
      <c r="H125" s="516">
        <v>0</v>
      </c>
      <c r="I125" s="516">
        <v>0</v>
      </c>
      <c r="J125" s="516">
        <v>0</v>
      </c>
      <c r="K125" s="516">
        <v>0</v>
      </c>
      <c r="L125" s="516">
        <v>0</v>
      </c>
      <c r="M125" s="516">
        <v>0</v>
      </c>
      <c r="N125" s="516">
        <v>0</v>
      </c>
      <c r="O125" s="516">
        <f t="shared" si="29"/>
        <v>0</v>
      </c>
      <c r="P125" s="626"/>
      <c r="Q125" s="626"/>
      <c r="R125" s="626"/>
      <c r="S125" s="626"/>
      <c r="T125" s="626"/>
      <c r="U125" s="626"/>
      <c r="V125" s="626"/>
      <c r="W125" s="626"/>
      <c r="X125" s="626"/>
      <c r="Y125" s="626"/>
      <c r="Z125" s="626"/>
      <c r="AA125" s="626"/>
      <c r="AB125" s="626"/>
      <c r="AC125" s="626"/>
      <c r="AD125" s="626"/>
    </row>
    <row r="126" spans="2:30" s="188" customFormat="1">
      <c r="B126" s="666" t="s">
        <v>466</v>
      </c>
      <c r="C126" s="670">
        <f>+C127+C134</f>
        <v>14.932669177951418</v>
      </c>
      <c r="D126" s="670">
        <f t="shared" ref="D126:N126" si="31">+D127+D134</f>
        <v>0.71520728844283887</v>
      </c>
      <c r="E126" s="670">
        <f t="shared" si="31"/>
        <v>0.73173492418980635</v>
      </c>
      <c r="F126" s="670">
        <f t="shared" si="31"/>
        <v>14.594995569459703</v>
      </c>
      <c r="G126" s="670">
        <f t="shared" si="31"/>
        <v>0.68640019136972574</v>
      </c>
      <c r="H126" s="670">
        <f t="shared" si="31"/>
        <v>0.67679782280267775</v>
      </c>
      <c r="I126" s="670">
        <f t="shared" si="31"/>
        <v>14.720621728095891</v>
      </c>
      <c r="J126" s="670">
        <f t="shared" si="31"/>
        <v>0.65759308998259713</v>
      </c>
      <c r="K126" s="670">
        <f t="shared" si="31"/>
        <v>0.67412072572956461</v>
      </c>
      <c r="L126" s="670">
        <f t="shared" si="31"/>
        <v>14.846247882418064</v>
      </c>
      <c r="M126" s="670">
        <f t="shared" si="31"/>
        <v>0.62878599290948423</v>
      </c>
      <c r="N126" s="670">
        <f t="shared" si="31"/>
        <v>0.61918362434243623</v>
      </c>
      <c r="O126" s="670">
        <f t="shared" si="29"/>
        <v>64.484358017694206</v>
      </c>
      <c r="P126" s="626"/>
      <c r="Q126" s="626"/>
      <c r="R126" s="626"/>
      <c r="S126" s="626"/>
      <c r="T126" s="626"/>
      <c r="U126" s="626"/>
      <c r="V126" s="626"/>
      <c r="W126" s="626"/>
      <c r="X126" s="626"/>
      <c r="Y126" s="626"/>
      <c r="Z126" s="626"/>
      <c r="AA126" s="626"/>
      <c r="AB126" s="626"/>
      <c r="AC126" s="626"/>
      <c r="AD126" s="626"/>
    </row>
    <row r="127" spans="2:30" s="188" customFormat="1">
      <c r="B127" s="754" t="s">
        <v>107</v>
      </c>
      <c r="C127" s="504">
        <f>+C128+C131</f>
        <v>14.932669177951418</v>
      </c>
      <c r="D127" s="504">
        <f t="shared" ref="D127:N127" si="32">+D128+D131</f>
        <v>0.71520728844283887</v>
      </c>
      <c r="E127" s="504">
        <f t="shared" si="32"/>
        <v>0.70560492418980636</v>
      </c>
      <c r="F127" s="504">
        <f t="shared" si="32"/>
        <v>14.594995569459703</v>
      </c>
      <c r="G127" s="504">
        <f t="shared" si="32"/>
        <v>0.68640019136972574</v>
      </c>
      <c r="H127" s="504">
        <f t="shared" si="32"/>
        <v>0.67679782280267775</v>
      </c>
      <c r="I127" s="504">
        <f t="shared" si="32"/>
        <v>14.720621728095891</v>
      </c>
      <c r="J127" s="504">
        <f t="shared" si="32"/>
        <v>0.65759308998259713</v>
      </c>
      <c r="K127" s="504">
        <f t="shared" si="32"/>
        <v>0.64799072572956462</v>
      </c>
      <c r="L127" s="504">
        <f t="shared" si="32"/>
        <v>14.846247882418064</v>
      </c>
      <c r="M127" s="504">
        <f t="shared" si="32"/>
        <v>0.62878599290948423</v>
      </c>
      <c r="N127" s="504">
        <f t="shared" si="32"/>
        <v>0.61918362434243623</v>
      </c>
      <c r="O127" s="504">
        <f t="shared" si="29"/>
        <v>64.432098017694202</v>
      </c>
      <c r="P127" s="626"/>
      <c r="Q127" s="626"/>
      <c r="R127" s="626"/>
      <c r="S127" s="626"/>
      <c r="T127" s="626"/>
      <c r="U127" s="626"/>
      <c r="V127" s="626"/>
      <c r="W127" s="626"/>
      <c r="X127" s="626"/>
      <c r="Y127" s="626"/>
      <c r="Z127" s="626"/>
      <c r="AA127" s="626"/>
      <c r="AB127" s="626"/>
      <c r="AC127" s="626"/>
      <c r="AD127" s="626"/>
    </row>
    <row r="128" spans="2:30" s="188" customFormat="1">
      <c r="B128" s="773" t="s">
        <v>120</v>
      </c>
      <c r="C128" s="668">
        <f>+C129+C130</f>
        <v>0.72480965269587139</v>
      </c>
      <c r="D128" s="668">
        <f t="shared" ref="D128:N128" si="33">+D129+D130</f>
        <v>0.71520728844283887</v>
      </c>
      <c r="E128" s="668">
        <f t="shared" si="33"/>
        <v>0.70560492418980636</v>
      </c>
      <c r="F128" s="668">
        <f t="shared" si="33"/>
        <v>0.69600255562275837</v>
      </c>
      <c r="G128" s="668">
        <f t="shared" si="33"/>
        <v>0.68640019136972574</v>
      </c>
      <c r="H128" s="668">
        <f t="shared" si="33"/>
        <v>0.67679782280267775</v>
      </c>
      <c r="I128" s="668">
        <f t="shared" si="33"/>
        <v>0.66719545854964513</v>
      </c>
      <c r="J128" s="668">
        <f t="shared" si="33"/>
        <v>0.65759308998259713</v>
      </c>
      <c r="K128" s="668">
        <f t="shared" si="33"/>
        <v>0.64799072572956462</v>
      </c>
      <c r="L128" s="668">
        <f t="shared" si="33"/>
        <v>0.63838835716251663</v>
      </c>
      <c r="M128" s="668">
        <f t="shared" si="33"/>
        <v>0.62878599290948423</v>
      </c>
      <c r="N128" s="668">
        <f t="shared" si="33"/>
        <v>0.61918362434243623</v>
      </c>
      <c r="O128" s="668">
        <f t="shared" si="29"/>
        <v>8.0639596837999221</v>
      </c>
      <c r="P128" s="626"/>
      <c r="Q128" s="626"/>
      <c r="R128" s="626"/>
      <c r="S128" s="626"/>
      <c r="T128" s="626"/>
      <c r="U128" s="626"/>
      <c r="V128" s="626"/>
      <c r="W128" s="626"/>
      <c r="X128" s="626"/>
      <c r="Y128" s="626"/>
      <c r="Z128" s="626"/>
      <c r="AA128" s="626"/>
      <c r="AB128" s="626"/>
      <c r="AC128" s="626"/>
      <c r="AD128" s="626"/>
    </row>
    <row r="129" spans="2:30" s="188" customFormat="1">
      <c r="B129" s="74" t="s">
        <v>207</v>
      </c>
      <c r="C129" s="376">
        <v>0.72480965269587139</v>
      </c>
      <c r="D129" s="376">
        <v>0.71520728844283887</v>
      </c>
      <c r="E129" s="376">
        <v>0.70560492418980636</v>
      </c>
      <c r="F129" s="376">
        <v>0.69600255562275837</v>
      </c>
      <c r="G129" s="376">
        <v>0.68640019136972574</v>
      </c>
      <c r="H129" s="376">
        <v>0.67679782280267775</v>
      </c>
      <c r="I129" s="376">
        <v>0.66719545854964513</v>
      </c>
      <c r="J129" s="376">
        <v>0.65759308998259713</v>
      </c>
      <c r="K129" s="376">
        <v>0.64799072572956462</v>
      </c>
      <c r="L129" s="376">
        <v>0.63838835716251663</v>
      </c>
      <c r="M129" s="376">
        <v>0.62878599290948423</v>
      </c>
      <c r="N129" s="376">
        <v>0.61918362434243623</v>
      </c>
      <c r="O129" s="376">
        <f t="shared" si="29"/>
        <v>8.0639596837999221</v>
      </c>
      <c r="P129" s="626"/>
      <c r="Q129" s="626"/>
      <c r="R129" s="626"/>
      <c r="S129" s="626"/>
      <c r="T129" s="626"/>
      <c r="U129" s="626"/>
      <c r="V129" s="626"/>
      <c r="W129" s="626"/>
      <c r="X129" s="626"/>
      <c r="Y129" s="626"/>
      <c r="Z129" s="626"/>
      <c r="AA129" s="626"/>
      <c r="AB129" s="626"/>
      <c r="AC129" s="626"/>
      <c r="AD129" s="626"/>
    </row>
    <row r="130" spans="2:30" s="188" customFormat="1">
      <c r="B130" s="74" t="s">
        <v>124</v>
      </c>
      <c r="C130" s="376">
        <v>0</v>
      </c>
      <c r="D130" s="376">
        <v>0</v>
      </c>
      <c r="E130" s="376">
        <v>0</v>
      </c>
      <c r="F130" s="376">
        <v>0</v>
      </c>
      <c r="G130" s="376">
        <v>0</v>
      </c>
      <c r="H130" s="376">
        <v>0</v>
      </c>
      <c r="I130" s="376">
        <v>0</v>
      </c>
      <c r="J130" s="376">
        <v>0</v>
      </c>
      <c r="K130" s="376">
        <v>0</v>
      </c>
      <c r="L130" s="376">
        <v>0</v>
      </c>
      <c r="M130" s="376">
        <v>0</v>
      </c>
      <c r="N130" s="376">
        <v>0</v>
      </c>
      <c r="O130" s="376">
        <f t="shared" si="29"/>
        <v>0</v>
      </c>
      <c r="P130" s="626"/>
      <c r="Q130" s="626"/>
      <c r="R130" s="626"/>
      <c r="S130" s="626"/>
      <c r="T130" s="626"/>
      <c r="U130" s="626"/>
      <c r="V130" s="626"/>
      <c r="W130" s="626"/>
      <c r="X130" s="626"/>
      <c r="Y130" s="626"/>
      <c r="Z130" s="626"/>
      <c r="AA130" s="626"/>
      <c r="AB130" s="626"/>
      <c r="AC130" s="626"/>
      <c r="AD130" s="626"/>
    </row>
    <row r="131" spans="2:30" s="188" customFormat="1">
      <c r="B131" s="773" t="s">
        <v>125</v>
      </c>
      <c r="C131" s="668">
        <f>+C132+C133</f>
        <v>14.207859525255547</v>
      </c>
      <c r="D131" s="668">
        <f t="shared" ref="D131:N131" si="34">+D132+D133</f>
        <v>0</v>
      </c>
      <c r="E131" s="668">
        <f t="shared" si="34"/>
        <v>0</v>
      </c>
      <c r="F131" s="668">
        <f t="shared" si="34"/>
        <v>13.898993013836945</v>
      </c>
      <c r="G131" s="668">
        <f t="shared" si="34"/>
        <v>0</v>
      </c>
      <c r="H131" s="668">
        <f t="shared" si="34"/>
        <v>0</v>
      </c>
      <c r="I131" s="668">
        <f t="shared" si="34"/>
        <v>14.053426269546245</v>
      </c>
      <c r="J131" s="668">
        <f t="shared" si="34"/>
        <v>0</v>
      </c>
      <c r="K131" s="668">
        <f t="shared" si="34"/>
        <v>0</v>
      </c>
      <c r="L131" s="668">
        <f t="shared" si="34"/>
        <v>14.207859525255547</v>
      </c>
      <c r="M131" s="668">
        <f t="shared" si="34"/>
        <v>0</v>
      </c>
      <c r="N131" s="668">
        <f t="shared" si="34"/>
        <v>0</v>
      </c>
      <c r="O131" s="668">
        <f t="shared" si="29"/>
        <v>56.368138333894279</v>
      </c>
      <c r="P131" s="626"/>
      <c r="Q131" s="626"/>
      <c r="R131" s="626"/>
      <c r="S131" s="626"/>
      <c r="T131" s="626"/>
      <c r="U131" s="626"/>
      <c r="V131" s="626"/>
      <c r="W131" s="626"/>
      <c r="X131" s="626"/>
      <c r="Y131" s="626"/>
      <c r="Z131" s="626"/>
      <c r="AA131" s="626"/>
      <c r="AB131" s="626"/>
      <c r="AC131" s="626"/>
      <c r="AD131" s="626"/>
    </row>
    <row r="132" spans="2:30" s="188" customFormat="1">
      <c r="B132" s="774" t="s">
        <v>207</v>
      </c>
      <c r="C132" s="376">
        <v>14.207859525255547</v>
      </c>
      <c r="D132" s="376">
        <v>0</v>
      </c>
      <c r="E132" s="376">
        <v>0</v>
      </c>
      <c r="F132" s="376">
        <v>13.898993013836945</v>
      </c>
      <c r="G132" s="376">
        <v>0</v>
      </c>
      <c r="H132" s="376">
        <v>0</v>
      </c>
      <c r="I132" s="376">
        <v>14.053426269546245</v>
      </c>
      <c r="J132" s="376">
        <v>0</v>
      </c>
      <c r="K132" s="376">
        <v>0</v>
      </c>
      <c r="L132" s="376">
        <v>14.207859525255547</v>
      </c>
      <c r="M132" s="376">
        <v>0</v>
      </c>
      <c r="N132" s="376">
        <v>0</v>
      </c>
      <c r="O132" s="376">
        <f t="shared" si="29"/>
        <v>56.368138333894279</v>
      </c>
      <c r="P132" s="626"/>
      <c r="Q132" s="626"/>
      <c r="R132" s="626"/>
      <c r="S132" s="626"/>
      <c r="T132" s="626"/>
      <c r="U132" s="626"/>
      <c r="V132" s="626"/>
      <c r="W132" s="626"/>
      <c r="X132" s="626"/>
      <c r="Y132" s="626"/>
      <c r="Z132" s="626"/>
      <c r="AA132" s="626"/>
      <c r="AB132" s="626"/>
      <c r="AC132" s="626"/>
      <c r="AD132" s="626"/>
    </row>
    <row r="133" spans="2:30" s="188" customFormat="1">
      <c r="B133" s="74" t="s">
        <v>124</v>
      </c>
      <c r="C133" s="376">
        <v>0</v>
      </c>
      <c r="D133" s="376">
        <v>0</v>
      </c>
      <c r="E133" s="376">
        <v>0</v>
      </c>
      <c r="F133" s="376">
        <v>0</v>
      </c>
      <c r="G133" s="376">
        <v>0</v>
      </c>
      <c r="H133" s="376">
        <v>0</v>
      </c>
      <c r="I133" s="376">
        <v>0</v>
      </c>
      <c r="J133" s="376">
        <v>0</v>
      </c>
      <c r="K133" s="376">
        <v>0</v>
      </c>
      <c r="L133" s="376">
        <v>0</v>
      </c>
      <c r="M133" s="376">
        <v>0</v>
      </c>
      <c r="N133" s="376">
        <v>0</v>
      </c>
      <c r="O133" s="376">
        <f t="shared" si="29"/>
        <v>0</v>
      </c>
      <c r="P133" s="626"/>
      <c r="Q133" s="626"/>
      <c r="R133" s="626"/>
      <c r="S133" s="626"/>
      <c r="T133" s="626"/>
      <c r="U133" s="626"/>
      <c r="V133" s="626"/>
      <c r="W133" s="626"/>
      <c r="X133" s="626"/>
      <c r="Y133" s="626"/>
      <c r="Z133" s="626"/>
      <c r="AA133" s="626"/>
      <c r="AB133" s="626"/>
      <c r="AC133" s="626"/>
      <c r="AD133" s="626"/>
    </row>
    <row r="134" spans="2:30" s="188" customFormat="1">
      <c r="B134" s="773" t="s">
        <v>105</v>
      </c>
      <c r="C134" s="668">
        <f>+C135+C136</f>
        <v>0</v>
      </c>
      <c r="D134" s="668">
        <f t="shared" ref="D134:N134" si="35">+D135+D136</f>
        <v>0</v>
      </c>
      <c r="E134" s="668">
        <f t="shared" si="35"/>
        <v>2.613E-2</v>
      </c>
      <c r="F134" s="668">
        <f t="shared" si="35"/>
        <v>0</v>
      </c>
      <c r="G134" s="668">
        <f t="shared" si="35"/>
        <v>0</v>
      </c>
      <c r="H134" s="668">
        <f t="shared" si="35"/>
        <v>0</v>
      </c>
      <c r="I134" s="668">
        <f t="shared" si="35"/>
        <v>0</v>
      </c>
      <c r="J134" s="668">
        <f t="shared" si="35"/>
        <v>0</v>
      </c>
      <c r="K134" s="668">
        <f t="shared" si="35"/>
        <v>2.613E-2</v>
      </c>
      <c r="L134" s="668">
        <f t="shared" si="35"/>
        <v>0</v>
      </c>
      <c r="M134" s="668">
        <f t="shared" si="35"/>
        <v>0</v>
      </c>
      <c r="N134" s="668">
        <f t="shared" si="35"/>
        <v>0</v>
      </c>
      <c r="O134" s="668">
        <f t="shared" si="29"/>
        <v>5.2260000000000001E-2</v>
      </c>
      <c r="P134" s="626"/>
      <c r="Q134" s="626"/>
      <c r="R134" s="626"/>
      <c r="S134" s="626"/>
      <c r="T134" s="626"/>
      <c r="U134" s="626"/>
      <c r="V134" s="626"/>
      <c r="W134" s="626"/>
      <c r="X134" s="626"/>
      <c r="Y134" s="626"/>
      <c r="Z134" s="626"/>
      <c r="AA134" s="626"/>
      <c r="AB134" s="626"/>
      <c r="AC134" s="626"/>
      <c r="AD134" s="626"/>
    </row>
    <row r="135" spans="2:30" s="188" customFormat="1">
      <c r="B135" s="774" t="s">
        <v>207</v>
      </c>
      <c r="C135" s="376">
        <v>0</v>
      </c>
      <c r="D135" s="376">
        <v>0</v>
      </c>
      <c r="E135" s="376">
        <v>0</v>
      </c>
      <c r="F135" s="376">
        <v>0</v>
      </c>
      <c r="G135" s="376">
        <v>0</v>
      </c>
      <c r="H135" s="376">
        <v>0</v>
      </c>
      <c r="I135" s="376">
        <v>0</v>
      </c>
      <c r="J135" s="376">
        <v>0</v>
      </c>
      <c r="K135" s="376">
        <v>0</v>
      </c>
      <c r="L135" s="376">
        <v>0</v>
      </c>
      <c r="M135" s="376">
        <v>0</v>
      </c>
      <c r="N135" s="376">
        <v>0</v>
      </c>
      <c r="O135" s="376">
        <f t="shared" si="29"/>
        <v>0</v>
      </c>
      <c r="P135" s="626"/>
      <c r="Q135" s="626"/>
      <c r="R135" s="626"/>
      <c r="S135" s="626"/>
      <c r="T135" s="626"/>
      <c r="U135" s="626"/>
      <c r="V135" s="626"/>
      <c r="W135" s="626"/>
      <c r="X135" s="626"/>
      <c r="Y135" s="626"/>
      <c r="Z135" s="626"/>
      <c r="AA135" s="626"/>
      <c r="AB135" s="626"/>
      <c r="AC135" s="626"/>
      <c r="AD135" s="626"/>
    </row>
    <row r="136" spans="2:30" s="188" customFormat="1">
      <c r="B136" s="1233" t="s">
        <v>124</v>
      </c>
      <c r="C136" s="1227">
        <v>0</v>
      </c>
      <c r="D136" s="1227">
        <v>0</v>
      </c>
      <c r="E136" s="1227">
        <v>2.613E-2</v>
      </c>
      <c r="F136" s="1227">
        <v>0</v>
      </c>
      <c r="G136" s="1227">
        <v>0</v>
      </c>
      <c r="H136" s="1227">
        <v>0</v>
      </c>
      <c r="I136" s="1227">
        <v>0</v>
      </c>
      <c r="J136" s="1227">
        <v>0</v>
      </c>
      <c r="K136" s="1227">
        <v>2.613E-2</v>
      </c>
      <c r="L136" s="1227">
        <v>0</v>
      </c>
      <c r="M136" s="1227">
        <v>0</v>
      </c>
      <c r="N136" s="1227">
        <v>0</v>
      </c>
      <c r="O136" s="1227">
        <f t="shared" si="29"/>
        <v>5.2260000000000001E-2</v>
      </c>
      <c r="P136" s="626"/>
      <c r="Q136" s="626"/>
      <c r="R136" s="626"/>
      <c r="S136" s="626"/>
      <c r="T136" s="626"/>
      <c r="U136" s="626"/>
      <c r="V136" s="626"/>
      <c r="W136" s="626"/>
      <c r="X136" s="626"/>
      <c r="Y136" s="626"/>
      <c r="Z136" s="626"/>
      <c r="AA136" s="626"/>
      <c r="AB136" s="626"/>
      <c r="AC136" s="626"/>
      <c r="AD136" s="626"/>
    </row>
    <row r="137" spans="2:30" s="188" customFormat="1">
      <c r="B137" s="74"/>
      <c r="C137" s="376"/>
      <c r="D137" s="376"/>
      <c r="E137" s="376"/>
      <c r="F137" s="376"/>
      <c r="G137" s="376"/>
      <c r="H137" s="376"/>
      <c r="I137" s="376"/>
      <c r="J137" s="376"/>
      <c r="K137" s="376"/>
      <c r="L137" s="376"/>
      <c r="M137" s="376"/>
      <c r="N137" s="376"/>
      <c r="O137" s="165"/>
      <c r="P137" s="626"/>
      <c r="Q137" s="626"/>
      <c r="R137" s="626"/>
      <c r="S137" s="626"/>
      <c r="T137" s="626"/>
      <c r="U137" s="626"/>
      <c r="V137" s="626"/>
      <c r="W137" s="626"/>
      <c r="X137" s="626"/>
      <c r="Y137" s="626"/>
      <c r="Z137" s="626"/>
      <c r="AA137" s="626"/>
      <c r="AB137" s="626"/>
      <c r="AC137" s="626"/>
      <c r="AD137" s="626"/>
    </row>
    <row r="138" spans="2:30" s="188" customFormat="1">
      <c r="B138" s="150"/>
      <c r="C138" s="156"/>
      <c r="D138" s="156"/>
      <c r="E138" s="156"/>
      <c r="F138" s="156"/>
      <c r="G138" s="156"/>
      <c r="H138" s="156"/>
      <c r="I138" s="156"/>
      <c r="J138" s="156"/>
      <c r="K138" s="156"/>
      <c r="L138" s="156"/>
      <c r="M138" s="156"/>
      <c r="N138" s="156"/>
      <c r="O138" s="156"/>
      <c r="P138" s="626"/>
      <c r="Q138" s="626"/>
      <c r="R138" s="626"/>
      <c r="S138" s="626"/>
      <c r="T138" s="626"/>
      <c r="U138" s="626"/>
      <c r="V138" s="626"/>
      <c r="W138" s="626"/>
      <c r="X138" s="626"/>
      <c r="Y138" s="626"/>
      <c r="Z138" s="626"/>
      <c r="AA138" s="626"/>
      <c r="AB138" s="626"/>
      <c r="AC138" s="626"/>
      <c r="AD138" s="626"/>
    </row>
    <row r="139" spans="2:30" s="188" customFormat="1">
      <c r="B139" s="171" t="s">
        <v>151</v>
      </c>
      <c r="C139" s="172">
        <v>33.286780464211418</v>
      </c>
      <c r="D139" s="172">
        <v>94.117515097112602</v>
      </c>
      <c r="E139" s="172">
        <v>681.53857935781366</v>
      </c>
      <c r="F139" s="172">
        <v>697.32961315558759</v>
      </c>
      <c r="G139" s="172">
        <v>77.010797637945274</v>
      </c>
      <c r="H139" s="172">
        <v>630.41855127728104</v>
      </c>
      <c r="I139" s="172">
        <v>31.395338025530805</v>
      </c>
      <c r="J139" s="172">
        <v>105.16251834597523</v>
      </c>
      <c r="K139" s="172">
        <v>527.96647835049419</v>
      </c>
      <c r="L139" s="172">
        <v>744.95989177678291</v>
      </c>
      <c r="M139" s="172">
        <v>5.0441369691894904</v>
      </c>
      <c r="N139" s="172">
        <v>624.94899760860756</v>
      </c>
      <c r="O139" s="172">
        <f t="shared" ref="O139:O141" si="36">+SUM(C139:N139)</f>
        <v>4253.1791980665312</v>
      </c>
      <c r="P139" s="626"/>
      <c r="Q139" s="626"/>
      <c r="R139" s="626"/>
      <c r="S139" s="626"/>
      <c r="T139" s="626"/>
      <c r="U139" s="626"/>
      <c r="V139" s="626"/>
      <c r="W139" s="626"/>
      <c r="X139" s="626"/>
      <c r="Y139" s="626"/>
      <c r="Z139" s="626"/>
      <c r="AA139" s="626"/>
      <c r="AB139" s="626"/>
      <c r="AC139" s="626"/>
      <c r="AD139" s="626"/>
    </row>
    <row r="140" spans="2:30" s="188" customFormat="1">
      <c r="B140" s="163" t="s">
        <v>152</v>
      </c>
      <c r="C140" s="467">
        <v>18.284781115483611</v>
      </c>
      <c r="D140" s="467">
        <v>5.3660102733964168</v>
      </c>
      <c r="E140" s="467">
        <v>12.635529256358643</v>
      </c>
      <c r="F140" s="467">
        <v>19.280267883103988</v>
      </c>
      <c r="G140" s="467">
        <v>5.2379253770233802</v>
      </c>
      <c r="H140" s="467">
        <v>280.9839856153468</v>
      </c>
      <c r="I140" s="467">
        <v>17.341864651216166</v>
      </c>
      <c r="J140" s="467">
        <v>4.5117640138635196</v>
      </c>
      <c r="K140" s="467">
        <v>12.078010440780215</v>
      </c>
      <c r="L140" s="467">
        <v>18.337351513744888</v>
      </c>
      <c r="M140" s="467">
        <v>4.4825881849470202</v>
      </c>
      <c r="N140" s="467">
        <v>280.04106931501184</v>
      </c>
      <c r="O140" s="467">
        <f t="shared" si="36"/>
        <v>678.58114764027641</v>
      </c>
      <c r="P140" s="626"/>
      <c r="Q140" s="626"/>
      <c r="R140" s="626"/>
      <c r="S140" s="626"/>
      <c r="T140" s="626"/>
      <c r="U140" s="626"/>
      <c r="V140" s="626"/>
      <c r="W140" s="626"/>
      <c r="X140" s="626"/>
      <c r="Y140" s="626"/>
      <c r="Z140" s="626"/>
      <c r="AA140" s="626"/>
      <c r="AB140" s="626"/>
      <c r="AC140" s="626"/>
      <c r="AD140" s="626"/>
    </row>
    <row r="141" spans="2:30" s="188" customFormat="1">
      <c r="B141" s="171" t="s">
        <v>153</v>
      </c>
      <c r="C141" s="172">
        <v>289.02748633625646</v>
      </c>
      <c r="D141" s="172">
        <v>44.853321989370315</v>
      </c>
      <c r="E141" s="172">
        <v>356.90890341632041</v>
      </c>
      <c r="F141" s="172">
        <v>751.4967813213525</v>
      </c>
      <c r="G141" s="172">
        <v>739.27741834442884</v>
      </c>
      <c r="H141" s="172">
        <v>1375.2404215923445</v>
      </c>
      <c r="I141" s="172">
        <v>169.05569014825591</v>
      </c>
      <c r="J141" s="172">
        <v>41.520138019976059</v>
      </c>
      <c r="K141" s="172">
        <v>352.70017509193372</v>
      </c>
      <c r="L141" s="172">
        <v>749.71212475788116</v>
      </c>
      <c r="M141" s="172">
        <v>536.77602027235696</v>
      </c>
      <c r="N141" s="172">
        <v>1371.9851761500076</v>
      </c>
      <c r="O141" s="172">
        <f t="shared" si="36"/>
        <v>6778.5536574404841</v>
      </c>
      <c r="P141" s="626"/>
      <c r="Q141" s="626"/>
      <c r="R141" s="626"/>
      <c r="S141" s="626"/>
      <c r="T141" s="626"/>
      <c r="U141" s="626"/>
      <c r="V141" s="626"/>
      <c r="W141" s="626"/>
      <c r="X141" s="626"/>
      <c r="Y141" s="626"/>
      <c r="Z141" s="626"/>
      <c r="AA141" s="626"/>
      <c r="AB141" s="626"/>
      <c r="AC141" s="626"/>
      <c r="AD141" s="626"/>
    </row>
    <row r="142" spans="2:30" s="188" customFormat="1">
      <c r="B142" s="767"/>
      <c r="C142" s="29"/>
      <c r="D142" s="29"/>
      <c r="E142" s="29"/>
      <c r="F142" s="29"/>
      <c r="G142" s="29"/>
      <c r="H142" s="29"/>
      <c r="I142" s="29"/>
      <c r="J142" s="29"/>
      <c r="K142" s="29"/>
      <c r="L142" s="29"/>
      <c r="M142" s="29"/>
      <c r="N142" s="29"/>
      <c r="O142" s="29"/>
      <c r="P142" s="626"/>
      <c r="Q142" s="626"/>
      <c r="R142" s="626"/>
      <c r="S142" s="626"/>
      <c r="T142" s="626"/>
      <c r="U142" s="626"/>
      <c r="V142" s="626"/>
      <c r="W142" s="626"/>
      <c r="X142" s="626"/>
      <c r="Y142" s="626"/>
      <c r="Z142" s="626"/>
      <c r="AA142" s="626"/>
      <c r="AB142" s="626"/>
      <c r="AC142" s="626"/>
      <c r="AD142" s="626"/>
    </row>
    <row r="143" spans="2:30">
      <c r="P143" s="626"/>
      <c r="Q143" s="626"/>
      <c r="R143" s="626"/>
      <c r="S143" s="626"/>
      <c r="T143" s="626"/>
      <c r="U143" s="626"/>
      <c r="V143" s="626"/>
      <c r="W143" s="626"/>
      <c r="X143" s="626"/>
      <c r="Y143" s="626"/>
      <c r="Z143" s="626"/>
      <c r="AA143" s="626"/>
      <c r="AB143" s="626"/>
    </row>
    <row r="144" spans="2:30">
      <c r="B144" s="33" t="s">
        <v>467</v>
      </c>
      <c r="P144" s="626"/>
      <c r="Q144" s="626"/>
      <c r="R144" s="626"/>
      <c r="S144" s="626"/>
      <c r="T144" s="626"/>
      <c r="U144" s="626"/>
      <c r="V144" s="626"/>
      <c r="W144" s="626"/>
      <c r="X144" s="626"/>
      <c r="Y144" s="626"/>
      <c r="Z144" s="626"/>
      <c r="AA144" s="626"/>
      <c r="AB144" s="626"/>
    </row>
    <row r="145" spans="3:28">
      <c r="P145" s="626"/>
      <c r="Q145" s="626"/>
      <c r="R145" s="626"/>
      <c r="S145" s="626"/>
      <c r="T145" s="626"/>
      <c r="U145" s="626"/>
      <c r="V145" s="626"/>
      <c r="W145" s="626"/>
      <c r="X145" s="626"/>
      <c r="Y145" s="626"/>
      <c r="Z145" s="626"/>
      <c r="AA145" s="626"/>
      <c r="AB145" s="626"/>
    </row>
    <row r="146" spans="3:28">
      <c r="P146" s="626"/>
      <c r="Q146" s="626"/>
      <c r="R146" s="626"/>
      <c r="S146" s="626"/>
      <c r="T146" s="626"/>
      <c r="U146" s="626"/>
      <c r="V146" s="626"/>
      <c r="W146" s="626"/>
      <c r="X146" s="626"/>
      <c r="Y146" s="626"/>
      <c r="Z146" s="626"/>
      <c r="AA146" s="626"/>
      <c r="AB146" s="626"/>
    </row>
    <row r="147" spans="3:28">
      <c r="C147" s="625"/>
      <c r="D147" s="625"/>
      <c r="E147" s="625"/>
      <c r="F147" s="625"/>
      <c r="G147" s="625"/>
      <c r="H147" s="625"/>
      <c r="I147" s="625"/>
      <c r="J147" s="625"/>
      <c r="K147" s="625"/>
      <c r="L147" s="625"/>
      <c r="M147" s="625"/>
      <c r="N147" s="625"/>
      <c r="O147" s="625"/>
      <c r="P147" s="626"/>
      <c r="Q147" s="626"/>
      <c r="R147" s="626"/>
      <c r="S147" s="626"/>
      <c r="T147" s="626"/>
      <c r="U147" s="626"/>
      <c r="V147" s="626"/>
      <c r="W147" s="626"/>
      <c r="X147" s="626"/>
      <c r="Y147" s="626"/>
      <c r="Z147" s="626"/>
      <c r="AA147" s="626"/>
      <c r="AB147" s="626"/>
    </row>
    <row r="148" spans="3:28">
      <c r="P148" s="626"/>
      <c r="Q148" s="626"/>
      <c r="R148" s="626"/>
      <c r="S148" s="626"/>
      <c r="T148" s="626"/>
      <c r="U148" s="626"/>
      <c r="V148" s="626"/>
      <c r="W148" s="626"/>
      <c r="X148" s="626"/>
      <c r="Y148" s="626"/>
      <c r="Z148" s="626"/>
      <c r="AA148" s="626"/>
      <c r="AB148" s="626"/>
    </row>
    <row r="149" spans="3:28">
      <c r="P149" s="626"/>
      <c r="Q149" s="626"/>
      <c r="R149" s="626"/>
      <c r="S149" s="626"/>
      <c r="T149" s="626"/>
      <c r="U149" s="626"/>
      <c r="V149" s="626"/>
      <c r="W149" s="626"/>
      <c r="X149" s="626"/>
      <c r="Y149" s="626"/>
      <c r="Z149" s="626"/>
      <c r="AA149" s="626"/>
      <c r="AB149" s="626"/>
    </row>
    <row r="150" spans="3:28">
      <c r="P150" s="626"/>
      <c r="Q150" s="626"/>
      <c r="R150" s="626"/>
      <c r="S150" s="626"/>
      <c r="T150" s="626"/>
      <c r="U150" s="626"/>
      <c r="V150" s="626"/>
      <c r="W150" s="626"/>
      <c r="X150" s="626"/>
      <c r="Y150" s="626"/>
      <c r="Z150" s="626"/>
      <c r="AA150" s="626"/>
      <c r="AB150" s="626"/>
    </row>
    <row r="151" spans="3:28">
      <c r="P151" s="626"/>
      <c r="Q151" s="626"/>
      <c r="R151" s="626"/>
      <c r="S151" s="626"/>
      <c r="T151" s="626"/>
      <c r="U151" s="626"/>
      <c r="V151" s="626"/>
      <c r="W151" s="626"/>
      <c r="X151" s="626"/>
      <c r="Y151" s="626"/>
      <c r="Z151" s="626"/>
      <c r="AA151" s="626"/>
      <c r="AB151" s="626"/>
    </row>
  </sheetData>
  <mergeCells count="2">
    <mergeCell ref="B5:O5"/>
    <mergeCell ref="B10:O10"/>
  </mergeCells>
  <hyperlinks>
    <hyperlink ref="A1" location="INDICE!A1" display="Indice"/>
  </hyperlinks>
  <printOptions horizontalCentered="1"/>
  <pageMargins left="0.39370078740157483" right="0.39370078740157483" top="0.19685039370078741" bottom="0.19685039370078741" header="0.15748031496062992" footer="0"/>
  <pageSetup paperSize="9" scale="45" orientation="portrait" r:id="rId1"/>
  <headerFooter scaleWithDoc="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5"/>
  <sheetViews>
    <sheetView showGridLines="0" showRuler="0" view="pageBreakPreview" zoomScale="85" zoomScaleNormal="85" zoomScaleSheetLayoutView="85" workbookViewId="0"/>
  </sheetViews>
  <sheetFormatPr baseColWidth="10" defaultColWidth="11.42578125" defaultRowHeight="12.75"/>
  <cols>
    <col min="1" max="1" width="7.140625" style="7" customWidth="1"/>
    <col min="2" max="2" width="40" style="241" customWidth="1"/>
    <col min="3" max="13" width="17.140625" style="241" bestFit="1" customWidth="1"/>
    <col min="14" max="14" width="16.7109375" style="241" customWidth="1"/>
    <col min="15" max="16" width="13.7109375" style="566" bestFit="1" customWidth="1"/>
    <col min="17" max="17" width="13.85546875" style="566" bestFit="1" customWidth="1"/>
    <col min="18" max="26" width="13.7109375" style="566" bestFit="1" customWidth="1"/>
    <col min="27" max="27" width="14.5703125" style="566" bestFit="1" customWidth="1"/>
    <col min="28" max="28" width="11.5703125" style="566" bestFit="1" customWidth="1"/>
    <col min="29" max="16384" width="11.42578125" style="566"/>
  </cols>
  <sheetData>
    <row r="1" spans="1:33">
      <c r="A1" s="149" t="s">
        <v>302</v>
      </c>
      <c r="D1" s="379"/>
    </row>
    <row r="2" spans="1:33" ht="14.25">
      <c r="A2" s="241"/>
      <c r="B2" s="3" t="s">
        <v>866</v>
      </c>
      <c r="C2" s="364"/>
      <c r="D2" s="364"/>
      <c r="E2" s="359"/>
      <c r="F2" s="359"/>
      <c r="G2" s="359"/>
      <c r="H2" s="359"/>
      <c r="I2" s="359"/>
      <c r="J2" s="359"/>
      <c r="K2" s="359"/>
      <c r="L2" s="359"/>
      <c r="M2" s="359"/>
      <c r="N2" s="359"/>
    </row>
    <row r="3" spans="1:33" ht="14.25">
      <c r="A3" s="241"/>
      <c r="B3" s="361" t="s">
        <v>208</v>
      </c>
      <c r="C3" s="364"/>
      <c r="D3" s="364"/>
      <c r="E3" s="359"/>
      <c r="F3" s="359"/>
      <c r="G3" s="359"/>
      <c r="H3" s="359"/>
      <c r="I3" s="359"/>
      <c r="J3" s="359"/>
      <c r="K3" s="359"/>
      <c r="L3" s="359"/>
      <c r="M3" s="359"/>
      <c r="N3" s="359"/>
    </row>
    <row r="4" spans="1:33" ht="11.25">
      <c r="A4" s="241"/>
      <c r="B4" s="389"/>
      <c r="C4" s="364"/>
      <c r="D4" s="364"/>
      <c r="E4" s="359"/>
      <c r="F4" s="359"/>
      <c r="G4" s="359"/>
      <c r="H4" s="359"/>
      <c r="I4" s="359"/>
      <c r="J4" s="359"/>
      <c r="K4" s="359"/>
      <c r="L4" s="359"/>
      <c r="M4" s="359"/>
      <c r="N4" s="359"/>
    </row>
    <row r="5" spans="1:33" ht="16.5">
      <c r="A5" s="241"/>
      <c r="B5" s="1431" t="s">
        <v>600</v>
      </c>
      <c r="C5" s="1431"/>
      <c r="D5" s="1431"/>
      <c r="E5" s="1431"/>
      <c r="F5" s="1431"/>
      <c r="G5" s="1431"/>
      <c r="H5" s="1431"/>
      <c r="I5" s="1431"/>
      <c r="J5" s="1431"/>
      <c r="K5" s="1431"/>
      <c r="L5" s="1431"/>
      <c r="M5" s="1431"/>
      <c r="N5" s="1431"/>
    </row>
    <row r="6" spans="1:33" ht="16.5">
      <c r="A6" s="241"/>
      <c r="B6" s="1431" t="s">
        <v>465</v>
      </c>
      <c r="C6" s="1431"/>
      <c r="D6" s="1431"/>
      <c r="E6" s="1431"/>
      <c r="F6" s="1431"/>
      <c r="G6" s="1431"/>
      <c r="H6" s="1431"/>
      <c r="I6" s="1431"/>
      <c r="J6" s="1431"/>
      <c r="K6" s="1431"/>
      <c r="L6" s="1431"/>
      <c r="M6" s="1431"/>
      <c r="N6" s="1431"/>
    </row>
    <row r="7" spans="1:33" ht="11.25">
      <c r="A7" s="241"/>
      <c r="B7" s="365"/>
      <c r="C7" s="366"/>
      <c r="D7" s="366"/>
      <c r="E7" s="367"/>
      <c r="F7" s="368"/>
      <c r="G7" s="367"/>
      <c r="H7" s="367"/>
      <c r="I7" s="367"/>
      <c r="J7" s="367"/>
      <c r="K7" s="367"/>
      <c r="L7" s="367"/>
      <c r="M7" s="367"/>
      <c r="N7" s="367"/>
    </row>
    <row r="8" spans="1:33" ht="13.5" customHeight="1" thickBot="1">
      <c r="A8" s="241"/>
      <c r="B8" s="127" t="s">
        <v>889</v>
      </c>
      <c r="C8" s="366"/>
      <c r="D8" s="366"/>
      <c r="E8" s="367"/>
      <c r="F8" s="368"/>
      <c r="G8" s="367"/>
      <c r="H8" s="367"/>
      <c r="I8" s="367"/>
      <c r="J8" s="367"/>
      <c r="K8" s="367"/>
      <c r="L8" s="367"/>
      <c r="M8" s="367"/>
      <c r="N8" s="367"/>
    </row>
    <row r="9" spans="1:33" ht="12" customHeight="1" thickTop="1">
      <c r="A9" s="241"/>
      <c r="B9" s="1432" t="s">
        <v>408</v>
      </c>
      <c r="C9" s="1434">
        <v>2017</v>
      </c>
      <c r="D9" s="1434">
        <v>2018</v>
      </c>
      <c r="E9" s="1434">
        <v>2019</v>
      </c>
      <c r="F9" s="1434">
        <v>2020</v>
      </c>
      <c r="G9" s="1434">
        <v>2021</v>
      </c>
      <c r="H9" s="1434">
        <v>2022</v>
      </c>
      <c r="I9" s="1434">
        <v>2023</v>
      </c>
      <c r="J9" s="1434">
        <v>2024</v>
      </c>
      <c r="K9" s="1434">
        <v>2025</v>
      </c>
      <c r="L9" s="1434">
        <v>2026</v>
      </c>
      <c r="M9" s="1434" t="s">
        <v>949</v>
      </c>
      <c r="N9" s="1434" t="s">
        <v>377</v>
      </c>
    </row>
    <row r="10" spans="1:33" ht="12" thickBot="1">
      <c r="A10" s="241"/>
      <c r="B10" s="1433"/>
      <c r="C10" s="1435"/>
      <c r="D10" s="1435"/>
      <c r="E10" s="1435"/>
      <c r="F10" s="1435"/>
      <c r="G10" s="1435"/>
      <c r="H10" s="1435"/>
      <c r="I10" s="1435"/>
      <c r="J10" s="1435"/>
      <c r="K10" s="1435"/>
      <c r="L10" s="1435"/>
      <c r="M10" s="1435"/>
      <c r="N10" s="1435"/>
    </row>
    <row r="11" spans="1:33" s="354" customFormat="1" ht="9" customHeight="1" thickTop="1" thickBot="1">
      <c r="A11" s="243"/>
      <c r="B11" s="1265"/>
      <c r="C11" s="1264"/>
      <c r="D11" s="242"/>
      <c r="E11" s="242"/>
      <c r="F11" s="242"/>
      <c r="G11" s="242"/>
      <c r="H11" s="242"/>
      <c r="I11" s="242"/>
      <c r="J11" s="242"/>
      <c r="K11" s="242"/>
      <c r="L11" s="242"/>
      <c r="M11" s="242"/>
      <c r="N11" s="1264"/>
      <c r="O11" s="1266"/>
    </row>
    <row r="12" spans="1:33" s="354" customFormat="1" ht="15" thickTop="1">
      <c r="A12" s="243"/>
      <c r="B12" s="649" t="s">
        <v>322</v>
      </c>
      <c r="C12" s="1107">
        <f>+C14+C15</f>
        <v>25138079.282795496</v>
      </c>
      <c r="D12" s="1108">
        <f t="shared" ref="D12:M12" si="0">+D14+D15</f>
        <v>19457553.136073161</v>
      </c>
      <c r="E12" s="1108">
        <f t="shared" si="0"/>
        <v>16828155.105072469</v>
      </c>
      <c r="F12" s="1108">
        <f t="shared" si="0"/>
        <v>16545685.607152849</v>
      </c>
      <c r="G12" s="1108">
        <f t="shared" si="0"/>
        <v>26377325.451676883</v>
      </c>
      <c r="H12" s="1108">
        <f t="shared" si="0"/>
        <v>20756753.760488689</v>
      </c>
      <c r="I12" s="1108">
        <f t="shared" si="0"/>
        <v>18076144.098021828</v>
      </c>
      <c r="J12" s="1108">
        <f t="shared" si="0"/>
        <v>19313188.612983137</v>
      </c>
      <c r="K12" s="1108">
        <f t="shared" si="0"/>
        <v>21920315.539997701</v>
      </c>
      <c r="L12" s="1108">
        <f t="shared" si="0"/>
        <v>16321091.78821791</v>
      </c>
      <c r="M12" s="1109">
        <f t="shared" si="0"/>
        <v>71608995.920834631</v>
      </c>
      <c r="N12" s="1108">
        <f>SUM(C12:M12)</f>
        <v>272343288.30331475</v>
      </c>
      <c r="O12" s="566"/>
      <c r="P12" s="566"/>
      <c r="Q12" s="566"/>
      <c r="R12" s="566"/>
      <c r="S12" s="566"/>
      <c r="T12" s="566"/>
      <c r="U12" s="566"/>
      <c r="V12" s="566"/>
      <c r="W12" s="566"/>
      <c r="X12" s="566"/>
      <c r="Y12" s="566"/>
      <c r="Z12" s="566"/>
      <c r="AA12" s="566"/>
      <c r="AB12" s="566"/>
      <c r="AC12" s="566"/>
      <c r="AD12" s="566"/>
      <c r="AE12" s="566"/>
      <c r="AF12" s="566"/>
      <c r="AG12" s="566"/>
    </row>
    <row r="13" spans="1:33" s="354" customFormat="1" ht="14.25">
      <c r="A13" s="243"/>
      <c r="B13" s="650" t="s">
        <v>520</v>
      </c>
      <c r="C13" s="647">
        <f t="shared" ref="C13:M13" si="1">+C12/$N$63</f>
        <v>6.8991455227227536E-2</v>
      </c>
      <c r="D13" s="373">
        <f t="shared" si="1"/>
        <v>5.3401251977812571E-2</v>
      </c>
      <c r="E13" s="373">
        <f t="shared" si="1"/>
        <v>4.6184869433641869E-2</v>
      </c>
      <c r="F13" s="373">
        <f t="shared" si="1"/>
        <v>4.5409631934406343E-2</v>
      </c>
      <c r="G13" s="373">
        <f t="shared" si="1"/>
        <v>7.2392566171865527E-2</v>
      </c>
      <c r="H13" s="373">
        <f t="shared" si="1"/>
        <v>5.6966907917639892E-2</v>
      </c>
      <c r="I13" s="373">
        <f t="shared" si="1"/>
        <v>4.9609975057764301E-2</v>
      </c>
      <c r="J13" s="373">
        <f t="shared" si="1"/>
        <v>5.3005043563513307E-2</v>
      </c>
      <c r="K13" s="373">
        <f t="shared" si="1"/>
        <v>6.0160303065774773E-2</v>
      </c>
      <c r="L13" s="373">
        <f t="shared" si="1"/>
        <v>4.4793234228398357E-2</v>
      </c>
      <c r="M13" s="373">
        <f t="shared" si="1"/>
        <v>0.19653087972079863</v>
      </c>
      <c r="N13" s="244">
        <f>+N12/N63</f>
        <v>0.74744611829884311</v>
      </c>
      <c r="O13" s="566"/>
      <c r="P13" s="566"/>
      <c r="Q13" s="566"/>
      <c r="R13" s="566"/>
      <c r="S13" s="566"/>
      <c r="T13" s="566"/>
      <c r="U13" s="566"/>
      <c r="V13" s="566"/>
      <c r="W13" s="566"/>
      <c r="X13" s="566"/>
      <c r="Y13" s="566"/>
      <c r="Z13" s="566"/>
      <c r="AA13" s="566"/>
      <c r="AB13" s="566"/>
      <c r="AC13" s="566"/>
      <c r="AD13" s="566"/>
      <c r="AE13" s="566"/>
      <c r="AF13" s="566"/>
      <c r="AG13" s="566"/>
    </row>
    <row r="14" spans="1:33" s="354" customFormat="1" ht="14.25">
      <c r="A14" s="243"/>
      <c r="B14" s="1277" t="s">
        <v>373</v>
      </c>
      <c r="C14" s="1278">
        <v>14383400.107007699</v>
      </c>
      <c r="D14" s="1279">
        <v>9557602.8337717503</v>
      </c>
      <c r="E14" s="1279">
        <v>8453588.5515818186</v>
      </c>
      <c r="F14" s="1279">
        <v>8766685.5100293197</v>
      </c>
      <c r="G14" s="1279">
        <v>19702471.169406701</v>
      </c>
      <c r="H14" s="1279">
        <v>14978162.242114799</v>
      </c>
      <c r="I14" s="1279">
        <v>12832988.5755159</v>
      </c>
      <c r="J14" s="1279">
        <v>14482562.353999799</v>
      </c>
      <c r="K14" s="1279">
        <v>17351985.3923642</v>
      </c>
      <c r="L14" s="1279">
        <v>12538206.403356301</v>
      </c>
      <c r="M14" s="1280">
        <v>51652394.554611169</v>
      </c>
      <c r="N14" s="1279">
        <f t="shared" ref="N14:N15" si="2">SUM(C14:M14)</f>
        <v>184700047.69375944</v>
      </c>
      <c r="O14" s="566"/>
      <c r="P14" s="566"/>
      <c r="Q14" s="566"/>
      <c r="R14" s="566"/>
      <c r="S14" s="566"/>
      <c r="T14" s="566"/>
      <c r="U14" s="566"/>
      <c r="V14" s="566"/>
      <c r="W14" s="566"/>
      <c r="X14" s="566"/>
      <c r="Y14" s="566"/>
      <c r="Z14" s="566"/>
      <c r="AA14" s="566"/>
      <c r="AB14" s="566"/>
      <c r="AC14" s="566"/>
      <c r="AD14" s="566"/>
      <c r="AE14" s="566"/>
      <c r="AF14" s="566"/>
      <c r="AG14" s="566"/>
    </row>
    <row r="15" spans="1:33" ht="14.25">
      <c r="A15" s="243"/>
      <c r="B15" s="1277" t="s">
        <v>414</v>
      </c>
      <c r="C15" s="1278">
        <v>10754679.175787799</v>
      </c>
      <c r="D15" s="1279">
        <v>9899950.3023014106</v>
      </c>
      <c r="E15" s="1279">
        <v>8374566.5534906499</v>
      </c>
      <c r="F15" s="1279">
        <v>7779000.0971235307</v>
      </c>
      <c r="G15" s="1279">
        <v>6674854.2822701801</v>
      </c>
      <c r="H15" s="1279">
        <v>5778591.5183738898</v>
      </c>
      <c r="I15" s="1279">
        <v>5243155.5225059297</v>
      </c>
      <c r="J15" s="1279">
        <v>4830626.2589833401</v>
      </c>
      <c r="K15" s="1279">
        <v>4568330.1476335004</v>
      </c>
      <c r="L15" s="1279">
        <v>3782885.3848616099</v>
      </c>
      <c r="M15" s="1280">
        <v>19956601.366223466</v>
      </c>
      <c r="N15" s="1279">
        <f t="shared" si="2"/>
        <v>87643240.609555319</v>
      </c>
    </row>
    <row r="16" spans="1:33" ht="15.75" thickBot="1">
      <c r="A16" s="241"/>
      <c r="B16" s="651"/>
      <c r="C16" s="1110"/>
      <c r="D16" s="1111"/>
      <c r="E16" s="1111"/>
      <c r="F16" s="1111"/>
      <c r="G16" s="1111"/>
      <c r="H16" s="1111"/>
      <c r="I16" s="1111"/>
      <c r="J16" s="1111"/>
      <c r="K16" s="1111"/>
      <c r="L16" s="1111"/>
      <c r="M16" s="1112"/>
      <c r="N16" s="1111"/>
    </row>
    <row r="17" spans="1:14" ht="15" thickTop="1">
      <c r="A17" s="241"/>
      <c r="B17" s="650" t="s">
        <v>323</v>
      </c>
      <c r="C17" s="1107">
        <f t="shared" ref="C17:M17" si="3">+C19+C20</f>
        <v>25003876.25155367</v>
      </c>
      <c r="D17" s="1108">
        <f t="shared" si="3"/>
        <v>931715.82491542131</v>
      </c>
      <c r="E17" s="1108">
        <f t="shared" si="3"/>
        <v>0</v>
      </c>
      <c r="F17" s="1108">
        <f t="shared" si="3"/>
        <v>0</v>
      </c>
      <c r="G17" s="1108">
        <f t="shared" si="3"/>
        <v>0</v>
      </c>
      <c r="H17" s="1108">
        <f t="shared" si="3"/>
        <v>0</v>
      </c>
      <c r="I17" s="1108">
        <f t="shared" si="3"/>
        <v>0</v>
      </c>
      <c r="J17" s="1108">
        <f t="shared" si="3"/>
        <v>0</v>
      </c>
      <c r="K17" s="1108">
        <f t="shared" si="3"/>
        <v>0</v>
      </c>
      <c r="L17" s="1108">
        <f t="shared" si="3"/>
        <v>0</v>
      </c>
      <c r="M17" s="1109">
        <f t="shared" si="3"/>
        <v>0</v>
      </c>
      <c r="N17" s="1108">
        <f t="shared" ref="N17:N20" si="4">SUM(C17:M17)</f>
        <v>25935592.07646909</v>
      </c>
    </row>
    <row r="18" spans="1:14" ht="14.25">
      <c r="A18" s="241"/>
      <c r="B18" s="650" t="s">
        <v>520</v>
      </c>
      <c r="C18" s="648">
        <f>+C17/$N$63</f>
        <v>6.8623135025945664E-2</v>
      </c>
      <c r="D18" s="244">
        <f t="shared" ref="D18:M18" si="5">+D17/$N$63</f>
        <v>2.5570939567823381E-3</v>
      </c>
      <c r="E18" s="244">
        <f t="shared" si="5"/>
        <v>0</v>
      </c>
      <c r="F18" s="244">
        <f t="shared" si="5"/>
        <v>0</v>
      </c>
      <c r="G18" s="244">
        <f t="shared" si="5"/>
        <v>0</v>
      </c>
      <c r="H18" s="244">
        <f t="shared" si="5"/>
        <v>0</v>
      </c>
      <c r="I18" s="244">
        <f t="shared" si="5"/>
        <v>0</v>
      </c>
      <c r="J18" s="244">
        <f t="shared" si="5"/>
        <v>0</v>
      </c>
      <c r="K18" s="244">
        <f t="shared" si="5"/>
        <v>0</v>
      </c>
      <c r="L18" s="244">
        <f t="shared" si="5"/>
        <v>0</v>
      </c>
      <c r="M18" s="373">
        <f t="shared" si="5"/>
        <v>0</v>
      </c>
      <c r="N18" s="244">
        <f t="shared" si="4"/>
        <v>7.1180228982728008E-2</v>
      </c>
    </row>
    <row r="19" spans="1:14" ht="14.25">
      <c r="A19" s="241"/>
      <c r="B19" s="652" t="s">
        <v>373</v>
      </c>
      <c r="C19" s="1113">
        <v>22855747.5736118</v>
      </c>
      <c r="D19" s="1114">
        <v>844532.80488034291</v>
      </c>
      <c r="E19" s="1114">
        <v>0</v>
      </c>
      <c r="F19" s="1114">
        <v>0</v>
      </c>
      <c r="G19" s="1114">
        <v>0</v>
      </c>
      <c r="H19" s="1114">
        <v>0</v>
      </c>
      <c r="I19" s="1114">
        <v>0</v>
      </c>
      <c r="J19" s="1114">
        <v>0</v>
      </c>
      <c r="K19" s="1114">
        <v>0</v>
      </c>
      <c r="L19" s="1114">
        <v>0</v>
      </c>
      <c r="M19" s="1115">
        <v>0</v>
      </c>
      <c r="N19" s="1114">
        <f t="shared" si="4"/>
        <v>23700280.378492143</v>
      </c>
    </row>
    <row r="20" spans="1:14" ht="14.25">
      <c r="A20" s="241"/>
      <c r="B20" s="652" t="s">
        <v>414</v>
      </c>
      <c r="C20" s="1113">
        <v>2148128.6779418704</v>
      </c>
      <c r="D20" s="1114">
        <v>87183.0200350784</v>
      </c>
      <c r="E20" s="1114">
        <v>0</v>
      </c>
      <c r="F20" s="1114">
        <v>0</v>
      </c>
      <c r="G20" s="1114">
        <v>0</v>
      </c>
      <c r="H20" s="1114">
        <v>0</v>
      </c>
      <c r="I20" s="1114">
        <v>0</v>
      </c>
      <c r="J20" s="1114">
        <v>0</v>
      </c>
      <c r="K20" s="1114">
        <v>0</v>
      </c>
      <c r="L20" s="1114">
        <v>0</v>
      </c>
      <c r="M20" s="1115">
        <v>0</v>
      </c>
      <c r="N20" s="1114">
        <f t="shared" si="4"/>
        <v>2235311.6979769487</v>
      </c>
    </row>
    <row r="21" spans="1:14" ht="15">
      <c r="A21" s="241"/>
      <c r="B21" s="1142"/>
      <c r="C21" s="1143"/>
      <c r="D21" s="1138"/>
      <c r="E21" s="1138"/>
      <c r="F21" s="1138"/>
      <c r="G21" s="1138"/>
      <c r="H21" s="1138"/>
      <c r="I21" s="1138"/>
      <c r="J21" s="1138"/>
      <c r="K21" s="1138"/>
      <c r="L21" s="1138"/>
      <c r="M21" s="1139"/>
      <c r="N21" s="1138"/>
    </row>
    <row r="22" spans="1:14" ht="14.25">
      <c r="A22" s="241"/>
      <c r="B22" s="650" t="s">
        <v>731</v>
      </c>
      <c r="C22" s="1119">
        <f>+C24+C25</f>
        <v>8407087.5420464836</v>
      </c>
      <c r="D22" s="1120">
        <f t="shared" ref="D22:M22" si="6">+D24+D25</f>
        <v>5320380.5282662204</v>
      </c>
      <c r="E22" s="1120">
        <f t="shared" si="6"/>
        <v>5318992.2107664682</v>
      </c>
      <c r="F22" s="1120">
        <f t="shared" si="6"/>
        <v>2597041.7463474059</v>
      </c>
      <c r="G22" s="1120">
        <f t="shared" si="6"/>
        <v>2395426.5224403678</v>
      </c>
      <c r="H22" s="1120">
        <f t="shared" si="6"/>
        <v>2041375.0505591542</v>
      </c>
      <c r="I22" s="1120">
        <f t="shared" si="6"/>
        <v>1696386.5683608241</v>
      </c>
      <c r="J22" s="1120">
        <f t="shared" si="6"/>
        <v>1592408.3147734432</v>
      </c>
      <c r="K22" s="1120">
        <f t="shared" si="6"/>
        <v>1465292.2667395824</v>
      </c>
      <c r="L22" s="1120">
        <f t="shared" si="6"/>
        <v>1327009.302095532</v>
      </c>
      <c r="M22" s="1121">
        <f t="shared" si="6"/>
        <v>9809678.0391920675</v>
      </c>
      <c r="N22" s="1120">
        <f t="shared" ref="N22:N25" si="7">SUM(C22:M22)</f>
        <v>41971078.091587551</v>
      </c>
    </row>
    <row r="23" spans="1:14" ht="14.25">
      <c r="A23" s="241"/>
      <c r="B23" s="650" t="s">
        <v>520</v>
      </c>
      <c r="C23" s="648">
        <f t="shared" ref="C23:M23" si="8">+C22/$N$63</f>
        <v>2.3073250633967337E-2</v>
      </c>
      <c r="D23" s="244">
        <f t="shared" si="8"/>
        <v>1.460178364776296E-2</v>
      </c>
      <c r="E23" s="244">
        <f t="shared" si="8"/>
        <v>1.4597973410570697E-2</v>
      </c>
      <c r="F23" s="244">
        <f t="shared" si="8"/>
        <v>7.127580725270222E-3</v>
      </c>
      <c r="G23" s="244">
        <f t="shared" si="8"/>
        <v>6.5742477702409293E-3</v>
      </c>
      <c r="H23" s="244">
        <f t="shared" si="8"/>
        <v>5.6025535530481192E-3</v>
      </c>
      <c r="I23" s="244">
        <f t="shared" si="8"/>
        <v>4.6557327098270202E-3</v>
      </c>
      <c r="J23" s="244">
        <f t="shared" si="8"/>
        <v>4.3703644067725894E-3</v>
      </c>
      <c r="K23" s="244">
        <f t="shared" si="8"/>
        <v>4.0214944299564867E-3</v>
      </c>
      <c r="L23" s="244">
        <f t="shared" si="8"/>
        <v>3.6419768519982652E-3</v>
      </c>
      <c r="M23" s="373">
        <f t="shared" si="8"/>
        <v>2.6922660065664909E-2</v>
      </c>
      <c r="N23" s="244">
        <f t="shared" si="7"/>
        <v>0.11518961820507953</v>
      </c>
    </row>
    <row r="24" spans="1:14" ht="14.25">
      <c r="A24" s="241"/>
      <c r="B24" s="652" t="s">
        <v>373</v>
      </c>
      <c r="C24" s="1113">
        <f>+C29+C34+C39+C44+C49+C54</f>
        <v>7096257.5297760339</v>
      </c>
      <c r="D24" s="1113">
        <f t="shared" ref="D24:M24" si="9">+D29+D34+D39+D44+D49+D54</f>
        <v>4275780.9950956916</v>
      </c>
      <c r="E24" s="1113">
        <f t="shared" si="9"/>
        <v>4446767.5535999089</v>
      </c>
      <c r="F24" s="1113">
        <f t="shared" si="9"/>
        <v>1981877.6384520845</v>
      </c>
      <c r="G24" s="1113">
        <f t="shared" si="9"/>
        <v>1851664.1181456661</v>
      </c>
      <c r="H24" s="1113">
        <f t="shared" si="9"/>
        <v>1563275.2832245738</v>
      </c>
      <c r="I24" s="1113">
        <f t="shared" si="9"/>
        <v>1270399.3019679629</v>
      </c>
      <c r="J24" s="1113">
        <f t="shared" si="9"/>
        <v>1209722.9142652676</v>
      </c>
      <c r="K24" s="1113">
        <f t="shared" si="9"/>
        <v>1124813.9354948066</v>
      </c>
      <c r="L24" s="1113">
        <f t="shared" si="9"/>
        <v>1025114.4007004101</v>
      </c>
      <c r="M24" s="1113">
        <f t="shared" si="9"/>
        <v>8513525.7842285726</v>
      </c>
      <c r="N24" s="1114">
        <f t="shared" si="7"/>
        <v>34359199.454950981</v>
      </c>
    </row>
    <row r="25" spans="1:14" ht="14.25">
      <c r="A25" s="241"/>
      <c r="B25" s="652" t="s">
        <v>414</v>
      </c>
      <c r="C25" s="1113">
        <f>+C30+C35+C40+C45+C50+C55</f>
        <v>1310830.0122704492</v>
      </c>
      <c r="D25" s="1113">
        <f t="shared" ref="D25:M25" si="10">+D30+D35+D40+D45+D50+D55</f>
        <v>1044599.5331705285</v>
      </c>
      <c r="E25" s="1113">
        <f t="shared" si="10"/>
        <v>872224.65716655925</v>
      </c>
      <c r="F25" s="1113">
        <f t="shared" si="10"/>
        <v>615164.10789532156</v>
      </c>
      <c r="G25" s="1113">
        <f t="shared" si="10"/>
        <v>543762.40429470164</v>
      </c>
      <c r="H25" s="1113">
        <f t="shared" si="10"/>
        <v>478099.76733458036</v>
      </c>
      <c r="I25" s="1113">
        <f t="shared" si="10"/>
        <v>425987.2663928612</v>
      </c>
      <c r="J25" s="1113">
        <f t="shared" si="10"/>
        <v>382685.4005081756</v>
      </c>
      <c r="K25" s="1113">
        <f t="shared" si="10"/>
        <v>340478.33124477573</v>
      </c>
      <c r="L25" s="1113">
        <f t="shared" si="10"/>
        <v>301894.90139512171</v>
      </c>
      <c r="M25" s="1113">
        <f t="shared" si="10"/>
        <v>1296152.2549634948</v>
      </c>
      <c r="N25" s="1114">
        <f t="shared" si="7"/>
        <v>7611878.6366365701</v>
      </c>
    </row>
    <row r="26" spans="1:14" ht="6.75" customHeight="1">
      <c r="A26" s="241"/>
      <c r="B26" s="651"/>
      <c r="C26" s="1110"/>
      <c r="D26" s="1111"/>
      <c r="E26" s="1111"/>
      <c r="F26" s="1111"/>
      <c r="G26" s="1111"/>
      <c r="H26" s="1111"/>
      <c r="I26" s="1111"/>
      <c r="J26" s="1111"/>
      <c r="K26" s="1111"/>
      <c r="L26" s="1111"/>
      <c r="M26" s="1112"/>
      <c r="N26" s="1111"/>
    </row>
    <row r="27" spans="1:14" ht="6.75" customHeight="1">
      <c r="A27" s="241"/>
      <c r="B27" s="653"/>
      <c r="C27" s="1116"/>
      <c r="D27" s="1117"/>
      <c r="E27" s="1117"/>
      <c r="F27" s="1117"/>
      <c r="G27" s="1117"/>
      <c r="H27" s="1117"/>
      <c r="I27" s="1117"/>
      <c r="J27" s="1117"/>
      <c r="K27" s="1117"/>
      <c r="L27" s="1117"/>
      <c r="M27" s="1118"/>
      <c r="N27" s="1117"/>
    </row>
    <row r="28" spans="1:14" ht="15">
      <c r="A28" s="241"/>
      <c r="B28" s="1128" t="s">
        <v>238</v>
      </c>
      <c r="C28" s="1129">
        <f>+C29+C30</f>
        <v>2447020.5885947924</v>
      </c>
      <c r="D28" s="1130">
        <f t="shared" ref="D28:M28" si="11">+D29+D30</f>
        <v>2410376.5930569624</v>
      </c>
      <c r="E28" s="1130">
        <f t="shared" si="11"/>
        <v>2169321.6937386943</v>
      </c>
      <c r="F28" s="1130">
        <f t="shared" si="11"/>
        <v>2020441.2156376196</v>
      </c>
      <c r="G28" s="1130">
        <f t="shared" si="11"/>
        <v>1845417.0200568307</v>
      </c>
      <c r="H28" s="1130">
        <f t="shared" si="11"/>
        <v>1580028.7663206374</v>
      </c>
      <c r="I28" s="1130">
        <f t="shared" si="11"/>
        <v>1403742.4134575836</v>
      </c>
      <c r="J28" s="1130">
        <f t="shared" si="11"/>
        <v>1339236.5448114837</v>
      </c>
      <c r="K28" s="1130">
        <f t="shared" si="11"/>
        <v>1220778.2199575293</v>
      </c>
      <c r="L28" s="1130">
        <f t="shared" si="11"/>
        <v>1098990.8277610741</v>
      </c>
      <c r="M28" s="1131">
        <f t="shared" si="11"/>
        <v>7710176.2547936598</v>
      </c>
      <c r="N28" s="1130">
        <f t="shared" ref="N28:N30" si="12">SUM(C28:M28)</f>
        <v>25245530.138186865</v>
      </c>
    </row>
    <row r="29" spans="1:14" ht="15">
      <c r="A29" s="241"/>
      <c r="B29" s="1128" t="s">
        <v>373</v>
      </c>
      <c r="C29" s="1129">
        <v>1824886.9773816792</v>
      </c>
      <c r="D29" s="1130">
        <v>1846682.509274574</v>
      </c>
      <c r="E29" s="1130">
        <v>1664899.0932403442</v>
      </c>
      <c r="F29" s="1130">
        <v>1567912.7044779083</v>
      </c>
      <c r="G29" s="1130">
        <v>1441134.5597919342</v>
      </c>
      <c r="H29" s="1130">
        <v>1219033.9942593824</v>
      </c>
      <c r="I29" s="1130">
        <v>1079990.8206785838</v>
      </c>
      <c r="J29" s="1130">
        <v>1050230.0120418114</v>
      </c>
      <c r="K29" s="1130">
        <v>966523.26457570202</v>
      </c>
      <c r="L29" s="1130">
        <v>876102.80111535103</v>
      </c>
      <c r="M29" s="1131">
        <v>6693101.0050025741</v>
      </c>
      <c r="N29" s="1130">
        <f t="shared" si="12"/>
        <v>20230497.741839841</v>
      </c>
    </row>
    <row r="30" spans="1:14" ht="15">
      <c r="A30" s="241"/>
      <c r="B30" s="1128" t="s">
        <v>414</v>
      </c>
      <c r="C30" s="1129">
        <v>622133.61121311341</v>
      </c>
      <c r="D30" s="1130">
        <v>563694.08378238836</v>
      </c>
      <c r="E30" s="1130">
        <v>504422.60049834993</v>
      </c>
      <c r="F30" s="1130">
        <v>452528.51115971117</v>
      </c>
      <c r="G30" s="1130">
        <v>404282.46026489657</v>
      </c>
      <c r="H30" s="1130">
        <v>360994.77206125518</v>
      </c>
      <c r="I30" s="1130">
        <v>323751.59277899971</v>
      </c>
      <c r="J30" s="1130">
        <v>289006.53276967234</v>
      </c>
      <c r="K30" s="1130">
        <v>254254.95538182731</v>
      </c>
      <c r="L30" s="1130">
        <v>222888.026645723</v>
      </c>
      <c r="M30" s="1131">
        <v>1017075.2497910854</v>
      </c>
      <c r="N30" s="1130">
        <f t="shared" si="12"/>
        <v>5015032.3963470226</v>
      </c>
    </row>
    <row r="31" spans="1:14" ht="6.75" customHeight="1">
      <c r="A31" s="241"/>
      <c r="B31" s="651"/>
      <c r="C31" s="1110"/>
      <c r="D31" s="1111"/>
      <c r="E31" s="1111"/>
      <c r="F31" s="1111"/>
      <c r="G31" s="1111"/>
      <c r="H31" s="1111"/>
      <c r="I31" s="1111"/>
      <c r="J31" s="1111"/>
      <c r="K31" s="1111"/>
      <c r="L31" s="1111"/>
      <c r="M31" s="1112"/>
      <c r="N31" s="1111"/>
    </row>
    <row r="32" spans="1:14" ht="6.75" customHeight="1">
      <c r="A32" s="241"/>
      <c r="B32" s="1128"/>
      <c r="C32" s="1249"/>
      <c r="D32" s="1132"/>
      <c r="E32" s="1132"/>
      <c r="F32" s="1132"/>
      <c r="G32" s="1132"/>
      <c r="H32" s="1132"/>
      <c r="I32" s="1132"/>
      <c r="J32" s="1132"/>
      <c r="K32" s="1132"/>
      <c r="L32" s="1132"/>
      <c r="M32" s="1133"/>
      <c r="N32" s="1132"/>
    </row>
    <row r="33" spans="1:35" ht="15">
      <c r="A33" s="241"/>
      <c r="B33" s="1128" t="s">
        <v>240</v>
      </c>
      <c r="C33" s="1129">
        <f>+C34+C35</f>
        <v>2330929.3283896102</v>
      </c>
      <c r="D33" s="1130">
        <f t="shared" ref="D33:M33" si="13">+D34+D35</f>
        <v>2270213.8817156181</v>
      </c>
      <c r="E33" s="1130">
        <f t="shared" si="13"/>
        <v>2445634.4444102468</v>
      </c>
      <c r="F33" s="1130">
        <f t="shared" si="13"/>
        <v>247194.58640183229</v>
      </c>
      <c r="G33" s="1130">
        <f t="shared" si="13"/>
        <v>257200.97113662108</v>
      </c>
      <c r="H33" s="1130">
        <f t="shared" si="13"/>
        <v>226229.10309881991</v>
      </c>
      <c r="I33" s="1130">
        <f t="shared" si="13"/>
        <v>208143.73809076278</v>
      </c>
      <c r="J33" s="1130">
        <f t="shared" si="13"/>
        <v>200690.9807256874</v>
      </c>
      <c r="K33" s="1130">
        <f t="shared" si="13"/>
        <v>192125.16066061202</v>
      </c>
      <c r="L33" s="1130">
        <f t="shared" si="13"/>
        <v>176334.78666500922</v>
      </c>
      <c r="M33" s="1131">
        <f t="shared" si="13"/>
        <v>567110.36516497575</v>
      </c>
      <c r="N33" s="1130">
        <f t="shared" ref="N33" si="14">SUM(C33:M33)</f>
        <v>9121807.3464597967</v>
      </c>
    </row>
    <row r="34" spans="1:35" ht="15">
      <c r="A34" s="241"/>
      <c r="B34" s="1128" t="s">
        <v>373</v>
      </c>
      <c r="C34" s="1250">
        <v>1987965.0411170104</v>
      </c>
      <c r="D34" s="1124">
        <v>1984799.0748363493</v>
      </c>
      <c r="E34" s="1124">
        <v>2198229.1991708693</v>
      </c>
      <c r="F34" s="1124">
        <v>173095.331280215</v>
      </c>
      <c r="G34" s="1124">
        <v>191794.11434810399</v>
      </c>
      <c r="H34" s="1124">
        <v>169167.49845158201</v>
      </c>
      <c r="I34" s="1124">
        <v>158620.66651505898</v>
      </c>
      <c r="J34" s="1124">
        <v>158309.856815059</v>
      </c>
      <c r="K34" s="1124">
        <v>157108.35862505902</v>
      </c>
      <c r="L34" s="1124">
        <v>148533.28877505902</v>
      </c>
      <c r="M34" s="1125">
        <v>524628.69666696072</v>
      </c>
      <c r="N34" s="1130">
        <f t="shared" ref="N34:N35" si="15">SUM(C34:M34)</f>
        <v>7852251.1266013263</v>
      </c>
    </row>
    <row r="35" spans="1:35" ht="15">
      <c r="A35" s="241"/>
      <c r="B35" s="1128" t="s">
        <v>414</v>
      </c>
      <c r="C35" s="1250">
        <v>342964.28727259999</v>
      </c>
      <c r="D35" s="1124">
        <v>285414.8068792689</v>
      </c>
      <c r="E35" s="1124">
        <v>247405.24523937749</v>
      </c>
      <c r="F35" s="1124">
        <v>74099.255121617301</v>
      </c>
      <c r="G35" s="1124">
        <v>65406.8567885171</v>
      </c>
      <c r="H35" s="1124">
        <v>57061.604647237895</v>
      </c>
      <c r="I35" s="1124">
        <v>49523.071575703798</v>
      </c>
      <c r="J35" s="1124">
        <v>42381.123910628397</v>
      </c>
      <c r="K35" s="1124">
        <v>35016.802035553002</v>
      </c>
      <c r="L35" s="1124">
        <v>27801.497889950202</v>
      </c>
      <c r="M35" s="1125">
        <v>42481.668498015031</v>
      </c>
      <c r="N35" s="1130">
        <f t="shared" si="15"/>
        <v>1269556.2198584692</v>
      </c>
    </row>
    <row r="36" spans="1:35" ht="6.75" customHeight="1">
      <c r="A36" s="241"/>
      <c r="B36" s="651"/>
      <c r="C36" s="1110"/>
      <c r="D36" s="1111"/>
      <c r="E36" s="1111"/>
      <c r="F36" s="1111"/>
      <c r="G36" s="1111"/>
      <c r="H36" s="1111"/>
      <c r="I36" s="1111"/>
      <c r="J36" s="1111"/>
      <c r="K36" s="1111"/>
      <c r="L36" s="1111"/>
      <c r="M36" s="1112"/>
      <c r="N36" s="1111"/>
    </row>
    <row r="37" spans="1:35" ht="6.75" customHeight="1">
      <c r="A37" s="241"/>
      <c r="B37" s="1128"/>
      <c r="C37" s="1249"/>
      <c r="D37" s="1132"/>
      <c r="E37" s="1132"/>
      <c r="F37" s="1132"/>
      <c r="G37" s="1132"/>
      <c r="H37" s="1132"/>
      <c r="I37" s="1132"/>
      <c r="J37" s="1132"/>
      <c r="K37" s="1132"/>
      <c r="L37" s="1132"/>
      <c r="M37" s="1133"/>
      <c r="N37" s="1132"/>
    </row>
    <row r="38" spans="1:35" s="354" customFormat="1" ht="15">
      <c r="A38" s="241"/>
      <c r="B38" s="1255" t="s">
        <v>732</v>
      </c>
      <c r="C38" s="1129">
        <f>+C39+C40</f>
        <v>815391.59724312113</v>
      </c>
      <c r="D38" s="1130">
        <f t="shared" ref="D38:M38" si="16">+D39+D40</f>
        <v>246949.91708745388</v>
      </c>
      <c r="E38" s="1130">
        <f t="shared" si="16"/>
        <v>63680.658230940899</v>
      </c>
      <c r="F38" s="1130">
        <f t="shared" si="16"/>
        <v>67029.967882154888</v>
      </c>
      <c r="G38" s="1130">
        <f t="shared" si="16"/>
        <v>43518.328603734393</v>
      </c>
      <c r="H38" s="1130">
        <f t="shared" si="16"/>
        <v>43518.328603734393</v>
      </c>
      <c r="I38" s="1130">
        <f t="shared" si="16"/>
        <v>43518.328603734393</v>
      </c>
      <c r="J38" s="1130">
        <f t="shared" si="16"/>
        <v>43606.9986186522</v>
      </c>
      <c r="K38" s="1130">
        <f t="shared" si="16"/>
        <v>43518.328603734393</v>
      </c>
      <c r="L38" s="1130">
        <f t="shared" si="16"/>
        <v>43518.328603734393</v>
      </c>
      <c r="M38" s="1131">
        <f t="shared" si="16"/>
        <v>1022466.5128907092</v>
      </c>
      <c r="N38" s="1130">
        <f t="shared" ref="N38" si="17">SUM(C38:M38)</f>
        <v>2476717.2949717045</v>
      </c>
      <c r="O38" s="566"/>
      <c r="P38" s="566"/>
      <c r="Q38" s="566"/>
      <c r="R38" s="566"/>
      <c r="S38" s="566"/>
      <c r="T38" s="566"/>
      <c r="U38" s="566"/>
      <c r="V38" s="566"/>
      <c r="W38" s="566"/>
      <c r="X38" s="566"/>
      <c r="Y38" s="566"/>
      <c r="Z38" s="566"/>
      <c r="AA38" s="566"/>
      <c r="AB38" s="566"/>
      <c r="AC38" s="566"/>
      <c r="AD38" s="566"/>
      <c r="AE38" s="566"/>
      <c r="AF38" s="566"/>
      <c r="AG38" s="566"/>
      <c r="AH38" s="566"/>
      <c r="AI38" s="566"/>
    </row>
    <row r="39" spans="1:35" s="354" customFormat="1" ht="15">
      <c r="A39" s="243"/>
      <c r="B39" s="1128" t="s">
        <v>373</v>
      </c>
      <c r="C39" s="1250">
        <v>744518.61375247396</v>
      </c>
      <c r="D39" s="1124">
        <v>196583.32089758199</v>
      </c>
      <c r="E39" s="1124">
        <v>18843.8341703283</v>
      </c>
      <c r="F39" s="1124">
        <v>23229.391003379598</v>
      </c>
      <c r="G39" s="1124">
        <v>0</v>
      </c>
      <c r="H39" s="1124">
        <v>0</v>
      </c>
      <c r="I39" s="1124">
        <v>0</v>
      </c>
      <c r="J39" s="1124">
        <v>0</v>
      </c>
      <c r="K39" s="1124">
        <v>0</v>
      </c>
      <c r="L39" s="1124">
        <v>0</v>
      </c>
      <c r="M39" s="1125">
        <v>861499.57076840336</v>
      </c>
      <c r="N39" s="1130">
        <f t="shared" ref="N39:N40" si="18">SUM(C39:M39)</f>
        <v>1844674.7305921672</v>
      </c>
      <c r="O39" s="566"/>
      <c r="P39" s="566"/>
      <c r="Q39" s="566"/>
      <c r="R39" s="566"/>
      <c r="S39" s="566"/>
      <c r="T39" s="566"/>
      <c r="U39" s="566"/>
      <c r="V39" s="566"/>
      <c r="W39" s="566"/>
      <c r="X39" s="566"/>
      <c r="Y39" s="566"/>
      <c r="Z39" s="566"/>
      <c r="AA39" s="566"/>
      <c r="AB39" s="566"/>
      <c r="AC39" s="566"/>
      <c r="AD39" s="566"/>
      <c r="AE39" s="566"/>
      <c r="AF39" s="566"/>
      <c r="AG39" s="566"/>
      <c r="AH39" s="566"/>
      <c r="AI39" s="566"/>
    </row>
    <row r="40" spans="1:35" ht="15">
      <c r="A40" s="243"/>
      <c r="B40" s="1128" t="s">
        <v>414</v>
      </c>
      <c r="C40" s="1250">
        <v>70872.983490647108</v>
      </c>
      <c r="D40" s="1124">
        <v>50366.596189871903</v>
      </c>
      <c r="E40" s="1124">
        <v>44836.824060612598</v>
      </c>
      <c r="F40" s="1124">
        <v>43800.576878775297</v>
      </c>
      <c r="G40" s="1124">
        <v>43518.328603734393</v>
      </c>
      <c r="H40" s="1124">
        <v>43518.328603734393</v>
      </c>
      <c r="I40" s="1124">
        <v>43518.328603734393</v>
      </c>
      <c r="J40" s="1124">
        <v>43606.9986186522</v>
      </c>
      <c r="K40" s="1124">
        <v>43518.328603734393</v>
      </c>
      <c r="L40" s="1124">
        <v>43518.328603734393</v>
      </c>
      <c r="M40" s="1125">
        <v>160966.94212230586</v>
      </c>
      <c r="N40" s="1130">
        <f t="shared" si="18"/>
        <v>632042.5643795369</v>
      </c>
    </row>
    <row r="41" spans="1:35" ht="6.75" customHeight="1">
      <c r="A41" s="241"/>
      <c r="B41" s="651"/>
      <c r="C41" s="1250"/>
      <c r="D41" s="1111"/>
      <c r="E41" s="1111"/>
      <c r="F41" s="1111"/>
      <c r="G41" s="1111"/>
      <c r="H41" s="1111"/>
      <c r="I41" s="1111"/>
      <c r="J41" s="1111"/>
      <c r="K41" s="1111"/>
      <c r="L41" s="1111"/>
      <c r="M41" s="1112"/>
      <c r="N41" s="1111"/>
    </row>
    <row r="42" spans="1:35" ht="6.75" customHeight="1">
      <c r="A42" s="241"/>
      <c r="B42" s="653"/>
      <c r="C42" s="1116"/>
      <c r="D42" s="1117"/>
      <c r="E42" s="1117"/>
      <c r="F42" s="1117"/>
      <c r="G42" s="1117"/>
      <c r="H42" s="1117"/>
      <c r="I42" s="1117"/>
      <c r="J42" s="1117"/>
      <c r="K42" s="1117"/>
      <c r="L42" s="1117"/>
      <c r="M42" s="1118"/>
      <c r="N42" s="1117"/>
    </row>
    <row r="43" spans="1:35" s="354" customFormat="1" ht="15">
      <c r="A43" s="241"/>
      <c r="B43" s="1140" t="s">
        <v>241</v>
      </c>
      <c r="C43" s="1129">
        <f>+C44+C45</f>
        <v>1159522.9955717335</v>
      </c>
      <c r="D43" s="1130">
        <f t="shared" ref="D43:M43" si="19">+D44+D45</f>
        <v>51519.862236204754</v>
      </c>
      <c r="E43" s="1130">
        <f t="shared" si="19"/>
        <v>17793.307539733851</v>
      </c>
      <c r="F43" s="1130">
        <f t="shared" si="19"/>
        <v>4636.5214700851029</v>
      </c>
      <c r="G43" s="1130">
        <f t="shared" si="19"/>
        <v>182.79678746751034</v>
      </c>
      <c r="H43" s="1130">
        <f t="shared" si="19"/>
        <v>182.79678024833893</v>
      </c>
      <c r="I43" s="1130">
        <f t="shared" si="19"/>
        <v>74.796773029166715</v>
      </c>
      <c r="J43" s="1130">
        <f t="shared" si="19"/>
        <v>38.796801905866012</v>
      </c>
      <c r="K43" s="1130">
        <f t="shared" si="19"/>
        <v>35.56370199248726</v>
      </c>
      <c r="L43" s="1130">
        <f t="shared" si="19"/>
        <v>0</v>
      </c>
      <c r="M43" s="1131">
        <f t="shared" si="19"/>
        <v>4.5474735088646412E-13</v>
      </c>
      <c r="N43" s="1130">
        <f t="shared" ref="N43" si="20">SUM(C43:M43)</f>
        <v>1233987.4376624005</v>
      </c>
      <c r="O43" s="566"/>
      <c r="P43" s="566"/>
      <c r="Q43" s="566"/>
      <c r="R43" s="566"/>
      <c r="S43" s="566"/>
      <c r="T43" s="566"/>
      <c r="U43" s="566"/>
      <c r="V43" s="566"/>
      <c r="W43" s="566"/>
      <c r="X43" s="566"/>
      <c r="Y43" s="566"/>
      <c r="Z43" s="566"/>
      <c r="AA43" s="566"/>
      <c r="AB43" s="566"/>
      <c r="AC43" s="566"/>
      <c r="AD43" s="566"/>
      <c r="AE43" s="566"/>
      <c r="AF43" s="566"/>
      <c r="AG43" s="566"/>
      <c r="AH43" s="566"/>
      <c r="AI43" s="566"/>
    </row>
    <row r="44" spans="1:35" s="354" customFormat="1" ht="15">
      <c r="A44" s="243"/>
      <c r="B44" s="1140" t="s">
        <v>373</v>
      </c>
      <c r="C44" s="1141">
        <v>1036843.95741577</v>
      </c>
      <c r="D44" s="1134">
        <v>47675.104537186104</v>
      </c>
      <c r="E44" s="1134">
        <v>16138.719347771665</v>
      </c>
      <c r="F44" s="1134">
        <v>3980.2325105814998</v>
      </c>
      <c r="G44" s="1134">
        <v>154.68493562806799</v>
      </c>
      <c r="H44" s="1134">
        <v>165.69481360958699</v>
      </c>
      <c r="I44" s="1134">
        <v>68.021414319953792</v>
      </c>
      <c r="J44" s="1134">
        <v>35.099848397343301</v>
      </c>
      <c r="K44" s="1134">
        <v>34.366734045625201</v>
      </c>
      <c r="L44" s="1134">
        <v>0</v>
      </c>
      <c r="M44" s="1135">
        <v>0</v>
      </c>
      <c r="N44" s="1130">
        <f t="shared" ref="N44:N45" si="21">SUM(C44:M44)</f>
        <v>1105095.88155731</v>
      </c>
      <c r="O44" s="566"/>
      <c r="P44" s="566"/>
      <c r="Q44" s="566"/>
      <c r="R44" s="566"/>
      <c r="S44" s="566"/>
      <c r="T44" s="566"/>
      <c r="U44" s="566"/>
      <c r="V44" s="566"/>
      <c r="W44" s="566"/>
      <c r="X44" s="566"/>
      <c r="Y44" s="566"/>
      <c r="Z44" s="566"/>
      <c r="AA44" s="566"/>
      <c r="AB44" s="566"/>
      <c r="AC44" s="566"/>
      <c r="AD44" s="566"/>
      <c r="AE44" s="566"/>
      <c r="AF44" s="566"/>
      <c r="AG44" s="566"/>
      <c r="AH44" s="566"/>
      <c r="AI44" s="566"/>
    </row>
    <row r="45" spans="1:35" s="354" customFormat="1" ht="15">
      <c r="A45" s="243"/>
      <c r="B45" s="1256" t="s">
        <v>414</v>
      </c>
      <c r="C45" s="1251">
        <v>122679.03815596348</v>
      </c>
      <c r="D45" s="1136">
        <v>3844.7576990186499</v>
      </c>
      <c r="E45" s="1136">
        <v>1654.5881919621861</v>
      </c>
      <c r="F45" s="1136">
        <v>656.28895950360311</v>
      </c>
      <c r="G45" s="1136">
        <v>28.111851839442352</v>
      </c>
      <c r="H45" s="1136">
        <v>17.101966638751946</v>
      </c>
      <c r="I45" s="1136">
        <v>6.7753587092129237</v>
      </c>
      <c r="J45" s="1136">
        <v>3.6969535085227108</v>
      </c>
      <c r="K45" s="1136">
        <v>1.1969679468620598</v>
      </c>
      <c r="L45" s="1136">
        <v>0</v>
      </c>
      <c r="M45" s="1137">
        <v>4.5474735088646412E-13</v>
      </c>
      <c r="N45" s="1130">
        <f t="shared" si="21"/>
        <v>128891.55610509073</v>
      </c>
      <c r="O45" s="566"/>
      <c r="P45" s="566"/>
      <c r="Q45" s="566"/>
      <c r="R45" s="566"/>
      <c r="S45" s="566"/>
      <c r="T45" s="566"/>
      <c r="U45" s="566"/>
      <c r="V45" s="566"/>
      <c r="W45" s="566"/>
      <c r="X45" s="566"/>
      <c r="Y45" s="566"/>
      <c r="Z45" s="566"/>
      <c r="AA45" s="566"/>
      <c r="AB45" s="566"/>
      <c r="AC45" s="566"/>
      <c r="AD45" s="566"/>
      <c r="AE45" s="566"/>
      <c r="AF45" s="566"/>
      <c r="AG45" s="566"/>
      <c r="AH45" s="566"/>
      <c r="AI45" s="566"/>
    </row>
    <row r="46" spans="1:35" s="354" customFormat="1" ht="6.75" customHeight="1">
      <c r="A46" s="243"/>
      <c r="B46" s="651"/>
      <c r="C46" s="1110"/>
      <c r="D46" s="1111"/>
      <c r="E46" s="1111"/>
      <c r="F46" s="1111"/>
      <c r="G46" s="1111"/>
      <c r="H46" s="1111"/>
      <c r="I46" s="1111"/>
      <c r="J46" s="1111"/>
      <c r="K46" s="1111"/>
      <c r="L46" s="1111"/>
      <c r="M46" s="1112"/>
      <c r="N46" s="1111"/>
      <c r="O46" s="566"/>
      <c r="P46" s="566"/>
      <c r="Q46" s="566"/>
      <c r="R46" s="566"/>
      <c r="S46" s="566"/>
      <c r="T46" s="566"/>
      <c r="U46" s="566"/>
      <c r="V46" s="566"/>
      <c r="W46" s="566"/>
      <c r="X46" s="566"/>
      <c r="Y46" s="566"/>
      <c r="Z46" s="566"/>
      <c r="AA46" s="566"/>
      <c r="AB46" s="566"/>
      <c r="AC46" s="566"/>
      <c r="AD46" s="566"/>
      <c r="AE46" s="566"/>
      <c r="AF46" s="566"/>
      <c r="AG46" s="566"/>
      <c r="AH46" s="566"/>
      <c r="AI46" s="566"/>
    </row>
    <row r="47" spans="1:35" ht="6.75" customHeight="1">
      <c r="A47" s="243"/>
      <c r="B47" s="1142"/>
      <c r="C47" s="1143"/>
      <c r="D47" s="1138"/>
      <c r="E47" s="1138"/>
      <c r="F47" s="1138"/>
      <c r="G47" s="1138"/>
      <c r="H47" s="1138"/>
      <c r="I47" s="1138"/>
      <c r="J47" s="1138"/>
      <c r="K47" s="1138"/>
      <c r="L47" s="1138"/>
      <c r="M47" s="1139"/>
      <c r="N47" s="1138"/>
    </row>
    <row r="48" spans="1:35" ht="15">
      <c r="A48" s="241"/>
      <c r="B48" s="1257" t="s">
        <v>242</v>
      </c>
      <c r="C48" s="1129">
        <f>+C49+C50</f>
        <v>499433.85015234264</v>
      </c>
      <c r="D48" s="1130">
        <v>223687.61313000001</v>
      </c>
      <c r="E48" s="1130">
        <v>227314.63829999999</v>
      </c>
      <c r="F48" s="1130">
        <v>233362.95314999999</v>
      </c>
      <c r="G48" s="1130">
        <v>240239.16109000001</v>
      </c>
      <c r="H48" s="1130">
        <v>183729.00749999998</v>
      </c>
      <c r="I48" s="1130">
        <v>33220.243179999998</v>
      </c>
      <c r="J48" s="1130">
        <v>1147.9455600000001</v>
      </c>
      <c r="K48" s="1130">
        <v>1147.9455600000001</v>
      </c>
      <c r="L48" s="1130">
        <v>478.31081</v>
      </c>
      <c r="M48" s="1131">
        <v>0</v>
      </c>
      <c r="N48" s="1130">
        <f t="shared" ref="N48:N50" si="22">SUM(C48:M48)</f>
        <v>1643761.6684323426</v>
      </c>
    </row>
    <row r="49" spans="1:14" ht="15">
      <c r="A49" s="241"/>
      <c r="B49" s="1128" t="s">
        <v>373</v>
      </c>
      <c r="C49" s="1129">
        <v>428277.97577234264</v>
      </c>
      <c r="D49" s="1130">
        <v>163641.05743000002</v>
      </c>
      <c r="E49" s="1130">
        <v>178581.47723999998</v>
      </c>
      <c r="F49" s="1130">
        <v>196970.52562999999</v>
      </c>
      <c r="G49" s="1130">
        <v>217399.56255999999</v>
      </c>
      <c r="H49" s="1130">
        <v>174908.09569999998</v>
      </c>
      <c r="I49" s="1130">
        <v>31719.79336</v>
      </c>
      <c r="J49" s="1130">
        <v>1147.9455600000001</v>
      </c>
      <c r="K49" s="1130">
        <v>1147.9455600000001</v>
      </c>
      <c r="L49" s="1130">
        <v>478.31081</v>
      </c>
      <c r="M49" s="1131">
        <v>0</v>
      </c>
      <c r="N49" s="1130">
        <f t="shared" si="22"/>
        <v>1394272.6896223424</v>
      </c>
    </row>
    <row r="50" spans="1:14" ht="15">
      <c r="A50" s="241"/>
      <c r="B50" s="1128" t="s">
        <v>414</v>
      </c>
      <c r="C50" s="1129">
        <v>71155.874379999994</v>
      </c>
      <c r="D50" s="1130">
        <v>60046.555700000004</v>
      </c>
      <c r="E50" s="1130">
        <v>48733.161060000006</v>
      </c>
      <c r="F50" s="1130">
        <v>36392.427520000005</v>
      </c>
      <c r="G50" s="1130">
        <v>22839.598530000003</v>
      </c>
      <c r="H50" s="1130">
        <v>8820.9117999999999</v>
      </c>
      <c r="I50" s="1130">
        <v>1500.44982</v>
      </c>
      <c r="J50" s="1130">
        <v>0</v>
      </c>
      <c r="K50" s="1130">
        <v>0</v>
      </c>
      <c r="L50" s="1130">
        <v>0</v>
      </c>
      <c r="M50" s="1131">
        <v>0</v>
      </c>
      <c r="N50" s="1130">
        <f t="shared" si="22"/>
        <v>249488.97881000003</v>
      </c>
    </row>
    <row r="51" spans="1:14" ht="6.75" customHeight="1">
      <c r="A51" s="241"/>
      <c r="B51" s="651"/>
      <c r="C51" s="1129"/>
      <c r="D51" s="1130"/>
      <c r="E51" s="1130"/>
      <c r="F51" s="1130"/>
      <c r="G51" s="1130"/>
      <c r="H51" s="1130"/>
      <c r="I51" s="1130"/>
      <c r="J51" s="1130"/>
      <c r="K51" s="1130"/>
      <c r="L51" s="1130"/>
      <c r="M51" s="1131"/>
      <c r="N51" s="1130"/>
    </row>
    <row r="52" spans="1:14" ht="6.75" customHeight="1">
      <c r="A52" s="241"/>
      <c r="B52" s="1258"/>
      <c r="C52" s="1252"/>
      <c r="D52" s="1122"/>
      <c r="E52" s="1122"/>
      <c r="F52" s="1122"/>
      <c r="G52" s="1122"/>
      <c r="H52" s="1122"/>
      <c r="I52" s="1122"/>
      <c r="J52" s="1122"/>
      <c r="K52" s="1122"/>
      <c r="L52" s="1122"/>
      <c r="M52" s="1123"/>
      <c r="N52" s="1122"/>
    </row>
    <row r="53" spans="1:14" ht="15">
      <c r="A53" s="241"/>
      <c r="B53" s="1257" t="s">
        <v>526</v>
      </c>
      <c r="C53" s="1129">
        <f>+C54+C55</f>
        <v>1154789.1820948827</v>
      </c>
      <c r="D53" s="1130">
        <v>117632.66103998056</v>
      </c>
      <c r="E53" s="1130">
        <v>395247.46854685241</v>
      </c>
      <c r="F53" s="1130">
        <v>24376.501805714135</v>
      </c>
      <c r="G53" s="1130">
        <v>8868.2447657141347</v>
      </c>
      <c r="H53" s="1130">
        <v>7687.0482557141277</v>
      </c>
      <c r="I53" s="1130">
        <v>7687.0482557141277</v>
      </c>
      <c r="J53" s="1130">
        <v>7687.0482557141277</v>
      </c>
      <c r="K53" s="1130">
        <v>7687.0482557141277</v>
      </c>
      <c r="L53" s="1130">
        <v>7687.0482557141295</v>
      </c>
      <c r="M53" s="1131">
        <v>509924.90634272463</v>
      </c>
      <c r="N53" s="1130">
        <f t="shared" ref="N53:N55" si="23">SUM(C53:M53)</f>
        <v>2249274.2058744393</v>
      </c>
    </row>
    <row r="54" spans="1:14" ht="15">
      <c r="A54" s="241"/>
      <c r="B54" s="1128" t="s">
        <v>373</v>
      </c>
      <c r="C54" s="1129">
        <v>1073764.9643367573</v>
      </c>
      <c r="D54" s="1130">
        <v>36399.928119999997</v>
      </c>
      <c r="E54" s="1130">
        <v>370075.23043059529</v>
      </c>
      <c r="F54" s="1130">
        <v>16689.453550000006</v>
      </c>
      <c r="G54" s="1130">
        <v>1181.1965100000089</v>
      </c>
      <c r="H54" s="1130">
        <v>0</v>
      </c>
      <c r="I54" s="1130">
        <v>0</v>
      </c>
      <c r="J54" s="1130">
        <v>0</v>
      </c>
      <c r="K54" s="1130">
        <v>0</v>
      </c>
      <c r="L54" s="1130">
        <v>0</v>
      </c>
      <c r="M54" s="1131">
        <v>434296.51179063594</v>
      </c>
      <c r="N54" s="1130">
        <f t="shared" si="23"/>
        <v>1932407.2847379886</v>
      </c>
    </row>
    <row r="55" spans="1:14" ht="15">
      <c r="A55" s="241"/>
      <c r="B55" s="1128" t="s">
        <v>414</v>
      </c>
      <c r="C55" s="1129">
        <v>81024.217758125509</v>
      </c>
      <c r="D55" s="1130">
        <v>81232.732919980568</v>
      </c>
      <c r="E55" s="1130">
        <v>25172.238116257104</v>
      </c>
      <c r="F55" s="1130">
        <v>7687.0482557141295</v>
      </c>
      <c r="G55" s="1130">
        <v>7687.0482557141258</v>
      </c>
      <c r="H55" s="1130">
        <v>7687.0482557141277</v>
      </c>
      <c r="I55" s="1130">
        <v>7687.0482557141277</v>
      </c>
      <c r="J55" s="1130">
        <v>7687.0482557141277</v>
      </c>
      <c r="K55" s="1130">
        <v>7687.0482557141277</v>
      </c>
      <c r="L55" s="1130">
        <v>7687.0482557141295</v>
      </c>
      <c r="M55" s="1131">
        <v>75628.394552088706</v>
      </c>
      <c r="N55" s="1130">
        <f t="shared" si="23"/>
        <v>316866.92113645072</v>
      </c>
    </row>
    <row r="56" spans="1:14" ht="6.75" customHeight="1">
      <c r="A56" s="241"/>
      <c r="B56" s="1259"/>
      <c r="C56" s="1250"/>
      <c r="D56" s="1124"/>
      <c r="E56" s="1124"/>
      <c r="F56" s="1124"/>
      <c r="G56" s="1124"/>
      <c r="H56" s="1124"/>
      <c r="I56" s="1124"/>
      <c r="J56" s="1124"/>
      <c r="K56" s="1124"/>
      <c r="L56" s="1124"/>
      <c r="M56" s="1125"/>
      <c r="N56" s="1124"/>
    </row>
    <row r="57" spans="1:14" ht="3" customHeight="1">
      <c r="A57" s="241"/>
      <c r="B57" s="1258"/>
      <c r="C57" s="1252"/>
      <c r="D57" s="1122"/>
      <c r="E57" s="1122"/>
      <c r="F57" s="1122"/>
      <c r="G57" s="1122"/>
      <c r="H57" s="1122"/>
      <c r="I57" s="1122"/>
      <c r="J57" s="1122"/>
      <c r="K57" s="1122"/>
      <c r="L57" s="1122"/>
      <c r="M57" s="1123"/>
      <c r="N57" s="1122"/>
    </row>
    <row r="58" spans="1:14" ht="14.25">
      <c r="B58" s="650" t="s">
        <v>239</v>
      </c>
      <c r="C58" s="1119">
        <f t="shared" ref="C58:M58" si="24">+C60+C61</f>
        <v>21787106.787296101</v>
      </c>
      <c r="D58" s="1120">
        <f t="shared" si="24"/>
        <v>2328046.3338001999</v>
      </c>
      <c r="E58" s="1120">
        <f t="shared" si="24"/>
        <v>0</v>
      </c>
      <c r="F58" s="1120">
        <f t="shared" si="24"/>
        <v>0</v>
      </c>
      <c r="G58" s="1120">
        <f t="shared" si="24"/>
        <v>0</v>
      </c>
      <c r="H58" s="1120">
        <f t="shared" si="24"/>
        <v>0</v>
      </c>
      <c r="I58" s="1120">
        <f t="shared" si="24"/>
        <v>0</v>
      </c>
      <c r="J58" s="1120">
        <f t="shared" si="24"/>
        <v>0</v>
      </c>
      <c r="K58" s="1120">
        <f t="shared" si="24"/>
        <v>0</v>
      </c>
      <c r="L58" s="1120">
        <f t="shared" si="24"/>
        <v>0</v>
      </c>
      <c r="M58" s="1121">
        <f t="shared" si="24"/>
        <v>0</v>
      </c>
      <c r="N58" s="1120">
        <f t="shared" ref="N58" si="25">SUM(C58:M58)</f>
        <v>24115153.121096302</v>
      </c>
    </row>
    <row r="59" spans="1:14" ht="14.25">
      <c r="B59" s="650" t="s">
        <v>520</v>
      </c>
      <c r="C59" s="648">
        <f>+C58/$N$63</f>
        <v>5.9794711661813493E-2</v>
      </c>
      <c r="D59" s="244">
        <f t="shared" ref="D59:M59" si="26">+D58/$N$63</f>
        <v>6.3893228515359496E-3</v>
      </c>
      <c r="E59" s="244">
        <f t="shared" si="26"/>
        <v>0</v>
      </c>
      <c r="F59" s="244">
        <f t="shared" si="26"/>
        <v>0</v>
      </c>
      <c r="G59" s="244">
        <f t="shared" si="26"/>
        <v>0</v>
      </c>
      <c r="H59" s="244">
        <f t="shared" si="26"/>
        <v>0</v>
      </c>
      <c r="I59" s="244">
        <f t="shared" si="26"/>
        <v>0</v>
      </c>
      <c r="J59" s="244">
        <f t="shared" si="26"/>
        <v>0</v>
      </c>
      <c r="K59" s="244">
        <f t="shared" si="26"/>
        <v>0</v>
      </c>
      <c r="L59" s="244">
        <f t="shared" si="26"/>
        <v>0</v>
      </c>
      <c r="M59" s="373">
        <f t="shared" si="26"/>
        <v>0</v>
      </c>
      <c r="N59" s="244">
        <f>+SUM(C59:M59)</f>
        <v>6.6184034513349449E-2</v>
      </c>
    </row>
    <row r="60" spans="1:14" ht="14.25">
      <c r="B60" s="652" t="s">
        <v>373</v>
      </c>
      <c r="C60" s="1113">
        <v>21787106.787296101</v>
      </c>
      <c r="D60" s="1114">
        <v>2328046.3338001999</v>
      </c>
      <c r="E60" s="1114">
        <v>0</v>
      </c>
      <c r="F60" s="1114">
        <v>0</v>
      </c>
      <c r="G60" s="1114">
        <v>0</v>
      </c>
      <c r="H60" s="1114">
        <v>0</v>
      </c>
      <c r="I60" s="1114">
        <v>0</v>
      </c>
      <c r="J60" s="1114">
        <v>0</v>
      </c>
      <c r="K60" s="1114">
        <v>0</v>
      </c>
      <c r="L60" s="1114">
        <v>0</v>
      </c>
      <c r="M60" s="1115">
        <v>0</v>
      </c>
      <c r="N60" s="1114">
        <f t="shared" ref="N60:N61" si="27">SUM(C60:M60)</f>
        <v>24115153.121096302</v>
      </c>
    </row>
    <row r="61" spans="1:14" ht="15" thickBot="1">
      <c r="B61" s="1260" t="s">
        <v>414</v>
      </c>
      <c r="C61" s="1113">
        <v>0</v>
      </c>
      <c r="D61" s="1114">
        <v>0</v>
      </c>
      <c r="E61" s="1114">
        <v>0</v>
      </c>
      <c r="F61" s="1114">
        <v>0</v>
      </c>
      <c r="G61" s="1114">
        <v>0</v>
      </c>
      <c r="H61" s="1114">
        <v>0</v>
      </c>
      <c r="I61" s="1114">
        <v>0</v>
      </c>
      <c r="J61" s="1114">
        <v>0</v>
      </c>
      <c r="K61" s="1114">
        <v>0</v>
      </c>
      <c r="L61" s="1114">
        <v>0</v>
      </c>
      <c r="M61" s="1115">
        <v>0</v>
      </c>
      <c r="N61" s="1114">
        <f t="shared" si="27"/>
        <v>0</v>
      </c>
    </row>
    <row r="62" spans="1:14" ht="11.25" customHeight="1" thickTop="1">
      <c r="B62" s="1261"/>
      <c r="C62" s="1253"/>
      <c r="D62" s="1126"/>
      <c r="E62" s="1126"/>
      <c r="F62" s="1126"/>
      <c r="G62" s="1126"/>
      <c r="H62" s="1126"/>
      <c r="I62" s="1126"/>
      <c r="J62" s="1126"/>
      <c r="K62" s="1126"/>
      <c r="L62" s="1126"/>
      <c r="M62" s="1127"/>
      <c r="N62" s="1126"/>
    </row>
    <row r="63" spans="1:14" ht="14.25">
      <c r="B63" s="650" t="s">
        <v>518</v>
      </c>
      <c r="C63" s="1119">
        <f t="shared" ref="C63:M63" si="28">+C65+C66</f>
        <v>80336149.863691762</v>
      </c>
      <c r="D63" s="1120">
        <f t="shared" si="28"/>
        <v>28037695.823055007</v>
      </c>
      <c r="E63" s="1120">
        <f t="shared" si="28"/>
        <v>22147147.315838937</v>
      </c>
      <c r="F63" s="1120">
        <f t="shared" si="28"/>
        <v>19142727.353500254</v>
      </c>
      <c r="G63" s="1120">
        <f t="shared" si="28"/>
        <v>28772751.974117249</v>
      </c>
      <c r="H63" s="1120">
        <f t="shared" si="28"/>
        <v>22798128.811047845</v>
      </c>
      <c r="I63" s="1120">
        <f t="shared" si="28"/>
        <v>19772530.666382656</v>
      </c>
      <c r="J63" s="1120">
        <f t="shared" si="28"/>
        <v>20905596.927756581</v>
      </c>
      <c r="K63" s="1120">
        <f t="shared" si="28"/>
        <v>23385607.806737281</v>
      </c>
      <c r="L63" s="1120">
        <f t="shared" si="28"/>
        <v>17648101.090313442</v>
      </c>
      <c r="M63" s="1121">
        <f t="shared" si="28"/>
        <v>81418673.960026696</v>
      </c>
      <c r="N63" s="1120">
        <f t="shared" ref="N63" si="29">SUM(C63:M63)</f>
        <v>364365111.59246767</v>
      </c>
    </row>
    <row r="64" spans="1:14" ht="14.25">
      <c r="B64" s="650" t="s">
        <v>520</v>
      </c>
      <c r="C64" s="648">
        <f>+C63/$N$63</f>
        <v>0.22048255254895405</v>
      </c>
      <c r="D64" s="244">
        <f t="shared" ref="D64" si="30">+D63/$N$63</f>
        <v>7.6949452433893825E-2</v>
      </c>
      <c r="E64" s="244">
        <f t="shared" ref="E64" si="31">+E63/$N$63</f>
        <v>6.0782842844212565E-2</v>
      </c>
      <c r="F64" s="244">
        <f t="shared" ref="F64" si="32">+F63/$N$63</f>
        <v>5.2537212659676556E-2</v>
      </c>
      <c r="G64" s="244">
        <f t="shared" ref="G64" si="33">+G63/$N$63</f>
        <v>7.8966813942106459E-2</v>
      </c>
      <c r="H64" s="244">
        <f t="shared" ref="H64" si="34">+H63/$N$63</f>
        <v>6.2569461470688009E-2</v>
      </c>
      <c r="I64" s="244">
        <f t="shared" ref="I64" si="35">+I63/$N$63</f>
        <v>5.4265707767591334E-2</v>
      </c>
      <c r="J64" s="244">
        <f t="shared" ref="J64" si="36">+J63/$N$63</f>
        <v>5.7375407970285904E-2</v>
      </c>
      <c r="K64" s="244">
        <f t="shared" ref="K64" si="37">+K63/$N$63</f>
        <v>6.418179749573126E-2</v>
      </c>
      <c r="L64" s="244">
        <f t="shared" ref="L64" si="38">+L63/$N$63</f>
        <v>4.8435211080396626E-2</v>
      </c>
      <c r="M64" s="373">
        <f t="shared" ref="M64:N64" si="39">+M63/$N$63</f>
        <v>0.22345353978646354</v>
      </c>
      <c r="N64" s="373">
        <f t="shared" si="39"/>
        <v>1</v>
      </c>
    </row>
    <row r="65" spans="2:14" ht="14.25">
      <c r="B65" s="1262" t="s">
        <v>373</v>
      </c>
      <c r="C65" s="1113">
        <f t="shared" ref="C65:M65" si="40">+C14+C19+C24+C60</f>
        <v>66122511.997691639</v>
      </c>
      <c r="D65" s="1114">
        <f t="shared" si="40"/>
        <v>17005962.967547987</v>
      </c>
      <c r="E65" s="1114">
        <f t="shared" si="40"/>
        <v>12900356.105181728</v>
      </c>
      <c r="F65" s="1114">
        <f t="shared" si="40"/>
        <v>10748563.148481404</v>
      </c>
      <c r="G65" s="1114">
        <f t="shared" si="40"/>
        <v>21554135.287552368</v>
      </c>
      <c r="H65" s="1114">
        <f t="shared" si="40"/>
        <v>16541437.525339372</v>
      </c>
      <c r="I65" s="1114">
        <f t="shared" si="40"/>
        <v>14103387.877483863</v>
      </c>
      <c r="J65" s="1114">
        <f t="shared" si="40"/>
        <v>15692285.268265067</v>
      </c>
      <c r="K65" s="1114">
        <f t="shared" si="40"/>
        <v>18476799.327859007</v>
      </c>
      <c r="L65" s="1114">
        <f t="shared" si="40"/>
        <v>13563320.804056711</v>
      </c>
      <c r="M65" s="1115">
        <f t="shared" si="40"/>
        <v>60165920.33883974</v>
      </c>
      <c r="N65" s="1114">
        <f t="shared" ref="N65:N66" si="41">SUM(C65:M65)</f>
        <v>266874680.64829889</v>
      </c>
    </row>
    <row r="66" spans="2:14" ht="14.25">
      <c r="B66" s="1262" t="s">
        <v>414</v>
      </c>
      <c r="C66" s="1113">
        <f t="shared" ref="C66:M66" si="42">+C15+C20+C25+C61</f>
        <v>14213637.866000118</v>
      </c>
      <c r="D66" s="1114">
        <f t="shared" si="42"/>
        <v>11031732.855507018</v>
      </c>
      <c r="E66" s="1114">
        <f t="shared" si="42"/>
        <v>9246791.2106572092</v>
      </c>
      <c r="F66" s="1114">
        <f t="shared" si="42"/>
        <v>8394164.2050188519</v>
      </c>
      <c r="G66" s="1114">
        <f t="shared" si="42"/>
        <v>7218616.6865648814</v>
      </c>
      <c r="H66" s="1114">
        <f t="shared" si="42"/>
        <v>6256691.2857084703</v>
      </c>
      <c r="I66" s="1114">
        <f t="shared" si="42"/>
        <v>5669142.7888987912</v>
      </c>
      <c r="J66" s="1114">
        <f t="shared" si="42"/>
        <v>5213311.6594915157</v>
      </c>
      <c r="K66" s="1114">
        <f t="shared" si="42"/>
        <v>4908808.4788782764</v>
      </c>
      <c r="L66" s="1114">
        <f t="shared" si="42"/>
        <v>4084780.2862567315</v>
      </c>
      <c r="M66" s="1115">
        <f t="shared" si="42"/>
        <v>21252753.62118696</v>
      </c>
      <c r="N66" s="1114">
        <f t="shared" si="41"/>
        <v>97490430.944168806</v>
      </c>
    </row>
    <row r="67" spans="2:14" ht="15.75" thickBot="1">
      <c r="B67" s="1263"/>
      <c r="C67" s="1254"/>
      <c r="D67" s="370"/>
      <c r="E67" s="370"/>
      <c r="F67" s="370"/>
      <c r="G67" s="370"/>
      <c r="H67" s="370"/>
      <c r="I67" s="370"/>
      <c r="J67" s="370"/>
      <c r="K67" s="370"/>
      <c r="L67" s="370"/>
      <c r="M67" s="654"/>
      <c r="N67" s="370"/>
    </row>
    <row r="68" spans="2:14" ht="7.5" customHeight="1" thickTop="1">
      <c r="B68" s="371"/>
      <c r="C68" s="371"/>
      <c r="D68" s="371"/>
      <c r="E68" s="371"/>
      <c r="F68" s="371"/>
      <c r="G68" s="371"/>
      <c r="H68" s="371"/>
      <c r="I68" s="371"/>
      <c r="J68" s="371"/>
      <c r="K68" s="371"/>
      <c r="L68" s="371"/>
      <c r="M68" s="371"/>
      <c r="N68" s="371"/>
    </row>
    <row r="69" spans="2:14" ht="13.5" customHeight="1">
      <c r="B69" s="372"/>
      <c r="C69" s="534"/>
      <c r="D69" s="534"/>
      <c r="E69" s="534"/>
      <c r="F69" s="534"/>
      <c r="G69" s="534"/>
      <c r="H69" s="534"/>
      <c r="I69" s="534"/>
      <c r="J69" s="534"/>
      <c r="K69" s="534"/>
      <c r="L69" s="534"/>
      <c r="M69" s="534"/>
      <c r="N69" s="534"/>
    </row>
    <row r="70" spans="2:14" ht="15">
      <c r="B70" s="780" t="s">
        <v>540</v>
      </c>
      <c r="C70" s="369"/>
      <c r="D70" s="369"/>
      <c r="E70" s="369"/>
      <c r="F70" s="369"/>
      <c r="G70" s="369"/>
      <c r="H70" s="369"/>
      <c r="I70" s="369"/>
      <c r="J70" s="369"/>
      <c r="K70" s="369"/>
      <c r="L70" s="369"/>
      <c r="M70" s="369"/>
      <c r="N70" s="369"/>
    </row>
    <row r="71" spans="2:14" ht="15">
      <c r="B71" s="780" t="s">
        <v>930</v>
      </c>
      <c r="C71" s="369"/>
      <c r="D71" s="369"/>
      <c r="E71" s="369"/>
      <c r="F71" s="369"/>
      <c r="G71" s="369"/>
      <c r="H71" s="369"/>
      <c r="I71" s="369"/>
      <c r="J71" s="369"/>
      <c r="K71" s="369"/>
      <c r="L71" s="369"/>
      <c r="M71" s="369"/>
      <c r="N71" s="369"/>
    </row>
    <row r="72" spans="2:14" ht="15">
      <c r="B72" s="780" t="s">
        <v>948</v>
      </c>
      <c r="C72" s="369"/>
      <c r="D72" s="369"/>
      <c r="E72" s="369"/>
      <c r="F72" s="369"/>
      <c r="G72" s="369"/>
      <c r="H72" s="369"/>
      <c r="I72" s="369"/>
      <c r="J72" s="369"/>
      <c r="K72" s="369"/>
      <c r="L72" s="369"/>
      <c r="M72" s="369"/>
      <c r="N72" s="369"/>
    </row>
    <row r="73" spans="2:14" ht="15">
      <c r="B73" s="360"/>
      <c r="C73" s="369"/>
      <c r="D73" s="369"/>
      <c r="E73" s="369"/>
      <c r="F73" s="369"/>
      <c r="G73" s="369"/>
      <c r="H73" s="369"/>
      <c r="I73" s="369"/>
      <c r="J73" s="369"/>
      <c r="K73" s="369"/>
      <c r="L73" s="369"/>
      <c r="M73" s="369"/>
      <c r="N73" s="369"/>
    </row>
    <row r="75" spans="2:14">
      <c r="C75" s="1144"/>
      <c r="D75" s="1144"/>
      <c r="E75" s="1144"/>
      <c r="F75" s="1144"/>
      <c r="G75" s="1144"/>
      <c r="H75" s="1144"/>
      <c r="I75" s="1144"/>
      <c r="J75" s="1144"/>
      <c r="K75" s="1144"/>
      <c r="L75" s="1144"/>
      <c r="M75" s="1144"/>
      <c r="N75" s="1144"/>
    </row>
  </sheetData>
  <mergeCells count="15">
    <mergeCell ref="B5:N5"/>
    <mergeCell ref="B6:N6"/>
    <mergeCell ref="B9:B10"/>
    <mergeCell ref="C9:C10"/>
    <mergeCell ref="D9:D10"/>
    <mergeCell ref="E9:E10"/>
    <mergeCell ref="F9:F10"/>
    <mergeCell ref="G9:G10"/>
    <mergeCell ref="H9:H10"/>
    <mergeCell ref="I9:I10"/>
    <mergeCell ref="J9:J10"/>
    <mergeCell ref="K9:K10"/>
    <mergeCell ref="L9:L10"/>
    <mergeCell ref="M9:M10"/>
    <mergeCell ref="N9:N10"/>
  </mergeCells>
  <hyperlinks>
    <hyperlink ref="A1" location="INDICE!A1" display="Indice"/>
  </hyperlinks>
  <printOptions horizontalCentered="1"/>
  <pageMargins left="0.19685039370078741" right="0.39370078740157483" top="0.19685039370078741" bottom="0.19685039370078741" header="0.15748031496062992" footer="0"/>
  <pageSetup paperSize="9" scale="58" orientation="landscape" r:id="rId1"/>
  <headerFooter scaleWithDoc="0">
    <oddFooter>&amp;R&amp;A</oddFooter>
  </headerFooter>
  <ignoredErrors>
    <ignoredError sqref="N1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48"/>
  <sheetViews>
    <sheetView showGridLines="0" view="pageBreakPreview" zoomScale="85"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42" customWidth="1"/>
    <col min="2" max="2" width="53.85546875" style="29" customWidth="1"/>
    <col min="3" max="3" width="9.28515625" style="29" bestFit="1" customWidth="1"/>
    <col min="4" max="34" width="9.7109375" style="29" customWidth="1"/>
    <col min="35" max="35" width="12.7109375" style="29" customWidth="1"/>
    <col min="36" max="36" width="15.7109375" style="29" bestFit="1" customWidth="1"/>
    <col min="37" max="37" width="12.5703125" style="625" bestFit="1" customWidth="1"/>
    <col min="38" max="38" width="13.5703125" style="625" bestFit="1" customWidth="1"/>
    <col min="39" max="69" width="11.42578125" style="625"/>
    <col min="70" max="70" width="12.7109375" style="625" bestFit="1" customWidth="1"/>
    <col min="71" max="16384" width="11.42578125" style="625"/>
  </cols>
  <sheetData>
    <row r="1" spans="1:36">
      <c r="A1" s="149" t="s">
        <v>302</v>
      </c>
    </row>
    <row r="2" spans="1:36" ht="14.25">
      <c r="B2" s="3" t="s">
        <v>866</v>
      </c>
      <c r="C2" s="30"/>
      <c r="D2" s="35"/>
      <c r="E2" s="36"/>
      <c r="F2" s="36"/>
      <c r="G2" s="36"/>
      <c r="H2" s="36"/>
      <c r="I2" s="35"/>
      <c r="J2" s="36"/>
      <c r="K2" s="36"/>
      <c r="L2" s="36"/>
      <c r="M2" s="36"/>
      <c r="N2" s="36"/>
      <c r="O2" s="36"/>
      <c r="P2" s="35"/>
      <c r="Q2" s="36"/>
      <c r="R2" s="36"/>
      <c r="S2" s="36"/>
      <c r="T2" s="36"/>
      <c r="U2" s="36"/>
      <c r="V2" s="36"/>
      <c r="W2" s="36"/>
      <c r="X2" s="36"/>
      <c r="Y2" s="36"/>
      <c r="Z2" s="36"/>
      <c r="AA2" s="36"/>
      <c r="AB2" s="36"/>
      <c r="AC2" s="36"/>
      <c r="AD2" s="36"/>
      <c r="AE2" s="36"/>
      <c r="AF2" s="36"/>
      <c r="AG2" s="36"/>
    </row>
    <row r="3" spans="1:36" ht="14.25">
      <c r="B3" s="31" t="s">
        <v>208</v>
      </c>
      <c r="C3" s="30"/>
      <c r="D3" s="36"/>
      <c r="E3" s="35"/>
      <c r="F3" s="36"/>
      <c r="G3" s="36"/>
      <c r="H3" s="35"/>
      <c r="I3" s="36"/>
      <c r="J3" s="36"/>
      <c r="K3" s="36"/>
      <c r="L3" s="36"/>
      <c r="M3" s="36"/>
      <c r="N3" s="36"/>
      <c r="O3" s="36"/>
      <c r="P3" s="36"/>
      <c r="Q3" s="36"/>
      <c r="R3" s="36"/>
      <c r="S3" s="36"/>
      <c r="T3" s="36"/>
      <c r="U3" s="36"/>
      <c r="V3" s="36"/>
      <c r="W3" s="36"/>
      <c r="X3" s="36"/>
      <c r="Y3" s="36"/>
      <c r="Z3" s="36"/>
      <c r="AA3" s="36"/>
      <c r="AB3" s="36"/>
      <c r="AC3" s="36"/>
      <c r="AD3" s="36"/>
      <c r="AE3" s="36"/>
      <c r="AF3" s="36"/>
      <c r="AG3" s="36"/>
      <c r="AI3" s="32"/>
      <c r="AJ3" s="32"/>
    </row>
    <row r="4" spans="1:36" s="626" customFormat="1" ht="13.5" thickBot="1">
      <c r="A4" s="42"/>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row>
    <row r="5" spans="1:36" s="626" customFormat="1" ht="15" thickBot="1">
      <c r="A5" s="42"/>
      <c r="B5" s="1423" t="s">
        <v>76</v>
      </c>
      <c r="C5" s="1424"/>
      <c r="D5" s="1424"/>
      <c r="E5" s="1424"/>
      <c r="F5" s="1424"/>
      <c r="G5" s="1424"/>
      <c r="H5" s="1424"/>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626" customFormat="1">
      <c r="A6" s="42"/>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row>
    <row r="7" spans="1:36" s="626" customFormat="1" ht="13.5" thickBot="1">
      <c r="A7" s="42"/>
      <c r="B7" s="28" t="s">
        <v>890</v>
      </c>
      <c r="C7" s="28"/>
      <c r="D7" s="28"/>
      <c r="E7" s="28"/>
      <c r="F7" s="28"/>
      <c r="G7" s="28"/>
      <c r="H7" s="28"/>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row>
    <row r="8" spans="1:36" s="626" customFormat="1" ht="14.25" thickTop="1" thickBot="1">
      <c r="A8" s="42"/>
      <c r="B8" s="174"/>
      <c r="C8" s="174">
        <v>2017</v>
      </c>
      <c r="D8" s="174">
        <v>2018</v>
      </c>
      <c r="E8" s="174">
        <v>2019</v>
      </c>
      <c r="F8" s="174">
        <v>2020</v>
      </c>
      <c r="G8" s="174">
        <v>2021</v>
      </c>
      <c r="H8" s="174">
        <v>2022</v>
      </c>
      <c r="I8" s="174">
        <v>2023</v>
      </c>
      <c r="J8" s="174">
        <v>2024</v>
      </c>
      <c r="K8" s="174">
        <v>2025</v>
      </c>
      <c r="L8" s="174">
        <v>2026</v>
      </c>
      <c r="M8" s="174">
        <v>2027</v>
      </c>
      <c r="N8" s="174">
        <v>2028</v>
      </c>
      <c r="O8" s="174">
        <v>2029</v>
      </c>
      <c r="P8" s="174">
        <v>2030</v>
      </c>
      <c r="Q8" s="174">
        <v>2031</v>
      </c>
      <c r="R8" s="174">
        <v>2032</v>
      </c>
      <c r="S8" s="174">
        <v>2033</v>
      </c>
      <c r="T8" s="174">
        <v>2034</v>
      </c>
      <c r="U8" s="174">
        <v>2035</v>
      </c>
      <c r="V8" s="174">
        <v>2036</v>
      </c>
      <c r="W8" s="174">
        <v>2037</v>
      </c>
      <c r="X8" s="174">
        <v>2038</v>
      </c>
      <c r="Y8" s="174">
        <v>2039</v>
      </c>
      <c r="Z8" s="174">
        <v>2040</v>
      </c>
      <c r="AA8" s="174">
        <v>2041</v>
      </c>
      <c r="AB8" s="174">
        <v>2042</v>
      </c>
      <c r="AC8" s="174">
        <v>2043</v>
      </c>
      <c r="AD8" s="174">
        <v>2044</v>
      </c>
      <c r="AE8" s="174">
        <v>2045</v>
      </c>
      <c r="AF8" s="174">
        <v>2046</v>
      </c>
      <c r="AG8" s="174">
        <v>2047</v>
      </c>
      <c r="AH8" s="174">
        <v>2048</v>
      </c>
      <c r="AI8" s="174" t="s">
        <v>934</v>
      </c>
      <c r="AJ8" s="174" t="s">
        <v>396</v>
      </c>
    </row>
    <row r="9" spans="1:36" s="626" customFormat="1" ht="14.25" thickTop="1" thickBot="1">
      <c r="A9" s="42"/>
      <c r="B9" s="28"/>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row>
    <row r="10" spans="1:36" s="626" customFormat="1" ht="13.5" thickBot="1">
      <c r="A10" s="42"/>
      <c r="B10" s="1425" t="s">
        <v>725</v>
      </c>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7"/>
    </row>
    <row r="11" spans="1:36" ht="15" customHeight="1" thickBot="1"/>
    <row r="12" spans="1:36" ht="21.75" customHeight="1" thickBot="1">
      <c r="B12" s="152" t="s">
        <v>94</v>
      </c>
      <c r="C12" s="153">
        <v>66122.511997691545</v>
      </c>
      <c r="D12" s="153">
        <v>17005.962967547985</v>
      </c>
      <c r="E12" s="153">
        <v>12900.356105181723</v>
      </c>
      <c r="F12" s="153">
        <v>10748.563148481404</v>
      </c>
      <c r="G12" s="153">
        <v>21554.135287552348</v>
      </c>
      <c r="H12" s="153">
        <v>16541.437525339359</v>
      </c>
      <c r="I12" s="153">
        <v>14103.387877483898</v>
      </c>
      <c r="J12" s="153">
        <v>15692.285268265106</v>
      </c>
      <c r="K12" s="153">
        <v>18476.79932785904</v>
      </c>
      <c r="L12" s="153">
        <v>13563.320804056722</v>
      </c>
      <c r="M12" s="153">
        <v>9424.1141347123994</v>
      </c>
      <c r="N12" s="153">
        <v>4205.8578724346371</v>
      </c>
      <c r="O12" s="153">
        <v>3913.454856519475</v>
      </c>
      <c r="P12" s="153">
        <v>4589.7694570726026</v>
      </c>
      <c r="Q12" s="153">
        <v>5116.4586436789214</v>
      </c>
      <c r="R12" s="153">
        <v>4340.8227850803123</v>
      </c>
      <c r="S12" s="153">
        <v>4257.042522218313</v>
      </c>
      <c r="T12" s="153">
        <v>1937.1246062046653</v>
      </c>
      <c r="U12" s="153">
        <v>1882.4669209489898</v>
      </c>
      <c r="V12" s="153">
        <v>4565.860018237312</v>
      </c>
      <c r="W12" s="153">
        <v>2746.1712480143124</v>
      </c>
      <c r="X12" s="153">
        <v>3353.6428429594948</v>
      </c>
      <c r="Y12" s="153">
        <v>1028.1400955313534</v>
      </c>
      <c r="Z12" s="153">
        <v>1000.2349928120692</v>
      </c>
      <c r="AA12" s="153">
        <v>994.83648697410297</v>
      </c>
      <c r="AB12" s="153">
        <v>992.05340086153319</v>
      </c>
      <c r="AC12" s="153">
        <v>991.42688264908986</v>
      </c>
      <c r="AD12" s="153">
        <v>990.80036479457885</v>
      </c>
      <c r="AE12" s="153">
        <v>990.80036479457885</v>
      </c>
      <c r="AF12" s="153">
        <v>2777.1424930285807</v>
      </c>
      <c r="AG12" s="153">
        <v>21.520154612580562</v>
      </c>
      <c r="AH12" s="153">
        <v>11.583652630580561</v>
      </c>
      <c r="AI12" s="153">
        <v>34.595542069199645</v>
      </c>
      <c r="AJ12" s="153">
        <v>266874.68064829882</v>
      </c>
    </row>
    <row r="13" spans="1:36" ht="13.5">
      <c r="B13" s="154" t="s">
        <v>95</v>
      </c>
      <c r="C13" s="1146">
        <v>36013.941161074392</v>
      </c>
      <c r="D13" s="1146">
        <v>0</v>
      </c>
      <c r="E13" s="1146">
        <v>0</v>
      </c>
      <c r="F13" s="1146">
        <v>0</v>
      </c>
      <c r="G13" s="1146">
        <v>0</v>
      </c>
      <c r="H13" s="1146">
        <v>0</v>
      </c>
      <c r="I13" s="1146">
        <v>0</v>
      </c>
      <c r="J13" s="1146">
        <v>0</v>
      </c>
      <c r="K13" s="1146">
        <v>0</v>
      </c>
      <c r="L13" s="1146">
        <v>0</v>
      </c>
      <c r="M13" s="1146">
        <v>0</v>
      </c>
      <c r="N13" s="1146">
        <v>0</v>
      </c>
      <c r="O13" s="1146">
        <v>0</v>
      </c>
      <c r="P13" s="1146">
        <v>0</v>
      </c>
      <c r="Q13" s="1146">
        <v>0</v>
      </c>
      <c r="R13" s="1146">
        <v>0</v>
      </c>
      <c r="S13" s="1146">
        <v>0</v>
      </c>
      <c r="T13" s="1146">
        <v>0</v>
      </c>
      <c r="U13" s="1146">
        <v>0</v>
      </c>
      <c r="V13" s="1146">
        <v>0</v>
      </c>
      <c r="W13" s="1146">
        <v>0</v>
      </c>
      <c r="X13" s="1146">
        <v>0</v>
      </c>
      <c r="Y13" s="1146">
        <v>0</v>
      </c>
      <c r="Z13" s="1146">
        <v>0</v>
      </c>
      <c r="AA13" s="1146">
        <v>0</v>
      </c>
      <c r="AB13" s="1146">
        <v>0</v>
      </c>
      <c r="AC13" s="1146">
        <v>0</v>
      </c>
      <c r="AD13" s="1146">
        <v>0</v>
      </c>
      <c r="AE13" s="1146">
        <v>0</v>
      </c>
      <c r="AF13" s="1146">
        <v>0</v>
      </c>
      <c r="AG13" s="1146">
        <v>0</v>
      </c>
      <c r="AH13" s="1146">
        <v>0</v>
      </c>
      <c r="AI13" s="1146">
        <v>0</v>
      </c>
      <c r="AJ13" s="1146">
        <v>36013.941161074392</v>
      </c>
    </row>
    <row r="14" spans="1:36" ht="13.5">
      <c r="B14" s="154" t="s">
        <v>96</v>
      </c>
      <c r="C14" s="1146">
        <v>30108.570836617157</v>
      </c>
      <c r="D14" s="1146">
        <v>17005.962967547985</v>
      </c>
      <c r="E14" s="1146">
        <v>12900.356105181723</v>
      </c>
      <c r="F14" s="1146">
        <v>10748.563148481404</v>
      </c>
      <c r="G14" s="1146">
        <v>21554.135287552348</v>
      </c>
      <c r="H14" s="1146">
        <v>16541.437525339359</v>
      </c>
      <c r="I14" s="1146">
        <v>14103.387877483898</v>
      </c>
      <c r="J14" s="1146">
        <v>15692.285268265106</v>
      </c>
      <c r="K14" s="1146">
        <v>18476.79932785904</v>
      </c>
      <c r="L14" s="1146">
        <v>13563.320804056722</v>
      </c>
      <c r="M14" s="1146">
        <v>9424.1141347123994</v>
      </c>
      <c r="N14" s="1146">
        <v>4205.8578724346371</v>
      </c>
      <c r="O14" s="1146">
        <v>3913.454856519475</v>
      </c>
      <c r="P14" s="1146">
        <v>4589.7694570726026</v>
      </c>
      <c r="Q14" s="1146">
        <v>5116.4586436789214</v>
      </c>
      <c r="R14" s="1146">
        <v>4340.8227850803123</v>
      </c>
      <c r="S14" s="1146">
        <v>4257.042522218313</v>
      </c>
      <c r="T14" s="1146">
        <v>1937.1246062046653</v>
      </c>
      <c r="U14" s="1146">
        <v>1882.4669209489898</v>
      </c>
      <c r="V14" s="1146">
        <v>4565.860018237312</v>
      </c>
      <c r="W14" s="1146">
        <v>2746.1712480143124</v>
      </c>
      <c r="X14" s="1146">
        <v>3353.6428429594948</v>
      </c>
      <c r="Y14" s="1146">
        <v>1028.1400955313534</v>
      </c>
      <c r="Z14" s="1146">
        <v>1000.2349928120692</v>
      </c>
      <c r="AA14" s="1146">
        <v>994.83648697410297</v>
      </c>
      <c r="AB14" s="1146">
        <v>992.05340086153319</v>
      </c>
      <c r="AC14" s="1146">
        <v>991.42688264908986</v>
      </c>
      <c r="AD14" s="1146">
        <v>990.80036479457885</v>
      </c>
      <c r="AE14" s="1146">
        <v>990.80036479457885</v>
      </c>
      <c r="AF14" s="1146">
        <v>2777.1424930285807</v>
      </c>
      <c r="AG14" s="1146">
        <v>21.520154612580562</v>
      </c>
      <c r="AH14" s="1146">
        <v>11.583652630580561</v>
      </c>
      <c r="AI14" s="1146">
        <v>34.595542069199645</v>
      </c>
      <c r="AJ14" s="1146">
        <v>230860.73948722446</v>
      </c>
    </row>
    <row r="15" spans="1:36" ht="13.5" thickBot="1">
      <c r="B15" s="278"/>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row>
    <row r="16" spans="1:36" ht="13.5" thickBot="1">
      <c r="B16" s="157" t="s">
        <v>83</v>
      </c>
      <c r="C16" s="158">
        <f t="shared" ref="C16:AI16" si="0">+C17+C21+C24+C32+C33+C41</f>
        <v>7096.2575297760322</v>
      </c>
      <c r="D16" s="158">
        <f t="shared" si="0"/>
        <v>4275.7809950956889</v>
      </c>
      <c r="E16" s="158">
        <f t="shared" si="0"/>
        <v>4446.7675535999042</v>
      </c>
      <c r="F16" s="158">
        <f t="shared" si="0"/>
        <v>1981.8776384520845</v>
      </c>
      <c r="G16" s="158">
        <f t="shared" si="0"/>
        <v>1851.664118145666</v>
      </c>
      <c r="H16" s="158">
        <f t="shared" si="0"/>
        <v>1563.2752832245742</v>
      </c>
      <c r="I16" s="158">
        <f t="shared" si="0"/>
        <v>1270.3993019679629</v>
      </c>
      <c r="J16" s="158">
        <f t="shared" si="0"/>
        <v>1209.7229142652677</v>
      </c>
      <c r="K16" s="158">
        <f t="shared" si="0"/>
        <v>1124.8139354948069</v>
      </c>
      <c r="L16" s="158">
        <f t="shared" si="0"/>
        <v>1025.11440070041</v>
      </c>
      <c r="M16" s="158">
        <f t="shared" si="0"/>
        <v>1138.1674789179158</v>
      </c>
      <c r="N16" s="158">
        <f t="shared" si="0"/>
        <v>926.8747720704099</v>
      </c>
      <c r="O16" s="158">
        <f t="shared" si="0"/>
        <v>908.76517637107884</v>
      </c>
      <c r="P16" s="158">
        <f t="shared" si="0"/>
        <v>859.37319714003718</v>
      </c>
      <c r="Q16" s="158">
        <f t="shared" si="0"/>
        <v>1386.0623837463563</v>
      </c>
      <c r="R16" s="158">
        <f t="shared" si="0"/>
        <v>610.42652514774784</v>
      </c>
      <c r="S16" s="158">
        <f t="shared" si="0"/>
        <v>526.64626228574798</v>
      </c>
      <c r="T16" s="158">
        <f t="shared" si="0"/>
        <v>485.15532514574801</v>
      </c>
      <c r="U16" s="158">
        <f t="shared" si="0"/>
        <v>430.49763989007243</v>
      </c>
      <c r="V16" s="158">
        <f t="shared" si="0"/>
        <v>400.27549041239672</v>
      </c>
      <c r="W16" s="158">
        <f t="shared" si="0"/>
        <v>330.58672018939683</v>
      </c>
      <c r="X16" s="158">
        <f t="shared" si="0"/>
        <v>212.35173535041039</v>
      </c>
      <c r="Y16" s="158">
        <f t="shared" si="0"/>
        <v>63.968727274774587</v>
      </c>
      <c r="Z16" s="158">
        <f t="shared" si="0"/>
        <v>36.063624555490364</v>
      </c>
      <c r="AA16" s="158">
        <f t="shared" si="0"/>
        <v>30.665118717524159</v>
      </c>
      <c r="AB16" s="158">
        <f t="shared" si="0"/>
        <v>27.882032604954414</v>
      </c>
      <c r="AC16" s="158">
        <f t="shared" si="0"/>
        <v>27.255514392510999</v>
      </c>
      <c r="AD16" s="158">
        <f t="shared" si="0"/>
        <v>26.628996537999999</v>
      </c>
      <c r="AE16" s="158">
        <f t="shared" si="0"/>
        <v>26.628996537999999</v>
      </c>
      <c r="AF16" s="158">
        <f t="shared" si="0"/>
        <v>26.586371537999998</v>
      </c>
      <c r="AG16" s="158">
        <f t="shared" si="0"/>
        <v>20.964033122</v>
      </c>
      <c r="AH16" s="158">
        <f t="shared" si="0"/>
        <v>11.027531140000001</v>
      </c>
      <c r="AI16" s="158">
        <f t="shared" si="0"/>
        <v>0.67213113999999996</v>
      </c>
      <c r="AJ16" s="158">
        <f t="shared" ref="AJ16:AJ45" si="1">SUM(C16:AI16)</f>
        <v>34359.199454950969</v>
      </c>
    </row>
    <row r="17" spans="2:36">
      <c r="B17" s="306" t="s">
        <v>97</v>
      </c>
      <c r="C17" s="159">
        <v>1824.8869773816798</v>
      </c>
      <c r="D17" s="159">
        <v>1846.6825092745744</v>
      </c>
      <c r="E17" s="159">
        <v>1664.8990932403437</v>
      </c>
      <c r="F17" s="159">
        <v>1567.9127044779084</v>
      </c>
      <c r="G17" s="159">
        <v>1441.1345597919335</v>
      </c>
      <c r="H17" s="159">
        <v>1219.0339942593828</v>
      </c>
      <c r="I17" s="159">
        <v>1079.990820678584</v>
      </c>
      <c r="J17" s="159">
        <v>1050.2300120418117</v>
      </c>
      <c r="K17" s="159">
        <v>966.52326457570257</v>
      </c>
      <c r="L17" s="159">
        <v>876.1028011153511</v>
      </c>
      <c r="M17" s="159">
        <v>815.25075743335105</v>
      </c>
      <c r="N17" s="159">
        <v>778.4347030953511</v>
      </c>
      <c r="O17" s="159">
        <v>738.61028181735105</v>
      </c>
      <c r="P17" s="159">
        <v>723.14785560035102</v>
      </c>
      <c r="Q17" s="159">
        <v>699.9560211223511</v>
      </c>
      <c r="R17" s="159">
        <v>564.02213219535111</v>
      </c>
      <c r="S17" s="159">
        <v>480.24186933335125</v>
      </c>
      <c r="T17" s="159">
        <v>438.75093219335122</v>
      </c>
      <c r="U17" s="159">
        <v>384.09324693767564</v>
      </c>
      <c r="V17" s="159">
        <v>353.87109745999993</v>
      </c>
      <c r="W17" s="159">
        <v>284.18232723700004</v>
      </c>
      <c r="X17" s="159">
        <v>144.2325167920886</v>
      </c>
      <c r="Y17" s="159">
        <v>61.147578557999999</v>
      </c>
      <c r="Z17" s="159">
        <v>33.396068896999999</v>
      </c>
      <c r="AA17" s="159">
        <v>27.997563237999998</v>
      </c>
      <c r="AB17" s="159">
        <v>26.628996537999999</v>
      </c>
      <c r="AC17" s="159">
        <v>26.628996537999999</v>
      </c>
      <c r="AD17" s="159">
        <v>26.628996537999999</v>
      </c>
      <c r="AE17" s="159">
        <v>26.628996537999999</v>
      </c>
      <c r="AF17" s="159">
        <v>26.586371537999998</v>
      </c>
      <c r="AG17" s="159">
        <v>20.964033122</v>
      </c>
      <c r="AH17" s="159">
        <v>11.027531140000001</v>
      </c>
      <c r="AI17" s="159">
        <v>0.67213113999999996</v>
      </c>
      <c r="AJ17" s="159">
        <f t="shared" si="1"/>
        <v>20230.497741839838</v>
      </c>
    </row>
    <row r="18" spans="2:36">
      <c r="B18" s="307" t="s">
        <v>98</v>
      </c>
      <c r="C18" s="504">
        <v>625.79083347341441</v>
      </c>
      <c r="D18" s="504">
        <v>669.76077259763997</v>
      </c>
      <c r="E18" s="504">
        <v>480.07815517840982</v>
      </c>
      <c r="F18" s="504">
        <v>414.69259165097435</v>
      </c>
      <c r="G18" s="504">
        <v>355.49592906000009</v>
      </c>
      <c r="H18" s="504">
        <v>239.37741064300002</v>
      </c>
      <c r="I18" s="504">
        <v>194.25482571399996</v>
      </c>
      <c r="J18" s="504">
        <v>195.457472174</v>
      </c>
      <c r="K18" s="504">
        <v>195.457472174</v>
      </c>
      <c r="L18" s="504">
        <v>195.457472174</v>
      </c>
      <c r="M18" s="504">
        <v>195.457472174</v>
      </c>
      <c r="N18" s="504">
        <v>195.457472174</v>
      </c>
      <c r="O18" s="504">
        <v>195.457472174</v>
      </c>
      <c r="P18" s="504">
        <v>195.457472174</v>
      </c>
      <c r="Q18" s="504">
        <v>195.457472174</v>
      </c>
      <c r="R18" s="504">
        <v>195.457472174</v>
      </c>
      <c r="S18" s="504">
        <v>195.457472174</v>
      </c>
      <c r="T18" s="504">
        <v>195.457472174</v>
      </c>
      <c r="U18" s="504">
        <v>195.457472174</v>
      </c>
      <c r="V18" s="504">
        <v>195.57422421199999</v>
      </c>
      <c r="W18" s="504">
        <v>168.20483962299997</v>
      </c>
      <c r="X18" s="504">
        <v>92.003106598088593</v>
      </c>
      <c r="Y18" s="504">
        <v>46.435703459999999</v>
      </c>
      <c r="Z18" s="504">
        <v>28.119924738000002</v>
      </c>
      <c r="AA18" s="504">
        <v>26.628996537999999</v>
      </c>
      <c r="AB18" s="504">
        <v>26.628996537999999</v>
      </c>
      <c r="AC18" s="504">
        <v>26.628996537999999</v>
      </c>
      <c r="AD18" s="504">
        <v>26.628996537999999</v>
      </c>
      <c r="AE18" s="504">
        <v>26.628996537999999</v>
      </c>
      <c r="AF18" s="504">
        <v>26.586371537999998</v>
      </c>
      <c r="AG18" s="504">
        <v>20.964033122</v>
      </c>
      <c r="AH18" s="504">
        <v>11.027531140000001</v>
      </c>
      <c r="AI18" s="504">
        <v>0.67213113999999996</v>
      </c>
      <c r="AJ18" s="160">
        <f t="shared" si="1"/>
        <v>6047.6730326665274</v>
      </c>
    </row>
    <row r="19" spans="2:36">
      <c r="B19" s="308" t="s">
        <v>99</v>
      </c>
      <c r="C19" s="516">
        <v>884.36051799868346</v>
      </c>
      <c r="D19" s="516">
        <v>849.53881517735238</v>
      </c>
      <c r="E19" s="516">
        <v>838.83084112535209</v>
      </c>
      <c r="F19" s="516">
        <v>809.735616938352</v>
      </c>
      <c r="G19" s="516">
        <v>772.70969022335169</v>
      </c>
      <c r="H19" s="516">
        <v>693.76480491335144</v>
      </c>
      <c r="I19" s="516">
        <v>674.10452050335107</v>
      </c>
      <c r="J19" s="516">
        <v>652.90114617335132</v>
      </c>
      <c r="K19" s="516">
        <v>611.23133689335134</v>
      </c>
      <c r="L19" s="516">
        <v>586.00194450335107</v>
      </c>
      <c r="M19" s="516">
        <v>545.07003712335109</v>
      </c>
      <c r="N19" s="516">
        <v>545.07003719335103</v>
      </c>
      <c r="O19" s="516">
        <v>513.92057602335103</v>
      </c>
      <c r="P19" s="516">
        <v>513.92057602335103</v>
      </c>
      <c r="Q19" s="516">
        <v>498.00884019835115</v>
      </c>
      <c r="R19" s="516">
        <v>368.56466002135107</v>
      </c>
      <c r="S19" s="516">
        <v>284.78439715935122</v>
      </c>
      <c r="T19" s="516">
        <v>243.29346001935119</v>
      </c>
      <c r="U19" s="516">
        <v>188.63577476367564</v>
      </c>
      <c r="V19" s="516">
        <v>158.29687324799994</v>
      </c>
      <c r="W19" s="516">
        <v>115.97748761400005</v>
      </c>
      <c r="X19" s="516">
        <v>52.229410194000003</v>
      </c>
      <c r="Y19" s="516">
        <v>14.711875098000002</v>
      </c>
      <c r="Z19" s="516">
        <v>5.2761441589999993</v>
      </c>
      <c r="AA19" s="516">
        <v>1.3685667000000001</v>
      </c>
      <c r="AB19" s="516">
        <v>0</v>
      </c>
      <c r="AC19" s="516">
        <v>0</v>
      </c>
      <c r="AD19" s="516">
        <v>0</v>
      </c>
      <c r="AE19" s="516">
        <v>0</v>
      </c>
      <c r="AF19" s="516">
        <v>0</v>
      </c>
      <c r="AG19" s="516">
        <v>0</v>
      </c>
      <c r="AH19" s="516">
        <v>0</v>
      </c>
      <c r="AI19" s="516">
        <v>0</v>
      </c>
      <c r="AJ19" s="162">
        <f t="shared" si="1"/>
        <v>11422.307949988333</v>
      </c>
    </row>
    <row r="20" spans="2:36">
      <c r="B20" s="308" t="s">
        <v>100</v>
      </c>
      <c r="C20" s="516">
        <v>314.73562590958204</v>
      </c>
      <c r="D20" s="516">
        <v>327.38292149958204</v>
      </c>
      <c r="E20" s="516">
        <v>345.99009693658189</v>
      </c>
      <c r="F20" s="516">
        <v>343.48449588858182</v>
      </c>
      <c r="G20" s="516">
        <v>312.92894050858183</v>
      </c>
      <c r="H20" s="516">
        <v>285.89177870303132</v>
      </c>
      <c r="I20" s="516">
        <v>211.63147446123293</v>
      </c>
      <c r="J20" s="516">
        <v>201.87139369446027</v>
      </c>
      <c r="K20" s="516">
        <v>159.83445550835114</v>
      </c>
      <c r="L20" s="516">
        <v>94.643384437999984</v>
      </c>
      <c r="M20" s="516">
        <v>74.723248135999995</v>
      </c>
      <c r="N20" s="516">
        <v>37.907193727999996</v>
      </c>
      <c r="O20" s="516">
        <v>29.232233620000002</v>
      </c>
      <c r="P20" s="516">
        <v>13.769807403</v>
      </c>
      <c r="Q20" s="516">
        <v>6.4897087500000001</v>
      </c>
      <c r="R20" s="516">
        <v>0</v>
      </c>
      <c r="S20" s="516">
        <v>0</v>
      </c>
      <c r="T20" s="516">
        <v>0</v>
      </c>
      <c r="U20" s="516">
        <v>0</v>
      </c>
      <c r="V20" s="516">
        <v>0</v>
      </c>
      <c r="W20" s="516">
        <v>0</v>
      </c>
      <c r="X20" s="516">
        <v>0</v>
      </c>
      <c r="Y20" s="516">
        <v>0</v>
      </c>
      <c r="Z20" s="516">
        <v>0</v>
      </c>
      <c r="AA20" s="516">
        <v>0</v>
      </c>
      <c r="AB20" s="516">
        <v>0</v>
      </c>
      <c r="AC20" s="516">
        <v>0</v>
      </c>
      <c r="AD20" s="516">
        <v>0</v>
      </c>
      <c r="AE20" s="516">
        <v>0</v>
      </c>
      <c r="AF20" s="516">
        <v>0</v>
      </c>
      <c r="AG20" s="516">
        <v>0</v>
      </c>
      <c r="AH20" s="516">
        <v>0</v>
      </c>
      <c r="AI20" s="516">
        <v>0</v>
      </c>
      <c r="AJ20" s="162">
        <f t="shared" si="1"/>
        <v>2760.5167591849854</v>
      </c>
    </row>
    <row r="21" spans="2:36">
      <c r="B21" s="198" t="s">
        <v>101</v>
      </c>
      <c r="C21" s="164">
        <v>744.51861375247381</v>
      </c>
      <c r="D21" s="164">
        <v>196.58332089758153</v>
      </c>
      <c r="E21" s="164">
        <v>18.843834170328272</v>
      </c>
      <c r="F21" s="164">
        <v>23.229391003379597</v>
      </c>
      <c r="G21" s="164">
        <v>0</v>
      </c>
      <c r="H21" s="164">
        <v>0</v>
      </c>
      <c r="I21" s="164">
        <v>0</v>
      </c>
      <c r="J21" s="164">
        <v>0</v>
      </c>
      <c r="K21" s="164">
        <v>0</v>
      </c>
      <c r="L21" s="164">
        <v>0</v>
      </c>
      <c r="M21" s="164">
        <v>174.47665250950593</v>
      </c>
      <c r="N21" s="164">
        <v>0</v>
      </c>
      <c r="O21" s="164">
        <v>0</v>
      </c>
      <c r="P21" s="164">
        <v>47.320948587289365</v>
      </c>
      <c r="Q21" s="164">
        <v>639.70196967160848</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f t="shared" si="1"/>
        <v>1844.6747305921672</v>
      </c>
    </row>
    <row r="22" spans="2:36">
      <c r="B22" s="307" t="s">
        <v>102</v>
      </c>
      <c r="C22" s="504">
        <v>744.50392599522149</v>
      </c>
      <c r="D22" s="504">
        <v>196.56729788966996</v>
      </c>
      <c r="E22" s="504">
        <v>18.843765301165739</v>
      </c>
      <c r="F22" s="504">
        <v>23.229391003379597</v>
      </c>
      <c r="G22" s="504">
        <v>0</v>
      </c>
      <c r="H22" s="504">
        <v>0</v>
      </c>
      <c r="I22" s="504">
        <v>0</v>
      </c>
      <c r="J22" s="504">
        <v>0</v>
      </c>
      <c r="K22" s="504">
        <v>0</v>
      </c>
      <c r="L22" s="504">
        <v>0</v>
      </c>
      <c r="M22" s="504">
        <v>174.47665250950593</v>
      </c>
      <c r="N22" s="504">
        <v>0</v>
      </c>
      <c r="O22" s="504">
        <v>0</v>
      </c>
      <c r="P22" s="504">
        <v>47.320948587289365</v>
      </c>
      <c r="Q22" s="504">
        <v>639.70196967160848</v>
      </c>
      <c r="R22" s="504">
        <v>0</v>
      </c>
      <c r="S22" s="504">
        <v>0</v>
      </c>
      <c r="T22" s="504">
        <v>0</v>
      </c>
      <c r="U22" s="504">
        <v>0</v>
      </c>
      <c r="V22" s="504">
        <v>0</v>
      </c>
      <c r="W22" s="504">
        <v>0</v>
      </c>
      <c r="X22" s="504">
        <v>0</v>
      </c>
      <c r="Y22" s="504">
        <v>0</v>
      </c>
      <c r="Z22" s="504">
        <v>0</v>
      </c>
      <c r="AA22" s="504">
        <v>0</v>
      </c>
      <c r="AB22" s="504">
        <v>0</v>
      </c>
      <c r="AC22" s="504">
        <v>0</v>
      </c>
      <c r="AD22" s="504">
        <v>0</v>
      </c>
      <c r="AE22" s="504">
        <v>0</v>
      </c>
      <c r="AF22" s="504">
        <v>0</v>
      </c>
      <c r="AG22" s="504">
        <v>0</v>
      </c>
      <c r="AH22" s="504">
        <v>0</v>
      </c>
      <c r="AI22" s="504">
        <v>0</v>
      </c>
      <c r="AJ22" s="160">
        <f t="shared" si="1"/>
        <v>1844.6439509578404</v>
      </c>
    </row>
    <row r="23" spans="2:36">
      <c r="B23" s="309" t="s">
        <v>103</v>
      </c>
      <c r="C23" s="517">
        <v>1.4687757252274425E-2</v>
      </c>
      <c r="D23" s="517">
        <v>1.6023007911572101E-2</v>
      </c>
      <c r="E23" s="517">
        <v>6.8869162534226686E-5</v>
      </c>
      <c r="F23" s="517">
        <v>0</v>
      </c>
      <c r="G23" s="517">
        <v>0</v>
      </c>
      <c r="H23" s="517">
        <v>0</v>
      </c>
      <c r="I23" s="517">
        <v>0</v>
      </c>
      <c r="J23" s="517">
        <v>0</v>
      </c>
      <c r="K23" s="517">
        <v>0</v>
      </c>
      <c r="L23" s="517">
        <v>0</v>
      </c>
      <c r="M23" s="517">
        <v>0</v>
      </c>
      <c r="N23" s="517">
        <v>0</v>
      </c>
      <c r="O23" s="517">
        <v>0</v>
      </c>
      <c r="P23" s="517">
        <v>0</v>
      </c>
      <c r="Q23" s="517">
        <v>0</v>
      </c>
      <c r="R23" s="517">
        <v>0</v>
      </c>
      <c r="S23" s="517">
        <v>0</v>
      </c>
      <c r="T23" s="517">
        <v>0</v>
      </c>
      <c r="U23" s="517">
        <v>0</v>
      </c>
      <c r="V23" s="517">
        <v>0</v>
      </c>
      <c r="W23" s="517">
        <v>0</v>
      </c>
      <c r="X23" s="517">
        <v>0</v>
      </c>
      <c r="Y23" s="517">
        <v>0</v>
      </c>
      <c r="Z23" s="517">
        <v>0</v>
      </c>
      <c r="AA23" s="517">
        <v>0</v>
      </c>
      <c r="AB23" s="517">
        <v>0</v>
      </c>
      <c r="AC23" s="517">
        <v>0</v>
      </c>
      <c r="AD23" s="517">
        <v>0</v>
      </c>
      <c r="AE23" s="517">
        <v>0</v>
      </c>
      <c r="AF23" s="517">
        <v>0</v>
      </c>
      <c r="AG23" s="517">
        <v>0</v>
      </c>
      <c r="AH23" s="517">
        <v>0</v>
      </c>
      <c r="AI23" s="517">
        <v>0</v>
      </c>
      <c r="AJ23" s="160">
        <f t="shared" si="1"/>
        <v>3.0779634326380756E-2</v>
      </c>
    </row>
    <row r="24" spans="2:36">
      <c r="B24" s="198" t="s">
        <v>104</v>
      </c>
      <c r="C24" s="164">
        <v>1036.843957415768</v>
      </c>
      <c r="D24" s="164">
        <v>47.675104537186073</v>
      </c>
      <c r="E24" s="164">
        <v>16.138719347771797</v>
      </c>
      <c r="F24" s="164">
        <v>3.9802325105815028</v>
      </c>
      <c r="G24" s="164">
        <v>0.15468493562806815</v>
      </c>
      <c r="H24" s="164">
        <v>0.16569481360958707</v>
      </c>
      <c r="I24" s="164">
        <v>6.8021414319953788E-2</v>
      </c>
      <c r="J24" s="164">
        <v>3.5099848397343342E-2</v>
      </c>
      <c r="K24" s="164">
        <v>3.436673404562518E-2</v>
      </c>
      <c r="L24" s="164">
        <v>0</v>
      </c>
      <c r="M24" s="164">
        <v>0</v>
      </c>
      <c r="N24" s="164">
        <v>0</v>
      </c>
      <c r="O24" s="164">
        <v>0</v>
      </c>
      <c r="P24" s="164">
        <v>0</v>
      </c>
      <c r="Q24" s="164">
        <v>0</v>
      </c>
      <c r="R24" s="164">
        <v>0</v>
      </c>
      <c r="S24" s="164">
        <v>0</v>
      </c>
      <c r="T24" s="164">
        <v>0</v>
      </c>
      <c r="U24" s="164">
        <v>0</v>
      </c>
      <c r="V24" s="164">
        <v>0</v>
      </c>
      <c r="W24" s="164">
        <v>0</v>
      </c>
      <c r="X24" s="164">
        <v>0</v>
      </c>
      <c r="Y24" s="164">
        <v>0</v>
      </c>
      <c r="Z24" s="164">
        <v>0</v>
      </c>
      <c r="AA24" s="164">
        <v>0</v>
      </c>
      <c r="AB24" s="164">
        <v>0</v>
      </c>
      <c r="AC24" s="164">
        <v>0</v>
      </c>
      <c r="AD24" s="164">
        <v>0</v>
      </c>
      <c r="AE24" s="164">
        <v>0</v>
      </c>
      <c r="AF24" s="164">
        <v>0</v>
      </c>
      <c r="AG24" s="164">
        <v>0</v>
      </c>
      <c r="AH24" s="164">
        <v>0</v>
      </c>
      <c r="AI24" s="164">
        <v>0</v>
      </c>
      <c r="AJ24" s="160">
        <f t="shared" si="1"/>
        <v>1105.0958815573078</v>
      </c>
    </row>
    <row r="25" spans="2:36">
      <c r="B25" s="307" t="s">
        <v>102</v>
      </c>
      <c r="C25" s="160">
        <v>0</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f t="shared" si="1"/>
        <v>0</v>
      </c>
    </row>
    <row r="26" spans="2:36">
      <c r="B26" s="380" t="s">
        <v>103</v>
      </c>
      <c r="C26" s="162">
        <v>1024.5571999091494</v>
      </c>
      <c r="D26" s="162">
        <v>35.381246202571582</v>
      </c>
      <c r="E26" s="162">
        <v>3.8359029261460424</v>
      </c>
      <c r="F26" s="162">
        <v>3.8359029261460424</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162">
        <v>0</v>
      </c>
      <c r="W26" s="162">
        <v>0</v>
      </c>
      <c r="X26" s="162">
        <v>0</v>
      </c>
      <c r="Y26" s="162">
        <v>0</v>
      </c>
      <c r="Z26" s="162">
        <v>0</v>
      </c>
      <c r="AA26" s="162">
        <v>0</v>
      </c>
      <c r="AB26" s="162">
        <v>0</v>
      </c>
      <c r="AC26" s="162">
        <v>0</v>
      </c>
      <c r="AD26" s="162">
        <v>0</v>
      </c>
      <c r="AE26" s="162">
        <v>0</v>
      </c>
      <c r="AF26" s="162">
        <v>0</v>
      </c>
      <c r="AG26" s="162">
        <v>0</v>
      </c>
      <c r="AH26" s="162">
        <v>0</v>
      </c>
      <c r="AI26" s="162">
        <v>0</v>
      </c>
      <c r="AJ26" s="162">
        <f t="shared" si="1"/>
        <v>1067.6102519640131</v>
      </c>
    </row>
    <row r="27" spans="2:36">
      <c r="B27" s="388" t="s">
        <v>140</v>
      </c>
      <c r="C27" s="165">
        <v>1020.7212969830033</v>
      </c>
      <c r="D27" s="165">
        <v>31.545343276425537</v>
      </c>
      <c r="E27" s="165">
        <v>0</v>
      </c>
      <c r="F27" s="165">
        <v>0</v>
      </c>
      <c r="G27" s="165">
        <v>0</v>
      </c>
      <c r="H27" s="165">
        <v>0</v>
      </c>
      <c r="I27" s="165">
        <v>0</v>
      </c>
      <c r="J27" s="165">
        <v>0</v>
      </c>
      <c r="K27" s="165">
        <v>0</v>
      </c>
      <c r="L27" s="165">
        <v>0</v>
      </c>
      <c r="M27" s="165">
        <v>0</v>
      </c>
      <c r="N27" s="165">
        <v>0</v>
      </c>
      <c r="O27" s="165">
        <v>0</v>
      </c>
      <c r="P27" s="165">
        <v>0</v>
      </c>
      <c r="Q27" s="165">
        <v>0</v>
      </c>
      <c r="R27" s="165">
        <v>0</v>
      </c>
      <c r="S27" s="165">
        <v>0</v>
      </c>
      <c r="T27" s="165">
        <v>0</v>
      </c>
      <c r="U27" s="165">
        <v>0</v>
      </c>
      <c r="V27" s="165">
        <v>0</v>
      </c>
      <c r="W27" s="165">
        <v>0</v>
      </c>
      <c r="X27" s="165">
        <v>0</v>
      </c>
      <c r="Y27" s="165">
        <v>0</v>
      </c>
      <c r="Z27" s="165">
        <v>0</v>
      </c>
      <c r="AA27" s="165">
        <v>0</v>
      </c>
      <c r="AB27" s="165">
        <v>0</v>
      </c>
      <c r="AC27" s="165">
        <v>0</v>
      </c>
      <c r="AD27" s="165">
        <v>0</v>
      </c>
      <c r="AE27" s="165">
        <v>0</v>
      </c>
      <c r="AF27" s="165">
        <v>0</v>
      </c>
      <c r="AG27" s="165">
        <v>0</v>
      </c>
      <c r="AH27" s="165">
        <v>0</v>
      </c>
      <c r="AI27" s="165">
        <v>0</v>
      </c>
      <c r="AJ27" s="165">
        <f t="shared" si="1"/>
        <v>1052.2666402594289</v>
      </c>
    </row>
    <row r="28" spans="2:36">
      <c r="B28" s="388" t="s">
        <v>141</v>
      </c>
      <c r="C28" s="165">
        <v>3.8359029261460424</v>
      </c>
      <c r="D28" s="165">
        <v>3.8359029261460424</v>
      </c>
      <c r="E28" s="165">
        <v>3.8359029261460424</v>
      </c>
      <c r="F28" s="165">
        <v>3.8359029261460424</v>
      </c>
      <c r="G28" s="165">
        <v>0</v>
      </c>
      <c r="H28" s="165">
        <v>0</v>
      </c>
      <c r="I28" s="165">
        <v>0</v>
      </c>
      <c r="J28" s="165">
        <v>0</v>
      </c>
      <c r="K28" s="165">
        <v>0</v>
      </c>
      <c r="L28" s="165">
        <v>0</v>
      </c>
      <c r="M28" s="165">
        <v>0</v>
      </c>
      <c r="N28" s="165">
        <v>0</v>
      </c>
      <c r="O28" s="165">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f t="shared" si="1"/>
        <v>15.34361170458417</v>
      </c>
    </row>
    <row r="29" spans="2:36">
      <c r="B29" s="380" t="s">
        <v>105</v>
      </c>
      <c r="C29" s="162">
        <v>12.286757506618537</v>
      </c>
      <c r="D29" s="162">
        <v>12.293858334614495</v>
      </c>
      <c r="E29" s="162">
        <v>12.302816421625757</v>
      </c>
      <c r="F29" s="162">
        <v>0.14432958443546057</v>
      </c>
      <c r="G29" s="162">
        <v>0.15468493562806815</v>
      </c>
      <c r="H29" s="162">
        <v>0.16569481360958707</v>
      </c>
      <c r="I29" s="162">
        <v>6.8021414319953788E-2</v>
      </c>
      <c r="J29" s="162">
        <v>3.5099848397343342E-2</v>
      </c>
      <c r="K29" s="162">
        <v>3.436673404562518E-2</v>
      </c>
      <c r="L29" s="162">
        <v>0</v>
      </c>
      <c r="M29" s="162">
        <v>0</v>
      </c>
      <c r="N29" s="162">
        <v>0</v>
      </c>
      <c r="O29" s="162">
        <v>0</v>
      </c>
      <c r="P29" s="162">
        <v>0</v>
      </c>
      <c r="Q29" s="162">
        <v>0</v>
      </c>
      <c r="R29" s="162">
        <v>0</v>
      </c>
      <c r="S29" s="162">
        <v>0</v>
      </c>
      <c r="T29" s="162">
        <v>0</v>
      </c>
      <c r="U29" s="162">
        <v>0</v>
      </c>
      <c r="V29" s="162">
        <v>0</v>
      </c>
      <c r="W29" s="162">
        <v>0</v>
      </c>
      <c r="X29" s="162">
        <v>0</v>
      </c>
      <c r="Y29" s="162">
        <v>0</v>
      </c>
      <c r="Z29" s="162">
        <v>0</v>
      </c>
      <c r="AA29" s="162">
        <v>0</v>
      </c>
      <c r="AB29" s="162">
        <v>0</v>
      </c>
      <c r="AC29" s="162">
        <v>0</v>
      </c>
      <c r="AD29" s="162">
        <v>0</v>
      </c>
      <c r="AE29" s="162">
        <v>0</v>
      </c>
      <c r="AF29" s="162">
        <v>0</v>
      </c>
      <c r="AG29" s="162">
        <v>0</v>
      </c>
      <c r="AH29" s="162">
        <v>0</v>
      </c>
      <c r="AI29" s="162">
        <v>0</v>
      </c>
      <c r="AJ29" s="162">
        <f t="shared" si="1"/>
        <v>37.485629593294831</v>
      </c>
    </row>
    <row r="30" spans="2:36">
      <c r="B30" s="177" t="s">
        <v>140</v>
      </c>
      <c r="C30" s="376">
        <v>0</v>
      </c>
      <c r="D30" s="376">
        <v>0</v>
      </c>
      <c r="E30" s="376">
        <v>0</v>
      </c>
      <c r="F30" s="376">
        <v>0</v>
      </c>
      <c r="G30" s="376">
        <v>0</v>
      </c>
      <c r="H30" s="376">
        <v>0</v>
      </c>
      <c r="I30" s="376">
        <v>0</v>
      </c>
      <c r="J30" s="376">
        <v>0</v>
      </c>
      <c r="K30" s="376">
        <v>0</v>
      </c>
      <c r="L30" s="376">
        <v>0</v>
      </c>
      <c r="M30" s="376">
        <v>0</v>
      </c>
      <c r="N30" s="376">
        <v>0</v>
      </c>
      <c r="O30" s="376">
        <v>0</v>
      </c>
      <c r="P30" s="376">
        <v>0</v>
      </c>
      <c r="Q30" s="376">
        <v>0</v>
      </c>
      <c r="R30" s="376">
        <v>0</v>
      </c>
      <c r="S30" s="376">
        <v>0</v>
      </c>
      <c r="T30" s="376">
        <v>0</v>
      </c>
      <c r="U30" s="376">
        <v>0</v>
      </c>
      <c r="V30" s="376">
        <v>0</v>
      </c>
      <c r="W30" s="376">
        <v>0</v>
      </c>
      <c r="X30" s="376">
        <v>0</v>
      </c>
      <c r="Y30" s="376">
        <v>0</v>
      </c>
      <c r="Z30" s="376">
        <v>0</v>
      </c>
      <c r="AA30" s="376">
        <v>0</v>
      </c>
      <c r="AB30" s="376">
        <v>0</v>
      </c>
      <c r="AC30" s="376">
        <v>0</v>
      </c>
      <c r="AD30" s="376">
        <v>0</v>
      </c>
      <c r="AE30" s="376">
        <v>0</v>
      </c>
      <c r="AF30" s="376">
        <v>0</v>
      </c>
      <c r="AG30" s="376">
        <v>0</v>
      </c>
      <c r="AH30" s="376">
        <v>0</v>
      </c>
      <c r="AI30" s="376">
        <v>0</v>
      </c>
      <c r="AJ30" s="165">
        <f t="shared" si="1"/>
        <v>0</v>
      </c>
    </row>
    <row r="31" spans="2:36">
      <c r="B31" s="178" t="s">
        <v>141</v>
      </c>
      <c r="C31" s="376">
        <v>12.286757506618537</v>
      </c>
      <c r="D31" s="376">
        <v>12.293858334614495</v>
      </c>
      <c r="E31" s="376">
        <v>12.302816421625757</v>
      </c>
      <c r="F31" s="376">
        <v>0.14432958443546057</v>
      </c>
      <c r="G31" s="376">
        <v>0.15468493562806815</v>
      </c>
      <c r="H31" s="376">
        <v>0.16569481360958707</v>
      </c>
      <c r="I31" s="376">
        <v>6.8021414319953788E-2</v>
      </c>
      <c r="J31" s="376">
        <v>3.5099848397343342E-2</v>
      </c>
      <c r="K31" s="376">
        <v>3.436673404562518E-2</v>
      </c>
      <c r="L31" s="376">
        <v>0</v>
      </c>
      <c r="M31" s="376">
        <v>0</v>
      </c>
      <c r="N31" s="376">
        <v>0</v>
      </c>
      <c r="O31" s="376">
        <v>0</v>
      </c>
      <c r="P31" s="376">
        <v>0</v>
      </c>
      <c r="Q31" s="376">
        <v>0</v>
      </c>
      <c r="R31" s="376">
        <v>0</v>
      </c>
      <c r="S31" s="376">
        <v>0</v>
      </c>
      <c r="T31" s="376">
        <v>0</v>
      </c>
      <c r="U31" s="376">
        <v>0</v>
      </c>
      <c r="V31" s="376">
        <v>0</v>
      </c>
      <c r="W31" s="376">
        <v>0</v>
      </c>
      <c r="X31" s="376">
        <v>0</v>
      </c>
      <c r="Y31" s="376">
        <v>0</v>
      </c>
      <c r="Z31" s="376">
        <v>0</v>
      </c>
      <c r="AA31" s="376">
        <v>0</v>
      </c>
      <c r="AB31" s="376">
        <v>0</v>
      </c>
      <c r="AC31" s="376">
        <v>0</v>
      </c>
      <c r="AD31" s="376">
        <v>0</v>
      </c>
      <c r="AE31" s="376">
        <v>0</v>
      </c>
      <c r="AF31" s="376">
        <v>0</v>
      </c>
      <c r="AG31" s="376">
        <v>0</v>
      </c>
      <c r="AH31" s="376">
        <v>0</v>
      </c>
      <c r="AI31" s="376">
        <v>0</v>
      </c>
      <c r="AJ31" s="165">
        <f t="shared" si="1"/>
        <v>37.485629593294831</v>
      </c>
    </row>
    <row r="32" spans="2:36">
      <c r="B32" s="163" t="s">
        <v>106</v>
      </c>
      <c r="C32" s="164">
        <v>1987.9650411170078</v>
      </c>
      <c r="D32" s="164">
        <v>1984.7990748363468</v>
      </c>
      <c r="E32" s="164">
        <v>2198.2291991708653</v>
      </c>
      <c r="F32" s="164">
        <v>173.09533128021508</v>
      </c>
      <c r="G32" s="164">
        <v>191.79411434810439</v>
      </c>
      <c r="H32" s="164">
        <v>169.16749845158159</v>
      </c>
      <c r="I32" s="164">
        <v>158.62066651505882</v>
      </c>
      <c r="J32" s="164">
        <v>158.30985681505882</v>
      </c>
      <c r="K32" s="164">
        <v>157.10835862505883</v>
      </c>
      <c r="L32" s="164">
        <v>148.53328877505879</v>
      </c>
      <c r="M32" s="164">
        <v>148.44006897505884</v>
      </c>
      <c r="N32" s="164">
        <v>148.44006897505884</v>
      </c>
      <c r="O32" s="164">
        <v>148.4400689650588</v>
      </c>
      <c r="P32" s="164">
        <v>45.474741775058796</v>
      </c>
      <c r="Q32" s="164">
        <v>2.9747417750588023</v>
      </c>
      <c r="R32" s="164">
        <v>2.9747417750588023</v>
      </c>
      <c r="S32" s="164">
        <v>2.9747417750588023</v>
      </c>
      <c r="T32" s="164">
        <v>2.9747417750588023</v>
      </c>
      <c r="U32" s="164">
        <v>2.9747417750588023</v>
      </c>
      <c r="V32" s="164">
        <v>2.9747417750588023</v>
      </c>
      <c r="W32" s="164">
        <v>2.9747417750588023</v>
      </c>
      <c r="X32" s="164">
        <v>2.9747417750588023</v>
      </c>
      <c r="Y32" s="164">
        <v>2.8211487167745846</v>
      </c>
      <c r="Z32" s="164">
        <v>2.6675556584903672</v>
      </c>
      <c r="AA32" s="164">
        <v>2.6675554795241601</v>
      </c>
      <c r="AB32" s="164">
        <v>1.2530360669544163</v>
      </c>
      <c r="AC32" s="164">
        <v>0.62651785451100128</v>
      </c>
      <c r="AD32" s="164">
        <v>0</v>
      </c>
      <c r="AE32" s="164">
        <v>0</v>
      </c>
      <c r="AF32" s="164">
        <v>0</v>
      </c>
      <c r="AG32" s="164">
        <v>0</v>
      </c>
      <c r="AH32" s="164">
        <v>0</v>
      </c>
      <c r="AI32" s="164">
        <v>0</v>
      </c>
      <c r="AJ32" s="164">
        <f t="shared" si="1"/>
        <v>7852.2511266013153</v>
      </c>
    </row>
    <row r="33" spans="1:72" s="484" customFormat="1">
      <c r="A33" s="42"/>
      <c r="B33" s="502" t="s">
        <v>542</v>
      </c>
      <c r="C33" s="164">
        <v>1073.7649643367574</v>
      </c>
      <c r="D33" s="164">
        <v>36.399928119999998</v>
      </c>
      <c r="E33" s="164">
        <v>370.07523043059535</v>
      </c>
      <c r="F33" s="164">
        <v>16.68945355</v>
      </c>
      <c r="G33" s="164">
        <v>1.1811965099999999</v>
      </c>
      <c r="H33" s="164">
        <v>0</v>
      </c>
      <c r="I33" s="164">
        <v>0</v>
      </c>
      <c r="J33" s="164">
        <v>0</v>
      </c>
      <c r="K33" s="164">
        <v>0</v>
      </c>
      <c r="L33" s="164">
        <v>0</v>
      </c>
      <c r="M33" s="164">
        <v>0</v>
      </c>
      <c r="N33" s="164">
        <v>0</v>
      </c>
      <c r="O33" s="164">
        <v>21.714825588668976</v>
      </c>
      <c r="P33" s="164">
        <v>43.429651177337952</v>
      </c>
      <c r="Q33" s="164">
        <v>43.429651177337952</v>
      </c>
      <c r="R33" s="164">
        <v>43.429651177337952</v>
      </c>
      <c r="S33" s="164">
        <v>43.429651177337952</v>
      </c>
      <c r="T33" s="164">
        <v>43.429651177337952</v>
      </c>
      <c r="U33" s="164">
        <v>43.429651177337952</v>
      </c>
      <c r="V33" s="164">
        <v>43.429651177337952</v>
      </c>
      <c r="W33" s="164">
        <v>43.429651177337952</v>
      </c>
      <c r="X33" s="164">
        <v>65.144476783263002</v>
      </c>
      <c r="Y33" s="164">
        <v>0</v>
      </c>
      <c r="Z33" s="164">
        <v>0</v>
      </c>
      <c r="AA33" s="164">
        <v>0</v>
      </c>
      <c r="AB33" s="164">
        <v>0</v>
      </c>
      <c r="AC33" s="164">
        <v>0</v>
      </c>
      <c r="AD33" s="164">
        <v>0</v>
      </c>
      <c r="AE33" s="164">
        <v>0</v>
      </c>
      <c r="AF33" s="164">
        <v>0</v>
      </c>
      <c r="AG33" s="164">
        <v>0</v>
      </c>
      <c r="AH33" s="164">
        <v>0</v>
      </c>
      <c r="AI33" s="164">
        <v>0</v>
      </c>
      <c r="AJ33" s="164">
        <f t="shared" si="1"/>
        <v>1932.4072847379884</v>
      </c>
      <c r="AK33" s="625"/>
      <c r="AL33" s="625"/>
      <c r="AM33" s="625"/>
      <c r="AN33" s="625"/>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5"/>
      <c r="BP33" s="625"/>
      <c r="BQ33" s="625"/>
      <c r="BR33" s="625"/>
      <c r="BS33" s="625"/>
      <c r="BT33" s="625"/>
    </row>
    <row r="34" spans="1:72" s="484" customFormat="1">
      <c r="A34" s="42"/>
      <c r="B34" s="528" t="s">
        <v>102</v>
      </c>
      <c r="C34" s="524">
        <v>0</v>
      </c>
      <c r="D34" s="524">
        <v>0</v>
      </c>
      <c r="E34" s="524">
        <v>0</v>
      </c>
      <c r="F34" s="524">
        <v>0</v>
      </c>
      <c r="G34" s="524">
        <v>0</v>
      </c>
      <c r="H34" s="524">
        <v>0</v>
      </c>
      <c r="I34" s="524">
        <v>0</v>
      </c>
      <c r="J34" s="524">
        <v>0</v>
      </c>
      <c r="K34" s="524">
        <v>0</v>
      </c>
      <c r="L34" s="524">
        <v>0</v>
      </c>
      <c r="M34" s="524">
        <v>0</v>
      </c>
      <c r="N34" s="524">
        <v>0</v>
      </c>
      <c r="O34" s="524">
        <v>21.714825588668976</v>
      </c>
      <c r="P34" s="524">
        <v>43.429651177337952</v>
      </c>
      <c r="Q34" s="524">
        <v>43.429651177337952</v>
      </c>
      <c r="R34" s="524">
        <v>43.429651177337952</v>
      </c>
      <c r="S34" s="524">
        <v>43.429651177337952</v>
      </c>
      <c r="T34" s="524">
        <v>43.429651177337952</v>
      </c>
      <c r="U34" s="524">
        <v>43.429651177337952</v>
      </c>
      <c r="V34" s="524">
        <v>43.429651177337952</v>
      </c>
      <c r="W34" s="524">
        <v>43.429651177337952</v>
      </c>
      <c r="X34" s="524">
        <v>65.144476783263002</v>
      </c>
      <c r="Y34" s="524">
        <v>0</v>
      </c>
      <c r="Z34" s="524">
        <v>0</v>
      </c>
      <c r="AA34" s="524">
        <v>0</v>
      </c>
      <c r="AB34" s="524">
        <v>0</v>
      </c>
      <c r="AC34" s="524">
        <v>0</v>
      </c>
      <c r="AD34" s="524">
        <v>0</v>
      </c>
      <c r="AE34" s="524">
        <v>0</v>
      </c>
      <c r="AF34" s="524">
        <v>0</v>
      </c>
      <c r="AG34" s="524">
        <v>0</v>
      </c>
      <c r="AH34" s="524">
        <v>0</v>
      </c>
      <c r="AI34" s="524">
        <v>0</v>
      </c>
      <c r="AJ34" s="524">
        <f t="shared" si="1"/>
        <v>434.29651179063558</v>
      </c>
      <c r="AK34" s="625"/>
      <c r="AL34" s="625"/>
      <c r="AM34" s="625"/>
      <c r="AN34" s="625"/>
      <c r="AO34" s="625"/>
      <c r="AP34" s="625"/>
      <c r="AQ34" s="625"/>
      <c r="AR34" s="625"/>
      <c r="AS34" s="625"/>
      <c r="AT34" s="625"/>
      <c r="AU34" s="625"/>
      <c r="AV34" s="625"/>
      <c r="AW34" s="625"/>
      <c r="AX34" s="625"/>
      <c r="AY34" s="625"/>
      <c r="AZ34" s="625"/>
      <c r="BA34" s="625"/>
      <c r="BB34" s="625"/>
      <c r="BC34" s="625"/>
      <c r="BD34" s="625"/>
      <c r="BE34" s="625"/>
      <c r="BF34" s="625"/>
      <c r="BG34" s="625"/>
      <c r="BH34" s="625"/>
      <c r="BI34" s="625"/>
      <c r="BJ34" s="625"/>
      <c r="BK34" s="625"/>
      <c r="BL34" s="625"/>
      <c r="BM34" s="625"/>
      <c r="BN34" s="625"/>
      <c r="BO34" s="625"/>
      <c r="BP34" s="625"/>
      <c r="BQ34" s="625"/>
      <c r="BR34" s="625"/>
      <c r="BS34" s="625"/>
      <c r="BT34" s="625"/>
    </row>
    <row r="35" spans="1:72" s="484" customFormat="1">
      <c r="A35" s="42"/>
      <c r="B35" s="529" t="s">
        <v>561</v>
      </c>
      <c r="C35" s="525">
        <v>0</v>
      </c>
      <c r="D35" s="525">
        <v>0</v>
      </c>
      <c r="E35" s="525">
        <v>0</v>
      </c>
      <c r="F35" s="525">
        <v>0</v>
      </c>
      <c r="G35" s="525">
        <v>0</v>
      </c>
      <c r="H35" s="525">
        <v>0</v>
      </c>
      <c r="I35" s="525">
        <v>0</v>
      </c>
      <c r="J35" s="525">
        <v>0</v>
      </c>
      <c r="K35" s="525">
        <v>0</v>
      </c>
      <c r="L35" s="525">
        <v>0</v>
      </c>
      <c r="M35" s="525">
        <v>0</v>
      </c>
      <c r="N35" s="525">
        <v>0</v>
      </c>
      <c r="O35" s="525">
        <v>21.714825588668976</v>
      </c>
      <c r="P35" s="525">
        <v>43.429651177337952</v>
      </c>
      <c r="Q35" s="525">
        <v>43.429651177337952</v>
      </c>
      <c r="R35" s="525">
        <v>43.429651177337952</v>
      </c>
      <c r="S35" s="525">
        <v>43.429651177337952</v>
      </c>
      <c r="T35" s="525">
        <v>43.429651177337952</v>
      </c>
      <c r="U35" s="525">
        <v>43.429651177337952</v>
      </c>
      <c r="V35" s="525">
        <v>43.429651177337952</v>
      </c>
      <c r="W35" s="525">
        <v>43.429651177337952</v>
      </c>
      <c r="X35" s="525">
        <v>65.144476783263002</v>
      </c>
      <c r="Y35" s="525">
        <v>0</v>
      </c>
      <c r="Z35" s="525">
        <v>0</v>
      </c>
      <c r="AA35" s="525">
        <v>0</v>
      </c>
      <c r="AB35" s="525">
        <v>0</v>
      </c>
      <c r="AC35" s="525">
        <v>0</v>
      </c>
      <c r="AD35" s="525">
        <v>0</v>
      </c>
      <c r="AE35" s="525">
        <v>0</v>
      </c>
      <c r="AF35" s="525">
        <v>0</v>
      </c>
      <c r="AG35" s="525">
        <v>0</v>
      </c>
      <c r="AH35" s="525">
        <v>0</v>
      </c>
      <c r="AI35" s="525">
        <v>0</v>
      </c>
      <c r="AJ35" s="525">
        <f t="shared" si="1"/>
        <v>434.29651179063558</v>
      </c>
      <c r="AK35" s="625"/>
      <c r="AL35" s="625"/>
      <c r="AM35" s="625"/>
      <c r="AN35" s="625"/>
      <c r="AO35" s="625"/>
      <c r="AP35" s="625"/>
      <c r="AQ35" s="625"/>
      <c r="AR35" s="625"/>
      <c r="AS35" s="625"/>
      <c r="AT35" s="625"/>
      <c r="AU35" s="625"/>
      <c r="AV35" s="625"/>
      <c r="AW35" s="625"/>
      <c r="AX35" s="625"/>
      <c r="AY35" s="625"/>
      <c r="AZ35" s="625"/>
      <c r="BA35" s="625"/>
      <c r="BB35" s="625"/>
      <c r="BC35" s="625"/>
      <c r="BD35" s="625"/>
      <c r="BE35" s="625"/>
      <c r="BF35" s="625"/>
      <c r="BG35" s="625"/>
      <c r="BH35" s="625"/>
      <c r="BI35" s="625"/>
      <c r="BJ35" s="625"/>
      <c r="BK35" s="625"/>
      <c r="BL35" s="625"/>
      <c r="BM35" s="625"/>
      <c r="BN35" s="625"/>
      <c r="BO35" s="625"/>
      <c r="BP35" s="625"/>
      <c r="BQ35" s="625"/>
      <c r="BR35" s="625"/>
      <c r="BS35" s="625"/>
      <c r="BT35" s="625"/>
    </row>
    <row r="36" spans="1:72" s="484" customFormat="1">
      <c r="A36" s="42"/>
      <c r="B36" s="380" t="s">
        <v>103</v>
      </c>
      <c r="C36" s="162">
        <v>1034.6872594667575</v>
      </c>
      <c r="D36" s="162">
        <v>0</v>
      </c>
      <c r="E36" s="162">
        <v>339.95771782059535</v>
      </c>
      <c r="F36" s="162">
        <v>0</v>
      </c>
      <c r="G36" s="162">
        <v>0</v>
      </c>
      <c r="H36" s="162">
        <v>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f>SUM(C36:AI36)</f>
        <v>1374.644977287353</v>
      </c>
      <c r="AK36" s="625"/>
      <c r="AL36" s="625"/>
      <c r="AM36" s="625"/>
      <c r="AN36" s="625"/>
      <c r="AO36" s="625"/>
      <c r="AP36" s="625"/>
      <c r="AQ36" s="625"/>
      <c r="AR36" s="625"/>
      <c r="AS36" s="625"/>
      <c r="AT36" s="625"/>
      <c r="AU36" s="625"/>
      <c r="AV36" s="625"/>
      <c r="AW36" s="625"/>
      <c r="AX36" s="625"/>
      <c r="AY36" s="625"/>
      <c r="AZ36" s="625"/>
      <c r="BA36" s="625"/>
      <c r="BB36" s="625"/>
      <c r="BC36" s="625"/>
      <c r="BD36" s="625"/>
      <c r="BE36" s="625"/>
      <c r="BF36" s="625"/>
      <c r="BG36" s="625"/>
      <c r="BH36" s="625"/>
      <c r="BI36" s="625"/>
      <c r="BJ36" s="625"/>
      <c r="BK36" s="625"/>
      <c r="BL36" s="625"/>
      <c r="BM36" s="625"/>
      <c r="BN36" s="625"/>
      <c r="BO36" s="625"/>
      <c r="BP36" s="625"/>
      <c r="BQ36" s="625"/>
      <c r="BR36" s="625"/>
      <c r="BS36" s="625"/>
      <c r="BT36" s="625"/>
    </row>
    <row r="37" spans="1:72" s="484" customFormat="1">
      <c r="A37" s="42"/>
      <c r="B37" s="530" t="s">
        <v>111</v>
      </c>
      <c r="C37" s="165">
        <v>0</v>
      </c>
      <c r="D37" s="165">
        <v>0</v>
      </c>
      <c r="E37" s="165">
        <v>339.95771782059535</v>
      </c>
      <c r="F37" s="165">
        <v>0</v>
      </c>
      <c r="G37" s="165">
        <v>0</v>
      </c>
      <c r="H37" s="165">
        <v>0</v>
      </c>
      <c r="I37" s="165">
        <v>0</v>
      </c>
      <c r="J37" s="165">
        <v>0</v>
      </c>
      <c r="K37" s="165">
        <v>0</v>
      </c>
      <c r="L37" s="165">
        <v>0</v>
      </c>
      <c r="M37" s="165">
        <v>0</v>
      </c>
      <c r="N37" s="165">
        <v>0</v>
      </c>
      <c r="O37" s="165">
        <v>0</v>
      </c>
      <c r="P37" s="165">
        <v>0</v>
      </c>
      <c r="Q37" s="165">
        <v>0</v>
      </c>
      <c r="R37" s="165">
        <v>0</v>
      </c>
      <c r="S37" s="165">
        <v>0</v>
      </c>
      <c r="T37" s="165">
        <v>0</v>
      </c>
      <c r="U37" s="165">
        <v>0</v>
      </c>
      <c r="V37" s="165">
        <v>0</v>
      </c>
      <c r="W37" s="165">
        <v>0</v>
      </c>
      <c r="X37" s="165">
        <v>0</v>
      </c>
      <c r="Y37" s="165">
        <v>0</v>
      </c>
      <c r="Z37" s="165">
        <v>0</v>
      </c>
      <c r="AA37" s="165">
        <v>0</v>
      </c>
      <c r="AB37" s="165">
        <v>0</v>
      </c>
      <c r="AC37" s="165">
        <v>0</v>
      </c>
      <c r="AD37" s="165">
        <v>0</v>
      </c>
      <c r="AE37" s="165">
        <v>0</v>
      </c>
      <c r="AF37" s="165">
        <v>0</v>
      </c>
      <c r="AG37" s="165">
        <v>0</v>
      </c>
      <c r="AH37" s="165">
        <v>0</v>
      </c>
      <c r="AI37" s="165">
        <v>0</v>
      </c>
      <c r="AJ37" s="165">
        <f t="shared" si="1"/>
        <v>339.95771782059535</v>
      </c>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625"/>
      <c r="BJ37" s="625"/>
      <c r="BK37" s="625"/>
      <c r="BL37" s="625"/>
      <c r="BM37" s="625"/>
      <c r="BN37" s="625"/>
      <c r="BO37" s="625"/>
      <c r="BP37" s="625"/>
      <c r="BQ37" s="625"/>
      <c r="BR37" s="625"/>
      <c r="BS37" s="625"/>
      <c r="BT37" s="625"/>
    </row>
    <row r="38" spans="1:72" s="484" customFormat="1">
      <c r="A38" s="42"/>
      <c r="B38" s="531" t="s">
        <v>141</v>
      </c>
      <c r="C38" s="376">
        <v>1034.6872594667575</v>
      </c>
      <c r="D38" s="376">
        <v>0</v>
      </c>
      <c r="E38" s="376">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f t="shared" si="1"/>
        <v>1034.6872594667575</v>
      </c>
      <c r="AK38" s="625"/>
      <c r="AL38" s="625"/>
      <c r="AM38" s="625"/>
      <c r="AN38" s="625"/>
      <c r="AO38" s="625"/>
      <c r="AP38" s="625"/>
      <c r="AQ38" s="625"/>
      <c r="AR38" s="625"/>
      <c r="AS38" s="625"/>
      <c r="AT38" s="625"/>
      <c r="AU38" s="625"/>
      <c r="AV38" s="625"/>
      <c r="AW38" s="625"/>
      <c r="AX38" s="625"/>
      <c r="AY38" s="625"/>
      <c r="AZ38" s="625"/>
      <c r="BA38" s="625"/>
      <c r="BB38" s="625"/>
      <c r="BC38" s="625"/>
      <c r="BD38" s="625"/>
      <c r="BE38" s="625"/>
      <c r="BF38" s="625"/>
      <c r="BG38" s="625"/>
      <c r="BH38" s="625"/>
      <c r="BI38" s="625"/>
      <c r="BJ38" s="625"/>
      <c r="BK38" s="625"/>
      <c r="BL38" s="625"/>
      <c r="BM38" s="625"/>
      <c r="BN38" s="625"/>
      <c r="BO38" s="625"/>
      <c r="BP38" s="625"/>
      <c r="BQ38" s="625"/>
      <c r="BR38" s="625"/>
      <c r="BS38" s="625"/>
      <c r="BT38" s="625"/>
    </row>
    <row r="39" spans="1:72" s="484" customFormat="1">
      <c r="A39" s="42"/>
      <c r="B39" s="531" t="s">
        <v>105</v>
      </c>
      <c r="C39" s="526">
        <v>39.077704869999998</v>
      </c>
      <c r="D39" s="526">
        <v>36.399928119999998</v>
      </c>
      <c r="E39" s="526">
        <v>30.117512610000002</v>
      </c>
      <c r="F39" s="526">
        <v>16.68945355</v>
      </c>
      <c r="G39" s="526">
        <v>1.1811965099999999</v>
      </c>
      <c r="H39" s="526">
        <v>0</v>
      </c>
      <c r="I39" s="526">
        <v>0</v>
      </c>
      <c r="J39" s="526">
        <v>0</v>
      </c>
      <c r="K39" s="526">
        <v>0</v>
      </c>
      <c r="L39" s="526">
        <v>0</v>
      </c>
      <c r="M39" s="526">
        <v>0</v>
      </c>
      <c r="N39" s="526">
        <v>0</v>
      </c>
      <c r="O39" s="526">
        <v>0</v>
      </c>
      <c r="P39" s="526">
        <v>0</v>
      </c>
      <c r="Q39" s="526">
        <v>0</v>
      </c>
      <c r="R39" s="526">
        <v>0</v>
      </c>
      <c r="S39" s="526">
        <v>0</v>
      </c>
      <c r="T39" s="526">
        <v>0</v>
      </c>
      <c r="U39" s="526">
        <v>0</v>
      </c>
      <c r="V39" s="526">
        <v>0</v>
      </c>
      <c r="W39" s="526">
        <v>0</v>
      </c>
      <c r="X39" s="526">
        <v>0</v>
      </c>
      <c r="Y39" s="526">
        <v>0</v>
      </c>
      <c r="Z39" s="526">
        <v>0</v>
      </c>
      <c r="AA39" s="526">
        <v>0</v>
      </c>
      <c r="AB39" s="526">
        <v>0</v>
      </c>
      <c r="AC39" s="526">
        <v>0</v>
      </c>
      <c r="AD39" s="526">
        <v>0</v>
      </c>
      <c r="AE39" s="526">
        <v>0</v>
      </c>
      <c r="AF39" s="526">
        <v>0</v>
      </c>
      <c r="AG39" s="526">
        <v>0</v>
      </c>
      <c r="AH39" s="526">
        <v>0</v>
      </c>
      <c r="AI39" s="526">
        <v>0</v>
      </c>
      <c r="AJ39" s="526">
        <f t="shared" si="1"/>
        <v>123.46579566</v>
      </c>
      <c r="AK39" s="625"/>
      <c r="AL39" s="625"/>
      <c r="AM39" s="625"/>
      <c r="AN39" s="625"/>
      <c r="AO39" s="625"/>
      <c r="AP39" s="625"/>
      <c r="AQ39" s="625"/>
      <c r="AR39" s="625"/>
      <c r="AS39" s="625"/>
      <c r="AT39" s="625"/>
      <c r="AU39" s="625"/>
      <c r="AV39" s="625"/>
      <c r="AW39" s="625"/>
      <c r="AX39" s="625"/>
      <c r="AY39" s="625"/>
      <c r="AZ39" s="625"/>
      <c r="BA39" s="625"/>
      <c r="BB39" s="625"/>
      <c r="BC39" s="625"/>
      <c r="BD39" s="625"/>
      <c r="BE39" s="625"/>
      <c r="BF39" s="625"/>
      <c r="BG39" s="625"/>
      <c r="BH39" s="625"/>
      <c r="BI39" s="625"/>
      <c r="BJ39" s="625"/>
      <c r="BK39" s="625"/>
      <c r="BL39" s="625"/>
      <c r="BM39" s="625"/>
      <c r="BN39" s="625"/>
      <c r="BO39" s="625"/>
      <c r="BP39" s="625"/>
      <c r="BQ39" s="625"/>
      <c r="BR39" s="625"/>
      <c r="BS39" s="625"/>
      <c r="BT39" s="625"/>
    </row>
    <row r="40" spans="1:72" s="484" customFormat="1">
      <c r="A40" s="42"/>
      <c r="B40" s="532" t="s">
        <v>562</v>
      </c>
      <c r="C40" s="527">
        <v>39.077704869999998</v>
      </c>
      <c r="D40" s="527">
        <v>36.399928119999998</v>
      </c>
      <c r="E40" s="527">
        <v>30.117512610000002</v>
      </c>
      <c r="F40" s="527">
        <v>16.68945355</v>
      </c>
      <c r="G40" s="527">
        <v>1.1811965099999999</v>
      </c>
      <c r="H40" s="527">
        <v>0</v>
      </c>
      <c r="I40" s="527">
        <v>0</v>
      </c>
      <c r="J40" s="527">
        <v>0</v>
      </c>
      <c r="K40" s="527">
        <v>0</v>
      </c>
      <c r="L40" s="527">
        <v>0</v>
      </c>
      <c r="M40" s="527">
        <v>0</v>
      </c>
      <c r="N40" s="527">
        <v>0</v>
      </c>
      <c r="O40" s="527">
        <v>0</v>
      </c>
      <c r="P40" s="527">
        <v>0</v>
      </c>
      <c r="Q40" s="527">
        <v>0</v>
      </c>
      <c r="R40" s="527">
        <v>0</v>
      </c>
      <c r="S40" s="527">
        <v>0</v>
      </c>
      <c r="T40" s="527">
        <v>0</v>
      </c>
      <c r="U40" s="527">
        <v>0</v>
      </c>
      <c r="V40" s="527">
        <v>0</v>
      </c>
      <c r="W40" s="527">
        <v>0</v>
      </c>
      <c r="X40" s="527">
        <v>0</v>
      </c>
      <c r="Y40" s="527">
        <v>0</v>
      </c>
      <c r="Z40" s="527">
        <v>0</v>
      </c>
      <c r="AA40" s="527">
        <v>0</v>
      </c>
      <c r="AB40" s="527">
        <v>0</v>
      </c>
      <c r="AC40" s="527">
        <v>0</v>
      </c>
      <c r="AD40" s="527">
        <v>0</v>
      </c>
      <c r="AE40" s="527">
        <v>0</v>
      </c>
      <c r="AF40" s="527">
        <v>0</v>
      </c>
      <c r="AG40" s="527">
        <v>0</v>
      </c>
      <c r="AH40" s="527">
        <v>0</v>
      </c>
      <c r="AI40" s="527">
        <v>0</v>
      </c>
      <c r="AJ40" s="527">
        <f t="shared" si="1"/>
        <v>123.46579566</v>
      </c>
      <c r="AK40" s="625"/>
      <c r="AL40" s="625"/>
      <c r="AM40" s="625"/>
      <c r="AN40" s="625"/>
      <c r="AO40" s="625"/>
      <c r="AP40" s="625"/>
      <c r="AQ40" s="625"/>
      <c r="AR40" s="625"/>
      <c r="AS40" s="625"/>
      <c r="AT40" s="625"/>
      <c r="AU40" s="625"/>
      <c r="AV40" s="625"/>
      <c r="AW40" s="625"/>
      <c r="AX40" s="625"/>
      <c r="AY40" s="625"/>
      <c r="AZ40" s="625"/>
      <c r="BA40" s="625"/>
      <c r="BB40" s="625"/>
      <c r="BC40" s="625"/>
      <c r="BD40" s="625"/>
      <c r="BE40" s="625"/>
      <c r="BF40" s="625"/>
      <c r="BG40" s="625"/>
      <c r="BH40" s="625"/>
      <c r="BI40" s="625"/>
      <c r="BJ40" s="625"/>
      <c r="BK40" s="625"/>
      <c r="BL40" s="625"/>
      <c r="BM40" s="625"/>
      <c r="BN40" s="625"/>
      <c r="BO40" s="625"/>
      <c r="BP40" s="625"/>
      <c r="BQ40" s="625"/>
      <c r="BR40" s="625"/>
      <c r="BS40" s="625"/>
      <c r="BT40" s="625"/>
    </row>
    <row r="41" spans="1:72" s="484" customFormat="1">
      <c r="A41" s="42"/>
      <c r="B41" s="666" t="s">
        <v>75</v>
      </c>
      <c r="C41" s="503">
        <v>428.27797577234423</v>
      </c>
      <c r="D41" s="503">
        <v>163.6410574299999</v>
      </c>
      <c r="E41" s="503">
        <v>178.58147723999994</v>
      </c>
      <c r="F41" s="503">
        <v>196.97052562999983</v>
      </c>
      <c r="G41" s="503">
        <v>217.39956255999999</v>
      </c>
      <c r="H41" s="503">
        <v>174.90809569999999</v>
      </c>
      <c r="I41" s="503">
        <v>31.71979335999999</v>
      </c>
      <c r="J41" s="503">
        <v>1.1479455600000001</v>
      </c>
      <c r="K41" s="503">
        <v>1.1479455600000001</v>
      </c>
      <c r="L41" s="503">
        <v>0.47831080999999998</v>
      </c>
      <c r="M41" s="503">
        <v>0</v>
      </c>
      <c r="N41" s="503">
        <v>0</v>
      </c>
      <c r="O41" s="503">
        <v>0</v>
      </c>
      <c r="P41" s="503">
        <v>0</v>
      </c>
      <c r="Q41" s="503">
        <v>0</v>
      </c>
      <c r="R41" s="503">
        <v>0</v>
      </c>
      <c r="S41" s="503">
        <v>0</v>
      </c>
      <c r="T41" s="503">
        <v>0</v>
      </c>
      <c r="U41" s="503">
        <v>0</v>
      </c>
      <c r="V41" s="503">
        <v>0</v>
      </c>
      <c r="W41" s="503">
        <v>0</v>
      </c>
      <c r="X41" s="503">
        <v>0</v>
      </c>
      <c r="Y41" s="503">
        <v>0</v>
      </c>
      <c r="Z41" s="503">
        <v>0</v>
      </c>
      <c r="AA41" s="503">
        <v>0</v>
      </c>
      <c r="AB41" s="503">
        <v>0</v>
      </c>
      <c r="AC41" s="503">
        <v>0</v>
      </c>
      <c r="AD41" s="503">
        <v>0</v>
      </c>
      <c r="AE41" s="503">
        <v>0</v>
      </c>
      <c r="AF41" s="503">
        <v>0</v>
      </c>
      <c r="AG41" s="503">
        <v>0</v>
      </c>
      <c r="AH41" s="503">
        <v>0</v>
      </c>
      <c r="AI41" s="503">
        <v>0</v>
      </c>
      <c r="AJ41" s="503">
        <f t="shared" si="1"/>
        <v>1394.2726896223439</v>
      </c>
      <c r="AK41" s="625"/>
      <c r="AL41" s="625"/>
      <c r="AM41" s="625"/>
      <c r="AN41" s="625"/>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row>
    <row r="42" spans="1:72">
      <c r="B42" s="669" t="s">
        <v>107</v>
      </c>
      <c r="C42" s="670">
        <v>278.30304671234444</v>
      </c>
      <c r="D42" s="670">
        <v>0</v>
      </c>
      <c r="E42" s="670">
        <v>0</v>
      </c>
      <c r="F42" s="670">
        <v>0</v>
      </c>
      <c r="G42" s="670">
        <v>0</v>
      </c>
      <c r="H42" s="670">
        <v>0</v>
      </c>
      <c r="I42" s="670">
        <v>0</v>
      </c>
      <c r="J42" s="670">
        <v>0</v>
      </c>
      <c r="K42" s="670">
        <v>0</v>
      </c>
      <c r="L42" s="670">
        <v>0</v>
      </c>
      <c r="M42" s="670">
        <v>0</v>
      </c>
      <c r="N42" s="670">
        <v>0</v>
      </c>
      <c r="O42" s="670">
        <v>0</v>
      </c>
      <c r="P42" s="670">
        <v>0</v>
      </c>
      <c r="Q42" s="670">
        <v>0</v>
      </c>
      <c r="R42" s="670">
        <v>0</v>
      </c>
      <c r="S42" s="670">
        <v>0</v>
      </c>
      <c r="T42" s="670">
        <v>0</v>
      </c>
      <c r="U42" s="670">
        <v>0</v>
      </c>
      <c r="V42" s="670">
        <v>0</v>
      </c>
      <c r="W42" s="670">
        <v>0</v>
      </c>
      <c r="X42" s="670">
        <v>0</v>
      </c>
      <c r="Y42" s="670">
        <v>0</v>
      </c>
      <c r="Z42" s="670">
        <v>0</v>
      </c>
      <c r="AA42" s="670">
        <v>0</v>
      </c>
      <c r="AB42" s="670">
        <v>0</v>
      </c>
      <c r="AC42" s="670">
        <v>0</v>
      </c>
      <c r="AD42" s="670">
        <v>0</v>
      </c>
      <c r="AE42" s="670">
        <v>0</v>
      </c>
      <c r="AF42" s="670">
        <v>0</v>
      </c>
      <c r="AG42" s="670">
        <v>0</v>
      </c>
      <c r="AH42" s="670">
        <v>0</v>
      </c>
      <c r="AI42" s="670">
        <v>0</v>
      </c>
      <c r="AJ42" s="503">
        <f>SUM(C42:AI42)</f>
        <v>278.30304671234444</v>
      </c>
    </row>
    <row r="43" spans="1:72">
      <c r="B43" s="669" t="s">
        <v>105</v>
      </c>
      <c r="C43" s="670">
        <v>149.97492905999979</v>
      </c>
      <c r="D43" s="672">
        <v>163.6410574299999</v>
      </c>
      <c r="E43" s="670">
        <v>178.58147723999994</v>
      </c>
      <c r="F43" s="672">
        <v>196.97052562999983</v>
      </c>
      <c r="G43" s="672">
        <v>217.39956255999999</v>
      </c>
      <c r="H43" s="672">
        <v>174.90809569999999</v>
      </c>
      <c r="I43" s="672">
        <v>31.71979335999999</v>
      </c>
      <c r="J43" s="672">
        <v>1.1479455600000001</v>
      </c>
      <c r="K43" s="672">
        <v>1.1479455600000001</v>
      </c>
      <c r="L43" s="672">
        <v>0.47831080999999998</v>
      </c>
      <c r="M43" s="672">
        <v>0</v>
      </c>
      <c r="N43" s="672">
        <v>0</v>
      </c>
      <c r="O43" s="670">
        <v>0</v>
      </c>
      <c r="P43" s="672">
        <v>0</v>
      </c>
      <c r="Q43" s="672">
        <v>0</v>
      </c>
      <c r="R43" s="672">
        <v>0</v>
      </c>
      <c r="S43" s="672">
        <v>0</v>
      </c>
      <c r="T43" s="672">
        <v>0</v>
      </c>
      <c r="U43" s="672">
        <v>0</v>
      </c>
      <c r="V43" s="672">
        <v>0</v>
      </c>
      <c r="W43" s="670">
        <v>0</v>
      </c>
      <c r="X43" s="672">
        <v>0</v>
      </c>
      <c r="Y43" s="672">
        <v>0</v>
      </c>
      <c r="Z43" s="672">
        <v>0</v>
      </c>
      <c r="AA43" s="672">
        <v>0</v>
      </c>
      <c r="AB43" s="670">
        <v>0</v>
      </c>
      <c r="AC43" s="672">
        <v>0</v>
      </c>
      <c r="AD43" s="672">
        <v>0</v>
      </c>
      <c r="AE43" s="672">
        <v>0</v>
      </c>
      <c r="AF43" s="672">
        <v>0</v>
      </c>
      <c r="AG43" s="672">
        <v>0</v>
      </c>
      <c r="AH43" s="672">
        <v>0</v>
      </c>
      <c r="AI43" s="672">
        <v>0</v>
      </c>
      <c r="AJ43" s="503">
        <f t="shared" si="1"/>
        <v>1115.9696429099995</v>
      </c>
    </row>
    <row r="44" spans="1:72" ht="13.5" thickBot="1">
      <c r="B44" s="669"/>
      <c r="C44" s="670"/>
      <c r="D44" s="670"/>
      <c r="E44" s="670"/>
      <c r="F44" s="670"/>
      <c r="G44" s="670"/>
      <c r="H44" s="670"/>
      <c r="I44" s="670"/>
      <c r="J44" s="670"/>
      <c r="K44" s="670"/>
      <c r="L44" s="670"/>
      <c r="M44" s="670"/>
      <c r="N44" s="670"/>
      <c r="O44" s="670"/>
      <c r="P44" s="670"/>
      <c r="Q44" s="670"/>
      <c r="R44" s="670"/>
      <c r="S44" s="670"/>
      <c r="T44" s="670"/>
      <c r="U44" s="670"/>
      <c r="V44" s="670"/>
      <c r="W44" s="670"/>
      <c r="X44" s="670"/>
      <c r="Y44" s="670"/>
      <c r="Z44" s="670"/>
      <c r="AA44" s="670"/>
      <c r="AB44" s="670"/>
      <c r="AC44" s="670"/>
      <c r="AD44" s="670"/>
      <c r="AE44" s="670"/>
      <c r="AF44" s="670"/>
      <c r="AG44" s="670"/>
      <c r="AH44" s="670"/>
      <c r="AI44" s="670"/>
      <c r="AJ44" s="503"/>
    </row>
    <row r="45" spans="1:72" ht="13.5" thickBot="1">
      <c r="B45" s="673" t="s">
        <v>324</v>
      </c>
      <c r="C45" s="158">
        <v>21787.106787296059</v>
      </c>
      <c r="D45" s="158">
        <v>2328.0463338002046</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v>
      </c>
      <c r="AF45" s="158">
        <v>0</v>
      </c>
      <c r="AG45" s="158">
        <v>0</v>
      </c>
      <c r="AH45" s="158">
        <v>0</v>
      </c>
      <c r="AI45" s="158">
        <v>0</v>
      </c>
      <c r="AJ45" s="158">
        <f t="shared" si="1"/>
        <v>24115.153121096264</v>
      </c>
    </row>
    <row r="46" spans="1:72" ht="13.5" thickBot="1">
      <c r="B46" s="780"/>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row>
    <row r="47" spans="1:72" ht="13.5" thickBot="1">
      <c r="B47" s="673" t="s">
        <v>415</v>
      </c>
      <c r="C47" s="158">
        <f t="shared" ref="C47:AI47" si="2">+C48+C65+SUM(C82:C124)+C128+C125</f>
        <v>37239.147680619455</v>
      </c>
      <c r="D47" s="158">
        <f t="shared" si="2"/>
        <v>10402.13563865208</v>
      </c>
      <c r="E47" s="158">
        <f t="shared" si="2"/>
        <v>8453.5885515818209</v>
      </c>
      <c r="F47" s="158">
        <f t="shared" si="2"/>
        <v>8766.6855100293214</v>
      </c>
      <c r="G47" s="158">
        <f t="shared" si="2"/>
        <v>19702.471169406672</v>
      </c>
      <c r="H47" s="158">
        <f t="shared" si="2"/>
        <v>14978.162242114771</v>
      </c>
      <c r="I47" s="158">
        <f t="shared" si="2"/>
        <v>12832.988575515921</v>
      </c>
      <c r="J47" s="158">
        <f t="shared" si="2"/>
        <v>14482.56235399984</v>
      </c>
      <c r="K47" s="158">
        <f t="shared" si="2"/>
        <v>17351.985392364226</v>
      </c>
      <c r="L47" s="158">
        <f t="shared" si="2"/>
        <v>12538.206403356317</v>
      </c>
      <c r="M47" s="158">
        <f t="shared" si="2"/>
        <v>8285.9466557944816</v>
      </c>
      <c r="N47" s="158">
        <f t="shared" si="2"/>
        <v>3278.9831003642271</v>
      </c>
      <c r="O47" s="158">
        <f t="shared" si="2"/>
        <v>3004.6896801483958</v>
      </c>
      <c r="P47" s="158">
        <f t="shared" si="2"/>
        <v>3730.3962599325641</v>
      </c>
      <c r="Q47" s="158">
        <f t="shared" si="2"/>
        <v>3730.3962599325641</v>
      </c>
      <c r="R47" s="158">
        <f t="shared" si="2"/>
        <v>3730.3962599325641</v>
      </c>
      <c r="S47" s="158">
        <f t="shared" si="2"/>
        <v>3730.3962599325641</v>
      </c>
      <c r="T47" s="158">
        <f t="shared" si="2"/>
        <v>1451.9692810589177</v>
      </c>
      <c r="U47" s="158">
        <f t="shared" si="2"/>
        <v>1451.9692810589177</v>
      </c>
      <c r="V47" s="158">
        <f t="shared" si="2"/>
        <v>4165.5845278249153</v>
      </c>
      <c r="W47" s="158">
        <f t="shared" si="2"/>
        <v>2415.5845278249158</v>
      </c>
      <c r="X47" s="158">
        <f t="shared" si="2"/>
        <v>3141.2911076090841</v>
      </c>
      <c r="Y47" s="158">
        <f t="shared" si="2"/>
        <v>964.17136825657883</v>
      </c>
      <c r="Z47" s="158">
        <f t="shared" si="2"/>
        <v>964.17136825657883</v>
      </c>
      <c r="AA47" s="158">
        <f t="shared" si="2"/>
        <v>964.17136825657883</v>
      </c>
      <c r="AB47" s="158">
        <f t="shared" si="2"/>
        <v>964.17136825657883</v>
      </c>
      <c r="AC47" s="158">
        <f t="shared" si="2"/>
        <v>964.17136825657883</v>
      </c>
      <c r="AD47" s="158">
        <f t="shared" si="2"/>
        <v>964.17136825657883</v>
      </c>
      <c r="AE47" s="158">
        <f t="shared" si="2"/>
        <v>964.17136825657883</v>
      </c>
      <c r="AF47" s="158">
        <f t="shared" si="2"/>
        <v>2750.5561214905806</v>
      </c>
      <c r="AG47" s="158">
        <f t="shared" si="2"/>
        <v>0.55612149058056048</v>
      </c>
      <c r="AH47" s="158">
        <f t="shared" si="2"/>
        <v>0.55612149058056048</v>
      </c>
      <c r="AI47" s="158">
        <f t="shared" si="2"/>
        <v>33.923410929199648</v>
      </c>
      <c r="AJ47" s="158">
        <f t="shared" ref="AJ47:AJ126" si="3">SUM(C47:AI47)</f>
        <v>208400.32807225155</v>
      </c>
    </row>
    <row r="48" spans="1:72">
      <c r="B48" s="564" t="s">
        <v>112</v>
      </c>
      <c r="C48" s="164">
        <v>0</v>
      </c>
      <c r="D48" s="164">
        <v>0</v>
      </c>
      <c r="E48" s="164">
        <v>0</v>
      </c>
      <c r="F48" s="164">
        <v>0</v>
      </c>
      <c r="G48" s="164">
        <v>0</v>
      </c>
      <c r="H48" s="164">
        <v>0</v>
      </c>
      <c r="I48" s="164">
        <v>0</v>
      </c>
      <c r="J48" s="164">
        <v>0</v>
      </c>
      <c r="K48" s="164">
        <v>0</v>
      </c>
      <c r="L48" s="164">
        <v>0</v>
      </c>
      <c r="M48" s="164">
        <v>0</v>
      </c>
      <c r="N48" s="164">
        <v>0</v>
      </c>
      <c r="O48" s="164">
        <v>725.70657978416853</v>
      </c>
      <c r="P48" s="164">
        <v>1451.4131595683371</v>
      </c>
      <c r="Q48" s="164">
        <v>1451.4131595683371</v>
      </c>
      <c r="R48" s="164">
        <v>1451.4131595683371</v>
      </c>
      <c r="S48" s="164">
        <v>1451.4131595683371</v>
      </c>
      <c r="T48" s="164">
        <v>1451.4131595683371</v>
      </c>
      <c r="U48" s="164">
        <v>1451.4131595683371</v>
      </c>
      <c r="V48" s="164">
        <v>1451.4131595683371</v>
      </c>
      <c r="W48" s="164">
        <v>1451.4131595683371</v>
      </c>
      <c r="X48" s="164">
        <v>2177.1197393525053</v>
      </c>
      <c r="Y48" s="164">
        <v>0</v>
      </c>
      <c r="Z48" s="164">
        <v>0</v>
      </c>
      <c r="AA48" s="164">
        <v>0</v>
      </c>
      <c r="AB48" s="164">
        <v>0</v>
      </c>
      <c r="AC48" s="164">
        <v>0</v>
      </c>
      <c r="AD48" s="164">
        <v>0</v>
      </c>
      <c r="AE48" s="164">
        <v>0</v>
      </c>
      <c r="AF48" s="164">
        <v>0</v>
      </c>
      <c r="AG48" s="164">
        <v>0</v>
      </c>
      <c r="AH48" s="164">
        <v>0</v>
      </c>
      <c r="AI48" s="164">
        <v>0</v>
      </c>
      <c r="AJ48" s="164">
        <f t="shared" si="3"/>
        <v>14514.131595683371</v>
      </c>
    </row>
    <row r="49" spans="2:36">
      <c r="B49" s="780" t="s">
        <v>33</v>
      </c>
      <c r="C49" s="165">
        <v>0</v>
      </c>
      <c r="D49" s="165">
        <v>0</v>
      </c>
      <c r="E49" s="165">
        <v>0</v>
      </c>
      <c r="F49" s="165">
        <v>0</v>
      </c>
      <c r="G49" s="165">
        <v>0</v>
      </c>
      <c r="H49" s="165">
        <v>0</v>
      </c>
      <c r="I49" s="165">
        <v>0</v>
      </c>
      <c r="J49" s="165">
        <v>0</v>
      </c>
      <c r="K49" s="165">
        <v>0</v>
      </c>
      <c r="L49" s="165">
        <v>0</v>
      </c>
      <c r="M49" s="165">
        <v>0</v>
      </c>
      <c r="N49" s="165">
        <v>0</v>
      </c>
      <c r="O49" s="165">
        <v>42.488324420864991</v>
      </c>
      <c r="P49" s="165">
        <v>84.976648841729983</v>
      </c>
      <c r="Q49" s="165">
        <v>84.976648841729983</v>
      </c>
      <c r="R49" s="165">
        <v>84.976648841729983</v>
      </c>
      <c r="S49" s="165">
        <v>84.976648841729983</v>
      </c>
      <c r="T49" s="165">
        <v>84.976648841729983</v>
      </c>
      <c r="U49" s="165">
        <v>84.976648841729983</v>
      </c>
      <c r="V49" s="165">
        <v>84.976648841729983</v>
      </c>
      <c r="W49" s="165">
        <v>84.976648841729983</v>
      </c>
      <c r="X49" s="165">
        <v>127.46497326259497</v>
      </c>
      <c r="Y49" s="165">
        <v>0</v>
      </c>
      <c r="Z49" s="165">
        <v>0</v>
      </c>
      <c r="AA49" s="165">
        <v>0</v>
      </c>
      <c r="AB49" s="165">
        <v>0</v>
      </c>
      <c r="AC49" s="165">
        <v>0</v>
      </c>
      <c r="AD49" s="165">
        <v>0</v>
      </c>
      <c r="AE49" s="165">
        <v>0</v>
      </c>
      <c r="AF49" s="165">
        <v>0</v>
      </c>
      <c r="AG49" s="165">
        <v>0</v>
      </c>
      <c r="AH49" s="165">
        <v>0</v>
      </c>
      <c r="AI49" s="165">
        <v>0</v>
      </c>
      <c r="AJ49" s="165">
        <f t="shared" si="3"/>
        <v>849.76648841729991</v>
      </c>
    </row>
    <row r="50" spans="2:36">
      <c r="B50" s="310" t="s">
        <v>325</v>
      </c>
      <c r="C50" s="165">
        <v>0</v>
      </c>
      <c r="D50" s="165">
        <v>0</v>
      </c>
      <c r="E50" s="165">
        <v>0</v>
      </c>
      <c r="F50" s="165">
        <v>0</v>
      </c>
      <c r="G50" s="165">
        <v>0</v>
      </c>
      <c r="H50" s="165">
        <v>0</v>
      </c>
      <c r="I50" s="165">
        <v>0</v>
      </c>
      <c r="J50" s="165">
        <v>0</v>
      </c>
      <c r="K50" s="165">
        <v>0</v>
      </c>
      <c r="L50" s="165">
        <v>0</v>
      </c>
      <c r="M50" s="165">
        <v>0</v>
      </c>
      <c r="N50" s="165">
        <v>0</v>
      </c>
      <c r="O50" s="165">
        <v>42.321817904544638</v>
      </c>
      <c r="P50" s="165">
        <v>84.643635809089275</v>
      </c>
      <c r="Q50" s="165">
        <v>84.643635809089275</v>
      </c>
      <c r="R50" s="165">
        <v>84.643635809089275</v>
      </c>
      <c r="S50" s="165">
        <v>84.643635809089275</v>
      </c>
      <c r="T50" s="165">
        <v>84.643635809089275</v>
      </c>
      <c r="U50" s="165">
        <v>84.643635809089275</v>
      </c>
      <c r="V50" s="165">
        <v>84.643635809089275</v>
      </c>
      <c r="W50" s="165">
        <v>84.643635809089275</v>
      </c>
      <c r="X50" s="165">
        <v>126.96545371363391</v>
      </c>
      <c r="Y50" s="165">
        <v>0</v>
      </c>
      <c r="Z50" s="165">
        <v>0</v>
      </c>
      <c r="AA50" s="165">
        <v>0</v>
      </c>
      <c r="AB50" s="165">
        <v>0</v>
      </c>
      <c r="AC50" s="165">
        <v>0</v>
      </c>
      <c r="AD50" s="165">
        <v>0</v>
      </c>
      <c r="AE50" s="165">
        <v>0</v>
      </c>
      <c r="AF50" s="165">
        <v>0</v>
      </c>
      <c r="AG50" s="165">
        <v>0</v>
      </c>
      <c r="AH50" s="165">
        <v>0</v>
      </c>
      <c r="AI50" s="165">
        <v>0</v>
      </c>
      <c r="AJ50" s="165">
        <f t="shared" si="3"/>
        <v>846.43635809089267</v>
      </c>
    </row>
    <row r="51" spans="2:36">
      <c r="B51" s="310" t="s">
        <v>326</v>
      </c>
      <c r="C51" s="165">
        <v>0</v>
      </c>
      <c r="D51" s="165">
        <v>0</v>
      </c>
      <c r="E51" s="165">
        <v>0</v>
      </c>
      <c r="F51" s="165">
        <v>0</v>
      </c>
      <c r="G51" s="165">
        <v>0</v>
      </c>
      <c r="H51" s="165">
        <v>0</v>
      </c>
      <c r="I51" s="165">
        <v>0</v>
      </c>
      <c r="J51" s="165">
        <v>0</v>
      </c>
      <c r="K51" s="165">
        <v>0</v>
      </c>
      <c r="L51" s="165">
        <v>0</v>
      </c>
      <c r="M51" s="165">
        <v>0</v>
      </c>
      <c r="N51" s="165">
        <v>0</v>
      </c>
      <c r="O51" s="165">
        <v>0.16650651632035188</v>
      </c>
      <c r="P51" s="165">
        <v>0.33301303264070375</v>
      </c>
      <c r="Q51" s="165">
        <v>0.33301303264070375</v>
      </c>
      <c r="R51" s="165">
        <v>0.33301303264070375</v>
      </c>
      <c r="S51" s="165">
        <v>0.33301303264070375</v>
      </c>
      <c r="T51" s="165">
        <v>0.33301303264070375</v>
      </c>
      <c r="U51" s="165">
        <v>0.33301303264070375</v>
      </c>
      <c r="V51" s="165">
        <v>0.33301303264070375</v>
      </c>
      <c r="W51" s="165">
        <v>0.33301303264070375</v>
      </c>
      <c r="X51" s="165">
        <v>0.49951954896105571</v>
      </c>
      <c r="Y51" s="165">
        <v>0</v>
      </c>
      <c r="Z51" s="165">
        <v>0</v>
      </c>
      <c r="AA51" s="165">
        <v>0</v>
      </c>
      <c r="AB51" s="165">
        <v>0</v>
      </c>
      <c r="AC51" s="165">
        <v>0</v>
      </c>
      <c r="AD51" s="165">
        <v>0</v>
      </c>
      <c r="AE51" s="165">
        <v>0</v>
      </c>
      <c r="AF51" s="165">
        <v>0</v>
      </c>
      <c r="AG51" s="165">
        <v>0</v>
      </c>
      <c r="AH51" s="165">
        <v>0</v>
      </c>
      <c r="AI51" s="165">
        <v>0</v>
      </c>
      <c r="AJ51" s="165">
        <f t="shared" si="3"/>
        <v>3.3301303264070374</v>
      </c>
    </row>
    <row r="52" spans="2:36">
      <c r="B52" s="780" t="s">
        <v>34</v>
      </c>
      <c r="C52" s="165">
        <v>0</v>
      </c>
      <c r="D52" s="165">
        <v>0</v>
      </c>
      <c r="E52" s="165">
        <v>0</v>
      </c>
      <c r="F52" s="165">
        <v>0</v>
      </c>
      <c r="G52" s="165">
        <v>0</v>
      </c>
      <c r="H52" s="165">
        <v>0</v>
      </c>
      <c r="I52" s="165">
        <v>0</v>
      </c>
      <c r="J52" s="165">
        <v>0</v>
      </c>
      <c r="K52" s="165">
        <v>0</v>
      </c>
      <c r="L52" s="165">
        <v>0</v>
      </c>
      <c r="M52" s="165">
        <v>0</v>
      </c>
      <c r="N52" s="165">
        <v>0</v>
      </c>
      <c r="O52" s="165">
        <v>334.73154590000001</v>
      </c>
      <c r="P52" s="165">
        <v>669.46309180000003</v>
      </c>
      <c r="Q52" s="165">
        <v>669.46309180000003</v>
      </c>
      <c r="R52" s="165">
        <v>669.46309180000003</v>
      </c>
      <c r="S52" s="165">
        <v>669.46309180000003</v>
      </c>
      <c r="T52" s="165">
        <v>669.46309180000003</v>
      </c>
      <c r="U52" s="165">
        <v>669.46309180000003</v>
      </c>
      <c r="V52" s="165">
        <v>669.46309180000003</v>
      </c>
      <c r="W52" s="165">
        <v>669.46309180000003</v>
      </c>
      <c r="X52" s="165">
        <v>1004.1946377</v>
      </c>
      <c r="Y52" s="165">
        <v>0</v>
      </c>
      <c r="Z52" s="165">
        <v>0</v>
      </c>
      <c r="AA52" s="165">
        <v>0</v>
      </c>
      <c r="AB52" s="165">
        <v>0</v>
      </c>
      <c r="AC52" s="165">
        <v>0</v>
      </c>
      <c r="AD52" s="165">
        <v>0</v>
      </c>
      <c r="AE52" s="165">
        <v>0</v>
      </c>
      <c r="AF52" s="165">
        <v>0</v>
      </c>
      <c r="AG52" s="165">
        <v>0</v>
      </c>
      <c r="AH52" s="165">
        <v>0</v>
      </c>
      <c r="AI52" s="165">
        <v>0</v>
      </c>
      <c r="AJ52" s="165">
        <f t="shared" si="3"/>
        <v>6694.6309180000017</v>
      </c>
    </row>
    <row r="53" spans="2:36">
      <c r="B53" s="310" t="s">
        <v>325</v>
      </c>
      <c r="C53" s="165">
        <v>0</v>
      </c>
      <c r="D53" s="165">
        <v>0</v>
      </c>
      <c r="E53" s="165">
        <v>0</v>
      </c>
      <c r="F53" s="165">
        <v>0</v>
      </c>
      <c r="G53" s="165">
        <v>0</v>
      </c>
      <c r="H53" s="165">
        <v>0</v>
      </c>
      <c r="I53" s="165">
        <v>0</v>
      </c>
      <c r="J53" s="165">
        <v>0</v>
      </c>
      <c r="K53" s="165">
        <v>0</v>
      </c>
      <c r="L53" s="165">
        <v>0</v>
      </c>
      <c r="M53" s="165">
        <v>0</v>
      </c>
      <c r="N53" s="165">
        <v>0</v>
      </c>
      <c r="O53" s="165">
        <v>326.31260185000002</v>
      </c>
      <c r="P53" s="165">
        <v>652.62520370000004</v>
      </c>
      <c r="Q53" s="165">
        <v>652.62520370000004</v>
      </c>
      <c r="R53" s="165">
        <v>652.62520370000004</v>
      </c>
      <c r="S53" s="165">
        <v>652.62520370000004</v>
      </c>
      <c r="T53" s="165">
        <v>652.62520370000004</v>
      </c>
      <c r="U53" s="165">
        <v>652.62520370000004</v>
      </c>
      <c r="V53" s="165">
        <v>652.62520370000004</v>
      </c>
      <c r="W53" s="165">
        <v>652.62520370000004</v>
      </c>
      <c r="X53" s="165">
        <v>978.93780555000001</v>
      </c>
      <c r="Y53" s="165">
        <v>0</v>
      </c>
      <c r="Z53" s="165">
        <v>0</v>
      </c>
      <c r="AA53" s="165">
        <v>0</v>
      </c>
      <c r="AB53" s="165">
        <v>0</v>
      </c>
      <c r="AC53" s="165">
        <v>0</v>
      </c>
      <c r="AD53" s="165">
        <v>0</v>
      </c>
      <c r="AE53" s="165">
        <v>0</v>
      </c>
      <c r="AF53" s="165">
        <v>0</v>
      </c>
      <c r="AG53" s="165">
        <v>0</v>
      </c>
      <c r="AH53" s="165">
        <v>0</v>
      </c>
      <c r="AI53" s="165">
        <v>0</v>
      </c>
      <c r="AJ53" s="165">
        <f t="shared" si="3"/>
        <v>6526.2520370000011</v>
      </c>
    </row>
    <row r="54" spans="2:36">
      <c r="B54" s="311" t="s">
        <v>327</v>
      </c>
      <c r="C54" s="165">
        <v>0</v>
      </c>
      <c r="D54" s="165">
        <v>0</v>
      </c>
      <c r="E54" s="165">
        <v>0</v>
      </c>
      <c r="F54" s="165">
        <v>0</v>
      </c>
      <c r="G54" s="165">
        <v>0</v>
      </c>
      <c r="H54" s="165">
        <v>0</v>
      </c>
      <c r="I54" s="165">
        <v>0</v>
      </c>
      <c r="J54" s="165">
        <v>0</v>
      </c>
      <c r="K54" s="165">
        <v>0</v>
      </c>
      <c r="L54" s="165">
        <v>0</v>
      </c>
      <c r="M54" s="165">
        <v>0</v>
      </c>
      <c r="N54" s="165">
        <v>0</v>
      </c>
      <c r="O54" s="165">
        <v>264.83445975000001</v>
      </c>
      <c r="P54" s="165">
        <v>529.66891950000002</v>
      </c>
      <c r="Q54" s="165">
        <v>529.66891950000002</v>
      </c>
      <c r="R54" s="165">
        <v>529.66891950000002</v>
      </c>
      <c r="S54" s="165">
        <v>529.66891950000002</v>
      </c>
      <c r="T54" s="165">
        <v>529.66891950000002</v>
      </c>
      <c r="U54" s="165">
        <v>529.66891950000002</v>
      </c>
      <c r="V54" s="165">
        <v>529.66891950000002</v>
      </c>
      <c r="W54" s="165">
        <v>529.66891950000002</v>
      </c>
      <c r="X54" s="165">
        <v>794.50337924999997</v>
      </c>
      <c r="Y54" s="165">
        <v>0</v>
      </c>
      <c r="Z54" s="165">
        <v>0</v>
      </c>
      <c r="AA54" s="165">
        <v>0</v>
      </c>
      <c r="AB54" s="165">
        <v>0</v>
      </c>
      <c r="AC54" s="165">
        <v>0</v>
      </c>
      <c r="AD54" s="165">
        <v>0</v>
      </c>
      <c r="AE54" s="165">
        <v>0</v>
      </c>
      <c r="AF54" s="165">
        <v>0</v>
      </c>
      <c r="AG54" s="165">
        <v>0</v>
      </c>
      <c r="AH54" s="165">
        <v>0</v>
      </c>
      <c r="AI54" s="165">
        <v>0</v>
      </c>
      <c r="AJ54" s="165">
        <f t="shared" si="3"/>
        <v>5296.6891949999999</v>
      </c>
    </row>
    <row r="55" spans="2:36">
      <c r="B55" s="312" t="s">
        <v>328</v>
      </c>
      <c r="C55" s="165">
        <v>0</v>
      </c>
      <c r="D55" s="165">
        <v>0</v>
      </c>
      <c r="E55" s="165">
        <v>0</v>
      </c>
      <c r="F55" s="165">
        <v>0</v>
      </c>
      <c r="G55" s="165">
        <v>0</v>
      </c>
      <c r="H55" s="165">
        <v>0</v>
      </c>
      <c r="I55" s="165">
        <v>0</v>
      </c>
      <c r="J55" s="165">
        <v>0</v>
      </c>
      <c r="K55" s="165">
        <v>0</v>
      </c>
      <c r="L55" s="165">
        <v>0</v>
      </c>
      <c r="M55" s="165">
        <v>0</v>
      </c>
      <c r="N55" s="165">
        <v>0</v>
      </c>
      <c r="O55" s="165">
        <v>61.478142099999999</v>
      </c>
      <c r="P55" s="165">
        <v>122.9562842</v>
      </c>
      <c r="Q55" s="165">
        <v>122.9562842</v>
      </c>
      <c r="R55" s="165">
        <v>122.9562842</v>
      </c>
      <c r="S55" s="165">
        <v>122.9562842</v>
      </c>
      <c r="T55" s="165">
        <v>122.9562842</v>
      </c>
      <c r="U55" s="165">
        <v>122.9562842</v>
      </c>
      <c r="V55" s="165">
        <v>122.9562842</v>
      </c>
      <c r="W55" s="165">
        <v>122.9562842</v>
      </c>
      <c r="X55" s="165">
        <v>184.43442630000001</v>
      </c>
      <c r="Y55" s="165">
        <v>0</v>
      </c>
      <c r="Z55" s="165">
        <v>0</v>
      </c>
      <c r="AA55" s="165">
        <v>0</v>
      </c>
      <c r="AB55" s="165">
        <v>0</v>
      </c>
      <c r="AC55" s="165">
        <v>0</v>
      </c>
      <c r="AD55" s="165">
        <v>0</v>
      </c>
      <c r="AE55" s="165">
        <v>0</v>
      </c>
      <c r="AF55" s="165">
        <v>0</v>
      </c>
      <c r="AG55" s="165">
        <v>0</v>
      </c>
      <c r="AH55" s="165">
        <v>0</v>
      </c>
      <c r="AI55" s="165">
        <v>0</v>
      </c>
      <c r="AJ55" s="165">
        <f t="shared" si="3"/>
        <v>1229.562842</v>
      </c>
    </row>
    <row r="56" spans="2:36">
      <c r="B56" s="310" t="s">
        <v>326</v>
      </c>
      <c r="C56" s="165">
        <v>0</v>
      </c>
      <c r="D56" s="165">
        <v>0</v>
      </c>
      <c r="E56" s="165">
        <v>0</v>
      </c>
      <c r="F56" s="165">
        <v>0</v>
      </c>
      <c r="G56" s="165">
        <v>0</v>
      </c>
      <c r="H56" s="165">
        <v>0</v>
      </c>
      <c r="I56" s="165">
        <v>0</v>
      </c>
      <c r="J56" s="165">
        <v>0</v>
      </c>
      <c r="K56" s="165">
        <v>0</v>
      </c>
      <c r="L56" s="165">
        <v>0</v>
      </c>
      <c r="M56" s="165">
        <v>0</v>
      </c>
      <c r="N56" s="165">
        <v>0</v>
      </c>
      <c r="O56" s="165">
        <v>8.4189440500000003</v>
      </c>
      <c r="P56" s="165">
        <v>16.837888100000001</v>
      </c>
      <c r="Q56" s="165">
        <v>16.837888100000001</v>
      </c>
      <c r="R56" s="165">
        <v>16.837888100000001</v>
      </c>
      <c r="S56" s="165">
        <v>16.837888100000001</v>
      </c>
      <c r="T56" s="165">
        <v>16.837888100000001</v>
      </c>
      <c r="U56" s="165">
        <v>16.837888100000001</v>
      </c>
      <c r="V56" s="165">
        <v>16.837888100000001</v>
      </c>
      <c r="W56" s="165">
        <v>16.837888100000001</v>
      </c>
      <c r="X56" s="165">
        <v>25.256832150000001</v>
      </c>
      <c r="Y56" s="165">
        <v>0</v>
      </c>
      <c r="Z56" s="165">
        <v>0</v>
      </c>
      <c r="AA56" s="165">
        <v>0</v>
      </c>
      <c r="AB56" s="165">
        <v>0</v>
      </c>
      <c r="AC56" s="165">
        <v>0</v>
      </c>
      <c r="AD56" s="165">
        <v>0</v>
      </c>
      <c r="AE56" s="165">
        <v>0</v>
      </c>
      <c r="AF56" s="165">
        <v>0</v>
      </c>
      <c r="AG56" s="165">
        <v>0</v>
      </c>
      <c r="AH56" s="165">
        <v>0</v>
      </c>
      <c r="AI56" s="165">
        <v>0</v>
      </c>
      <c r="AJ56" s="165">
        <f t="shared" si="3"/>
        <v>168.37888100000001</v>
      </c>
    </row>
    <row r="57" spans="2:36">
      <c r="B57" s="311" t="s">
        <v>327</v>
      </c>
      <c r="C57" s="165">
        <v>0</v>
      </c>
      <c r="D57" s="165">
        <v>0</v>
      </c>
      <c r="E57" s="165">
        <v>0</v>
      </c>
      <c r="F57" s="165">
        <v>0</v>
      </c>
      <c r="G57" s="165">
        <v>0</v>
      </c>
      <c r="H57" s="165">
        <v>0</v>
      </c>
      <c r="I57" s="165">
        <v>0</v>
      </c>
      <c r="J57" s="165">
        <v>0</v>
      </c>
      <c r="K57" s="165">
        <v>0</v>
      </c>
      <c r="L57" s="165">
        <v>0</v>
      </c>
      <c r="M57" s="165">
        <v>0</v>
      </c>
      <c r="N57" s="165">
        <v>0</v>
      </c>
      <c r="O57" s="165">
        <v>4.8469589500000003</v>
      </c>
      <c r="P57" s="165">
        <v>9.6939178999999989</v>
      </c>
      <c r="Q57" s="165">
        <v>9.6939178999999989</v>
      </c>
      <c r="R57" s="165">
        <v>9.6939178999999989</v>
      </c>
      <c r="S57" s="165">
        <v>9.6939178999999989</v>
      </c>
      <c r="T57" s="165">
        <v>9.6939178999999989</v>
      </c>
      <c r="U57" s="165">
        <v>9.6939178999999989</v>
      </c>
      <c r="V57" s="165">
        <v>9.6939178999999989</v>
      </c>
      <c r="W57" s="165">
        <v>9.6939178999999989</v>
      </c>
      <c r="X57" s="165">
        <v>14.540876849999998</v>
      </c>
      <c r="Y57" s="165">
        <v>0</v>
      </c>
      <c r="Z57" s="165">
        <v>0</v>
      </c>
      <c r="AA57" s="165">
        <v>0</v>
      </c>
      <c r="AB57" s="165">
        <v>0</v>
      </c>
      <c r="AC57" s="165">
        <v>0</v>
      </c>
      <c r="AD57" s="165">
        <v>0</v>
      </c>
      <c r="AE57" s="165">
        <v>0</v>
      </c>
      <c r="AF57" s="165">
        <v>0</v>
      </c>
      <c r="AG57" s="165">
        <v>0</v>
      </c>
      <c r="AH57" s="165">
        <v>0</v>
      </c>
      <c r="AI57" s="165">
        <v>0</v>
      </c>
      <c r="AJ57" s="165">
        <f t="shared" si="3"/>
        <v>96.93917900000001</v>
      </c>
    </row>
    <row r="58" spans="2:36">
      <c r="B58" s="312" t="s">
        <v>328</v>
      </c>
      <c r="C58" s="165">
        <v>0</v>
      </c>
      <c r="D58" s="165">
        <v>0</v>
      </c>
      <c r="E58" s="165">
        <v>0</v>
      </c>
      <c r="F58" s="165">
        <v>0</v>
      </c>
      <c r="G58" s="165">
        <v>0</v>
      </c>
      <c r="H58" s="165">
        <v>0</v>
      </c>
      <c r="I58" s="165">
        <v>0</v>
      </c>
      <c r="J58" s="165">
        <v>0</v>
      </c>
      <c r="K58" s="165">
        <v>0</v>
      </c>
      <c r="L58" s="165">
        <v>0</v>
      </c>
      <c r="M58" s="165">
        <v>0</v>
      </c>
      <c r="N58" s="165">
        <v>0</v>
      </c>
      <c r="O58" s="165">
        <v>3.5719851</v>
      </c>
      <c r="P58" s="165">
        <v>7.1439702</v>
      </c>
      <c r="Q58" s="165">
        <v>7.1439702</v>
      </c>
      <c r="R58" s="165">
        <v>7.1439702</v>
      </c>
      <c r="S58" s="165">
        <v>7.1439702</v>
      </c>
      <c r="T58" s="165">
        <v>7.1439702</v>
      </c>
      <c r="U58" s="165">
        <v>7.1439702</v>
      </c>
      <c r="V58" s="165">
        <v>7.1439702</v>
      </c>
      <c r="W58" s="165">
        <v>7.1439702</v>
      </c>
      <c r="X58" s="165">
        <v>10.715955300000001</v>
      </c>
      <c r="Y58" s="165">
        <v>0</v>
      </c>
      <c r="Z58" s="165">
        <v>0</v>
      </c>
      <c r="AA58" s="165">
        <v>0</v>
      </c>
      <c r="AB58" s="165">
        <v>0</v>
      </c>
      <c r="AC58" s="165">
        <v>0</v>
      </c>
      <c r="AD58" s="165">
        <v>0</v>
      </c>
      <c r="AE58" s="165">
        <v>0</v>
      </c>
      <c r="AF58" s="165">
        <v>0</v>
      </c>
      <c r="AG58" s="165">
        <v>0</v>
      </c>
      <c r="AH58" s="165">
        <v>0</v>
      </c>
      <c r="AI58" s="165">
        <v>0</v>
      </c>
      <c r="AJ58" s="165">
        <f t="shared" si="3"/>
        <v>71.439701999999997</v>
      </c>
    </row>
    <row r="59" spans="2:36">
      <c r="B59" s="780" t="s">
        <v>35</v>
      </c>
      <c r="C59" s="165">
        <v>0</v>
      </c>
      <c r="D59" s="165">
        <v>0</v>
      </c>
      <c r="E59" s="165">
        <v>0</v>
      </c>
      <c r="F59" s="165">
        <v>0</v>
      </c>
      <c r="G59" s="165">
        <v>0</v>
      </c>
      <c r="H59" s="165">
        <v>0</v>
      </c>
      <c r="I59" s="165">
        <v>0</v>
      </c>
      <c r="J59" s="165">
        <v>0</v>
      </c>
      <c r="K59" s="165">
        <v>0</v>
      </c>
      <c r="L59" s="165">
        <v>0</v>
      </c>
      <c r="M59" s="165">
        <v>0</v>
      </c>
      <c r="N59" s="165">
        <v>0</v>
      </c>
      <c r="O59" s="165">
        <v>340.7318190335825</v>
      </c>
      <c r="P59" s="165">
        <v>681.46363806716499</v>
      </c>
      <c r="Q59" s="165">
        <v>681.46363806716499</v>
      </c>
      <c r="R59" s="165">
        <v>681.46363806716499</v>
      </c>
      <c r="S59" s="165">
        <v>681.46363806716499</v>
      </c>
      <c r="T59" s="165">
        <v>681.46363806716499</v>
      </c>
      <c r="U59" s="165">
        <v>681.46363806716499</v>
      </c>
      <c r="V59" s="165">
        <v>681.46363806716499</v>
      </c>
      <c r="W59" s="165">
        <v>681.46363806716499</v>
      </c>
      <c r="X59" s="165">
        <v>1022.1954571007476</v>
      </c>
      <c r="Y59" s="165">
        <v>0</v>
      </c>
      <c r="Z59" s="165">
        <v>0</v>
      </c>
      <c r="AA59" s="165">
        <v>0</v>
      </c>
      <c r="AB59" s="165">
        <v>0</v>
      </c>
      <c r="AC59" s="165">
        <v>0</v>
      </c>
      <c r="AD59" s="165">
        <v>0</v>
      </c>
      <c r="AE59" s="165">
        <v>0</v>
      </c>
      <c r="AF59" s="165">
        <v>0</v>
      </c>
      <c r="AG59" s="165">
        <v>0</v>
      </c>
      <c r="AH59" s="165">
        <v>0</v>
      </c>
      <c r="AI59" s="165">
        <v>0</v>
      </c>
      <c r="AJ59" s="165">
        <f t="shared" si="3"/>
        <v>6814.6363806716499</v>
      </c>
    </row>
    <row r="60" spans="2:36">
      <c r="B60" s="310" t="s">
        <v>325</v>
      </c>
      <c r="C60" s="165">
        <v>0</v>
      </c>
      <c r="D60" s="165">
        <v>0</v>
      </c>
      <c r="E60" s="165">
        <v>0</v>
      </c>
      <c r="F60" s="165">
        <v>0</v>
      </c>
      <c r="G60" s="165">
        <v>0</v>
      </c>
      <c r="H60" s="165">
        <v>0</v>
      </c>
      <c r="I60" s="165">
        <v>0</v>
      </c>
      <c r="J60" s="165">
        <v>0</v>
      </c>
      <c r="K60" s="165">
        <v>0</v>
      </c>
      <c r="L60" s="165">
        <v>0</v>
      </c>
      <c r="M60" s="165">
        <v>0</v>
      </c>
      <c r="N60" s="165">
        <v>0</v>
      </c>
      <c r="O60" s="165">
        <v>265.02327444994211</v>
      </c>
      <c r="P60" s="165">
        <v>530.04654889988421</v>
      </c>
      <c r="Q60" s="165">
        <v>530.04654889988421</v>
      </c>
      <c r="R60" s="165">
        <v>530.04654889988421</v>
      </c>
      <c r="S60" s="165">
        <v>530.04654889988421</v>
      </c>
      <c r="T60" s="165">
        <v>530.04654889988421</v>
      </c>
      <c r="U60" s="165">
        <v>530.04654889988421</v>
      </c>
      <c r="V60" s="165">
        <v>530.04654889988421</v>
      </c>
      <c r="W60" s="165">
        <v>530.04654889988421</v>
      </c>
      <c r="X60" s="165">
        <v>795.06982334982638</v>
      </c>
      <c r="Y60" s="165">
        <v>0</v>
      </c>
      <c r="Z60" s="165">
        <v>0</v>
      </c>
      <c r="AA60" s="165">
        <v>0</v>
      </c>
      <c r="AB60" s="165">
        <v>0</v>
      </c>
      <c r="AC60" s="165">
        <v>0</v>
      </c>
      <c r="AD60" s="165">
        <v>0</v>
      </c>
      <c r="AE60" s="165">
        <v>0</v>
      </c>
      <c r="AF60" s="165">
        <v>0</v>
      </c>
      <c r="AG60" s="165">
        <v>0</v>
      </c>
      <c r="AH60" s="165">
        <v>0</v>
      </c>
      <c r="AI60" s="165">
        <v>0</v>
      </c>
      <c r="AJ60" s="165">
        <f t="shared" si="3"/>
        <v>5300.4654889988424</v>
      </c>
    </row>
    <row r="61" spans="2:36">
      <c r="B61" s="310" t="s">
        <v>326</v>
      </c>
      <c r="C61" s="165">
        <v>0</v>
      </c>
      <c r="D61" s="165">
        <v>0</v>
      </c>
      <c r="E61" s="165">
        <v>0</v>
      </c>
      <c r="F61" s="165">
        <v>0</v>
      </c>
      <c r="G61" s="165">
        <v>0</v>
      </c>
      <c r="H61" s="165">
        <v>0</v>
      </c>
      <c r="I61" s="165">
        <v>0</v>
      </c>
      <c r="J61" s="165">
        <v>0</v>
      </c>
      <c r="K61" s="165">
        <v>0</v>
      </c>
      <c r="L61" s="165">
        <v>0</v>
      </c>
      <c r="M61" s="165">
        <v>0</v>
      </c>
      <c r="N61" s="165">
        <v>0</v>
      </c>
      <c r="O61" s="165">
        <v>75.708544583640375</v>
      </c>
      <c r="P61" s="165">
        <v>151.41708916728081</v>
      </c>
      <c r="Q61" s="165">
        <v>151.41708916728081</v>
      </c>
      <c r="R61" s="165">
        <v>151.41708916728081</v>
      </c>
      <c r="S61" s="165">
        <v>151.41708916728081</v>
      </c>
      <c r="T61" s="165">
        <v>151.41708916728081</v>
      </c>
      <c r="U61" s="165">
        <v>151.41708916728081</v>
      </c>
      <c r="V61" s="165">
        <v>151.41708916728081</v>
      </c>
      <c r="W61" s="165">
        <v>151.41708916728081</v>
      </c>
      <c r="X61" s="165">
        <v>227.1256337509212</v>
      </c>
      <c r="Y61" s="165">
        <v>0</v>
      </c>
      <c r="Z61" s="165">
        <v>0</v>
      </c>
      <c r="AA61" s="165">
        <v>0</v>
      </c>
      <c r="AB61" s="165">
        <v>0</v>
      </c>
      <c r="AC61" s="165">
        <v>0</v>
      </c>
      <c r="AD61" s="165">
        <v>0</v>
      </c>
      <c r="AE61" s="165">
        <v>0</v>
      </c>
      <c r="AF61" s="165">
        <v>0</v>
      </c>
      <c r="AG61" s="165">
        <v>0</v>
      </c>
      <c r="AH61" s="165">
        <v>0</v>
      </c>
      <c r="AI61" s="165">
        <v>0</v>
      </c>
      <c r="AJ61" s="165">
        <f t="shared" si="3"/>
        <v>1514.170891672808</v>
      </c>
    </row>
    <row r="62" spans="2:36">
      <c r="B62" s="780" t="s">
        <v>36</v>
      </c>
      <c r="C62" s="165">
        <v>0</v>
      </c>
      <c r="D62" s="165">
        <v>0</v>
      </c>
      <c r="E62" s="165">
        <v>0</v>
      </c>
      <c r="F62" s="165">
        <v>0</v>
      </c>
      <c r="G62" s="165">
        <v>0</v>
      </c>
      <c r="H62" s="165">
        <v>0</v>
      </c>
      <c r="I62" s="165">
        <v>0</v>
      </c>
      <c r="J62" s="165">
        <v>0</v>
      </c>
      <c r="K62" s="165">
        <v>0</v>
      </c>
      <c r="L62" s="165">
        <v>0</v>
      </c>
      <c r="M62" s="165">
        <v>0</v>
      </c>
      <c r="N62" s="165">
        <v>0</v>
      </c>
      <c r="O62" s="165">
        <v>7.7548904297209384</v>
      </c>
      <c r="P62" s="165">
        <v>15.509780859441879</v>
      </c>
      <c r="Q62" s="165">
        <v>15.509780859441879</v>
      </c>
      <c r="R62" s="165">
        <v>15.509780859441879</v>
      </c>
      <c r="S62" s="165">
        <v>15.509780859441879</v>
      </c>
      <c r="T62" s="165">
        <v>15.509780859441879</v>
      </c>
      <c r="U62" s="165">
        <v>15.509780859441879</v>
      </c>
      <c r="V62" s="165">
        <v>15.509780859441879</v>
      </c>
      <c r="W62" s="165">
        <v>15.509780859441879</v>
      </c>
      <c r="X62" s="165">
        <v>23.264671289162816</v>
      </c>
      <c r="Y62" s="165">
        <v>0</v>
      </c>
      <c r="Z62" s="165">
        <v>0</v>
      </c>
      <c r="AA62" s="165">
        <v>0</v>
      </c>
      <c r="AB62" s="165">
        <v>0</v>
      </c>
      <c r="AC62" s="165">
        <v>0</v>
      </c>
      <c r="AD62" s="165">
        <v>0</v>
      </c>
      <c r="AE62" s="165">
        <v>0</v>
      </c>
      <c r="AF62" s="165">
        <v>0</v>
      </c>
      <c r="AG62" s="165">
        <v>0</v>
      </c>
      <c r="AH62" s="165">
        <v>0</v>
      </c>
      <c r="AI62" s="165">
        <v>0</v>
      </c>
      <c r="AJ62" s="165">
        <f t="shared" si="3"/>
        <v>155.09780859441875</v>
      </c>
    </row>
    <row r="63" spans="2:36">
      <c r="B63" s="310" t="s">
        <v>325</v>
      </c>
      <c r="C63" s="165">
        <v>0</v>
      </c>
      <c r="D63" s="165">
        <v>0</v>
      </c>
      <c r="E63" s="165">
        <v>0</v>
      </c>
      <c r="F63" s="165">
        <v>0</v>
      </c>
      <c r="G63" s="165">
        <v>0</v>
      </c>
      <c r="H63" s="165">
        <v>0</v>
      </c>
      <c r="I63" s="165">
        <v>0</v>
      </c>
      <c r="J63" s="165">
        <v>0</v>
      </c>
      <c r="K63" s="165">
        <v>0</v>
      </c>
      <c r="L63" s="165">
        <v>0</v>
      </c>
      <c r="M63" s="165">
        <v>0</v>
      </c>
      <c r="N63" s="165">
        <v>0</v>
      </c>
      <c r="O63" s="165">
        <v>7.3894209039548029</v>
      </c>
      <c r="P63" s="165">
        <v>14.778841807909606</v>
      </c>
      <c r="Q63" s="165">
        <v>14.778841807909606</v>
      </c>
      <c r="R63" s="165">
        <v>14.778841807909606</v>
      </c>
      <c r="S63" s="165">
        <v>14.778841807909606</v>
      </c>
      <c r="T63" s="165">
        <v>14.778841807909606</v>
      </c>
      <c r="U63" s="165">
        <v>14.778841807909606</v>
      </c>
      <c r="V63" s="165">
        <v>14.778841807909606</v>
      </c>
      <c r="W63" s="165">
        <v>14.778841807909606</v>
      </c>
      <c r="X63" s="165">
        <v>22.168262711864408</v>
      </c>
      <c r="Y63" s="165">
        <v>0</v>
      </c>
      <c r="Z63" s="165">
        <v>0</v>
      </c>
      <c r="AA63" s="165">
        <v>0</v>
      </c>
      <c r="AB63" s="165">
        <v>0</v>
      </c>
      <c r="AC63" s="165">
        <v>0</v>
      </c>
      <c r="AD63" s="165">
        <v>0</v>
      </c>
      <c r="AE63" s="165">
        <v>0</v>
      </c>
      <c r="AF63" s="165">
        <v>0</v>
      </c>
      <c r="AG63" s="165">
        <v>0</v>
      </c>
      <c r="AH63" s="165">
        <v>0</v>
      </c>
      <c r="AI63" s="165">
        <v>0</v>
      </c>
      <c r="AJ63" s="165">
        <f t="shared" si="3"/>
        <v>147.78841807909603</v>
      </c>
    </row>
    <row r="64" spans="2:36">
      <c r="B64" s="310" t="s">
        <v>326</v>
      </c>
      <c r="C64" s="165">
        <v>0</v>
      </c>
      <c r="D64" s="165">
        <v>0</v>
      </c>
      <c r="E64" s="165">
        <v>0</v>
      </c>
      <c r="F64" s="165">
        <v>0</v>
      </c>
      <c r="G64" s="165">
        <v>0</v>
      </c>
      <c r="H64" s="165">
        <v>0</v>
      </c>
      <c r="I64" s="165">
        <v>0</v>
      </c>
      <c r="J64" s="165">
        <v>0</v>
      </c>
      <c r="K64" s="165">
        <v>0</v>
      </c>
      <c r="L64" s="165">
        <v>0</v>
      </c>
      <c r="M64" s="165">
        <v>0</v>
      </c>
      <c r="N64" s="165">
        <v>0</v>
      </c>
      <c r="O64" s="165">
        <v>0.36546952576613595</v>
      </c>
      <c r="P64" s="165">
        <v>0.73093905153227201</v>
      </c>
      <c r="Q64" s="165">
        <v>0.73093905153227201</v>
      </c>
      <c r="R64" s="165">
        <v>0.73093905153227201</v>
      </c>
      <c r="S64" s="165">
        <v>0.73093905153227201</v>
      </c>
      <c r="T64" s="165">
        <v>0.73093905153227201</v>
      </c>
      <c r="U64" s="165">
        <v>0.73093905153227201</v>
      </c>
      <c r="V64" s="165">
        <v>0.73093905153227201</v>
      </c>
      <c r="W64" s="165">
        <v>0.73093905153227201</v>
      </c>
      <c r="X64" s="165">
        <v>1.0964085772984076</v>
      </c>
      <c r="Y64" s="165">
        <v>0</v>
      </c>
      <c r="Z64" s="165">
        <v>0</v>
      </c>
      <c r="AA64" s="165">
        <v>0</v>
      </c>
      <c r="AB64" s="165">
        <v>0</v>
      </c>
      <c r="AC64" s="165">
        <v>0</v>
      </c>
      <c r="AD64" s="165">
        <v>0</v>
      </c>
      <c r="AE64" s="165">
        <v>0</v>
      </c>
      <c r="AF64" s="165">
        <v>0</v>
      </c>
      <c r="AG64" s="165">
        <v>0</v>
      </c>
      <c r="AH64" s="165">
        <v>0</v>
      </c>
      <c r="AI64" s="165">
        <v>0</v>
      </c>
      <c r="AJ64" s="165">
        <f t="shared" si="3"/>
        <v>7.3093905153227201</v>
      </c>
    </row>
    <row r="65" spans="2:36">
      <c r="B65" s="564" t="s">
        <v>113</v>
      </c>
      <c r="C65" s="164">
        <v>0</v>
      </c>
      <c r="D65" s="164">
        <v>0</v>
      </c>
      <c r="E65" s="164">
        <v>0</v>
      </c>
      <c r="F65" s="164">
        <v>0</v>
      </c>
      <c r="G65" s="164">
        <v>0</v>
      </c>
      <c r="H65" s="164">
        <v>0</v>
      </c>
      <c r="I65" s="164">
        <v>0</v>
      </c>
      <c r="J65" s="164">
        <v>2278.4269788736465</v>
      </c>
      <c r="K65" s="164">
        <v>2278.4269788736465</v>
      </c>
      <c r="L65" s="164">
        <v>2278.4269788736465</v>
      </c>
      <c r="M65" s="164">
        <v>2278.4269788736465</v>
      </c>
      <c r="N65" s="164">
        <v>2278.4269788736465</v>
      </c>
      <c r="O65" s="164">
        <v>2278.4269788736465</v>
      </c>
      <c r="P65" s="164">
        <v>2278.4269788736465</v>
      </c>
      <c r="Q65" s="164">
        <v>2278.4269788736465</v>
      </c>
      <c r="R65" s="164">
        <v>2278.4269788736465</v>
      </c>
      <c r="S65" s="164">
        <v>2278.4269788736465</v>
      </c>
      <c r="T65" s="164">
        <v>0</v>
      </c>
      <c r="U65" s="164">
        <v>0</v>
      </c>
      <c r="V65" s="164">
        <v>0</v>
      </c>
      <c r="W65" s="164">
        <v>0</v>
      </c>
      <c r="X65" s="164">
        <v>0</v>
      </c>
      <c r="Y65" s="164">
        <v>0</v>
      </c>
      <c r="Z65" s="164">
        <v>0</v>
      </c>
      <c r="AA65" s="164">
        <v>0</v>
      </c>
      <c r="AB65" s="164">
        <v>0</v>
      </c>
      <c r="AC65" s="164">
        <v>0</v>
      </c>
      <c r="AD65" s="164">
        <v>0</v>
      </c>
      <c r="AE65" s="164">
        <v>0</v>
      </c>
      <c r="AF65" s="164">
        <v>0</v>
      </c>
      <c r="AG65" s="164">
        <v>0</v>
      </c>
      <c r="AH65" s="164">
        <v>0</v>
      </c>
      <c r="AI65" s="164">
        <v>0</v>
      </c>
      <c r="AJ65" s="164">
        <f t="shared" si="3"/>
        <v>22784.269788736459</v>
      </c>
    </row>
    <row r="66" spans="2:36">
      <c r="B66" s="780" t="s">
        <v>37</v>
      </c>
      <c r="C66" s="165">
        <v>0</v>
      </c>
      <c r="D66" s="165">
        <v>0</v>
      </c>
      <c r="E66" s="165">
        <v>0</v>
      </c>
      <c r="F66" s="165">
        <v>0</v>
      </c>
      <c r="G66" s="165">
        <v>0</v>
      </c>
      <c r="H66" s="165">
        <v>0</v>
      </c>
      <c r="I66" s="165">
        <v>0</v>
      </c>
      <c r="J66" s="165">
        <v>398.55421306749793</v>
      </c>
      <c r="K66" s="165">
        <v>398.55421306749793</v>
      </c>
      <c r="L66" s="165">
        <v>398.55421306749793</v>
      </c>
      <c r="M66" s="165">
        <v>398.55421306749793</v>
      </c>
      <c r="N66" s="165">
        <v>398.55421306749793</v>
      </c>
      <c r="O66" s="165">
        <v>398.55421306749793</v>
      </c>
      <c r="P66" s="165">
        <v>398.55421306749793</v>
      </c>
      <c r="Q66" s="165">
        <v>398.55421306749793</v>
      </c>
      <c r="R66" s="165">
        <v>398.55421306749793</v>
      </c>
      <c r="S66" s="165">
        <v>398.55421306749793</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f t="shared" si="3"/>
        <v>3985.5421306749799</v>
      </c>
    </row>
    <row r="67" spans="2:36">
      <c r="B67" s="310" t="s">
        <v>325</v>
      </c>
      <c r="C67" s="165">
        <v>0</v>
      </c>
      <c r="D67" s="165">
        <v>0</v>
      </c>
      <c r="E67" s="165">
        <v>0</v>
      </c>
      <c r="F67" s="165">
        <v>0</v>
      </c>
      <c r="G67" s="165">
        <v>0</v>
      </c>
      <c r="H67" s="165">
        <v>0</v>
      </c>
      <c r="I67" s="165">
        <v>0</v>
      </c>
      <c r="J67" s="165">
        <v>393.83419564750352</v>
      </c>
      <c r="K67" s="165">
        <v>393.83419564750352</v>
      </c>
      <c r="L67" s="165">
        <v>393.83419564750352</v>
      </c>
      <c r="M67" s="165">
        <v>393.83419564750352</v>
      </c>
      <c r="N67" s="165">
        <v>393.83419564750352</v>
      </c>
      <c r="O67" s="165">
        <v>393.83419564750352</v>
      </c>
      <c r="P67" s="165">
        <v>393.83419564750352</v>
      </c>
      <c r="Q67" s="165">
        <v>393.83419564750352</v>
      </c>
      <c r="R67" s="165">
        <v>393.83419564750352</v>
      </c>
      <c r="S67" s="165">
        <v>393.83419564750352</v>
      </c>
      <c r="T67" s="165">
        <v>0</v>
      </c>
      <c r="U67" s="165">
        <v>0</v>
      </c>
      <c r="V67" s="165">
        <v>0</v>
      </c>
      <c r="W67" s="165">
        <v>0</v>
      </c>
      <c r="X67" s="165">
        <v>0</v>
      </c>
      <c r="Y67" s="165">
        <v>0</v>
      </c>
      <c r="Z67" s="165">
        <v>0</v>
      </c>
      <c r="AA67" s="165">
        <v>0</v>
      </c>
      <c r="AB67" s="165">
        <v>0</v>
      </c>
      <c r="AC67" s="165">
        <v>0</v>
      </c>
      <c r="AD67" s="165">
        <v>0</v>
      </c>
      <c r="AE67" s="165">
        <v>0</v>
      </c>
      <c r="AF67" s="165">
        <v>0</v>
      </c>
      <c r="AG67" s="165">
        <v>0</v>
      </c>
      <c r="AH67" s="165">
        <v>0</v>
      </c>
      <c r="AI67" s="165">
        <v>0</v>
      </c>
      <c r="AJ67" s="165">
        <f t="shared" si="3"/>
        <v>3938.3419564750347</v>
      </c>
    </row>
    <row r="68" spans="2:36">
      <c r="B68" s="310" t="s">
        <v>326</v>
      </c>
      <c r="C68" s="165">
        <v>0</v>
      </c>
      <c r="D68" s="165">
        <v>0</v>
      </c>
      <c r="E68" s="165">
        <v>0</v>
      </c>
      <c r="F68" s="165">
        <v>0</v>
      </c>
      <c r="G68" s="165">
        <v>0</v>
      </c>
      <c r="H68" s="165">
        <v>0</v>
      </c>
      <c r="I68" s="165">
        <v>0</v>
      </c>
      <c r="J68" s="165">
        <v>4.7200174199944263</v>
      </c>
      <c r="K68" s="165">
        <v>4.7200174199944263</v>
      </c>
      <c r="L68" s="165">
        <v>4.7200174199944263</v>
      </c>
      <c r="M68" s="165">
        <v>4.7200174199944263</v>
      </c>
      <c r="N68" s="165">
        <v>4.7200174199944263</v>
      </c>
      <c r="O68" s="165">
        <v>4.7200174199944263</v>
      </c>
      <c r="P68" s="165">
        <v>4.7200174199944263</v>
      </c>
      <c r="Q68" s="165">
        <v>4.7200174199944263</v>
      </c>
      <c r="R68" s="165">
        <v>4.7200174199944263</v>
      </c>
      <c r="S68" s="165">
        <v>4.7200174199944263</v>
      </c>
      <c r="T68" s="165">
        <v>0</v>
      </c>
      <c r="U68" s="165">
        <v>0</v>
      </c>
      <c r="V68" s="165">
        <v>0</v>
      </c>
      <c r="W68" s="165">
        <v>0</v>
      </c>
      <c r="X68" s="165">
        <v>0</v>
      </c>
      <c r="Y68" s="165">
        <v>0</v>
      </c>
      <c r="Z68" s="165">
        <v>0</v>
      </c>
      <c r="AA68" s="165">
        <v>0</v>
      </c>
      <c r="AB68" s="165">
        <v>0</v>
      </c>
      <c r="AC68" s="165">
        <v>0</v>
      </c>
      <c r="AD68" s="165">
        <v>0</v>
      </c>
      <c r="AE68" s="165">
        <v>0</v>
      </c>
      <c r="AF68" s="165">
        <v>0</v>
      </c>
      <c r="AG68" s="165">
        <v>0</v>
      </c>
      <c r="AH68" s="165">
        <v>0</v>
      </c>
      <c r="AI68" s="165">
        <v>0</v>
      </c>
      <c r="AJ68" s="165">
        <f t="shared" si="3"/>
        <v>47.200174199944264</v>
      </c>
    </row>
    <row r="69" spans="2:36">
      <c r="B69" s="780" t="s">
        <v>38</v>
      </c>
      <c r="C69" s="165">
        <v>0</v>
      </c>
      <c r="D69" s="165">
        <v>0</v>
      </c>
      <c r="E69" s="165">
        <v>0</v>
      </c>
      <c r="F69" s="165">
        <v>0</v>
      </c>
      <c r="G69" s="165">
        <v>0</v>
      </c>
      <c r="H69" s="165">
        <v>0</v>
      </c>
      <c r="I69" s="165">
        <v>0</v>
      </c>
      <c r="J69" s="165">
        <v>1263.3687994399997</v>
      </c>
      <c r="K69" s="165">
        <v>1263.3687994399997</v>
      </c>
      <c r="L69" s="165">
        <v>1263.3687994399997</v>
      </c>
      <c r="M69" s="165">
        <v>1263.3687994399997</v>
      </c>
      <c r="N69" s="165">
        <v>1263.3687994399997</v>
      </c>
      <c r="O69" s="165">
        <v>1263.3687994399997</v>
      </c>
      <c r="P69" s="165">
        <v>1263.3687994399997</v>
      </c>
      <c r="Q69" s="165">
        <v>1263.3687994399997</v>
      </c>
      <c r="R69" s="165">
        <v>1263.3687994399997</v>
      </c>
      <c r="S69" s="165">
        <v>1263.3687994399997</v>
      </c>
      <c r="T69" s="165">
        <v>0</v>
      </c>
      <c r="U69" s="165">
        <v>0</v>
      </c>
      <c r="V69" s="165">
        <v>0</v>
      </c>
      <c r="W69" s="165">
        <v>0</v>
      </c>
      <c r="X69" s="165">
        <v>0</v>
      </c>
      <c r="Y69" s="165">
        <v>0</v>
      </c>
      <c r="Z69" s="165">
        <v>0</v>
      </c>
      <c r="AA69" s="165">
        <v>0</v>
      </c>
      <c r="AB69" s="165">
        <v>0</v>
      </c>
      <c r="AC69" s="165">
        <v>0</v>
      </c>
      <c r="AD69" s="165">
        <v>0</v>
      </c>
      <c r="AE69" s="165">
        <v>0</v>
      </c>
      <c r="AF69" s="165">
        <v>0</v>
      </c>
      <c r="AG69" s="165">
        <v>0</v>
      </c>
      <c r="AH69" s="165">
        <v>0</v>
      </c>
      <c r="AI69" s="165">
        <v>0</v>
      </c>
      <c r="AJ69" s="165">
        <f t="shared" si="3"/>
        <v>12633.687994399996</v>
      </c>
    </row>
    <row r="70" spans="2:36">
      <c r="B70" s="310" t="s">
        <v>325</v>
      </c>
      <c r="C70" s="165">
        <v>0</v>
      </c>
      <c r="D70" s="165">
        <v>0</v>
      </c>
      <c r="E70" s="165">
        <v>0</v>
      </c>
      <c r="F70" s="165">
        <v>0</v>
      </c>
      <c r="G70" s="165">
        <v>0</v>
      </c>
      <c r="H70" s="165">
        <v>0</v>
      </c>
      <c r="I70" s="165">
        <v>0</v>
      </c>
      <c r="J70" s="165">
        <v>1114.5604455999999</v>
      </c>
      <c r="K70" s="165">
        <v>1114.5604455999999</v>
      </c>
      <c r="L70" s="165">
        <v>1114.5604455999999</v>
      </c>
      <c r="M70" s="165">
        <v>1114.5604455999999</v>
      </c>
      <c r="N70" s="165">
        <v>1114.5604455999999</v>
      </c>
      <c r="O70" s="165">
        <v>1114.5604455999999</v>
      </c>
      <c r="P70" s="165">
        <v>1114.5604455999999</v>
      </c>
      <c r="Q70" s="165">
        <v>1114.5604455999999</v>
      </c>
      <c r="R70" s="165">
        <v>1114.5604455999999</v>
      </c>
      <c r="S70" s="165">
        <v>1114.5604455999999</v>
      </c>
      <c r="T70" s="165">
        <v>0</v>
      </c>
      <c r="U70" s="165">
        <v>0</v>
      </c>
      <c r="V70" s="165">
        <v>0</v>
      </c>
      <c r="W70" s="165">
        <v>0</v>
      </c>
      <c r="X70" s="165">
        <v>0</v>
      </c>
      <c r="Y70" s="165">
        <v>0</v>
      </c>
      <c r="Z70" s="165">
        <v>0</v>
      </c>
      <c r="AA70" s="165">
        <v>0</v>
      </c>
      <c r="AB70" s="165">
        <v>0</v>
      </c>
      <c r="AC70" s="165">
        <v>0</v>
      </c>
      <c r="AD70" s="165">
        <v>0</v>
      </c>
      <c r="AE70" s="165">
        <v>0</v>
      </c>
      <c r="AF70" s="165">
        <v>0</v>
      </c>
      <c r="AG70" s="165">
        <v>0</v>
      </c>
      <c r="AH70" s="165">
        <v>0</v>
      </c>
      <c r="AI70" s="165">
        <v>0</v>
      </c>
      <c r="AJ70" s="165">
        <f t="shared" si="3"/>
        <v>11145.604455999999</v>
      </c>
    </row>
    <row r="71" spans="2:36">
      <c r="B71" s="311" t="s">
        <v>327</v>
      </c>
      <c r="C71" s="165">
        <v>0</v>
      </c>
      <c r="D71" s="165">
        <v>0</v>
      </c>
      <c r="E71" s="165">
        <v>0</v>
      </c>
      <c r="F71" s="165">
        <v>0</v>
      </c>
      <c r="G71" s="165">
        <v>0</v>
      </c>
      <c r="H71" s="165">
        <v>0</v>
      </c>
      <c r="I71" s="165">
        <v>0</v>
      </c>
      <c r="J71" s="165">
        <v>427.40963368000001</v>
      </c>
      <c r="K71" s="165">
        <v>427.40963368000001</v>
      </c>
      <c r="L71" s="165">
        <v>427.40963368000001</v>
      </c>
      <c r="M71" s="165">
        <v>427.40963368000001</v>
      </c>
      <c r="N71" s="165">
        <v>427.40963368000001</v>
      </c>
      <c r="O71" s="165">
        <v>427.40963368000001</v>
      </c>
      <c r="P71" s="165">
        <v>427.40963368000001</v>
      </c>
      <c r="Q71" s="165">
        <v>427.40963368000001</v>
      </c>
      <c r="R71" s="165">
        <v>427.40963368000001</v>
      </c>
      <c r="S71" s="165">
        <v>427.40963368000001</v>
      </c>
      <c r="T71" s="165">
        <v>0</v>
      </c>
      <c r="U71" s="165">
        <v>0</v>
      </c>
      <c r="V71" s="165">
        <v>0</v>
      </c>
      <c r="W71" s="165">
        <v>0</v>
      </c>
      <c r="X71" s="165">
        <v>0</v>
      </c>
      <c r="Y71" s="165">
        <v>0</v>
      </c>
      <c r="Z71" s="165">
        <v>0</v>
      </c>
      <c r="AA71" s="165">
        <v>0</v>
      </c>
      <c r="AB71" s="165">
        <v>0</v>
      </c>
      <c r="AC71" s="165">
        <v>0</v>
      </c>
      <c r="AD71" s="165">
        <v>0</v>
      </c>
      <c r="AE71" s="165">
        <v>0</v>
      </c>
      <c r="AF71" s="165">
        <v>0</v>
      </c>
      <c r="AG71" s="165">
        <v>0</v>
      </c>
      <c r="AH71" s="165">
        <v>0</v>
      </c>
      <c r="AI71" s="165">
        <v>0</v>
      </c>
      <c r="AJ71" s="165">
        <f t="shared" si="3"/>
        <v>4274.0963367999993</v>
      </c>
    </row>
    <row r="72" spans="2:36">
      <c r="B72" s="312" t="s">
        <v>328</v>
      </c>
      <c r="C72" s="165">
        <v>0</v>
      </c>
      <c r="D72" s="165">
        <v>0</v>
      </c>
      <c r="E72" s="165">
        <v>0</v>
      </c>
      <c r="F72" s="165">
        <v>0</v>
      </c>
      <c r="G72" s="165">
        <v>0</v>
      </c>
      <c r="H72" s="165">
        <v>0</v>
      </c>
      <c r="I72" s="165">
        <v>0</v>
      </c>
      <c r="J72" s="165">
        <v>687.15081191999991</v>
      </c>
      <c r="K72" s="165">
        <v>687.15081191999991</v>
      </c>
      <c r="L72" s="165">
        <v>687.15081191999991</v>
      </c>
      <c r="M72" s="165">
        <v>687.15081191999991</v>
      </c>
      <c r="N72" s="165">
        <v>687.15081191999991</v>
      </c>
      <c r="O72" s="165">
        <v>687.15081191999991</v>
      </c>
      <c r="P72" s="165">
        <v>687.15081191999991</v>
      </c>
      <c r="Q72" s="165">
        <v>687.15081191999991</v>
      </c>
      <c r="R72" s="165">
        <v>687.15081191999991</v>
      </c>
      <c r="S72" s="165">
        <v>687.15081191999991</v>
      </c>
      <c r="T72" s="165">
        <v>0</v>
      </c>
      <c r="U72" s="165">
        <v>0</v>
      </c>
      <c r="V72" s="165">
        <v>0</v>
      </c>
      <c r="W72" s="165">
        <v>0</v>
      </c>
      <c r="X72" s="165">
        <v>0</v>
      </c>
      <c r="Y72" s="165">
        <v>0</v>
      </c>
      <c r="Z72" s="165">
        <v>0</v>
      </c>
      <c r="AA72" s="165">
        <v>0</v>
      </c>
      <c r="AB72" s="165">
        <v>0</v>
      </c>
      <c r="AC72" s="165">
        <v>0</v>
      </c>
      <c r="AD72" s="165">
        <v>0</v>
      </c>
      <c r="AE72" s="165">
        <v>0</v>
      </c>
      <c r="AF72" s="165">
        <v>0</v>
      </c>
      <c r="AG72" s="165">
        <v>0</v>
      </c>
      <c r="AH72" s="165">
        <v>0</v>
      </c>
      <c r="AI72" s="165">
        <v>0</v>
      </c>
      <c r="AJ72" s="165">
        <f t="shared" si="3"/>
        <v>6871.5081191999989</v>
      </c>
    </row>
    <row r="73" spans="2:36">
      <c r="B73" s="310" t="s">
        <v>326</v>
      </c>
      <c r="C73" s="165">
        <v>0</v>
      </c>
      <c r="D73" s="165">
        <v>0</v>
      </c>
      <c r="E73" s="165">
        <v>0</v>
      </c>
      <c r="F73" s="165">
        <v>0</v>
      </c>
      <c r="G73" s="165">
        <v>0</v>
      </c>
      <c r="H73" s="165">
        <v>0</v>
      </c>
      <c r="I73" s="165">
        <v>0</v>
      </c>
      <c r="J73" s="165">
        <v>148.80835384</v>
      </c>
      <c r="K73" s="165">
        <v>148.80835384</v>
      </c>
      <c r="L73" s="165">
        <v>148.80835384</v>
      </c>
      <c r="M73" s="165">
        <v>148.80835384</v>
      </c>
      <c r="N73" s="165">
        <v>148.80835384</v>
      </c>
      <c r="O73" s="165">
        <v>148.80835384</v>
      </c>
      <c r="P73" s="165">
        <v>148.80835384</v>
      </c>
      <c r="Q73" s="165">
        <v>148.80835384</v>
      </c>
      <c r="R73" s="165">
        <v>148.80835384</v>
      </c>
      <c r="S73" s="165">
        <v>148.80835384</v>
      </c>
      <c r="T73" s="165">
        <v>0</v>
      </c>
      <c r="U73" s="165">
        <v>0</v>
      </c>
      <c r="V73" s="165">
        <v>0</v>
      </c>
      <c r="W73" s="165">
        <v>0</v>
      </c>
      <c r="X73" s="165">
        <v>0</v>
      </c>
      <c r="Y73" s="165">
        <v>0</v>
      </c>
      <c r="Z73" s="165">
        <v>0</v>
      </c>
      <c r="AA73" s="165">
        <v>0</v>
      </c>
      <c r="AB73" s="165">
        <v>0</v>
      </c>
      <c r="AC73" s="165">
        <v>0</v>
      </c>
      <c r="AD73" s="165">
        <v>0</v>
      </c>
      <c r="AE73" s="165">
        <v>0</v>
      </c>
      <c r="AF73" s="165">
        <v>0</v>
      </c>
      <c r="AG73" s="165">
        <v>0</v>
      </c>
      <c r="AH73" s="165">
        <v>0</v>
      </c>
      <c r="AI73" s="165">
        <v>0</v>
      </c>
      <c r="AJ73" s="165">
        <f t="shared" si="3"/>
        <v>1488.0835384000002</v>
      </c>
    </row>
    <row r="74" spans="2:36">
      <c r="B74" s="311" t="s">
        <v>327</v>
      </c>
      <c r="C74" s="165">
        <v>0</v>
      </c>
      <c r="D74" s="165">
        <v>0</v>
      </c>
      <c r="E74" s="165">
        <v>0</v>
      </c>
      <c r="F74" s="165">
        <v>0</v>
      </c>
      <c r="G74" s="165">
        <v>0</v>
      </c>
      <c r="H74" s="165">
        <v>0</v>
      </c>
      <c r="I74" s="165">
        <v>0</v>
      </c>
      <c r="J74" s="165">
        <v>130.37493726</v>
      </c>
      <c r="K74" s="165">
        <v>130.37493726</v>
      </c>
      <c r="L74" s="165">
        <v>130.37493726</v>
      </c>
      <c r="M74" s="165">
        <v>130.37493726</v>
      </c>
      <c r="N74" s="165">
        <v>130.37493726</v>
      </c>
      <c r="O74" s="165">
        <v>130.37493726</v>
      </c>
      <c r="P74" s="165">
        <v>130.37493726</v>
      </c>
      <c r="Q74" s="165">
        <v>130.37493726</v>
      </c>
      <c r="R74" s="165">
        <v>130.37493726</v>
      </c>
      <c r="S74" s="165">
        <v>130.37493726</v>
      </c>
      <c r="T74" s="165">
        <v>0</v>
      </c>
      <c r="U74" s="165">
        <v>0</v>
      </c>
      <c r="V74" s="165">
        <v>0</v>
      </c>
      <c r="W74" s="165">
        <v>0</v>
      </c>
      <c r="X74" s="165">
        <v>0</v>
      </c>
      <c r="Y74" s="165">
        <v>0</v>
      </c>
      <c r="Z74" s="165">
        <v>0</v>
      </c>
      <c r="AA74" s="165">
        <v>0</v>
      </c>
      <c r="AB74" s="165">
        <v>0</v>
      </c>
      <c r="AC74" s="165">
        <v>0</v>
      </c>
      <c r="AD74" s="165">
        <v>0</v>
      </c>
      <c r="AE74" s="165">
        <v>0</v>
      </c>
      <c r="AF74" s="165">
        <v>0</v>
      </c>
      <c r="AG74" s="165">
        <v>0</v>
      </c>
      <c r="AH74" s="165">
        <v>0</v>
      </c>
      <c r="AI74" s="165">
        <v>0</v>
      </c>
      <c r="AJ74" s="165">
        <f t="shared" si="3"/>
        <v>1303.7493726</v>
      </c>
    </row>
    <row r="75" spans="2:36">
      <c r="B75" s="312" t="s">
        <v>328</v>
      </c>
      <c r="C75" s="165">
        <v>0</v>
      </c>
      <c r="D75" s="165">
        <v>0</v>
      </c>
      <c r="E75" s="165">
        <v>0</v>
      </c>
      <c r="F75" s="165">
        <v>0</v>
      </c>
      <c r="G75" s="165">
        <v>0</v>
      </c>
      <c r="H75" s="165">
        <v>0</v>
      </c>
      <c r="I75" s="165">
        <v>0</v>
      </c>
      <c r="J75" s="165">
        <v>18.433416579999999</v>
      </c>
      <c r="K75" s="165">
        <v>18.433416579999999</v>
      </c>
      <c r="L75" s="165">
        <v>18.433416579999999</v>
      </c>
      <c r="M75" s="165">
        <v>18.433416579999999</v>
      </c>
      <c r="N75" s="165">
        <v>18.433416579999999</v>
      </c>
      <c r="O75" s="165">
        <v>18.433416579999999</v>
      </c>
      <c r="P75" s="165">
        <v>18.433416579999999</v>
      </c>
      <c r="Q75" s="165">
        <v>18.433416579999999</v>
      </c>
      <c r="R75" s="165">
        <v>18.433416579999999</v>
      </c>
      <c r="S75" s="165">
        <v>18.433416579999999</v>
      </c>
      <c r="T75" s="165">
        <v>0</v>
      </c>
      <c r="U75" s="165">
        <v>0</v>
      </c>
      <c r="V75" s="165">
        <v>0</v>
      </c>
      <c r="W75" s="165">
        <v>0</v>
      </c>
      <c r="X75" s="165">
        <v>0</v>
      </c>
      <c r="Y75" s="165">
        <v>0</v>
      </c>
      <c r="Z75" s="165">
        <v>0</v>
      </c>
      <c r="AA75" s="165">
        <v>0</v>
      </c>
      <c r="AB75" s="165">
        <v>0</v>
      </c>
      <c r="AC75" s="165">
        <v>0</v>
      </c>
      <c r="AD75" s="165">
        <v>0</v>
      </c>
      <c r="AE75" s="165">
        <v>0</v>
      </c>
      <c r="AF75" s="165">
        <v>0</v>
      </c>
      <c r="AG75" s="165">
        <v>0</v>
      </c>
      <c r="AH75" s="165">
        <v>0</v>
      </c>
      <c r="AI75" s="165">
        <v>0</v>
      </c>
      <c r="AJ75" s="165">
        <f t="shared" si="3"/>
        <v>184.33416579999999</v>
      </c>
    </row>
    <row r="76" spans="2:36">
      <c r="B76" s="780" t="s">
        <v>39</v>
      </c>
      <c r="C76" s="165">
        <v>0</v>
      </c>
      <c r="D76" s="165">
        <v>0</v>
      </c>
      <c r="E76" s="165">
        <v>0</v>
      </c>
      <c r="F76" s="165">
        <v>0</v>
      </c>
      <c r="G76" s="165">
        <v>0</v>
      </c>
      <c r="H76" s="165">
        <v>0</v>
      </c>
      <c r="I76" s="165">
        <v>0</v>
      </c>
      <c r="J76" s="165">
        <v>608.09390657963991</v>
      </c>
      <c r="K76" s="165">
        <v>608.09390657963991</v>
      </c>
      <c r="L76" s="165">
        <v>608.09390657963991</v>
      </c>
      <c r="M76" s="165">
        <v>608.09390657963991</v>
      </c>
      <c r="N76" s="165">
        <v>608.09390657963991</v>
      </c>
      <c r="O76" s="165">
        <v>608.09390657963991</v>
      </c>
      <c r="P76" s="165">
        <v>608.09390657963991</v>
      </c>
      <c r="Q76" s="165">
        <v>608.09390657963991</v>
      </c>
      <c r="R76" s="165">
        <v>608.09390657963991</v>
      </c>
      <c r="S76" s="165">
        <v>608.09390657963991</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f t="shared" si="3"/>
        <v>6080.9390657964004</v>
      </c>
    </row>
    <row r="77" spans="2:36">
      <c r="B77" s="310" t="s">
        <v>325</v>
      </c>
      <c r="C77" s="165">
        <v>0</v>
      </c>
      <c r="D77" s="165">
        <v>0</v>
      </c>
      <c r="E77" s="165">
        <v>0</v>
      </c>
      <c r="F77" s="165">
        <v>0</v>
      </c>
      <c r="G77" s="165">
        <v>0</v>
      </c>
      <c r="H77" s="165">
        <v>0</v>
      </c>
      <c r="I77" s="165">
        <v>0</v>
      </c>
      <c r="J77" s="165">
        <v>327.90942002316035</v>
      </c>
      <c r="K77" s="165">
        <v>327.90942002316035</v>
      </c>
      <c r="L77" s="165">
        <v>327.90942002316035</v>
      </c>
      <c r="M77" s="165">
        <v>327.90942002316035</v>
      </c>
      <c r="N77" s="165">
        <v>327.90942002316035</v>
      </c>
      <c r="O77" s="165">
        <v>327.90942002316035</v>
      </c>
      <c r="P77" s="165">
        <v>327.90942002316035</v>
      </c>
      <c r="Q77" s="165">
        <v>327.90942002316035</v>
      </c>
      <c r="R77" s="165">
        <v>327.90942002316035</v>
      </c>
      <c r="S77" s="165">
        <v>327.90942002316035</v>
      </c>
      <c r="T77" s="165">
        <v>0</v>
      </c>
      <c r="U77" s="165">
        <v>0</v>
      </c>
      <c r="V77" s="165">
        <v>0</v>
      </c>
      <c r="W77" s="165">
        <v>0</v>
      </c>
      <c r="X77" s="165">
        <v>0</v>
      </c>
      <c r="Y77" s="165">
        <v>0</v>
      </c>
      <c r="Z77" s="165">
        <v>0</v>
      </c>
      <c r="AA77" s="165">
        <v>0</v>
      </c>
      <c r="AB77" s="165">
        <v>0</v>
      </c>
      <c r="AC77" s="165">
        <v>0</v>
      </c>
      <c r="AD77" s="165">
        <v>0</v>
      </c>
      <c r="AE77" s="165">
        <v>0</v>
      </c>
      <c r="AF77" s="165">
        <v>0</v>
      </c>
      <c r="AG77" s="165">
        <v>0</v>
      </c>
      <c r="AH77" s="165">
        <v>0</v>
      </c>
      <c r="AI77" s="165">
        <v>0</v>
      </c>
      <c r="AJ77" s="165">
        <f t="shared" si="3"/>
        <v>3279.0942002316028</v>
      </c>
    </row>
    <row r="78" spans="2:36">
      <c r="B78" s="310" t="s">
        <v>326</v>
      </c>
      <c r="C78" s="165">
        <v>0</v>
      </c>
      <c r="D78" s="165">
        <v>0</v>
      </c>
      <c r="E78" s="165">
        <v>0</v>
      </c>
      <c r="F78" s="165">
        <v>0</v>
      </c>
      <c r="G78" s="165">
        <v>0</v>
      </c>
      <c r="H78" s="165">
        <v>0</v>
      </c>
      <c r="I78" s="165">
        <v>0</v>
      </c>
      <c r="J78" s="165">
        <v>280.18448655647961</v>
      </c>
      <c r="K78" s="165">
        <v>280.18448655647961</v>
      </c>
      <c r="L78" s="165">
        <v>280.18448655647961</v>
      </c>
      <c r="M78" s="165">
        <v>280.18448655647961</v>
      </c>
      <c r="N78" s="165">
        <v>280.18448655647961</v>
      </c>
      <c r="O78" s="165">
        <v>280.18448655647961</v>
      </c>
      <c r="P78" s="165">
        <v>280.18448655647961</v>
      </c>
      <c r="Q78" s="165">
        <v>280.18448655647961</v>
      </c>
      <c r="R78" s="165">
        <v>280.18448655647961</v>
      </c>
      <c r="S78" s="165">
        <v>280.18448655647961</v>
      </c>
      <c r="T78" s="165">
        <v>0</v>
      </c>
      <c r="U78" s="165">
        <v>0</v>
      </c>
      <c r="V78" s="165">
        <v>0</v>
      </c>
      <c r="W78" s="165">
        <v>0</v>
      </c>
      <c r="X78" s="165">
        <v>0</v>
      </c>
      <c r="Y78" s="165">
        <v>0</v>
      </c>
      <c r="Z78" s="165">
        <v>0</v>
      </c>
      <c r="AA78" s="165">
        <v>0</v>
      </c>
      <c r="AB78" s="165">
        <v>0</v>
      </c>
      <c r="AC78" s="165">
        <v>0</v>
      </c>
      <c r="AD78" s="165">
        <v>0</v>
      </c>
      <c r="AE78" s="165">
        <v>0</v>
      </c>
      <c r="AF78" s="165">
        <v>0</v>
      </c>
      <c r="AG78" s="165">
        <v>0</v>
      </c>
      <c r="AH78" s="165">
        <v>0</v>
      </c>
      <c r="AI78" s="165">
        <v>0</v>
      </c>
      <c r="AJ78" s="165">
        <f t="shared" si="3"/>
        <v>2801.8448655647958</v>
      </c>
    </row>
    <row r="79" spans="2:36">
      <c r="B79" s="780" t="s">
        <v>40</v>
      </c>
      <c r="C79" s="165">
        <v>0</v>
      </c>
      <c r="D79" s="165">
        <v>0</v>
      </c>
      <c r="E79" s="165">
        <v>0</v>
      </c>
      <c r="F79" s="165">
        <v>0</v>
      </c>
      <c r="G79" s="165">
        <v>0</v>
      </c>
      <c r="H79" s="165">
        <v>0</v>
      </c>
      <c r="I79" s="165">
        <v>0</v>
      </c>
      <c r="J79" s="165">
        <v>8.4100597865091604</v>
      </c>
      <c r="K79" s="165">
        <v>8.4100597865091604</v>
      </c>
      <c r="L79" s="165">
        <v>8.4100597865091604</v>
      </c>
      <c r="M79" s="165">
        <v>8.4100597865091604</v>
      </c>
      <c r="N79" s="165">
        <v>8.4100597865091604</v>
      </c>
      <c r="O79" s="165">
        <v>8.4100597865091604</v>
      </c>
      <c r="P79" s="165">
        <v>8.4100597865091604</v>
      </c>
      <c r="Q79" s="165">
        <v>8.4100597865091604</v>
      </c>
      <c r="R79" s="165">
        <v>8.4100597865091604</v>
      </c>
      <c r="S79" s="165">
        <v>8.4100597865091604</v>
      </c>
      <c r="T79" s="165">
        <v>0</v>
      </c>
      <c r="U79" s="165">
        <v>0</v>
      </c>
      <c r="V79" s="165">
        <v>0</v>
      </c>
      <c r="W79" s="165">
        <v>0</v>
      </c>
      <c r="X79" s="165">
        <v>0</v>
      </c>
      <c r="Y79" s="165">
        <v>0</v>
      </c>
      <c r="Z79" s="165">
        <v>0</v>
      </c>
      <c r="AA79" s="165">
        <v>0</v>
      </c>
      <c r="AB79" s="165">
        <v>0</v>
      </c>
      <c r="AC79" s="165">
        <v>0</v>
      </c>
      <c r="AD79" s="165">
        <v>0</v>
      </c>
      <c r="AE79" s="165">
        <v>0</v>
      </c>
      <c r="AF79" s="165">
        <v>0</v>
      </c>
      <c r="AG79" s="165">
        <v>0</v>
      </c>
      <c r="AH79" s="165">
        <v>0</v>
      </c>
      <c r="AI79" s="165">
        <v>0</v>
      </c>
      <c r="AJ79" s="165">
        <f t="shared" si="3"/>
        <v>84.100597865091615</v>
      </c>
    </row>
    <row r="80" spans="2:36">
      <c r="B80" s="310" t="s">
        <v>325</v>
      </c>
      <c r="C80" s="165">
        <v>0</v>
      </c>
      <c r="D80" s="165">
        <v>0</v>
      </c>
      <c r="E80" s="165">
        <v>0</v>
      </c>
      <c r="F80" s="165">
        <v>0</v>
      </c>
      <c r="G80" s="165">
        <v>0</v>
      </c>
      <c r="H80" s="165">
        <v>0</v>
      </c>
      <c r="I80" s="165">
        <v>0</v>
      </c>
      <c r="J80" s="165">
        <v>5.8026550268789592</v>
      </c>
      <c r="K80" s="165">
        <v>5.8026550268789592</v>
      </c>
      <c r="L80" s="165">
        <v>5.8026550268789592</v>
      </c>
      <c r="M80" s="165">
        <v>5.8026550268789592</v>
      </c>
      <c r="N80" s="165">
        <v>5.8026550268789592</v>
      </c>
      <c r="O80" s="165">
        <v>5.8026550268789592</v>
      </c>
      <c r="P80" s="165">
        <v>5.8026550268789592</v>
      </c>
      <c r="Q80" s="165">
        <v>5.8026550268789592</v>
      </c>
      <c r="R80" s="165">
        <v>5.8026550268789592</v>
      </c>
      <c r="S80" s="165">
        <v>5.8026550268789592</v>
      </c>
      <c r="T80" s="165">
        <v>0</v>
      </c>
      <c r="U80" s="165">
        <v>0</v>
      </c>
      <c r="V80" s="165">
        <v>0</v>
      </c>
      <c r="W80" s="165">
        <v>0</v>
      </c>
      <c r="X80" s="165">
        <v>0</v>
      </c>
      <c r="Y80" s="165">
        <v>0</v>
      </c>
      <c r="Z80" s="165">
        <v>0</v>
      </c>
      <c r="AA80" s="165">
        <v>0</v>
      </c>
      <c r="AB80" s="165">
        <v>0</v>
      </c>
      <c r="AC80" s="165">
        <v>0</v>
      </c>
      <c r="AD80" s="165">
        <v>0</v>
      </c>
      <c r="AE80" s="165">
        <v>0</v>
      </c>
      <c r="AF80" s="165">
        <v>0</v>
      </c>
      <c r="AG80" s="165">
        <v>0</v>
      </c>
      <c r="AH80" s="165">
        <v>0</v>
      </c>
      <c r="AI80" s="165">
        <v>0</v>
      </c>
      <c r="AJ80" s="165">
        <f t="shared" si="3"/>
        <v>58.026550268789592</v>
      </c>
    </row>
    <row r="81" spans="2:36">
      <c r="B81" s="310" t="s">
        <v>326</v>
      </c>
      <c r="C81" s="165">
        <v>0</v>
      </c>
      <c r="D81" s="165">
        <v>0</v>
      </c>
      <c r="E81" s="165">
        <v>0</v>
      </c>
      <c r="F81" s="165">
        <v>0</v>
      </c>
      <c r="G81" s="165">
        <v>0</v>
      </c>
      <c r="H81" s="165">
        <v>0</v>
      </c>
      <c r="I81" s="165">
        <v>0</v>
      </c>
      <c r="J81" s="165">
        <v>2.6074047596302008</v>
      </c>
      <c r="K81" s="165">
        <v>2.6074047596302008</v>
      </c>
      <c r="L81" s="165">
        <v>2.6074047596302008</v>
      </c>
      <c r="M81" s="165">
        <v>2.6074047596302008</v>
      </c>
      <c r="N81" s="165">
        <v>2.6074047596302008</v>
      </c>
      <c r="O81" s="165">
        <v>2.6074047596302008</v>
      </c>
      <c r="P81" s="165">
        <v>2.6074047596302008</v>
      </c>
      <c r="Q81" s="165">
        <v>2.6074047596302008</v>
      </c>
      <c r="R81" s="165">
        <v>2.6074047596302008</v>
      </c>
      <c r="S81" s="165">
        <v>2.6074047596302008</v>
      </c>
      <c r="T81" s="165">
        <v>0</v>
      </c>
      <c r="U81" s="165">
        <v>0</v>
      </c>
      <c r="V81" s="165">
        <v>0</v>
      </c>
      <c r="W81" s="165">
        <v>0</v>
      </c>
      <c r="X81" s="165">
        <v>0</v>
      </c>
      <c r="Y81" s="165">
        <v>0</v>
      </c>
      <c r="Z81" s="165">
        <v>0</v>
      </c>
      <c r="AA81" s="165">
        <v>0</v>
      </c>
      <c r="AB81" s="165">
        <v>0</v>
      </c>
      <c r="AC81" s="165">
        <v>0</v>
      </c>
      <c r="AD81" s="165">
        <v>0</v>
      </c>
      <c r="AE81" s="165">
        <v>0</v>
      </c>
      <c r="AF81" s="165">
        <v>0</v>
      </c>
      <c r="AG81" s="165">
        <v>0</v>
      </c>
      <c r="AH81" s="165">
        <v>0</v>
      </c>
      <c r="AI81" s="165">
        <v>0</v>
      </c>
      <c r="AJ81" s="165">
        <f t="shared" si="3"/>
        <v>26.074047596302005</v>
      </c>
    </row>
    <row r="82" spans="2:36">
      <c r="B82" s="34" t="s">
        <v>726</v>
      </c>
      <c r="C82" s="173">
        <v>0</v>
      </c>
      <c r="D82" s="173">
        <v>0</v>
      </c>
      <c r="E82" s="173">
        <v>2750</v>
      </c>
      <c r="F82" s="173">
        <v>0</v>
      </c>
      <c r="G82" s="173">
        <v>0</v>
      </c>
      <c r="H82" s="173">
        <v>0</v>
      </c>
      <c r="I82" s="173">
        <v>0</v>
      </c>
      <c r="J82" s="173">
        <v>0</v>
      </c>
      <c r="K82" s="173">
        <v>0</v>
      </c>
      <c r="L82" s="173">
        <v>0</v>
      </c>
      <c r="M82" s="173">
        <v>0</v>
      </c>
      <c r="N82" s="173">
        <v>0</v>
      </c>
      <c r="O82" s="173">
        <v>0</v>
      </c>
      <c r="P82" s="173">
        <v>0</v>
      </c>
      <c r="Q82" s="173">
        <v>0</v>
      </c>
      <c r="R82" s="173">
        <v>0</v>
      </c>
      <c r="S82" s="173">
        <v>0</v>
      </c>
      <c r="T82" s="173">
        <v>0</v>
      </c>
      <c r="U82" s="173">
        <v>0</v>
      </c>
      <c r="V82" s="173">
        <v>0</v>
      </c>
      <c r="W82" s="173">
        <v>0</v>
      </c>
      <c r="X82" s="173">
        <v>0</v>
      </c>
      <c r="Y82" s="173">
        <v>0</v>
      </c>
      <c r="Z82" s="173">
        <v>0</v>
      </c>
      <c r="AA82" s="173">
        <v>0</v>
      </c>
      <c r="AB82" s="173">
        <v>0</v>
      </c>
      <c r="AC82" s="173">
        <v>0</v>
      </c>
      <c r="AD82" s="173">
        <v>0</v>
      </c>
      <c r="AE82" s="173">
        <v>0</v>
      </c>
      <c r="AF82" s="173">
        <v>0</v>
      </c>
      <c r="AG82" s="173">
        <v>0</v>
      </c>
      <c r="AH82" s="173">
        <v>0</v>
      </c>
      <c r="AI82" s="173">
        <v>0</v>
      </c>
      <c r="AJ82" s="173">
        <f t="shared" si="3"/>
        <v>2750</v>
      </c>
    </row>
    <row r="83" spans="2:36">
      <c r="B83" s="198" t="s">
        <v>750</v>
      </c>
      <c r="C83" s="352">
        <v>0</v>
      </c>
      <c r="D83" s="352">
        <v>0</v>
      </c>
      <c r="E83" s="352">
        <v>0</v>
      </c>
      <c r="F83" s="352">
        <v>0</v>
      </c>
      <c r="G83" s="352">
        <v>0</v>
      </c>
      <c r="H83" s="352">
        <v>0</v>
      </c>
      <c r="I83" s="352">
        <v>0</v>
      </c>
      <c r="J83" s="352">
        <v>0</v>
      </c>
      <c r="K83" s="352">
        <v>0</v>
      </c>
      <c r="L83" s="352">
        <v>0</v>
      </c>
      <c r="M83" s="352">
        <v>0</v>
      </c>
      <c r="N83" s="352">
        <v>1000</v>
      </c>
      <c r="O83" s="352">
        <v>0</v>
      </c>
      <c r="P83" s="352">
        <v>0</v>
      </c>
      <c r="Q83" s="352">
        <v>0</v>
      </c>
      <c r="R83" s="352">
        <v>0</v>
      </c>
      <c r="S83" s="352">
        <v>0</v>
      </c>
      <c r="T83" s="352">
        <v>0</v>
      </c>
      <c r="U83" s="352">
        <v>0</v>
      </c>
      <c r="V83" s="352">
        <v>0</v>
      </c>
      <c r="W83" s="352">
        <v>0</v>
      </c>
      <c r="X83" s="352">
        <v>0</v>
      </c>
      <c r="Y83" s="352">
        <v>0</v>
      </c>
      <c r="Z83" s="352">
        <v>0</v>
      </c>
      <c r="AA83" s="352">
        <v>0</v>
      </c>
      <c r="AB83" s="352">
        <v>0</v>
      </c>
      <c r="AC83" s="352">
        <v>0</v>
      </c>
      <c r="AD83" s="352">
        <v>0</v>
      </c>
      <c r="AE83" s="352">
        <v>0</v>
      </c>
      <c r="AF83" s="352">
        <v>0</v>
      </c>
      <c r="AG83" s="352">
        <v>0</v>
      </c>
      <c r="AH83" s="352">
        <v>0</v>
      </c>
      <c r="AI83" s="352">
        <v>0</v>
      </c>
      <c r="AJ83" s="160">
        <f t="shared" si="3"/>
        <v>1000</v>
      </c>
    </row>
    <row r="84" spans="2:36">
      <c r="B84" s="163" t="s">
        <v>727</v>
      </c>
      <c r="C84" s="169">
        <v>0</v>
      </c>
      <c r="D84" s="169">
        <v>0</v>
      </c>
      <c r="E84" s="169">
        <v>0</v>
      </c>
      <c r="F84" s="169">
        <v>0</v>
      </c>
      <c r="G84" s="169">
        <v>4500</v>
      </c>
      <c r="H84" s="169">
        <v>0</v>
      </c>
      <c r="I84" s="169">
        <v>0</v>
      </c>
      <c r="J84" s="169">
        <v>0</v>
      </c>
      <c r="K84" s="169">
        <v>0</v>
      </c>
      <c r="L84" s="169">
        <v>0</v>
      </c>
      <c r="M84" s="169">
        <v>0</v>
      </c>
      <c r="N84" s="169">
        <v>0</v>
      </c>
      <c r="O84" s="169">
        <v>0</v>
      </c>
      <c r="P84" s="169">
        <v>0</v>
      </c>
      <c r="Q84" s="169">
        <v>0</v>
      </c>
      <c r="R84" s="169">
        <v>0</v>
      </c>
      <c r="S84" s="169">
        <v>0</v>
      </c>
      <c r="T84" s="169">
        <v>0</v>
      </c>
      <c r="U84" s="169">
        <v>0</v>
      </c>
      <c r="V84" s="169">
        <v>0</v>
      </c>
      <c r="W84" s="169">
        <v>0</v>
      </c>
      <c r="X84" s="169">
        <v>0</v>
      </c>
      <c r="Y84" s="169">
        <v>0</v>
      </c>
      <c r="Z84" s="169">
        <v>0</v>
      </c>
      <c r="AA84" s="169">
        <v>0</v>
      </c>
      <c r="AB84" s="169">
        <v>0</v>
      </c>
      <c r="AC84" s="169">
        <v>0</v>
      </c>
      <c r="AD84" s="169">
        <v>0</v>
      </c>
      <c r="AE84" s="169">
        <v>0</v>
      </c>
      <c r="AF84" s="169">
        <v>0</v>
      </c>
      <c r="AG84" s="169">
        <v>0</v>
      </c>
      <c r="AH84" s="169">
        <v>0</v>
      </c>
      <c r="AI84" s="169">
        <v>0</v>
      </c>
      <c r="AJ84" s="160">
        <f t="shared" si="3"/>
        <v>4500</v>
      </c>
    </row>
    <row r="85" spans="2:36">
      <c r="B85" s="198" t="s">
        <v>752</v>
      </c>
      <c r="C85" s="169">
        <v>0</v>
      </c>
      <c r="D85" s="169">
        <v>0</v>
      </c>
      <c r="E85" s="169">
        <v>0</v>
      </c>
      <c r="F85" s="169">
        <v>0</v>
      </c>
      <c r="G85" s="169">
        <v>0</v>
      </c>
      <c r="H85" s="169">
        <v>0</v>
      </c>
      <c r="I85" s="169">
        <v>0</v>
      </c>
      <c r="J85" s="169">
        <v>0</v>
      </c>
      <c r="K85" s="169">
        <v>0</v>
      </c>
      <c r="L85" s="169">
        <v>0</v>
      </c>
      <c r="M85" s="169">
        <v>0</v>
      </c>
      <c r="N85" s="169">
        <v>0</v>
      </c>
      <c r="O85" s="169">
        <v>0</v>
      </c>
      <c r="P85" s="169">
        <v>0</v>
      </c>
      <c r="Q85" s="169">
        <v>0</v>
      </c>
      <c r="R85" s="169">
        <v>0</v>
      </c>
      <c r="S85" s="169">
        <v>0</v>
      </c>
      <c r="T85" s="169">
        <v>0</v>
      </c>
      <c r="U85" s="169">
        <v>0</v>
      </c>
      <c r="V85" s="169">
        <v>1750</v>
      </c>
      <c r="W85" s="169">
        <v>0</v>
      </c>
      <c r="X85" s="169">
        <v>0</v>
      </c>
      <c r="Y85" s="169">
        <v>0</v>
      </c>
      <c r="Z85" s="169">
        <v>0</v>
      </c>
      <c r="AA85" s="169">
        <v>0</v>
      </c>
      <c r="AB85" s="169">
        <v>0</v>
      </c>
      <c r="AC85" s="169">
        <v>0</v>
      </c>
      <c r="AD85" s="169">
        <v>0</v>
      </c>
      <c r="AE85" s="169">
        <v>0</v>
      </c>
      <c r="AF85" s="169">
        <v>0</v>
      </c>
      <c r="AG85" s="169">
        <v>0</v>
      </c>
      <c r="AH85" s="169">
        <v>0</v>
      </c>
      <c r="AI85" s="169">
        <v>0</v>
      </c>
      <c r="AJ85" s="160">
        <f t="shared" si="3"/>
        <v>1750</v>
      </c>
    </row>
    <row r="86" spans="2:36">
      <c r="B86" s="198" t="s">
        <v>728</v>
      </c>
      <c r="C86" s="169">
        <v>0</v>
      </c>
      <c r="D86" s="169">
        <v>0</v>
      </c>
      <c r="E86" s="169">
        <v>0</v>
      </c>
      <c r="F86" s="169">
        <v>0</v>
      </c>
      <c r="G86" s="169">
        <v>0</v>
      </c>
      <c r="H86" s="169">
        <v>0</v>
      </c>
      <c r="I86" s="169">
        <v>0</v>
      </c>
      <c r="J86" s="169">
        <v>0</v>
      </c>
      <c r="K86" s="169">
        <v>0</v>
      </c>
      <c r="L86" s="169">
        <v>6500</v>
      </c>
      <c r="M86" s="169">
        <v>0</v>
      </c>
      <c r="N86" s="169">
        <v>0</v>
      </c>
      <c r="O86" s="169">
        <v>0</v>
      </c>
      <c r="P86" s="169">
        <v>0</v>
      </c>
      <c r="Q86" s="169">
        <v>0</v>
      </c>
      <c r="R86" s="169">
        <v>0</v>
      </c>
      <c r="S86" s="169">
        <v>0</v>
      </c>
      <c r="T86" s="169">
        <v>0</v>
      </c>
      <c r="U86" s="169">
        <v>0</v>
      </c>
      <c r="V86" s="169">
        <v>0</v>
      </c>
      <c r="W86" s="169">
        <v>0</v>
      </c>
      <c r="X86" s="169">
        <v>0</v>
      </c>
      <c r="Y86" s="169">
        <v>0</v>
      </c>
      <c r="Z86" s="169">
        <v>0</v>
      </c>
      <c r="AA86" s="169">
        <v>0</v>
      </c>
      <c r="AB86" s="169">
        <v>0</v>
      </c>
      <c r="AC86" s="169">
        <v>0</v>
      </c>
      <c r="AD86" s="169">
        <v>0</v>
      </c>
      <c r="AE86" s="169">
        <v>0</v>
      </c>
      <c r="AF86" s="169">
        <v>0</v>
      </c>
      <c r="AG86" s="169">
        <v>0</v>
      </c>
      <c r="AH86" s="169">
        <v>0</v>
      </c>
      <c r="AI86" s="169">
        <v>0</v>
      </c>
      <c r="AJ86" s="160">
        <f t="shared" si="3"/>
        <v>6500</v>
      </c>
    </row>
    <row r="87" spans="2:36">
      <c r="B87" s="198" t="s">
        <v>729</v>
      </c>
      <c r="C87" s="169">
        <v>0</v>
      </c>
      <c r="D87" s="169">
        <v>0</v>
      </c>
      <c r="E87" s="169">
        <v>0</v>
      </c>
      <c r="F87" s="169">
        <v>0</v>
      </c>
      <c r="G87" s="169">
        <v>0</v>
      </c>
      <c r="H87" s="169">
        <v>0</v>
      </c>
      <c r="I87" s="169">
        <v>0</v>
      </c>
      <c r="J87" s="169">
        <v>0</v>
      </c>
      <c r="K87" s="169">
        <v>0</v>
      </c>
      <c r="L87" s="169">
        <v>0</v>
      </c>
      <c r="M87" s="169">
        <v>0</v>
      </c>
      <c r="N87" s="169">
        <v>0</v>
      </c>
      <c r="O87" s="169">
        <v>0</v>
      </c>
      <c r="P87" s="169">
        <v>0</v>
      </c>
      <c r="Q87" s="169">
        <v>0</v>
      </c>
      <c r="R87" s="169">
        <v>0</v>
      </c>
      <c r="S87" s="169">
        <v>0</v>
      </c>
      <c r="T87" s="169">
        <v>0</v>
      </c>
      <c r="U87" s="169">
        <v>0</v>
      </c>
      <c r="V87" s="169">
        <v>0</v>
      </c>
      <c r="W87" s="169">
        <v>0</v>
      </c>
      <c r="X87" s="169">
        <v>0</v>
      </c>
      <c r="Y87" s="169">
        <v>0</v>
      </c>
      <c r="Z87" s="169">
        <v>0</v>
      </c>
      <c r="AA87" s="169">
        <v>0</v>
      </c>
      <c r="AB87" s="169">
        <v>0</v>
      </c>
      <c r="AC87" s="169">
        <v>0</v>
      </c>
      <c r="AD87" s="169">
        <v>0</v>
      </c>
      <c r="AE87" s="169">
        <v>0</v>
      </c>
      <c r="AF87" s="169">
        <v>2750</v>
      </c>
      <c r="AG87" s="169">
        <v>0</v>
      </c>
      <c r="AH87" s="169">
        <v>0</v>
      </c>
      <c r="AI87" s="169">
        <v>0</v>
      </c>
      <c r="AJ87" s="466">
        <f t="shared" si="3"/>
        <v>2750</v>
      </c>
    </row>
    <row r="88" spans="2:36">
      <c r="B88" s="198" t="s">
        <v>908</v>
      </c>
      <c r="C88" s="169">
        <v>0</v>
      </c>
      <c r="D88" s="169">
        <v>0</v>
      </c>
      <c r="E88" s="169">
        <v>0</v>
      </c>
      <c r="F88" s="169">
        <v>0</v>
      </c>
      <c r="G88" s="169">
        <v>0</v>
      </c>
      <c r="H88" s="169">
        <v>1315.9279924202547</v>
      </c>
      <c r="I88" s="169">
        <v>0</v>
      </c>
      <c r="J88" s="169">
        <v>0</v>
      </c>
      <c r="K88" s="169">
        <v>0</v>
      </c>
      <c r="L88" s="169">
        <v>0</v>
      </c>
      <c r="M88" s="169">
        <v>0</v>
      </c>
      <c r="N88" s="169">
        <v>0</v>
      </c>
      <c r="O88" s="169">
        <v>0</v>
      </c>
      <c r="P88" s="169">
        <v>0</v>
      </c>
      <c r="Q88" s="169">
        <v>0</v>
      </c>
      <c r="R88" s="169">
        <v>0</v>
      </c>
      <c r="S88" s="169">
        <v>0</v>
      </c>
      <c r="T88" s="169">
        <v>0</v>
      </c>
      <c r="U88" s="169">
        <v>0</v>
      </c>
      <c r="V88" s="169">
        <v>0</v>
      </c>
      <c r="W88" s="169">
        <v>0</v>
      </c>
      <c r="X88" s="169">
        <v>0</v>
      </c>
      <c r="Y88" s="169">
        <v>0</v>
      </c>
      <c r="Z88" s="169">
        <v>0</v>
      </c>
      <c r="AA88" s="169">
        <v>0</v>
      </c>
      <c r="AB88" s="169">
        <v>0</v>
      </c>
      <c r="AC88" s="169">
        <v>0</v>
      </c>
      <c r="AD88" s="169">
        <v>0</v>
      </c>
      <c r="AE88" s="169">
        <v>0</v>
      </c>
      <c r="AF88" s="169">
        <v>0</v>
      </c>
      <c r="AG88" s="169">
        <v>0</v>
      </c>
      <c r="AH88" s="169">
        <v>0</v>
      </c>
      <c r="AI88" s="169">
        <v>0</v>
      </c>
      <c r="AJ88" s="466"/>
    </row>
    <row r="89" spans="2:36">
      <c r="B89" s="198" t="s">
        <v>909</v>
      </c>
      <c r="C89" s="169">
        <v>0</v>
      </c>
      <c r="D89" s="169">
        <v>0</v>
      </c>
      <c r="E89" s="169">
        <v>0</v>
      </c>
      <c r="F89" s="169">
        <v>0</v>
      </c>
      <c r="G89" s="169">
        <v>0</v>
      </c>
      <c r="H89" s="169">
        <v>0</v>
      </c>
      <c r="I89" s="169">
        <v>0</v>
      </c>
      <c r="J89" s="169">
        <v>0</v>
      </c>
      <c r="K89" s="169">
        <v>0</v>
      </c>
      <c r="L89" s="169">
        <v>0</v>
      </c>
      <c r="M89" s="169">
        <v>1315.9279924202547</v>
      </c>
      <c r="N89" s="169">
        <v>0</v>
      </c>
      <c r="O89" s="169">
        <v>0</v>
      </c>
      <c r="P89" s="169">
        <v>0</v>
      </c>
      <c r="Q89" s="169">
        <v>0</v>
      </c>
      <c r="R89" s="169">
        <v>0</v>
      </c>
      <c r="S89" s="169">
        <v>0</v>
      </c>
      <c r="T89" s="169">
        <v>0</v>
      </c>
      <c r="U89" s="169">
        <v>0</v>
      </c>
      <c r="V89" s="169">
        <v>0</v>
      </c>
      <c r="W89" s="169">
        <v>0</v>
      </c>
      <c r="X89" s="169">
        <v>0</v>
      </c>
      <c r="Y89" s="169">
        <v>0</v>
      </c>
      <c r="Z89" s="169">
        <v>0</v>
      </c>
      <c r="AA89" s="169">
        <v>0</v>
      </c>
      <c r="AB89" s="169">
        <v>0</v>
      </c>
      <c r="AC89" s="169">
        <v>0</v>
      </c>
      <c r="AD89" s="169">
        <v>0</v>
      </c>
      <c r="AE89" s="169">
        <v>0</v>
      </c>
      <c r="AF89" s="169">
        <v>0</v>
      </c>
      <c r="AG89" s="169">
        <v>0</v>
      </c>
      <c r="AH89" s="169">
        <v>0</v>
      </c>
      <c r="AI89" s="169">
        <v>0</v>
      </c>
      <c r="AJ89" s="466"/>
    </row>
    <row r="90" spans="2:36">
      <c r="B90" s="198" t="s">
        <v>718</v>
      </c>
      <c r="C90" s="173">
        <v>667.7213607399276</v>
      </c>
      <c r="D90" s="173">
        <v>0</v>
      </c>
      <c r="E90" s="173">
        <v>0</v>
      </c>
      <c r="F90" s="173">
        <v>0</v>
      </c>
      <c r="G90" s="173">
        <v>0</v>
      </c>
      <c r="H90" s="173">
        <v>0</v>
      </c>
      <c r="I90" s="173">
        <v>0</v>
      </c>
      <c r="J90" s="173">
        <v>0</v>
      </c>
      <c r="K90" s="173">
        <v>0</v>
      </c>
      <c r="L90" s="173">
        <v>0</v>
      </c>
      <c r="M90" s="173">
        <v>0</v>
      </c>
      <c r="N90" s="173">
        <v>0</v>
      </c>
      <c r="O90" s="173">
        <v>0</v>
      </c>
      <c r="P90" s="173">
        <v>0</v>
      </c>
      <c r="Q90" s="173">
        <v>0</v>
      </c>
      <c r="R90" s="173">
        <v>0</v>
      </c>
      <c r="S90" s="173">
        <v>0</v>
      </c>
      <c r="T90" s="173">
        <v>0</v>
      </c>
      <c r="U90" s="173">
        <v>0</v>
      </c>
      <c r="V90" s="173">
        <v>0</v>
      </c>
      <c r="W90" s="173">
        <v>0</v>
      </c>
      <c r="X90" s="173">
        <v>0</v>
      </c>
      <c r="Y90" s="173">
        <v>0</v>
      </c>
      <c r="Z90" s="173">
        <v>0</v>
      </c>
      <c r="AA90" s="173">
        <v>0</v>
      </c>
      <c r="AB90" s="173">
        <v>0</v>
      </c>
      <c r="AC90" s="173">
        <v>0</v>
      </c>
      <c r="AD90" s="173">
        <v>0</v>
      </c>
      <c r="AE90" s="173">
        <v>0</v>
      </c>
      <c r="AF90" s="173">
        <v>0</v>
      </c>
      <c r="AG90" s="173">
        <v>0</v>
      </c>
      <c r="AH90" s="173">
        <v>0</v>
      </c>
      <c r="AI90" s="173">
        <v>0</v>
      </c>
      <c r="AJ90" s="173">
        <f t="shared" si="3"/>
        <v>667.7213607399276</v>
      </c>
    </row>
    <row r="91" spans="2:36">
      <c r="B91" s="198" t="s">
        <v>563</v>
      </c>
      <c r="C91" s="173">
        <v>1500</v>
      </c>
      <c r="D91" s="173">
        <v>0</v>
      </c>
      <c r="E91" s="173">
        <v>0</v>
      </c>
      <c r="F91" s="173">
        <v>0</v>
      </c>
      <c r="G91" s="173">
        <v>0</v>
      </c>
      <c r="H91" s="173">
        <v>0</v>
      </c>
      <c r="I91" s="173">
        <v>0</v>
      </c>
      <c r="J91" s="173">
        <v>0</v>
      </c>
      <c r="K91" s="173">
        <v>0</v>
      </c>
      <c r="L91" s="173">
        <v>0</v>
      </c>
      <c r="M91" s="173">
        <v>0</v>
      </c>
      <c r="N91" s="173">
        <v>0</v>
      </c>
      <c r="O91" s="173">
        <v>0</v>
      </c>
      <c r="P91" s="173">
        <v>0</v>
      </c>
      <c r="Q91" s="173">
        <v>0</v>
      </c>
      <c r="R91" s="173">
        <v>0</v>
      </c>
      <c r="S91" s="173">
        <v>0</v>
      </c>
      <c r="T91" s="173">
        <v>0</v>
      </c>
      <c r="U91" s="173">
        <v>0</v>
      </c>
      <c r="V91" s="173">
        <v>0</v>
      </c>
      <c r="W91" s="173">
        <v>0</v>
      </c>
      <c r="X91" s="173">
        <v>0</v>
      </c>
      <c r="Y91" s="173">
        <v>0</v>
      </c>
      <c r="Z91" s="173">
        <v>0</v>
      </c>
      <c r="AA91" s="173">
        <v>0</v>
      </c>
      <c r="AB91" s="173">
        <v>0</v>
      </c>
      <c r="AC91" s="173">
        <v>0</v>
      </c>
      <c r="AD91" s="173">
        <v>0</v>
      </c>
      <c r="AE91" s="173">
        <v>0</v>
      </c>
      <c r="AF91" s="173">
        <v>0</v>
      </c>
      <c r="AG91" s="173">
        <v>0</v>
      </c>
      <c r="AH91" s="173">
        <v>0</v>
      </c>
      <c r="AI91" s="173">
        <v>0</v>
      </c>
      <c r="AJ91" s="173">
        <f t="shared" si="3"/>
        <v>1500</v>
      </c>
    </row>
    <row r="92" spans="2:36">
      <c r="B92" s="198" t="s">
        <v>564</v>
      </c>
      <c r="C92" s="173">
        <v>0</v>
      </c>
      <c r="D92" s="173">
        <v>1172.3750170000001</v>
      </c>
      <c r="E92" s="173">
        <v>0</v>
      </c>
      <c r="F92" s="173">
        <v>0</v>
      </c>
      <c r="G92" s="173">
        <v>0</v>
      </c>
      <c r="H92" s="173">
        <v>0</v>
      </c>
      <c r="I92" s="173">
        <v>0</v>
      </c>
      <c r="J92" s="173">
        <v>0</v>
      </c>
      <c r="K92" s="173">
        <v>0</v>
      </c>
      <c r="L92" s="173">
        <v>0</v>
      </c>
      <c r="M92" s="173">
        <v>0</v>
      </c>
      <c r="N92" s="173">
        <v>0</v>
      </c>
      <c r="O92" s="173">
        <v>0</v>
      </c>
      <c r="P92" s="173">
        <v>0</v>
      </c>
      <c r="Q92" s="173">
        <v>0</v>
      </c>
      <c r="R92" s="173">
        <v>0</v>
      </c>
      <c r="S92" s="173">
        <v>0</v>
      </c>
      <c r="T92" s="173">
        <v>0</v>
      </c>
      <c r="U92" s="173">
        <v>0</v>
      </c>
      <c r="V92" s="173">
        <v>0</v>
      </c>
      <c r="W92" s="173">
        <v>0</v>
      </c>
      <c r="X92" s="173">
        <v>0</v>
      </c>
      <c r="Y92" s="173">
        <v>0</v>
      </c>
      <c r="Z92" s="173">
        <v>0</v>
      </c>
      <c r="AA92" s="173">
        <v>0</v>
      </c>
      <c r="AB92" s="173">
        <v>0</v>
      </c>
      <c r="AC92" s="173">
        <v>0</v>
      </c>
      <c r="AD92" s="173">
        <v>0</v>
      </c>
      <c r="AE92" s="173">
        <v>0</v>
      </c>
      <c r="AF92" s="173">
        <v>0</v>
      </c>
      <c r="AG92" s="173">
        <v>0</v>
      </c>
      <c r="AH92" s="173">
        <v>0</v>
      </c>
      <c r="AI92" s="173">
        <v>0</v>
      </c>
      <c r="AJ92" s="173">
        <f t="shared" si="3"/>
        <v>1172.3750170000001</v>
      </c>
    </row>
    <row r="93" spans="2:36">
      <c r="B93" s="198" t="s">
        <v>565</v>
      </c>
      <c r="C93" s="173">
        <v>1000</v>
      </c>
      <c r="D93" s="173">
        <v>0</v>
      </c>
      <c r="E93" s="173">
        <v>0</v>
      </c>
      <c r="F93" s="173">
        <v>0</v>
      </c>
      <c r="G93" s="173">
        <v>0</v>
      </c>
      <c r="H93" s="173">
        <v>0</v>
      </c>
      <c r="I93" s="173">
        <v>0</v>
      </c>
      <c r="J93" s="173">
        <v>0</v>
      </c>
      <c r="K93" s="173">
        <v>0</v>
      </c>
      <c r="L93" s="173">
        <v>0</v>
      </c>
      <c r="M93" s="173">
        <v>0</v>
      </c>
      <c r="N93" s="173">
        <v>0</v>
      </c>
      <c r="O93" s="173">
        <v>0</v>
      </c>
      <c r="P93" s="173">
        <v>0</v>
      </c>
      <c r="Q93" s="173">
        <v>0</v>
      </c>
      <c r="R93" s="173">
        <v>0</v>
      </c>
      <c r="S93" s="173">
        <v>0</v>
      </c>
      <c r="T93" s="173">
        <v>0</v>
      </c>
      <c r="U93" s="173">
        <v>0</v>
      </c>
      <c r="V93" s="173">
        <v>0</v>
      </c>
      <c r="W93" s="173">
        <v>0</v>
      </c>
      <c r="X93" s="173">
        <v>0</v>
      </c>
      <c r="Y93" s="173">
        <v>0</v>
      </c>
      <c r="Z93" s="173">
        <v>0</v>
      </c>
      <c r="AA93" s="173">
        <v>0</v>
      </c>
      <c r="AB93" s="173">
        <v>0</v>
      </c>
      <c r="AC93" s="173">
        <v>0</v>
      </c>
      <c r="AD93" s="173">
        <v>0</v>
      </c>
      <c r="AE93" s="173">
        <v>0</v>
      </c>
      <c r="AF93" s="173">
        <v>0</v>
      </c>
      <c r="AG93" s="173">
        <v>0</v>
      </c>
      <c r="AH93" s="173">
        <v>0</v>
      </c>
      <c r="AI93" s="173">
        <v>0</v>
      </c>
      <c r="AJ93" s="173">
        <f t="shared" si="3"/>
        <v>1000</v>
      </c>
    </row>
    <row r="94" spans="2:36">
      <c r="B94" s="198" t="s">
        <v>566</v>
      </c>
      <c r="C94" s="173">
        <v>0</v>
      </c>
      <c r="D94" s="173">
        <v>353.46897999999999</v>
      </c>
      <c r="E94" s="173">
        <v>0</v>
      </c>
      <c r="F94" s="173">
        <v>0</v>
      </c>
      <c r="G94" s="173">
        <v>0</v>
      </c>
      <c r="H94" s="173">
        <v>0</v>
      </c>
      <c r="I94" s="173">
        <v>0</v>
      </c>
      <c r="J94" s="173">
        <v>0</v>
      </c>
      <c r="K94" s="173">
        <v>0</v>
      </c>
      <c r="L94" s="173">
        <v>0</v>
      </c>
      <c r="M94" s="173">
        <v>0</v>
      </c>
      <c r="N94" s="173">
        <v>0</v>
      </c>
      <c r="O94" s="173">
        <v>0</v>
      </c>
      <c r="P94" s="173">
        <v>0</v>
      </c>
      <c r="Q94" s="173">
        <v>0</v>
      </c>
      <c r="R94" s="173">
        <v>0</v>
      </c>
      <c r="S94" s="173">
        <v>0</v>
      </c>
      <c r="T94" s="173">
        <v>0</v>
      </c>
      <c r="U94" s="173">
        <v>0</v>
      </c>
      <c r="V94" s="173">
        <v>0</v>
      </c>
      <c r="W94" s="173">
        <v>0</v>
      </c>
      <c r="X94" s="173">
        <v>0</v>
      </c>
      <c r="Y94" s="173">
        <v>0</v>
      </c>
      <c r="Z94" s="173">
        <v>0</v>
      </c>
      <c r="AA94" s="173">
        <v>0</v>
      </c>
      <c r="AB94" s="173">
        <v>0</v>
      </c>
      <c r="AC94" s="173">
        <v>0</v>
      </c>
      <c r="AD94" s="173">
        <v>0</v>
      </c>
      <c r="AE94" s="173">
        <v>0</v>
      </c>
      <c r="AF94" s="173">
        <v>0</v>
      </c>
      <c r="AG94" s="173">
        <v>0</v>
      </c>
      <c r="AH94" s="173">
        <v>0</v>
      </c>
      <c r="AI94" s="173">
        <v>0</v>
      </c>
      <c r="AJ94" s="173">
        <f t="shared" si="3"/>
        <v>353.46897999999999</v>
      </c>
    </row>
    <row r="95" spans="2:36">
      <c r="B95" s="198" t="s">
        <v>567</v>
      </c>
      <c r="C95" s="173">
        <v>1500</v>
      </c>
      <c r="D95" s="173">
        <v>0</v>
      </c>
      <c r="E95" s="173">
        <v>0</v>
      </c>
      <c r="F95" s="173">
        <v>0</v>
      </c>
      <c r="G95" s="173">
        <v>0</v>
      </c>
      <c r="H95" s="173">
        <v>0</v>
      </c>
      <c r="I95" s="173">
        <v>0</v>
      </c>
      <c r="J95" s="173">
        <v>0</v>
      </c>
      <c r="K95" s="173">
        <v>0</v>
      </c>
      <c r="L95" s="173">
        <v>0</v>
      </c>
      <c r="M95" s="173">
        <v>0</v>
      </c>
      <c r="N95" s="173">
        <v>0</v>
      </c>
      <c r="O95" s="173">
        <v>0</v>
      </c>
      <c r="P95" s="173">
        <v>0</v>
      </c>
      <c r="Q95" s="173">
        <v>0</v>
      </c>
      <c r="R95" s="173">
        <v>0</v>
      </c>
      <c r="S95" s="173">
        <v>0</v>
      </c>
      <c r="T95" s="173">
        <v>0</v>
      </c>
      <c r="U95" s="173">
        <v>0</v>
      </c>
      <c r="V95" s="173">
        <v>0</v>
      </c>
      <c r="W95" s="173">
        <v>0</v>
      </c>
      <c r="X95" s="173">
        <v>0</v>
      </c>
      <c r="Y95" s="173">
        <v>0</v>
      </c>
      <c r="Z95" s="173">
        <v>0</v>
      </c>
      <c r="AA95" s="173">
        <v>0</v>
      </c>
      <c r="AB95" s="173">
        <v>0</v>
      </c>
      <c r="AC95" s="173">
        <v>0</v>
      </c>
      <c r="AD95" s="173">
        <v>0</v>
      </c>
      <c r="AE95" s="173">
        <v>0</v>
      </c>
      <c r="AF95" s="173">
        <v>0</v>
      </c>
      <c r="AG95" s="173">
        <v>0</v>
      </c>
      <c r="AH95" s="173">
        <v>0</v>
      </c>
      <c r="AI95" s="173">
        <v>0</v>
      </c>
      <c r="AJ95" s="173">
        <f t="shared" si="3"/>
        <v>1500</v>
      </c>
    </row>
    <row r="96" spans="2:36">
      <c r="B96" s="198" t="s">
        <v>43</v>
      </c>
      <c r="C96" s="173">
        <v>6937.6528580000004</v>
      </c>
      <c r="D96" s="173">
        <v>0</v>
      </c>
      <c r="E96" s="173">
        <v>0</v>
      </c>
      <c r="F96" s="173">
        <v>0</v>
      </c>
      <c r="G96" s="173">
        <v>0</v>
      </c>
      <c r="H96" s="173">
        <v>0</v>
      </c>
      <c r="I96" s="173">
        <v>0</v>
      </c>
      <c r="J96" s="173">
        <v>0</v>
      </c>
      <c r="K96" s="173">
        <v>0</v>
      </c>
      <c r="L96" s="173">
        <v>0</v>
      </c>
      <c r="M96" s="173">
        <v>0</v>
      </c>
      <c r="N96" s="173">
        <v>0</v>
      </c>
      <c r="O96" s="173">
        <v>0</v>
      </c>
      <c r="P96" s="173">
        <v>0</v>
      </c>
      <c r="Q96" s="173">
        <v>0</v>
      </c>
      <c r="R96" s="173">
        <v>0</v>
      </c>
      <c r="S96" s="173">
        <v>0</v>
      </c>
      <c r="T96" s="173">
        <v>0</v>
      </c>
      <c r="U96" s="173">
        <v>0</v>
      </c>
      <c r="V96" s="173">
        <v>0</v>
      </c>
      <c r="W96" s="173">
        <v>0</v>
      </c>
      <c r="X96" s="173">
        <v>0</v>
      </c>
      <c r="Y96" s="173">
        <v>0</v>
      </c>
      <c r="Z96" s="173">
        <v>0</v>
      </c>
      <c r="AA96" s="173">
        <v>0</v>
      </c>
      <c r="AB96" s="173">
        <v>0</v>
      </c>
      <c r="AC96" s="173">
        <v>0</v>
      </c>
      <c r="AD96" s="173">
        <v>0</v>
      </c>
      <c r="AE96" s="173">
        <v>0</v>
      </c>
      <c r="AF96" s="173">
        <v>0</v>
      </c>
      <c r="AG96" s="173">
        <v>0</v>
      </c>
      <c r="AH96" s="173">
        <v>0</v>
      </c>
      <c r="AI96" s="173">
        <v>0</v>
      </c>
      <c r="AJ96" s="173">
        <f t="shared" si="3"/>
        <v>6937.6528580000004</v>
      </c>
    </row>
    <row r="97" spans="2:36">
      <c r="B97" s="198" t="s">
        <v>494</v>
      </c>
      <c r="C97" s="173">
        <v>1095.4366845844215</v>
      </c>
      <c r="D97" s="173">
        <v>0</v>
      </c>
      <c r="E97" s="173">
        <v>0</v>
      </c>
      <c r="F97" s="173">
        <v>0</v>
      </c>
      <c r="G97" s="173">
        <v>0</v>
      </c>
      <c r="H97" s="173">
        <v>0</v>
      </c>
      <c r="I97" s="173">
        <v>0</v>
      </c>
      <c r="J97" s="173">
        <v>0</v>
      </c>
      <c r="K97" s="173">
        <v>0</v>
      </c>
      <c r="L97" s="173">
        <v>0</v>
      </c>
      <c r="M97" s="173">
        <v>0</v>
      </c>
      <c r="N97" s="173">
        <v>0</v>
      </c>
      <c r="O97" s="173">
        <v>0</v>
      </c>
      <c r="P97" s="173">
        <v>0</v>
      </c>
      <c r="Q97" s="173">
        <v>0</v>
      </c>
      <c r="R97" s="173">
        <v>0</v>
      </c>
      <c r="S97" s="173">
        <v>0</v>
      </c>
      <c r="T97" s="173">
        <v>0</v>
      </c>
      <c r="U97" s="173">
        <v>0</v>
      </c>
      <c r="V97" s="173">
        <v>0</v>
      </c>
      <c r="W97" s="173">
        <v>0</v>
      </c>
      <c r="X97" s="173">
        <v>0</v>
      </c>
      <c r="Y97" s="173">
        <v>0</v>
      </c>
      <c r="Z97" s="173">
        <v>0</v>
      </c>
      <c r="AA97" s="173">
        <v>0</v>
      </c>
      <c r="AB97" s="173">
        <v>0</v>
      </c>
      <c r="AC97" s="173">
        <v>0</v>
      </c>
      <c r="AD97" s="173">
        <v>0</v>
      </c>
      <c r="AE97" s="173">
        <v>0</v>
      </c>
      <c r="AF97" s="173">
        <v>0</v>
      </c>
      <c r="AG97" s="173">
        <v>0</v>
      </c>
      <c r="AH97" s="173">
        <v>0</v>
      </c>
      <c r="AI97" s="173">
        <v>0</v>
      </c>
      <c r="AJ97" s="173">
        <f t="shared" si="3"/>
        <v>1095.4366845844215</v>
      </c>
    </row>
    <row r="98" spans="2:36">
      <c r="B98" s="198" t="s">
        <v>569</v>
      </c>
      <c r="C98" s="173">
        <v>0</v>
      </c>
      <c r="D98" s="173">
        <v>0</v>
      </c>
      <c r="E98" s="173">
        <v>1496.8506674363732</v>
      </c>
      <c r="F98" s="173">
        <v>0</v>
      </c>
      <c r="G98" s="173">
        <v>0</v>
      </c>
      <c r="H98" s="173">
        <v>0</v>
      </c>
      <c r="I98" s="173">
        <v>0</v>
      </c>
      <c r="J98" s="173">
        <v>0</v>
      </c>
      <c r="K98" s="173">
        <v>0</v>
      </c>
      <c r="L98" s="173">
        <v>0</v>
      </c>
      <c r="M98" s="173">
        <v>0</v>
      </c>
      <c r="N98" s="173">
        <v>0</v>
      </c>
      <c r="O98" s="173">
        <v>0</v>
      </c>
      <c r="P98" s="173">
        <v>0</v>
      </c>
      <c r="Q98" s="173">
        <v>0</v>
      </c>
      <c r="R98" s="173">
        <v>0</v>
      </c>
      <c r="S98" s="173">
        <v>0</v>
      </c>
      <c r="T98" s="173">
        <v>0</v>
      </c>
      <c r="U98" s="173">
        <v>0</v>
      </c>
      <c r="V98" s="173">
        <v>0</v>
      </c>
      <c r="W98" s="173">
        <v>0</v>
      </c>
      <c r="X98" s="173">
        <v>0</v>
      </c>
      <c r="Y98" s="173">
        <v>0</v>
      </c>
      <c r="Z98" s="173">
        <v>0</v>
      </c>
      <c r="AA98" s="173">
        <v>0</v>
      </c>
      <c r="AB98" s="173">
        <v>0</v>
      </c>
      <c r="AC98" s="173">
        <v>0</v>
      </c>
      <c r="AD98" s="173">
        <v>0</v>
      </c>
      <c r="AE98" s="173">
        <v>0</v>
      </c>
      <c r="AF98" s="173">
        <v>0</v>
      </c>
      <c r="AG98" s="173">
        <v>0</v>
      </c>
      <c r="AH98" s="173">
        <v>0</v>
      </c>
      <c r="AI98" s="173">
        <v>0</v>
      </c>
      <c r="AJ98" s="173">
        <f t="shared" si="3"/>
        <v>1496.8506674363732</v>
      </c>
    </row>
    <row r="99" spans="2:36">
      <c r="B99" s="198" t="s">
        <v>603</v>
      </c>
      <c r="C99" s="173">
        <v>0</v>
      </c>
      <c r="D99" s="173">
        <v>669.41098863105833</v>
      </c>
      <c r="E99" s="173">
        <v>0</v>
      </c>
      <c r="F99" s="173">
        <v>0</v>
      </c>
      <c r="G99" s="173">
        <v>0</v>
      </c>
      <c r="H99" s="173">
        <v>0</v>
      </c>
      <c r="I99" s="173">
        <v>0</v>
      </c>
      <c r="J99" s="173">
        <v>0</v>
      </c>
      <c r="K99" s="173">
        <v>0</v>
      </c>
      <c r="L99" s="173">
        <v>0</v>
      </c>
      <c r="M99" s="173">
        <v>0</v>
      </c>
      <c r="N99" s="173">
        <v>0</v>
      </c>
      <c r="O99" s="173">
        <v>0</v>
      </c>
      <c r="P99" s="173">
        <v>0</v>
      </c>
      <c r="Q99" s="173">
        <v>0</v>
      </c>
      <c r="R99" s="173">
        <v>0</v>
      </c>
      <c r="S99" s="173">
        <v>0</v>
      </c>
      <c r="T99" s="173">
        <v>0</v>
      </c>
      <c r="U99" s="173">
        <v>0</v>
      </c>
      <c r="V99" s="173">
        <v>0</v>
      </c>
      <c r="W99" s="173">
        <v>0</v>
      </c>
      <c r="X99" s="173">
        <v>0</v>
      </c>
      <c r="Y99" s="173">
        <v>0</v>
      </c>
      <c r="Z99" s="173">
        <v>0</v>
      </c>
      <c r="AA99" s="173">
        <v>0</v>
      </c>
      <c r="AB99" s="173">
        <v>0</v>
      </c>
      <c r="AC99" s="173">
        <v>0</v>
      </c>
      <c r="AD99" s="173">
        <v>0</v>
      </c>
      <c r="AE99" s="173">
        <v>0</v>
      </c>
      <c r="AF99" s="173">
        <v>0</v>
      </c>
      <c r="AG99" s="173">
        <v>0</v>
      </c>
      <c r="AH99" s="173">
        <v>0</v>
      </c>
      <c r="AI99" s="173">
        <v>0</v>
      </c>
      <c r="AJ99" s="173">
        <f t="shared" si="3"/>
        <v>669.41098863105833</v>
      </c>
    </row>
    <row r="100" spans="2:36">
      <c r="B100" s="198" t="s">
        <v>730</v>
      </c>
      <c r="C100" s="173">
        <v>0</v>
      </c>
      <c r="D100" s="173">
        <v>186.63705032113162</v>
      </c>
      <c r="E100" s="173">
        <v>0</v>
      </c>
      <c r="F100" s="173">
        <v>0</v>
      </c>
      <c r="G100" s="173">
        <v>0</v>
      </c>
      <c r="H100" s="173">
        <v>0</v>
      </c>
      <c r="I100" s="173">
        <v>0</v>
      </c>
      <c r="J100" s="173">
        <v>0</v>
      </c>
      <c r="K100" s="173">
        <v>0</v>
      </c>
      <c r="L100" s="173">
        <v>0</v>
      </c>
      <c r="M100" s="173">
        <v>0</v>
      </c>
      <c r="N100" s="173">
        <v>0</v>
      </c>
      <c r="O100" s="173">
        <v>0</v>
      </c>
      <c r="P100" s="173">
        <v>0</v>
      </c>
      <c r="Q100" s="173">
        <v>0</v>
      </c>
      <c r="R100" s="173">
        <v>0</v>
      </c>
      <c r="S100" s="173">
        <v>0</v>
      </c>
      <c r="T100" s="173">
        <v>0</v>
      </c>
      <c r="U100" s="173">
        <v>0</v>
      </c>
      <c r="V100" s="173">
        <v>0</v>
      </c>
      <c r="W100" s="173">
        <v>0</v>
      </c>
      <c r="X100" s="173">
        <v>0</v>
      </c>
      <c r="Y100" s="173">
        <v>0</v>
      </c>
      <c r="Z100" s="173">
        <v>0</v>
      </c>
      <c r="AA100" s="173">
        <v>0</v>
      </c>
      <c r="AB100" s="173">
        <v>0</v>
      </c>
      <c r="AC100" s="173">
        <v>0</v>
      </c>
      <c r="AD100" s="173">
        <v>0</v>
      </c>
      <c r="AE100" s="173">
        <v>0</v>
      </c>
      <c r="AF100" s="173">
        <v>0</v>
      </c>
      <c r="AG100" s="173">
        <v>0</v>
      </c>
      <c r="AH100" s="173">
        <v>0</v>
      </c>
      <c r="AI100" s="173">
        <v>0</v>
      </c>
      <c r="AJ100" s="173">
        <f t="shared" si="3"/>
        <v>186.63705032113162</v>
      </c>
    </row>
    <row r="101" spans="2:36">
      <c r="B101" s="199" t="s">
        <v>833</v>
      </c>
      <c r="C101" s="466">
        <v>630.90686552851071</v>
      </c>
      <c r="D101" s="466">
        <v>0</v>
      </c>
      <c r="E101" s="466">
        <v>0</v>
      </c>
      <c r="F101" s="466">
        <v>0</v>
      </c>
      <c r="G101" s="466">
        <v>0</v>
      </c>
      <c r="H101" s="466">
        <v>0</v>
      </c>
      <c r="I101" s="466">
        <v>0</v>
      </c>
      <c r="J101" s="466">
        <v>0</v>
      </c>
      <c r="K101" s="466">
        <v>0</v>
      </c>
      <c r="L101" s="466">
        <v>0</v>
      </c>
      <c r="M101" s="466">
        <v>0</v>
      </c>
      <c r="N101" s="466">
        <v>0</v>
      </c>
      <c r="O101" s="466">
        <v>0</v>
      </c>
      <c r="P101" s="466">
        <v>0</v>
      </c>
      <c r="Q101" s="466">
        <v>0</v>
      </c>
      <c r="R101" s="466">
        <v>0</v>
      </c>
      <c r="S101" s="466">
        <v>0</v>
      </c>
      <c r="T101" s="466">
        <v>0</v>
      </c>
      <c r="U101" s="466">
        <v>0</v>
      </c>
      <c r="V101" s="466">
        <v>0</v>
      </c>
      <c r="W101" s="466">
        <v>0</v>
      </c>
      <c r="X101" s="466">
        <v>0</v>
      </c>
      <c r="Y101" s="466">
        <v>0</v>
      </c>
      <c r="Z101" s="466">
        <v>0</v>
      </c>
      <c r="AA101" s="466">
        <v>0</v>
      </c>
      <c r="AB101" s="466">
        <v>0</v>
      </c>
      <c r="AC101" s="466">
        <v>0</v>
      </c>
      <c r="AD101" s="466">
        <v>0</v>
      </c>
      <c r="AE101" s="466">
        <v>0</v>
      </c>
      <c r="AF101" s="466">
        <v>0</v>
      </c>
      <c r="AG101" s="466">
        <v>0</v>
      </c>
      <c r="AH101" s="466">
        <v>0</v>
      </c>
      <c r="AI101" s="466">
        <v>0</v>
      </c>
      <c r="AJ101" s="160">
        <f t="shared" si="3"/>
        <v>630.90686552851071</v>
      </c>
    </row>
    <row r="102" spans="2:36">
      <c r="B102" s="173" t="s">
        <v>570</v>
      </c>
      <c r="C102" s="173">
        <v>0</v>
      </c>
      <c r="D102" s="173">
        <v>0</v>
      </c>
      <c r="E102" s="173">
        <v>945.90794071999096</v>
      </c>
      <c r="F102" s="173">
        <v>0</v>
      </c>
      <c r="G102" s="173">
        <v>0</v>
      </c>
      <c r="H102" s="173">
        <v>0</v>
      </c>
      <c r="I102" s="173">
        <v>0</v>
      </c>
      <c r="J102" s="173">
        <v>0</v>
      </c>
      <c r="K102" s="173">
        <v>0</v>
      </c>
      <c r="L102" s="173">
        <v>0</v>
      </c>
      <c r="M102" s="173">
        <v>0</v>
      </c>
      <c r="N102" s="173">
        <v>0</v>
      </c>
      <c r="O102" s="173">
        <v>0</v>
      </c>
      <c r="P102" s="173">
        <v>0</v>
      </c>
      <c r="Q102" s="173">
        <v>0</v>
      </c>
      <c r="R102" s="173">
        <v>0</v>
      </c>
      <c r="S102" s="173">
        <v>0</v>
      </c>
      <c r="T102" s="173">
        <v>0</v>
      </c>
      <c r="U102" s="173">
        <v>0</v>
      </c>
      <c r="V102" s="173">
        <v>0</v>
      </c>
      <c r="W102" s="173">
        <v>0</v>
      </c>
      <c r="X102" s="173">
        <v>0</v>
      </c>
      <c r="Y102" s="173">
        <v>0</v>
      </c>
      <c r="Z102" s="173">
        <v>0</v>
      </c>
      <c r="AA102" s="173">
        <v>0</v>
      </c>
      <c r="AB102" s="173">
        <v>0</v>
      </c>
      <c r="AC102" s="173">
        <v>0</v>
      </c>
      <c r="AD102" s="173">
        <v>0</v>
      </c>
      <c r="AE102" s="173">
        <v>0</v>
      </c>
      <c r="AF102" s="173">
        <v>0</v>
      </c>
      <c r="AG102" s="173">
        <v>0</v>
      </c>
      <c r="AH102" s="173">
        <v>0</v>
      </c>
      <c r="AI102" s="173">
        <v>0</v>
      </c>
      <c r="AJ102" s="160">
        <f t="shared" si="3"/>
        <v>945.90794071999096</v>
      </c>
    </row>
    <row r="103" spans="2:36">
      <c r="B103" s="173" t="s">
        <v>571</v>
      </c>
      <c r="C103" s="173">
        <v>0</v>
      </c>
      <c r="D103" s="173">
        <v>1194.7343873894336</v>
      </c>
      <c r="E103" s="173">
        <v>0</v>
      </c>
      <c r="F103" s="173">
        <v>0</v>
      </c>
      <c r="G103" s="173">
        <v>0</v>
      </c>
      <c r="H103" s="173">
        <v>0</v>
      </c>
      <c r="I103" s="173">
        <v>0</v>
      </c>
      <c r="J103" s="173">
        <v>0</v>
      </c>
      <c r="K103" s="173">
        <v>0</v>
      </c>
      <c r="L103" s="173">
        <v>0</v>
      </c>
      <c r="M103" s="173">
        <v>0</v>
      </c>
      <c r="N103" s="173">
        <v>0</v>
      </c>
      <c r="O103" s="173">
        <v>0</v>
      </c>
      <c r="P103" s="173">
        <v>0</v>
      </c>
      <c r="Q103" s="173">
        <v>0</v>
      </c>
      <c r="R103" s="173">
        <v>0</v>
      </c>
      <c r="S103" s="173">
        <v>0</v>
      </c>
      <c r="T103" s="173">
        <v>0</v>
      </c>
      <c r="U103" s="173">
        <v>0</v>
      </c>
      <c r="V103" s="173">
        <v>0</v>
      </c>
      <c r="W103" s="173">
        <v>0</v>
      </c>
      <c r="X103" s="173">
        <v>0</v>
      </c>
      <c r="Y103" s="173">
        <v>0</v>
      </c>
      <c r="Z103" s="173">
        <v>0</v>
      </c>
      <c r="AA103" s="173">
        <v>0</v>
      </c>
      <c r="AB103" s="173">
        <v>0</v>
      </c>
      <c r="AC103" s="173">
        <v>0</v>
      </c>
      <c r="AD103" s="173">
        <v>0</v>
      </c>
      <c r="AE103" s="173">
        <v>0</v>
      </c>
      <c r="AF103" s="173">
        <v>0</v>
      </c>
      <c r="AG103" s="173">
        <v>0</v>
      </c>
      <c r="AH103" s="173">
        <v>0</v>
      </c>
      <c r="AI103" s="173">
        <v>0</v>
      </c>
      <c r="AJ103" s="160">
        <f t="shared" si="3"/>
        <v>1194.7343873894336</v>
      </c>
    </row>
    <row r="104" spans="2:36">
      <c r="B104" s="173" t="s">
        <v>486</v>
      </c>
      <c r="C104" s="173">
        <v>0</v>
      </c>
      <c r="D104" s="173">
        <v>0</v>
      </c>
      <c r="E104" s="173">
        <v>0</v>
      </c>
      <c r="F104" s="173">
        <v>2234.9708386014058</v>
      </c>
      <c r="G104" s="173">
        <v>0</v>
      </c>
      <c r="H104" s="173">
        <v>0</v>
      </c>
      <c r="I104" s="173">
        <v>0</v>
      </c>
      <c r="J104" s="173">
        <v>0</v>
      </c>
      <c r="K104" s="173">
        <v>0</v>
      </c>
      <c r="L104" s="173">
        <v>0</v>
      </c>
      <c r="M104" s="173">
        <v>0</v>
      </c>
      <c r="N104" s="173">
        <v>0</v>
      </c>
      <c r="O104" s="173">
        <v>0</v>
      </c>
      <c r="P104" s="173">
        <v>0</v>
      </c>
      <c r="Q104" s="173">
        <v>0</v>
      </c>
      <c r="R104" s="173">
        <v>0</v>
      </c>
      <c r="S104" s="173">
        <v>0</v>
      </c>
      <c r="T104" s="173">
        <v>0</v>
      </c>
      <c r="U104" s="173">
        <v>0</v>
      </c>
      <c r="V104" s="173">
        <v>0</v>
      </c>
      <c r="W104" s="173">
        <v>0</v>
      </c>
      <c r="X104" s="173">
        <v>0</v>
      </c>
      <c r="Y104" s="173">
        <v>0</v>
      </c>
      <c r="Z104" s="173">
        <v>0</v>
      </c>
      <c r="AA104" s="173">
        <v>0</v>
      </c>
      <c r="AB104" s="173">
        <v>0</v>
      </c>
      <c r="AC104" s="173">
        <v>0</v>
      </c>
      <c r="AD104" s="173">
        <v>0</v>
      </c>
      <c r="AE104" s="173">
        <v>0</v>
      </c>
      <c r="AF104" s="173">
        <v>0</v>
      </c>
      <c r="AG104" s="173">
        <v>0</v>
      </c>
      <c r="AH104" s="173">
        <v>0</v>
      </c>
      <c r="AI104" s="173">
        <v>0</v>
      </c>
      <c r="AJ104" s="160">
        <f t="shared" si="3"/>
        <v>2234.9708386014058</v>
      </c>
    </row>
    <row r="105" spans="2:36">
      <c r="B105" s="173" t="s">
        <v>604</v>
      </c>
      <c r="C105" s="173">
        <v>0</v>
      </c>
      <c r="D105" s="173">
        <v>0</v>
      </c>
      <c r="E105" s="173">
        <v>0</v>
      </c>
      <c r="F105" s="173">
        <v>1055.3550279491742</v>
      </c>
      <c r="G105" s="173">
        <v>0</v>
      </c>
      <c r="H105" s="173">
        <v>0</v>
      </c>
      <c r="I105" s="173">
        <v>0</v>
      </c>
      <c r="J105" s="173">
        <v>0</v>
      </c>
      <c r="K105" s="173">
        <v>0</v>
      </c>
      <c r="L105" s="173">
        <v>0</v>
      </c>
      <c r="M105" s="173">
        <v>0</v>
      </c>
      <c r="N105" s="173">
        <v>0</v>
      </c>
      <c r="O105" s="173">
        <v>0</v>
      </c>
      <c r="P105" s="173">
        <v>0</v>
      </c>
      <c r="Q105" s="173">
        <v>0</v>
      </c>
      <c r="R105" s="173">
        <v>0</v>
      </c>
      <c r="S105" s="173">
        <v>0</v>
      </c>
      <c r="T105" s="173">
        <v>0</v>
      </c>
      <c r="U105" s="173">
        <v>0</v>
      </c>
      <c r="V105" s="173">
        <v>0</v>
      </c>
      <c r="W105" s="173">
        <v>0</v>
      </c>
      <c r="X105" s="173">
        <v>0</v>
      </c>
      <c r="Y105" s="173">
        <v>0</v>
      </c>
      <c r="Z105" s="173">
        <v>0</v>
      </c>
      <c r="AA105" s="173">
        <v>0</v>
      </c>
      <c r="AB105" s="173">
        <v>0</v>
      </c>
      <c r="AC105" s="173">
        <v>0</v>
      </c>
      <c r="AD105" s="173">
        <v>0</v>
      </c>
      <c r="AE105" s="173">
        <v>0</v>
      </c>
      <c r="AF105" s="173">
        <v>0</v>
      </c>
      <c r="AG105" s="173">
        <v>0</v>
      </c>
      <c r="AH105" s="173">
        <v>0</v>
      </c>
      <c r="AI105" s="173">
        <v>0</v>
      </c>
      <c r="AJ105" s="173">
        <f t="shared" si="3"/>
        <v>1055.3550279491742</v>
      </c>
    </row>
    <row r="106" spans="2:36">
      <c r="B106" s="199" t="s">
        <v>751</v>
      </c>
      <c r="C106" s="173">
        <v>0</v>
      </c>
      <c r="D106" s="173">
        <v>0</v>
      </c>
      <c r="E106" s="173">
        <v>22.028931</v>
      </c>
      <c r="F106" s="745">
        <v>0</v>
      </c>
      <c r="G106" s="173">
        <v>0</v>
      </c>
      <c r="H106" s="173">
        <v>0</v>
      </c>
      <c r="I106" s="173">
        <v>0</v>
      </c>
      <c r="J106" s="173">
        <v>0</v>
      </c>
      <c r="K106" s="173">
        <v>0</v>
      </c>
      <c r="L106" s="173">
        <v>0</v>
      </c>
      <c r="M106" s="173">
        <v>0</v>
      </c>
      <c r="N106" s="173">
        <v>0</v>
      </c>
      <c r="O106" s="173">
        <v>0</v>
      </c>
      <c r="P106" s="173">
        <v>0</v>
      </c>
      <c r="Q106" s="173">
        <v>0</v>
      </c>
      <c r="R106" s="173">
        <v>0</v>
      </c>
      <c r="S106" s="173">
        <v>0</v>
      </c>
      <c r="T106" s="173">
        <v>0</v>
      </c>
      <c r="U106" s="173">
        <v>0</v>
      </c>
      <c r="V106" s="173">
        <v>0</v>
      </c>
      <c r="W106" s="173">
        <v>0</v>
      </c>
      <c r="X106" s="173">
        <v>0</v>
      </c>
      <c r="Y106" s="173">
        <v>0</v>
      </c>
      <c r="Z106" s="173">
        <v>0</v>
      </c>
      <c r="AA106" s="173">
        <v>0</v>
      </c>
      <c r="AB106" s="173">
        <v>0</v>
      </c>
      <c r="AC106" s="173">
        <v>0</v>
      </c>
      <c r="AD106" s="173">
        <v>0</v>
      </c>
      <c r="AE106" s="173">
        <v>0</v>
      </c>
      <c r="AF106" s="173">
        <v>0</v>
      </c>
      <c r="AG106" s="173">
        <v>0</v>
      </c>
      <c r="AH106" s="173">
        <v>0</v>
      </c>
      <c r="AI106" s="173">
        <v>0</v>
      </c>
      <c r="AJ106" s="173">
        <f t="shared" si="3"/>
        <v>22.028931</v>
      </c>
    </row>
    <row r="107" spans="2:36">
      <c r="B107" s="199" t="s">
        <v>749</v>
      </c>
      <c r="C107" s="173">
        <v>0</v>
      </c>
      <c r="D107" s="173">
        <v>0</v>
      </c>
      <c r="E107" s="173">
        <v>0</v>
      </c>
      <c r="F107" s="173">
        <v>0</v>
      </c>
      <c r="G107" s="173">
        <v>0</v>
      </c>
      <c r="H107" s="173">
        <v>0</v>
      </c>
      <c r="I107" s="173">
        <v>661.18318399999998</v>
      </c>
      <c r="J107" s="173">
        <v>0</v>
      </c>
      <c r="K107" s="173">
        <v>0</v>
      </c>
      <c r="L107" s="173">
        <v>0</v>
      </c>
      <c r="M107" s="173">
        <v>0</v>
      </c>
      <c r="N107" s="173">
        <v>0</v>
      </c>
      <c r="O107" s="173">
        <v>0</v>
      </c>
      <c r="P107" s="173">
        <v>0</v>
      </c>
      <c r="Q107" s="173">
        <v>0</v>
      </c>
      <c r="R107" s="173">
        <v>0</v>
      </c>
      <c r="S107" s="173">
        <v>0</v>
      </c>
      <c r="T107" s="173">
        <v>0</v>
      </c>
      <c r="U107" s="173">
        <v>0</v>
      </c>
      <c r="V107" s="173">
        <v>0</v>
      </c>
      <c r="W107" s="173">
        <v>0</v>
      </c>
      <c r="X107" s="173">
        <v>0</v>
      </c>
      <c r="Y107" s="173">
        <v>0</v>
      </c>
      <c r="Z107" s="173">
        <v>0</v>
      </c>
      <c r="AA107" s="173">
        <v>0</v>
      </c>
      <c r="AB107" s="173">
        <v>0</v>
      </c>
      <c r="AC107" s="173">
        <v>0</v>
      </c>
      <c r="AD107" s="173">
        <v>0</v>
      </c>
      <c r="AE107" s="173">
        <v>0</v>
      </c>
      <c r="AF107" s="173">
        <v>0</v>
      </c>
      <c r="AG107" s="173">
        <v>0</v>
      </c>
      <c r="AH107" s="173">
        <v>0</v>
      </c>
      <c r="AI107" s="173">
        <v>0</v>
      </c>
      <c r="AJ107" s="173">
        <f t="shared" si="3"/>
        <v>661.18318399999998</v>
      </c>
    </row>
    <row r="108" spans="2:36">
      <c r="B108" s="199" t="s">
        <v>834</v>
      </c>
      <c r="C108" s="173">
        <v>0</v>
      </c>
      <c r="D108" s="173">
        <v>0</v>
      </c>
      <c r="E108" s="173">
        <v>0</v>
      </c>
      <c r="F108" s="173">
        <v>0</v>
      </c>
      <c r="G108" s="173">
        <v>0</v>
      </c>
      <c r="H108" s="173">
        <v>4497.7534109999997</v>
      </c>
      <c r="I108" s="173">
        <v>0</v>
      </c>
      <c r="J108" s="173">
        <v>0</v>
      </c>
      <c r="K108" s="173">
        <v>0</v>
      </c>
      <c r="L108" s="173">
        <v>0</v>
      </c>
      <c r="M108" s="173">
        <v>0</v>
      </c>
      <c r="N108" s="173">
        <v>0</v>
      </c>
      <c r="O108" s="173">
        <v>0</v>
      </c>
      <c r="P108" s="173">
        <v>0</v>
      </c>
      <c r="Q108" s="173">
        <v>0</v>
      </c>
      <c r="R108" s="173">
        <v>0</v>
      </c>
      <c r="S108" s="173">
        <v>0</v>
      </c>
      <c r="T108" s="173">
        <v>0</v>
      </c>
      <c r="U108" s="173">
        <v>0</v>
      </c>
      <c r="V108" s="173">
        <v>0</v>
      </c>
      <c r="W108" s="173">
        <v>0</v>
      </c>
      <c r="X108" s="173">
        <v>0</v>
      </c>
      <c r="Y108" s="173">
        <v>0</v>
      </c>
      <c r="Z108" s="173">
        <v>0</v>
      </c>
      <c r="AA108" s="173">
        <v>0</v>
      </c>
      <c r="AB108" s="173">
        <v>0</v>
      </c>
      <c r="AC108" s="173">
        <v>0</v>
      </c>
      <c r="AD108" s="173">
        <v>0</v>
      </c>
      <c r="AE108" s="173">
        <v>0</v>
      </c>
      <c r="AF108" s="173">
        <v>0</v>
      </c>
      <c r="AG108" s="173">
        <v>0</v>
      </c>
      <c r="AH108" s="173">
        <v>0</v>
      </c>
      <c r="AI108" s="173">
        <v>0</v>
      </c>
      <c r="AJ108" s="352">
        <f t="shared" si="3"/>
        <v>4497.7534109999997</v>
      </c>
    </row>
    <row r="109" spans="2:36">
      <c r="B109" s="199" t="s">
        <v>835</v>
      </c>
      <c r="C109" s="173">
        <v>0</v>
      </c>
      <c r="D109" s="173">
        <v>0</v>
      </c>
      <c r="E109" s="173">
        <v>0</v>
      </c>
      <c r="F109" s="173">
        <v>0</v>
      </c>
      <c r="G109" s="173">
        <v>0</v>
      </c>
      <c r="H109" s="173">
        <v>0</v>
      </c>
      <c r="I109" s="173">
        <v>0</v>
      </c>
      <c r="J109" s="173">
        <v>0</v>
      </c>
      <c r="K109" s="173">
        <v>4510.4625749999996</v>
      </c>
      <c r="L109" s="173">
        <v>0</v>
      </c>
      <c r="M109" s="173">
        <v>0</v>
      </c>
      <c r="N109" s="173">
        <v>0</v>
      </c>
      <c r="O109" s="173">
        <v>0</v>
      </c>
      <c r="P109" s="173">
        <v>0</v>
      </c>
      <c r="Q109" s="173">
        <v>0</v>
      </c>
      <c r="R109" s="173">
        <v>0</v>
      </c>
      <c r="S109" s="173">
        <v>0</v>
      </c>
      <c r="T109" s="173">
        <v>0</v>
      </c>
      <c r="U109" s="173">
        <v>0</v>
      </c>
      <c r="V109" s="173">
        <v>0</v>
      </c>
      <c r="W109" s="173">
        <v>0</v>
      </c>
      <c r="X109" s="173">
        <v>0</v>
      </c>
      <c r="Y109" s="173">
        <v>0</v>
      </c>
      <c r="Z109" s="173">
        <v>0</v>
      </c>
      <c r="AA109" s="173">
        <v>0</v>
      </c>
      <c r="AB109" s="173">
        <v>0</v>
      </c>
      <c r="AC109" s="173">
        <v>0</v>
      </c>
      <c r="AD109" s="173">
        <v>0</v>
      </c>
      <c r="AE109" s="173">
        <v>0</v>
      </c>
      <c r="AF109" s="173">
        <v>0</v>
      </c>
      <c r="AG109" s="173">
        <v>0</v>
      </c>
      <c r="AH109" s="173">
        <v>0</v>
      </c>
      <c r="AI109" s="173">
        <v>0</v>
      </c>
      <c r="AJ109" s="352">
        <f t="shared" si="3"/>
        <v>4510.4625749999996</v>
      </c>
    </row>
    <row r="110" spans="2:36">
      <c r="B110" s="199" t="s">
        <v>836</v>
      </c>
      <c r="C110" s="173">
        <v>0</v>
      </c>
      <c r="D110" s="173">
        <v>0</v>
      </c>
      <c r="E110" s="173">
        <v>0</v>
      </c>
      <c r="F110" s="173">
        <v>0</v>
      </c>
      <c r="G110" s="173">
        <v>0</v>
      </c>
      <c r="H110" s="173">
        <v>0</v>
      </c>
      <c r="I110" s="173">
        <v>0</v>
      </c>
      <c r="J110" s="173">
        <v>0</v>
      </c>
      <c r="K110" s="173">
        <v>0</v>
      </c>
      <c r="L110" s="173">
        <v>0</v>
      </c>
      <c r="M110" s="173">
        <v>4690.4995630000003</v>
      </c>
      <c r="N110" s="173">
        <v>0</v>
      </c>
      <c r="O110" s="173">
        <v>0</v>
      </c>
      <c r="P110" s="173">
        <v>0</v>
      </c>
      <c r="Q110" s="173">
        <v>0</v>
      </c>
      <c r="R110" s="173">
        <v>0</v>
      </c>
      <c r="S110" s="173">
        <v>0</v>
      </c>
      <c r="T110" s="173">
        <v>0</v>
      </c>
      <c r="U110" s="173">
        <v>0</v>
      </c>
      <c r="V110" s="173">
        <v>0</v>
      </c>
      <c r="W110" s="173">
        <v>0</v>
      </c>
      <c r="X110" s="173">
        <v>0</v>
      </c>
      <c r="Y110" s="173">
        <v>0</v>
      </c>
      <c r="Z110" s="173">
        <v>0</v>
      </c>
      <c r="AA110" s="173">
        <v>0</v>
      </c>
      <c r="AB110" s="173">
        <v>0</v>
      </c>
      <c r="AC110" s="173">
        <v>0</v>
      </c>
      <c r="AD110" s="173">
        <v>0</v>
      </c>
      <c r="AE110" s="173">
        <v>0</v>
      </c>
      <c r="AF110" s="173">
        <v>0</v>
      </c>
      <c r="AG110" s="173">
        <v>0</v>
      </c>
      <c r="AH110" s="173">
        <v>0</v>
      </c>
      <c r="AI110" s="173">
        <v>0</v>
      </c>
      <c r="AJ110" s="352">
        <f t="shared" si="3"/>
        <v>4690.4995630000003</v>
      </c>
    </row>
    <row r="111" spans="2:36">
      <c r="B111" s="199" t="s">
        <v>573</v>
      </c>
      <c r="C111" s="173">
        <v>0</v>
      </c>
      <c r="D111" s="173">
        <v>0</v>
      </c>
      <c r="E111" s="173">
        <v>0</v>
      </c>
      <c r="F111" s="173">
        <v>2847.9810950000001</v>
      </c>
      <c r="G111" s="173">
        <v>0</v>
      </c>
      <c r="H111" s="173">
        <v>0</v>
      </c>
      <c r="I111" s="173">
        <v>0</v>
      </c>
      <c r="J111" s="173">
        <v>0</v>
      </c>
      <c r="K111" s="173">
        <v>0</v>
      </c>
      <c r="L111" s="173">
        <v>0</v>
      </c>
      <c r="M111" s="173">
        <v>0</v>
      </c>
      <c r="N111" s="173">
        <v>0</v>
      </c>
      <c r="O111" s="173">
        <v>0</v>
      </c>
      <c r="P111" s="173">
        <v>0</v>
      </c>
      <c r="Q111" s="173">
        <v>0</v>
      </c>
      <c r="R111" s="173">
        <v>0</v>
      </c>
      <c r="S111" s="173">
        <v>0</v>
      </c>
      <c r="T111" s="173">
        <v>0</v>
      </c>
      <c r="U111" s="173">
        <v>0</v>
      </c>
      <c r="V111" s="173">
        <v>0</v>
      </c>
      <c r="W111" s="173">
        <v>0</v>
      </c>
      <c r="X111" s="173">
        <v>0</v>
      </c>
      <c r="Y111" s="173">
        <v>0</v>
      </c>
      <c r="Z111" s="173">
        <v>0</v>
      </c>
      <c r="AA111" s="173">
        <v>0</v>
      </c>
      <c r="AB111" s="173">
        <v>0</v>
      </c>
      <c r="AC111" s="173">
        <v>0</v>
      </c>
      <c r="AD111" s="173">
        <v>0</v>
      </c>
      <c r="AE111" s="173">
        <v>0</v>
      </c>
      <c r="AF111" s="173">
        <v>0</v>
      </c>
      <c r="AG111" s="173">
        <v>0</v>
      </c>
      <c r="AH111" s="173">
        <v>0</v>
      </c>
      <c r="AI111" s="173">
        <v>0</v>
      </c>
      <c r="AJ111" s="352">
        <f t="shared" si="3"/>
        <v>2847.9810950000001</v>
      </c>
    </row>
    <row r="112" spans="2:36">
      <c r="B112" s="199" t="s">
        <v>519</v>
      </c>
      <c r="C112" s="173">
        <v>0</v>
      </c>
      <c r="D112" s="173">
        <v>0</v>
      </c>
      <c r="E112" s="173">
        <v>1240.771749197</v>
      </c>
      <c r="F112" s="173">
        <v>1240.771749197</v>
      </c>
      <c r="G112" s="173">
        <v>1240.771749197</v>
      </c>
      <c r="H112" s="173">
        <v>1240.771749197</v>
      </c>
      <c r="I112" s="173">
        <v>1240.771749197</v>
      </c>
      <c r="J112" s="173">
        <v>1243.750793013</v>
      </c>
      <c r="K112" s="173">
        <v>0</v>
      </c>
      <c r="L112" s="173">
        <v>0</v>
      </c>
      <c r="M112" s="173">
        <v>0</v>
      </c>
      <c r="N112" s="173">
        <v>0</v>
      </c>
      <c r="O112" s="173">
        <v>0</v>
      </c>
      <c r="P112" s="173">
        <v>0</v>
      </c>
      <c r="Q112" s="173">
        <v>0</v>
      </c>
      <c r="R112" s="173">
        <v>0</v>
      </c>
      <c r="S112" s="173">
        <v>0</v>
      </c>
      <c r="T112" s="173">
        <v>0</v>
      </c>
      <c r="U112" s="173">
        <v>0</v>
      </c>
      <c r="V112" s="173">
        <v>0</v>
      </c>
      <c r="W112" s="173">
        <v>0</v>
      </c>
      <c r="X112" s="173">
        <v>0</v>
      </c>
      <c r="Y112" s="173">
        <v>0</v>
      </c>
      <c r="Z112" s="173">
        <v>0</v>
      </c>
      <c r="AA112" s="173">
        <v>0</v>
      </c>
      <c r="AB112" s="173">
        <v>0</v>
      </c>
      <c r="AC112" s="173">
        <v>0</v>
      </c>
      <c r="AD112" s="173">
        <v>0</v>
      </c>
      <c r="AE112" s="173">
        <v>0</v>
      </c>
      <c r="AF112" s="173">
        <v>0</v>
      </c>
      <c r="AG112" s="173">
        <v>0</v>
      </c>
      <c r="AH112" s="173">
        <v>0</v>
      </c>
      <c r="AI112" s="173">
        <v>0</v>
      </c>
      <c r="AJ112" s="352">
        <f t="shared" si="3"/>
        <v>7447.6095389980001</v>
      </c>
    </row>
    <row r="113" spans="2:36">
      <c r="B113" s="198" t="s">
        <v>837</v>
      </c>
      <c r="C113" s="173">
        <v>0</v>
      </c>
      <c r="D113" s="173">
        <v>3374.35968</v>
      </c>
      <c r="E113" s="173">
        <v>0</v>
      </c>
      <c r="F113" s="173">
        <v>0</v>
      </c>
      <c r="G113" s="173">
        <v>0</v>
      </c>
      <c r="H113" s="173">
        <v>0</v>
      </c>
      <c r="I113" s="173">
        <v>0</v>
      </c>
      <c r="J113" s="173">
        <v>0</v>
      </c>
      <c r="K113" s="173">
        <v>0</v>
      </c>
      <c r="L113" s="173">
        <v>0</v>
      </c>
      <c r="M113" s="173">
        <v>0</v>
      </c>
      <c r="N113" s="173">
        <v>0</v>
      </c>
      <c r="O113" s="173">
        <v>0</v>
      </c>
      <c r="P113" s="173">
        <v>0</v>
      </c>
      <c r="Q113" s="173">
        <v>0</v>
      </c>
      <c r="R113" s="173">
        <v>0</v>
      </c>
      <c r="S113" s="173">
        <v>0</v>
      </c>
      <c r="T113" s="173">
        <v>0</v>
      </c>
      <c r="U113" s="173">
        <v>0</v>
      </c>
      <c r="V113" s="173">
        <v>0</v>
      </c>
      <c r="W113" s="173">
        <v>0</v>
      </c>
      <c r="X113" s="173">
        <v>0</v>
      </c>
      <c r="Y113" s="173">
        <v>0</v>
      </c>
      <c r="Z113" s="173">
        <v>0</v>
      </c>
      <c r="AA113" s="173">
        <v>0</v>
      </c>
      <c r="AB113" s="173">
        <v>0</v>
      </c>
      <c r="AC113" s="173">
        <v>0</v>
      </c>
      <c r="AD113" s="173">
        <v>0</v>
      </c>
      <c r="AE113" s="173">
        <v>0</v>
      </c>
      <c r="AF113" s="173">
        <v>0</v>
      </c>
      <c r="AG113" s="173">
        <v>0</v>
      </c>
      <c r="AH113" s="173">
        <v>0</v>
      </c>
      <c r="AI113" s="173">
        <v>0</v>
      </c>
      <c r="AJ113" s="169">
        <f t="shared" si="3"/>
        <v>3374.35968</v>
      </c>
    </row>
    <row r="114" spans="2:36">
      <c r="B114" s="163" t="s">
        <v>838</v>
      </c>
      <c r="C114" s="164">
        <v>0</v>
      </c>
      <c r="D114" s="164">
        <v>0</v>
      </c>
      <c r="E114" s="164">
        <v>1899.9926029999999</v>
      </c>
      <c r="F114" s="164">
        <v>0</v>
      </c>
      <c r="G114" s="164">
        <v>0</v>
      </c>
      <c r="H114" s="164">
        <v>0</v>
      </c>
      <c r="I114" s="164">
        <v>0</v>
      </c>
      <c r="J114" s="164">
        <v>0</v>
      </c>
      <c r="K114" s="164">
        <v>0</v>
      </c>
      <c r="L114" s="164">
        <v>0</v>
      </c>
      <c r="M114" s="164">
        <v>0</v>
      </c>
      <c r="N114" s="164">
        <v>0</v>
      </c>
      <c r="O114" s="164">
        <v>0</v>
      </c>
      <c r="P114" s="164">
        <v>0</v>
      </c>
      <c r="Q114" s="164">
        <v>0</v>
      </c>
      <c r="R114" s="164">
        <v>0</v>
      </c>
      <c r="S114" s="164">
        <v>0</v>
      </c>
      <c r="T114" s="164">
        <v>0</v>
      </c>
      <c r="U114" s="164">
        <v>0</v>
      </c>
      <c r="V114" s="164">
        <v>0</v>
      </c>
      <c r="W114" s="164">
        <v>0</v>
      </c>
      <c r="X114" s="164">
        <v>0</v>
      </c>
      <c r="Y114" s="164">
        <v>0</v>
      </c>
      <c r="Z114" s="164">
        <v>0</v>
      </c>
      <c r="AA114" s="164">
        <v>0</v>
      </c>
      <c r="AB114" s="164">
        <v>0</v>
      </c>
      <c r="AC114" s="164">
        <v>0</v>
      </c>
      <c r="AD114" s="164">
        <v>0</v>
      </c>
      <c r="AE114" s="164">
        <v>0</v>
      </c>
      <c r="AF114" s="164">
        <v>0</v>
      </c>
      <c r="AG114" s="164">
        <v>0</v>
      </c>
      <c r="AH114" s="164">
        <v>0</v>
      </c>
      <c r="AI114" s="164">
        <v>0</v>
      </c>
      <c r="AJ114" s="164">
        <f t="shared" si="3"/>
        <v>1899.9926029999999</v>
      </c>
    </row>
    <row r="115" spans="2:36">
      <c r="B115" s="163" t="s">
        <v>905</v>
      </c>
      <c r="C115" s="164">
        <v>0</v>
      </c>
      <c r="D115" s="164">
        <v>0</v>
      </c>
      <c r="E115" s="164">
        <v>0</v>
      </c>
      <c r="F115" s="164">
        <v>1238.5518366014876</v>
      </c>
      <c r="G115" s="164">
        <v>0</v>
      </c>
      <c r="H115" s="164">
        <v>0</v>
      </c>
      <c r="I115" s="164">
        <v>0</v>
      </c>
      <c r="J115" s="164">
        <v>0</v>
      </c>
      <c r="K115" s="164">
        <v>0</v>
      </c>
      <c r="L115" s="164">
        <v>0</v>
      </c>
      <c r="M115" s="164">
        <v>0</v>
      </c>
      <c r="N115" s="164">
        <v>0</v>
      </c>
      <c r="O115" s="164">
        <v>0</v>
      </c>
      <c r="P115" s="164">
        <v>0</v>
      </c>
      <c r="Q115" s="164">
        <v>0</v>
      </c>
      <c r="R115" s="164">
        <v>0</v>
      </c>
      <c r="S115" s="164">
        <v>0</v>
      </c>
      <c r="T115" s="164">
        <v>0</v>
      </c>
      <c r="U115" s="164">
        <v>0</v>
      </c>
      <c r="V115" s="164">
        <v>0</v>
      </c>
      <c r="W115" s="164">
        <v>0</v>
      </c>
      <c r="X115" s="164">
        <v>0</v>
      </c>
      <c r="Y115" s="164">
        <v>0</v>
      </c>
      <c r="Z115" s="164">
        <v>0</v>
      </c>
      <c r="AA115" s="164">
        <v>0</v>
      </c>
      <c r="AB115" s="164">
        <v>0</v>
      </c>
      <c r="AC115" s="164">
        <v>0</v>
      </c>
      <c r="AD115" s="164">
        <v>0</v>
      </c>
      <c r="AE115" s="164">
        <v>0</v>
      </c>
      <c r="AF115" s="164">
        <v>0</v>
      </c>
      <c r="AG115" s="164">
        <v>0</v>
      </c>
      <c r="AH115" s="164">
        <v>0</v>
      </c>
      <c r="AI115" s="164">
        <v>0</v>
      </c>
      <c r="AJ115" s="169">
        <f t="shared" si="3"/>
        <v>1238.5518366014876</v>
      </c>
    </row>
    <row r="116" spans="2:36">
      <c r="B116" s="163" t="s">
        <v>761</v>
      </c>
      <c r="C116" s="164">
        <v>0</v>
      </c>
      <c r="D116" s="164">
        <v>0</v>
      </c>
      <c r="E116" s="164">
        <v>0</v>
      </c>
      <c r="F116" s="164">
        <v>0</v>
      </c>
      <c r="G116" s="164">
        <v>1032.7236452654111</v>
      </c>
      <c r="H116" s="164">
        <v>0</v>
      </c>
      <c r="I116" s="164">
        <v>0</v>
      </c>
      <c r="J116" s="164">
        <v>0</v>
      </c>
      <c r="K116" s="164">
        <v>0</v>
      </c>
      <c r="L116" s="164">
        <v>0</v>
      </c>
      <c r="M116" s="164">
        <v>0</v>
      </c>
      <c r="N116" s="164">
        <v>0</v>
      </c>
      <c r="O116" s="164">
        <v>0</v>
      </c>
      <c r="P116" s="164">
        <v>0</v>
      </c>
      <c r="Q116" s="164">
        <v>0</v>
      </c>
      <c r="R116" s="164">
        <v>0</v>
      </c>
      <c r="S116" s="164">
        <v>0</v>
      </c>
      <c r="T116" s="164">
        <v>0</v>
      </c>
      <c r="U116" s="164">
        <v>0</v>
      </c>
      <c r="V116" s="164">
        <v>0</v>
      </c>
      <c r="W116" s="164">
        <v>0</v>
      </c>
      <c r="X116" s="164">
        <v>0</v>
      </c>
      <c r="Y116" s="164">
        <v>0</v>
      </c>
      <c r="Z116" s="164">
        <v>0</v>
      </c>
      <c r="AA116" s="164">
        <v>0</v>
      </c>
      <c r="AB116" s="164">
        <v>0</v>
      </c>
      <c r="AC116" s="164">
        <v>0</v>
      </c>
      <c r="AD116" s="164">
        <v>0</v>
      </c>
      <c r="AE116" s="164">
        <v>0</v>
      </c>
      <c r="AF116" s="164">
        <v>0</v>
      </c>
      <c r="AG116" s="164">
        <v>0</v>
      </c>
      <c r="AH116" s="164">
        <v>0</v>
      </c>
      <c r="AI116" s="164">
        <v>0</v>
      </c>
      <c r="AJ116" s="169"/>
    </row>
    <row r="117" spans="2:36">
      <c r="B117" s="163" t="s">
        <v>42</v>
      </c>
      <c r="C117" s="164">
        <v>965.78370199999995</v>
      </c>
      <c r="D117" s="164">
        <v>0</v>
      </c>
      <c r="E117" s="164">
        <v>0</v>
      </c>
      <c r="F117" s="164">
        <v>0</v>
      </c>
      <c r="G117" s="164">
        <v>0</v>
      </c>
      <c r="H117" s="164">
        <v>0</v>
      </c>
      <c r="I117" s="164">
        <v>0</v>
      </c>
      <c r="J117" s="164">
        <v>0</v>
      </c>
      <c r="K117" s="164">
        <v>0</v>
      </c>
      <c r="L117" s="164">
        <v>0</v>
      </c>
      <c r="M117" s="164">
        <v>0</v>
      </c>
      <c r="N117" s="164">
        <v>0</v>
      </c>
      <c r="O117" s="164">
        <v>0</v>
      </c>
      <c r="P117" s="164">
        <v>0</v>
      </c>
      <c r="Q117" s="164">
        <v>0</v>
      </c>
      <c r="R117" s="164">
        <v>0</v>
      </c>
      <c r="S117" s="164">
        <v>0</v>
      </c>
      <c r="T117" s="164">
        <v>0</v>
      </c>
      <c r="U117" s="164">
        <v>0</v>
      </c>
      <c r="V117" s="164">
        <v>0</v>
      </c>
      <c r="W117" s="164">
        <v>0</v>
      </c>
      <c r="X117" s="164">
        <v>0</v>
      </c>
      <c r="Y117" s="164">
        <v>0</v>
      </c>
      <c r="Z117" s="164">
        <v>0</v>
      </c>
      <c r="AA117" s="164">
        <v>0</v>
      </c>
      <c r="AB117" s="164">
        <v>0</v>
      </c>
      <c r="AC117" s="164">
        <v>0</v>
      </c>
      <c r="AD117" s="164">
        <v>0</v>
      </c>
      <c r="AE117" s="164">
        <v>0</v>
      </c>
      <c r="AF117" s="164">
        <v>0</v>
      </c>
      <c r="AG117" s="164">
        <v>0</v>
      </c>
      <c r="AH117" s="164">
        <v>0</v>
      </c>
      <c r="AI117" s="164">
        <v>0</v>
      </c>
      <c r="AJ117" s="169">
        <f t="shared" si="3"/>
        <v>965.78370199999995</v>
      </c>
    </row>
    <row r="118" spans="2:36">
      <c r="B118" s="163" t="s">
        <v>758</v>
      </c>
      <c r="C118" s="164">
        <v>0</v>
      </c>
      <c r="D118" s="164">
        <v>1577.2671634427327</v>
      </c>
      <c r="E118" s="164">
        <v>0</v>
      </c>
      <c r="F118" s="164">
        <v>0</v>
      </c>
      <c r="G118" s="164">
        <v>0</v>
      </c>
      <c r="H118" s="164">
        <v>0</v>
      </c>
      <c r="I118" s="164">
        <v>0</v>
      </c>
      <c r="J118" s="164">
        <v>0</v>
      </c>
      <c r="K118" s="164">
        <v>0</v>
      </c>
      <c r="L118" s="164">
        <v>0</v>
      </c>
      <c r="M118" s="164">
        <v>0</v>
      </c>
      <c r="N118" s="164">
        <v>0</v>
      </c>
      <c r="O118" s="164">
        <v>0</v>
      </c>
      <c r="P118" s="164">
        <v>0</v>
      </c>
      <c r="Q118" s="164">
        <v>0</v>
      </c>
      <c r="R118" s="164">
        <v>0</v>
      </c>
      <c r="S118" s="164">
        <v>0</v>
      </c>
      <c r="T118" s="164">
        <v>0</v>
      </c>
      <c r="U118" s="164">
        <v>0</v>
      </c>
      <c r="V118" s="164">
        <v>0</v>
      </c>
      <c r="W118" s="164">
        <v>0</v>
      </c>
      <c r="X118" s="164">
        <v>0</v>
      </c>
      <c r="Y118" s="164">
        <v>0</v>
      </c>
      <c r="Z118" s="164">
        <v>0</v>
      </c>
      <c r="AA118" s="164">
        <v>0</v>
      </c>
      <c r="AB118" s="164">
        <v>0</v>
      </c>
      <c r="AC118" s="164">
        <v>0</v>
      </c>
      <c r="AD118" s="164">
        <v>0</v>
      </c>
      <c r="AE118" s="164">
        <v>0</v>
      </c>
      <c r="AF118" s="164">
        <v>0</v>
      </c>
      <c r="AG118" s="164">
        <v>0</v>
      </c>
      <c r="AH118" s="164">
        <v>0</v>
      </c>
      <c r="AI118" s="164">
        <v>0</v>
      </c>
      <c r="AJ118" s="169">
        <f t="shared" si="3"/>
        <v>1577.2671634427327</v>
      </c>
    </row>
    <row r="119" spans="2:36">
      <c r="B119" s="163" t="s">
        <v>899</v>
      </c>
      <c r="C119" s="164">
        <v>0</v>
      </c>
      <c r="D119" s="164">
        <v>0</v>
      </c>
      <c r="E119" s="164">
        <v>0</v>
      </c>
      <c r="F119" s="164">
        <v>0</v>
      </c>
      <c r="G119" s="164">
        <v>0</v>
      </c>
      <c r="H119" s="164">
        <v>0</v>
      </c>
      <c r="I119" s="164">
        <v>0</v>
      </c>
      <c r="J119" s="164">
        <v>0</v>
      </c>
      <c r="K119" s="164">
        <v>0</v>
      </c>
      <c r="L119" s="164">
        <v>3382.9233769920888</v>
      </c>
      <c r="M119" s="164">
        <v>0</v>
      </c>
      <c r="N119" s="164">
        <v>0</v>
      </c>
      <c r="O119" s="164">
        <v>0</v>
      </c>
      <c r="P119" s="164">
        <v>0</v>
      </c>
      <c r="Q119" s="164">
        <v>0</v>
      </c>
      <c r="R119" s="164">
        <v>0</v>
      </c>
      <c r="S119" s="164">
        <v>0</v>
      </c>
      <c r="T119" s="164">
        <v>0</v>
      </c>
      <c r="U119" s="164">
        <v>0</v>
      </c>
      <c r="V119" s="164">
        <v>0</v>
      </c>
      <c r="W119" s="164">
        <v>0</v>
      </c>
      <c r="X119" s="164">
        <v>0</v>
      </c>
      <c r="Y119" s="164">
        <v>0</v>
      </c>
      <c r="Z119" s="164">
        <v>0</v>
      </c>
      <c r="AA119" s="164">
        <v>0</v>
      </c>
      <c r="AB119" s="164">
        <v>0</v>
      </c>
      <c r="AC119" s="164">
        <v>0</v>
      </c>
      <c r="AD119" s="164">
        <v>0</v>
      </c>
      <c r="AE119" s="164">
        <v>0</v>
      </c>
      <c r="AF119" s="164">
        <v>0</v>
      </c>
      <c r="AG119" s="164">
        <v>0</v>
      </c>
      <c r="AH119" s="164">
        <v>0</v>
      </c>
      <c r="AI119" s="164">
        <v>0</v>
      </c>
      <c r="AJ119" s="169">
        <f t="shared" si="3"/>
        <v>3382.9233769920888</v>
      </c>
    </row>
    <row r="120" spans="2:36">
      <c r="B120" s="163" t="s">
        <v>900</v>
      </c>
      <c r="C120" s="164">
        <v>0</v>
      </c>
      <c r="D120" s="164">
        <v>0</v>
      </c>
      <c r="E120" s="164">
        <v>0</v>
      </c>
      <c r="F120" s="164">
        <v>0</v>
      </c>
      <c r="G120" s="164">
        <v>0</v>
      </c>
      <c r="H120" s="164">
        <v>0</v>
      </c>
      <c r="I120" s="164">
        <v>1436.3887036125727</v>
      </c>
      <c r="J120" s="164">
        <v>0</v>
      </c>
      <c r="K120" s="164">
        <v>0</v>
      </c>
      <c r="L120" s="164">
        <v>0</v>
      </c>
      <c r="M120" s="164">
        <v>0</v>
      </c>
      <c r="N120" s="164">
        <v>0</v>
      </c>
      <c r="O120" s="164">
        <v>0</v>
      </c>
      <c r="P120" s="164">
        <v>0</v>
      </c>
      <c r="Q120" s="164">
        <v>0</v>
      </c>
      <c r="R120" s="164">
        <v>0</v>
      </c>
      <c r="S120" s="164">
        <v>0</v>
      </c>
      <c r="T120" s="164">
        <v>0</v>
      </c>
      <c r="U120" s="164">
        <v>0</v>
      </c>
      <c r="V120" s="164">
        <v>0</v>
      </c>
      <c r="W120" s="164">
        <v>0</v>
      </c>
      <c r="X120" s="164">
        <v>0</v>
      </c>
      <c r="Y120" s="164">
        <v>0</v>
      </c>
      <c r="Z120" s="164">
        <v>0</v>
      </c>
      <c r="AA120" s="164">
        <v>0</v>
      </c>
      <c r="AB120" s="164">
        <v>0</v>
      </c>
      <c r="AC120" s="164">
        <v>0</v>
      </c>
      <c r="AD120" s="164">
        <v>0</v>
      </c>
      <c r="AE120" s="164">
        <v>0</v>
      </c>
      <c r="AF120" s="164">
        <v>0</v>
      </c>
      <c r="AG120" s="164">
        <v>0</v>
      </c>
      <c r="AH120" s="164">
        <v>0</v>
      </c>
      <c r="AI120" s="164">
        <v>0</v>
      </c>
      <c r="AJ120" s="169"/>
    </row>
    <row r="121" spans="2:36">
      <c r="B121" s="163" t="s">
        <v>901</v>
      </c>
      <c r="C121" s="164">
        <v>0</v>
      </c>
      <c r="D121" s="164">
        <v>0</v>
      </c>
      <c r="E121" s="164">
        <v>0</v>
      </c>
      <c r="F121" s="164">
        <v>0</v>
      </c>
      <c r="G121" s="164">
        <v>3154.5343272640093</v>
      </c>
      <c r="H121" s="164">
        <v>0</v>
      </c>
      <c r="I121" s="164">
        <v>0</v>
      </c>
      <c r="J121" s="164">
        <v>0</v>
      </c>
      <c r="K121" s="164">
        <v>0</v>
      </c>
      <c r="L121" s="164">
        <v>0</v>
      </c>
      <c r="M121" s="164">
        <v>0</v>
      </c>
      <c r="N121" s="164">
        <v>0</v>
      </c>
      <c r="O121" s="164">
        <v>0</v>
      </c>
      <c r="P121" s="164">
        <v>0</v>
      </c>
      <c r="Q121" s="164">
        <v>0</v>
      </c>
      <c r="R121" s="164">
        <v>0</v>
      </c>
      <c r="S121" s="164">
        <v>0</v>
      </c>
      <c r="T121" s="164">
        <v>0</v>
      </c>
      <c r="U121" s="164">
        <v>0</v>
      </c>
      <c r="V121" s="164">
        <v>0</v>
      </c>
      <c r="W121" s="164">
        <v>0</v>
      </c>
      <c r="X121" s="164">
        <v>0</v>
      </c>
      <c r="Y121" s="164">
        <v>0</v>
      </c>
      <c r="Z121" s="164">
        <v>0</v>
      </c>
      <c r="AA121" s="164">
        <v>0</v>
      </c>
      <c r="AB121" s="164">
        <v>0</v>
      </c>
      <c r="AC121" s="164">
        <v>0</v>
      </c>
      <c r="AD121" s="164">
        <v>0</v>
      </c>
      <c r="AE121" s="164">
        <v>0</v>
      </c>
      <c r="AF121" s="164">
        <v>0</v>
      </c>
      <c r="AG121" s="164">
        <v>0</v>
      </c>
      <c r="AH121" s="164">
        <v>0</v>
      </c>
      <c r="AI121" s="164">
        <v>0</v>
      </c>
      <c r="AJ121" s="169"/>
    </row>
    <row r="122" spans="2:36">
      <c r="B122" s="163" t="s">
        <v>759</v>
      </c>
      <c r="C122" s="164">
        <v>0</v>
      </c>
      <c r="D122" s="164">
        <v>959.65640812103322</v>
      </c>
      <c r="E122" s="164">
        <v>0</v>
      </c>
      <c r="F122" s="164">
        <v>0</v>
      </c>
      <c r="G122" s="164">
        <v>0</v>
      </c>
      <c r="H122" s="164">
        <v>0</v>
      </c>
      <c r="I122" s="164">
        <v>0</v>
      </c>
      <c r="J122" s="164">
        <v>0</v>
      </c>
      <c r="K122" s="164">
        <v>0</v>
      </c>
      <c r="L122" s="164">
        <v>0</v>
      </c>
      <c r="M122" s="164">
        <v>0</v>
      </c>
      <c r="N122" s="164">
        <v>0</v>
      </c>
      <c r="O122" s="164">
        <v>0</v>
      </c>
      <c r="P122" s="164">
        <v>0</v>
      </c>
      <c r="Q122" s="164">
        <v>0</v>
      </c>
      <c r="R122" s="164">
        <v>0</v>
      </c>
      <c r="S122" s="164">
        <v>0</v>
      </c>
      <c r="T122" s="164">
        <v>0</v>
      </c>
      <c r="U122" s="164">
        <v>0</v>
      </c>
      <c r="V122" s="164">
        <v>0</v>
      </c>
      <c r="W122" s="164">
        <v>0</v>
      </c>
      <c r="X122" s="164">
        <v>0</v>
      </c>
      <c r="Y122" s="164">
        <v>0</v>
      </c>
      <c r="Z122" s="164">
        <v>0</v>
      </c>
      <c r="AA122" s="164">
        <v>0</v>
      </c>
      <c r="AB122" s="164">
        <v>0</v>
      </c>
      <c r="AC122" s="164">
        <v>0</v>
      </c>
      <c r="AD122" s="164">
        <v>0</v>
      </c>
      <c r="AE122" s="164">
        <v>0</v>
      </c>
      <c r="AF122" s="164">
        <v>0</v>
      </c>
      <c r="AG122" s="164">
        <v>0</v>
      </c>
      <c r="AH122" s="164">
        <v>0</v>
      </c>
      <c r="AI122" s="164">
        <v>0</v>
      </c>
      <c r="AJ122" s="169"/>
    </row>
    <row r="123" spans="2:36">
      <c r="B123" s="163" t="s">
        <v>41</v>
      </c>
      <c r="C123" s="164">
        <v>0</v>
      </c>
      <c r="D123" s="164">
        <v>0</v>
      </c>
      <c r="E123" s="164">
        <v>0</v>
      </c>
      <c r="F123" s="164">
        <v>0</v>
      </c>
      <c r="G123" s="164">
        <v>0</v>
      </c>
      <c r="H123" s="164">
        <v>0</v>
      </c>
      <c r="I123" s="164">
        <v>0</v>
      </c>
      <c r="J123" s="164">
        <v>0</v>
      </c>
      <c r="K123" s="164">
        <v>0</v>
      </c>
      <c r="L123" s="164">
        <v>0</v>
      </c>
      <c r="M123" s="164">
        <v>0</v>
      </c>
      <c r="N123" s="164">
        <v>0</v>
      </c>
      <c r="O123" s="164">
        <v>0</v>
      </c>
      <c r="P123" s="164">
        <v>0</v>
      </c>
      <c r="Q123" s="164">
        <v>0</v>
      </c>
      <c r="R123" s="164">
        <v>0</v>
      </c>
      <c r="S123" s="164">
        <v>0</v>
      </c>
      <c r="T123" s="164">
        <v>0</v>
      </c>
      <c r="U123" s="164">
        <v>0</v>
      </c>
      <c r="V123" s="164">
        <v>963.61524676599822</v>
      </c>
      <c r="W123" s="164">
        <v>963.61524676599822</v>
      </c>
      <c r="X123" s="164">
        <v>963.61524676599822</v>
      </c>
      <c r="Y123" s="164">
        <v>963.61524676599822</v>
      </c>
      <c r="Z123" s="164">
        <v>963.61524676599822</v>
      </c>
      <c r="AA123" s="164">
        <v>963.61524676599822</v>
      </c>
      <c r="AB123" s="164">
        <v>963.61524676599822</v>
      </c>
      <c r="AC123" s="164">
        <v>963.61524676599822</v>
      </c>
      <c r="AD123" s="164">
        <v>963.61524676599822</v>
      </c>
      <c r="AE123" s="164">
        <v>963.61524676599822</v>
      </c>
      <c r="AF123" s="164">
        <v>0</v>
      </c>
      <c r="AG123" s="164">
        <v>0</v>
      </c>
      <c r="AH123" s="164">
        <v>0</v>
      </c>
      <c r="AI123" s="164">
        <v>0</v>
      </c>
      <c r="AJ123" s="169">
        <f t="shared" si="3"/>
        <v>9636.152467659982</v>
      </c>
    </row>
    <row r="124" spans="2:36">
      <c r="B124" s="163" t="s">
        <v>117</v>
      </c>
      <c r="C124" s="164">
        <v>0</v>
      </c>
      <c r="D124" s="164">
        <v>0</v>
      </c>
      <c r="E124" s="164">
        <v>0</v>
      </c>
      <c r="F124" s="164">
        <v>0</v>
      </c>
      <c r="G124" s="164">
        <v>9625.3864849999991</v>
      </c>
      <c r="H124" s="164">
        <v>7757.6480259999998</v>
      </c>
      <c r="I124" s="164">
        <v>9424.9517798400011</v>
      </c>
      <c r="J124" s="164">
        <v>10939.764891999999</v>
      </c>
      <c r="K124" s="164">
        <v>10562.539717</v>
      </c>
      <c r="L124" s="164">
        <v>376.29992600000003</v>
      </c>
      <c r="M124" s="164">
        <v>0</v>
      </c>
      <c r="N124" s="164">
        <v>0</v>
      </c>
      <c r="O124" s="164">
        <v>0</v>
      </c>
      <c r="P124" s="164">
        <v>0</v>
      </c>
      <c r="Q124" s="164">
        <v>0</v>
      </c>
      <c r="R124" s="164">
        <v>0</v>
      </c>
      <c r="S124" s="164">
        <v>0</v>
      </c>
      <c r="T124" s="164">
        <v>0</v>
      </c>
      <c r="U124" s="164">
        <v>0</v>
      </c>
      <c r="V124" s="164">
        <v>0</v>
      </c>
      <c r="W124" s="164">
        <v>0</v>
      </c>
      <c r="X124" s="164">
        <v>0</v>
      </c>
      <c r="Y124" s="164">
        <v>0</v>
      </c>
      <c r="Z124" s="164">
        <v>0</v>
      </c>
      <c r="AA124" s="164">
        <v>0</v>
      </c>
      <c r="AB124" s="164">
        <v>0</v>
      </c>
      <c r="AC124" s="164">
        <v>0</v>
      </c>
      <c r="AD124" s="164">
        <v>0</v>
      </c>
      <c r="AE124" s="164">
        <v>0</v>
      </c>
      <c r="AF124" s="164">
        <v>0</v>
      </c>
      <c r="AG124" s="164">
        <v>0</v>
      </c>
      <c r="AH124" s="164">
        <v>0</v>
      </c>
      <c r="AI124" s="164">
        <v>0</v>
      </c>
      <c r="AJ124" s="169">
        <f t="shared" si="3"/>
        <v>48686.590825840001</v>
      </c>
    </row>
    <row r="125" spans="2:36">
      <c r="B125" s="198" t="s">
        <v>303</v>
      </c>
      <c r="C125" s="164">
        <v>22855.747573611778</v>
      </c>
      <c r="D125" s="164">
        <v>844.53280488034295</v>
      </c>
      <c r="E125" s="164">
        <v>0</v>
      </c>
      <c r="F125" s="164">
        <v>0</v>
      </c>
      <c r="G125" s="164">
        <v>0</v>
      </c>
      <c r="H125" s="164">
        <v>0</v>
      </c>
      <c r="I125" s="164">
        <v>0</v>
      </c>
      <c r="J125" s="164">
        <v>0</v>
      </c>
      <c r="K125" s="164">
        <v>0</v>
      </c>
      <c r="L125" s="164">
        <v>0</v>
      </c>
      <c r="M125" s="164">
        <v>0</v>
      </c>
      <c r="N125" s="164">
        <v>0</v>
      </c>
      <c r="O125" s="164">
        <v>0</v>
      </c>
      <c r="P125" s="164">
        <v>0</v>
      </c>
      <c r="Q125" s="164">
        <v>0</v>
      </c>
      <c r="R125" s="164">
        <v>0</v>
      </c>
      <c r="S125" s="164">
        <v>0</v>
      </c>
      <c r="T125" s="164">
        <v>0</v>
      </c>
      <c r="U125" s="164">
        <v>0</v>
      </c>
      <c r="V125" s="164">
        <v>0</v>
      </c>
      <c r="W125" s="164">
        <v>0</v>
      </c>
      <c r="X125" s="164">
        <v>0</v>
      </c>
      <c r="Y125" s="164">
        <v>0</v>
      </c>
      <c r="Z125" s="164">
        <v>0</v>
      </c>
      <c r="AA125" s="164">
        <v>0</v>
      </c>
      <c r="AB125" s="164">
        <v>0</v>
      </c>
      <c r="AC125" s="164">
        <v>0</v>
      </c>
      <c r="AD125" s="164">
        <v>0</v>
      </c>
      <c r="AE125" s="164">
        <v>0</v>
      </c>
      <c r="AF125" s="164">
        <v>0</v>
      </c>
      <c r="AG125" s="164">
        <v>0</v>
      </c>
      <c r="AH125" s="164">
        <v>0</v>
      </c>
      <c r="AI125" s="164">
        <v>0</v>
      </c>
      <c r="AJ125" s="160">
        <f t="shared" si="3"/>
        <v>23700.28037849212</v>
      </c>
    </row>
    <row r="126" spans="2:36">
      <c r="B126" s="387" t="s">
        <v>107</v>
      </c>
      <c r="C126" s="500">
        <v>13311.246239611775</v>
      </c>
      <c r="D126" s="500">
        <v>844.53280488034295</v>
      </c>
      <c r="E126" s="500">
        <v>0</v>
      </c>
      <c r="F126" s="160">
        <v>0</v>
      </c>
      <c r="G126" s="160">
        <v>0</v>
      </c>
      <c r="H126" s="160">
        <v>0</v>
      </c>
      <c r="I126" s="160">
        <v>0</v>
      </c>
      <c r="J126" s="160">
        <v>0</v>
      </c>
      <c r="K126" s="160">
        <v>0</v>
      </c>
      <c r="L126" s="160">
        <v>0</v>
      </c>
      <c r="M126" s="160">
        <v>0</v>
      </c>
      <c r="N126" s="160">
        <v>0</v>
      </c>
      <c r="O126" s="160">
        <v>0</v>
      </c>
      <c r="P126" s="160">
        <v>0</v>
      </c>
      <c r="Q126" s="160">
        <v>0</v>
      </c>
      <c r="R126" s="160">
        <v>0</v>
      </c>
      <c r="S126" s="160">
        <v>0</v>
      </c>
      <c r="T126" s="160">
        <v>0</v>
      </c>
      <c r="U126" s="160">
        <v>0</v>
      </c>
      <c r="V126" s="160">
        <v>0</v>
      </c>
      <c r="W126" s="160">
        <v>0</v>
      </c>
      <c r="X126" s="160">
        <v>0</v>
      </c>
      <c r="Y126" s="160">
        <v>0</v>
      </c>
      <c r="Z126" s="160">
        <v>0</v>
      </c>
      <c r="AA126" s="160">
        <v>0</v>
      </c>
      <c r="AB126" s="160">
        <v>0</v>
      </c>
      <c r="AC126" s="160">
        <v>0</v>
      </c>
      <c r="AD126" s="160">
        <v>0</v>
      </c>
      <c r="AE126" s="160">
        <v>0</v>
      </c>
      <c r="AF126" s="160">
        <v>0</v>
      </c>
      <c r="AG126" s="160">
        <v>0</v>
      </c>
      <c r="AH126" s="160">
        <v>0</v>
      </c>
      <c r="AI126" s="160">
        <v>0</v>
      </c>
      <c r="AJ126" s="160">
        <f t="shared" si="3"/>
        <v>14155.779044492117</v>
      </c>
    </row>
    <row r="127" spans="2:36">
      <c r="B127" s="161" t="s">
        <v>105</v>
      </c>
      <c r="C127" s="501">
        <v>9544.5013340000005</v>
      </c>
      <c r="D127" s="501">
        <v>0</v>
      </c>
      <c r="E127" s="501">
        <v>0</v>
      </c>
      <c r="F127" s="160">
        <v>0</v>
      </c>
      <c r="G127" s="160">
        <v>0</v>
      </c>
      <c r="H127" s="160">
        <v>0</v>
      </c>
      <c r="I127" s="160">
        <v>0</v>
      </c>
      <c r="J127" s="160">
        <v>0</v>
      </c>
      <c r="K127" s="160">
        <v>0</v>
      </c>
      <c r="L127" s="160">
        <v>0</v>
      </c>
      <c r="M127" s="160">
        <v>0</v>
      </c>
      <c r="N127" s="160">
        <v>0</v>
      </c>
      <c r="O127" s="160">
        <v>0</v>
      </c>
      <c r="P127" s="160">
        <v>0</v>
      </c>
      <c r="Q127" s="160">
        <v>0</v>
      </c>
      <c r="R127" s="160">
        <v>0</v>
      </c>
      <c r="S127" s="160">
        <v>0</v>
      </c>
      <c r="T127" s="160">
        <v>0</v>
      </c>
      <c r="U127" s="160">
        <v>0</v>
      </c>
      <c r="V127" s="160">
        <v>0</v>
      </c>
      <c r="W127" s="160">
        <v>0</v>
      </c>
      <c r="X127" s="160">
        <v>0</v>
      </c>
      <c r="Y127" s="160">
        <v>0</v>
      </c>
      <c r="Z127" s="160">
        <v>0</v>
      </c>
      <c r="AA127" s="160">
        <v>0</v>
      </c>
      <c r="AB127" s="160">
        <v>0</v>
      </c>
      <c r="AC127" s="160">
        <v>0</v>
      </c>
      <c r="AD127" s="160">
        <v>0</v>
      </c>
      <c r="AE127" s="160">
        <v>0</v>
      </c>
      <c r="AF127" s="160">
        <v>0</v>
      </c>
      <c r="AG127" s="160">
        <v>0</v>
      </c>
      <c r="AH127" s="160">
        <v>0</v>
      </c>
      <c r="AI127" s="160">
        <v>0</v>
      </c>
      <c r="AJ127" s="165">
        <f t="shared" ref="AJ127:AJ138" si="4">SUM(C127:AI127)</f>
        <v>9544.5013340000005</v>
      </c>
    </row>
    <row r="128" spans="2:36">
      <c r="B128" s="198" t="s">
        <v>466</v>
      </c>
      <c r="C128" s="164">
        <v>85.898636154817964</v>
      </c>
      <c r="D128" s="164">
        <v>69.693158866347687</v>
      </c>
      <c r="E128" s="164">
        <v>98.036660228456682</v>
      </c>
      <c r="F128" s="164">
        <v>149.05496268025291</v>
      </c>
      <c r="G128" s="164">
        <v>149.05496268025291</v>
      </c>
      <c r="H128" s="164">
        <v>166.06106349751829</v>
      </c>
      <c r="I128" s="164">
        <v>69.693158866347687</v>
      </c>
      <c r="J128" s="164">
        <v>20.619690113193077</v>
      </c>
      <c r="K128" s="164">
        <v>0.55612149058056048</v>
      </c>
      <c r="L128" s="164">
        <v>0.55612149058056048</v>
      </c>
      <c r="M128" s="164">
        <v>1.0921215005805605</v>
      </c>
      <c r="N128" s="164">
        <v>0.55612149058056048</v>
      </c>
      <c r="O128" s="164">
        <v>0.55612149058056048</v>
      </c>
      <c r="P128" s="164">
        <v>0.55612149058056048</v>
      </c>
      <c r="Q128" s="164">
        <v>0.55612149058056048</v>
      </c>
      <c r="R128" s="164">
        <v>0.55612149058056048</v>
      </c>
      <c r="S128" s="164">
        <v>0.55612149058056048</v>
      </c>
      <c r="T128" s="164">
        <v>0.55612149058056048</v>
      </c>
      <c r="U128" s="164">
        <v>0.55612149058056048</v>
      </c>
      <c r="V128" s="164">
        <v>0.55612149058056048</v>
      </c>
      <c r="W128" s="164">
        <v>0.55612149058056048</v>
      </c>
      <c r="X128" s="164">
        <v>0.55612149058056048</v>
      </c>
      <c r="Y128" s="164">
        <v>0.55612149058056048</v>
      </c>
      <c r="Z128" s="164">
        <v>0.55612149058056048</v>
      </c>
      <c r="AA128" s="164">
        <v>0.55612149058056048</v>
      </c>
      <c r="AB128" s="164">
        <v>0.55612149058056048</v>
      </c>
      <c r="AC128" s="164">
        <v>0.55612149058056048</v>
      </c>
      <c r="AD128" s="164">
        <v>0.55612149058056048</v>
      </c>
      <c r="AE128" s="164">
        <v>0.55612149058056048</v>
      </c>
      <c r="AF128" s="164">
        <v>0.55612149058056048</v>
      </c>
      <c r="AG128" s="164">
        <v>0.55612149058056048</v>
      </c>
      <c r="AH128" s="164">
        <v>0.55612149058056048</v>
      </c>
      <c r="AI128" s="164">
        <v>33.923410929199648</v>
      </c>
      <c r="AJ128" s="160">
        <f t="shared" si="4"/>
        <v>855.91861980032138</v>
      </c>
    </row>
    <row r="129" spans="2:36">
      <c r="B129" s="780" t="s">
        <v>118</v>
      </c>
      <c r="C129" s="156">
        <v>71.063631544817966</v>
      </c>
      <c r="D129" s="156">
        <v>69.693158866347687</v>
      </c>
      <c r="E129" s="156">
        <v>98.036660228456682</v>
      </c>
      <c r="F129" s="156">
        <v>149.05496268025291</v>
      </c>
      <c r="G129" s="156">
        <v>149.05496268025291</v>
      </c>
      <c r="H129" s="156">
        <v>166.06106349751829</v>
      </c>
      <c r="I129" s="156">
        <v>69.693158866347687</v>
      </c>
      <c r="J129" s="156">
        <v>20.619690113193077</v>
      </c>
      <c r="K129" s="156">
        <v>0.55612149058056048</v>
      </c>
      <c r="L129" s="156">
        <v>0.55612149058056048</v>
      </c>
      <c r="M129" s="156">
        <v>0.55612149058056048</v>
      </c>
      <c r="N129" s="156">
        <v>0.55612149058056048</v>
      </c>
      <c r="O129" s="156">
        <v>0.55612149058056048</v>
      </c>
      <c r="P129" s="156">
        <v>0.55612149058056048</v>
      </c>
      <c r="Q129" s="156">
        <v>0.55612149058056048</v>
      </c>
      <c r="R129" s="156">
        <v>0.55612149058056048</v>
      </c>
      <c r="S129" s="156">
        <v>0.55612149058056048</v>
      </c>
      <c r="T129" s="156">
        <v>0.55612149058056048</v>
      </c>
      <c r="U129" s="156">
        <v>0.55612149058056048</v>
      </c>
      <c r="V129" s="156">
        <v>0.55612149058056048</v>
      </c>
      <c r="W129" s="156">
        <v>0.55612149058056048</v>
      </c>
      <c r="X129" s="156">
        <v>0.55612149058056048</v>
      </c>
      <c r="Y129" s="156">
        <v>0.55612149058056048</v>
      </c>
      <c r="Z129" s="156">
        <v>0.55612149058056048</v>
      </c>
      <c r="AA129" s="156">
        <v>0.55612149058056048</v>
      </c>
      <c r="AB129" s="156">
        <v>0.55612149058056048</v>
      </c>
      <c r="AC129" s="156">
        <v>0.55612149058056048</v>
      </c>
      <c r="AD129" s="156">
        <v>0.55612149058056048</v>
      </c>
      <c r="AE129" s="156">
        <v>0.55612149058056048</v>
      </c>
      <c r="AF129" s="156">
        <v>0.55612149058056048</v>
      </c>
      <c r="AG129" s="156">
        <v>0.55612149058056048</v>
      </c>
      <c r="AH129" s="156">
        <v>0.55612149058056048</v>
      </c>
      <c r="AI129" s="156">
        <v>33.923410929199648</v>
      </c>
      <c r="AJ129" s="160">
        <f t="shared" si="4"/>
        <v>840.54761518032149</v>
      </c>
    </row>
    <row r="130" spans="2:36">
      <c r="B130" s="308" t="s">
        <v>120</v>
      </c>
      <c r="C130" s="162">
        <v>70.49713406579562</v>
      </c>
      <c r="D130" s="162">
        <v>69.137037375767122</v>
      </c>
      <c r="E130" s="162">
        <v>69.137037375767122</v>
      </c>
      <c r="F130" s="162">
        <v>69.137037375767122</v>
      </c>
      <c r="G130" s="162">
        <v>69.137037375767122</v>
      </c>
      <c r="H130" s="162">
        <v>69.137037375767122</v>
      </c>
      <c r="I130" s="162">
        <v>69.137037375767122</v>
      </c>
      <c r="J130" s="162">
        <v>20.063568622612515</v>
      </c>
      <c r="K130" s="162">
        <v>0</v>
      </c>
      <c r="L130" s="162">
        <v>0</v>
      </c>
      <c r="M130" s="162">
        <v>0</v>
      </c>
      <c r="N130" s="162">
        <v>0</v>
      </c>
      <c r="O130" s="162">
        <v>0</v>
      </c>
      <c r="P130" s="162">
        <v>0</v>
      </c>
      <c r="Q130" s="162">
        <v>0</v>
      </c>
      <c r="R130" s="162">
        <v>0</v>
      </c>
      <c r="S130" s="162">
        <v>0</v>
      </c>
      <c r="T130" s="162">
        <v>0</v>
      </c>
      <c r="U130" s="162">
        <v>0</v>
      </c>
      <c r="V130" s="162">
        <v>0</v>
      </c>
      <c r="W130" s="162">
        <v>0</v>
      </c>
      <c r="X130" s="162">
        <v>0</v>
      </c>
      <c r="Y130" s="162">
        <v>0</v>
      </c>
      <c r="Z130" s="162">
        <v>0</v>
      </c>
      <c r="AA130" s="162">
        <v>0</v>
      </c>
      <c r="AB130" s="162">
        <v>0</v>
      </c>
      <c r="AC130" s="162">
        <v>0</v>
      </c>
      <c r="AD130" s="162">
        <v>0</v>
      </c>
      <c r="AE130" s="162">
        <v>0</v>
      </c>
      <c r="AF130" s="162">
        <v>0</v>
      </c>
      <c r="AG130" s="162">
        <v>0</v>
      </c>
      <c r="AH130" s="162">
        <v>0</v>
      </c>
      <c r="AI130" s="162">
        <v>0</v>
      </c>
      <c r="AJ130" s="162">
        <f t="shared" si="4"/>
        <v>505.38292694301094</v>
      </c>
    </row>
    <row r="131" spans="2:36">
      <c r="B131" s="780" t="s">
        <v>207</v>
      </c>
      <c r="C131" s="156">
        <v>69.137037375767122</v>
      </c>
      <c r="D131" s="156">
        <v>69.137037375767122</v>
      </c>
      <c r="E131" s="156">
        <v>69.137037375767122</v>
      </c>
      <c r="F131" s="156">
        <v>69.137037375767122</v>
      </c>
      <c r="G131" s="156">
        <v>69.137037375767122</v>
      </c>
      <c r="H131" s="156">
        <v>69.137037375767122</v>
      </c>
      <c r="I131" s="156">
        <v>69.137037375767122</v>
      </c>
      <c r="J131" s="156">
        <v>20.063568622612515</v>
      </c>
      <c r="K131" s="156">
        <v>0</v>
      </c>
      <c r="L131" s="156">
        <v>0</v>
      </c>
      <c r="M131" s="156">
        <v>0</v>
      </c>
      <c r="N131" s="156">
        <v>0</v>
      </c>
      <c r="O131" s="156">
        <v>0</v>
      </c>
      <c r="P131" s="156">
        <v>0</v>
      </c>
      <c r="Q131" s="156">
        <v>0</v>
      </c>
      <c r="R131" s="156">
        <v>0</v>
      </c>
      <c r="S131" s="156">
        <v>0</v>
      </c>
      <c r="T131" s="156">
        <v>0</v>
      </c>
      <c r="U131" s="156">
        <v>0</v>
      </c>
      <c r="V131" s="156">
        <v>0</v>
      </c>
      <c r="W131" s="156">
        <v>0</v>
      </c>
      <c r="X131" s="156">
        <v>0</v>
      </c>
      <c r="Y131" s="156">
        <v>0</v>
      </c>
      <c r="Z131" s="156">
        <v>0</v>
      </c>
      <c r="AA131" s="156">
        <v>0</v>
      </c>
      <c r="AB131" s="156">
        <v>0</v>
      </c>
      <c r="AC131" s="156">
        <v>0</v>
      </c>
      <c r="AD131" s="156">
        <v>0</v>
      </c>
      <c r="AE131" s="156">
        <v>0</v>
      </c>
      <c r="AF131" s="156">
        <v>0</v>
      </c>
      <c r="AG131" s="156">
        <v>0</v>
      </c>
      <c r="AH131" s="156">
        <v>0</v>
      </c>
      <c r="AI131" s="156">
        <v>0</v>
      </c>
      <c r="AJ131" s="156">
        <f t="shared" si="4"/>
        <v>504.02283025298243</v>
      </c>
    </row>
    <row r="132" spans="2:36">
      <c r="B132" s="313" t="s">
        <v>124</v>
      </c>
      <c r="C132" s="156">
        <v>1.3600966900284983</v>
      </c>
      <c r="D132" s="156">
        <v>0</v>
      </c>
      <c r="E132" s="156">
        <v>0</v>
      </c>
      <c r="F132" s="156">
        <v>0</v>
      </c>
      <c r="G132" s="156">
        <v>0</v>
      </c>
      <c r="H132" s="156">
        <v>0</v>
      </c>
      <c r="I132" s="156">
        <v>0</v>
      </c>
      <c r="J132" s="156">
        <v>0</v>
      </c>
      <c r="K132" s="156">
        <v>0</v>
      </c>
      <c r="L132" s="156">
        <v>0</v>
      </c>
      <c r="M132" s="156">
        <v>0</v>
      </c>
      <c r="N132" s="156">
        <v>0</v>
      </c>
      <c r="O132" s="156">
        <v>0</v>
      </c>
      <c r="P132" s="156">
        <v>0</v>
      </c>
      <c r="Q132" s="156">
        <v>0</v>
      </c>
      <c r="R132" s="156">
        <v>0</v>
      </c>
      <c r="S132" s="156">
        <v>0</v>
      </c>
      <c r="T132" s="156">
        <v>0</v>
      </c>
      <c r="U132" s="156">
        <v>0</v>
      </c>
      <c r="V132" s="156">
        <v>0</v>
      </c>
      <c r="W132" s="156">
        <v>0</v>
      </c>
      <c r="X132" s="156">
        <v>0</v>
      </c>
      <c r="Y132" s="156">
        <v>0</v>
      </c>
      <c r="Z132" s="156">
        <v>0</v>
      </c>
      <c r="AA132" s="156">
        <v>0</v>
      </c>
      <c r="AB132" s="156">
        <v>0</v>
      </c>
      <c r="AC132" s="156">
        <v>0</v>
      </c>
      <c r="AD132" s="156">
        <v>0</v>
      </c>
      <c r="AE132" s="156">
        <v>0</v>
      </c>
      <c r="AF132" s="156">
        <v>0</v>
      </c>
      <c r="AG132" s="156">
        <v>0</v>
      </c>
      <c r="AH132" s="156">
        <v>0</v>
      </c>
      <c r="AI132" s="156">
        <v>0</v>
      </c>
      <c r="AJ132" s="156">
        <f t="shared" si="4"/>
        <v>1.3600966900284983</v>
      </c>
    </row>
    <row r="133" spans="2:36">
      <c r="B133" s="308" t="s">
        <v>125</v>
      </c>
      <c r="C133" s="162">
        <v>0.56649747902234671</v>
      </c>
      <c r="D133" s="162">
        <v>0.55612149058056048</v>
      </c>
      <c r="E133" s="162">
        <v>28.899622852689561</v>
      </c>
      <c r="F133" s="162">
        <v>79.917925304485777</v>
      </c>
      <c r="G133" s="162">
        <v>79.917925304485777</v>
      </c>
      <c r="H133" s="162">
        <v>96.924026121751169</v>
      </c>
      <c r="I133" s="162">
        <v>0.55612149058056048</v>
      </c>
      <c r="J133" s="162">
        <v>0.55612149058056048</v>
      </c>
      <c r="K133" s="162">
        <v>0.55612149058056048</v>
      </c>
      <c r="L133" s="162">
        <v>0.55612149058056048</v>
      </c>
      <c r="M133" s="162">
        <v>0.55612149058056048</v>
      </c>
      <c r="N133" s="162">
        <v>0.55612149058056048</v>
      </c>
      <c r="O133" s="162">
        <v>0.55612149058056048</v>
      </c>
      <c r="P133" s="162">
        <v>0.55612149058056048</v>
      </c>
      <c r="Q133" s="162">
        <v>0.55612149058056048</v>
      </c>
      <c r="R133" s="162">
        <v>0.55612149058056048</v>
      </c>
      <c r="S133" s="162">
        <v>0.55612149058056048</v>
      </c>
      <c r="T133" s="162">
        <v>0.55612149058056048</v>
      </c>
      <c r="U133" s="162">
        <v>0.55612149058056048</v>
      </c>
      <c r="V133" s="162">
        <v>0.55612149058056048</v>
      </c>
      <c r="W133" s="162">
        <v>0.55612149058056048</v>
      </c>
      <c r="X133" s="162">
        <v>0.55612149058056048</v>
      </c>
      <c r="Y133" s="162">
        <v>0.55612149058056048</v>
      </c>
      <c r="Z133" s="162">
        <v>0.55612149058056048</v>
      </c>
      <c r="AA133" s="162">
        <v>0.55612149058056048</v>
      </c>
      <c r="AB133" s="162">
        <v>0.55612149058056048</v>
      </c>
      <c r="AC133" s="162">
        <v>0.55612149058056048</v>
      </c>
      <c r="AD133" s="162">
        <v>0.55612149058056048</v>
      </c>
      <c r="AE133" s="162">
        <v>0.55612149058056048</v>
      </c>
      <c r="AF133" s="162">
        <v>0.55612149058056048</v>
      </c>
      <c r="AG133" s="162">
        <v>0.55612149058056048</v>
      </c>
      <c r="AH133" s="162">
        <v>0.55612149058056048</v>
      </c>
      <c r="AI133" s="162">
        <v>33.923410929199648</v>
      </c>
      <c r="AJ133" s="164">
        <f t="shared" si="4"/>
        <v>335.16468823730918</v>
      </c>
    </row>
    <row r="134" spans="2:36">
      <c r="B134" s="780" t="s">
        <v>207</v>
      </c>
      <c r="C134" s="156">
        <v>1.0375988441786225E-2</v>
      </c>
      <c r="D134" s="156">
        <v>0</v>
      </c>
      <c r="E134" s="156">
        <v>28.343501362108999</v>
      </c>
      <c r="F134" s="156">
        <v>79.361803813905212</v>
      </c>
      <c r="G134" s="156">
        <v>79.361803813905212</v>
      </c>
      <c r="H134" s="156">
        <v>96.367904631170603</v>
      </c>
      <c r="I134" s="156">
        <v>0</v>
      </c>
      <c r="J134" s="156">
        <v>0</v>
      </c>
      <c r="K134" s="156">
        <v>0</v>
      </c>
      <c r="L134" s="156">
        <v>0</v>
      </c>
      <c r="M134" s="156">
        <v>0</v>
      </c>
      <c r="N134" s="156">
        <v>0</v>
      </c>
      <c r="O134" s="156">
        <v>0</v>
      </c>
      <c r="P134" s="156">
        <v>0</v>
      </c>
      <c r="Q134" s="156">
        <v>0</v>
      </c>
      <c r="R134" s="156">
        <v>0</v>
      </c>
      <c r="S134" s="156">
        <v>0</v>
      </c>
      <c r="T134" s="156">
        <v>0</v>
      </c>
      <c r="U134" s="156">
        <v>0</v>
      </c>
      <c r="V134" s="156">
        <v>0</v>
      </c>
      <c r="W134" s="156">
        <v>0</v>
      </c>
      <c r="X134" s="156">
        <v>0</v>
      </c>
      <c r="Y134" s="156">
        <v>0</v>
      </c>
      <c r="Z134" s="156">
        <v>0</v>
      </c>
      <c r="AA134" s="156">
        <v>0</v>
      </c>
      <c r="AB134" s="156">
        <v>0</v>
      </c>
      <c r="AC134" s="156">
        <v>0</v>
      </c>
      <c r="AD134" s="156">
        <v>0</v>
      </c>
      <c r="AE134" s="156">
        <v>0</v>
      </c>
      <c r="AF134" s="156">
        <v>0</v>
      </c>
      <c r="AG134" s="156">
        <v>0</v>
      </c>
      <c r="AH134" s="156">
        <v>0</v>
      </c>
      <c r="AI134" s="156">
        <v>0</v>
      </c>
      <c r="AJ134" s="156">
        <f t="shared" si="4"/>
        <v>283.44538960953184</v>
      </c>
    </row>
    <row r="135" spans="2:36">
      <c r="B135" s="313" t="s">
        <v>124</v>
      </c>
      <c r="C135" s="156">
        <v>0.55612149058056048</v>
      </c>
      <c r="D135" s="156">
        <v>0.55612149058056048</v>
      </c>
      <c r="E135" s="156">
        <v>0.55612149058056048</v>
      </c>
      <c r="F135" s="156">
        <v>0.55612149058056048</v>
      </c>
      <c r="G135" s="156">
        <v>0.55612149058056048</v>
      </c>
      <c r="H135" s="156">
        <v>0.55612149058056048</v>
      </c>
      <c r="I135" s="156">
        <v>0.55612149058056048</v>
      </c>
      <c r="J135" s="156">
        <v>0.55612149058056048</v>
      </c>
      <c r="K135" s="156">
        <v>0.55612149058056048</v>
      </c>
      <c r="L135" s="156">
        <v>0.55612149058056048</v>
      </c>
      <c r="M135" s="156">
        <v>0.55612149058056048</v>
      </c>
      <c r="N135" s="156">
        <v>0.55612149058056048</v>
      </c>
      <c r="O135" s="156">
        <v>0.55612149058056048</v>
      </c>
      <c r="P135" s="156">
        <v>0.55612149058056048</v>
      </c>
      <c r="Q135" s="156">
        <v>0.55612149058056048</v>
      </c>
      <c r="R135" s="156">
        <v>0.55612149058056048</v>
      </c>
      <c r="S135" s="156">
        <v>0.55612149058056048</v>
      </c>
      <c r="T135" s="156">
        <v>0.55612149058056048</v>
      </c>
      <c r="U135" s="156">
        <v>0.55612149058056048</v>
      </c>
      <c r="V135" s="156">
        <v>0.55612149058056048</v>
      </c>
      <c r="W135" s="156">
        <v>0.55612149058056048</v>
      </c>
      <c r="X135" s="156">
        <v>0.55612149058056048</v>
      </c>
      <c r="Y135" s="156">
        <v>0.55612149058056048</v>
      </c>
      <c r="Z135" s="156">
        <v>0.55612149058056048</v>
      </c>
      <c r="AA135" s="156">
        <v>0.55612149058056048</v>
      </c>
      <c r="AB135" s="156">
        <v>0.55612149058056048</v>
      </c>
      <c r="AC135" s="156">
        <v>0.55612149058056048</v>
      </c>
      <c r="AD135" s="156">
        <v>0.55612149058056048</v>
      </c>
      <c r="AE135" s="156">
        <v>0.55612149058056048</v>
      </c>
      <c r="AF135" s="156">
        <v>0.55612149058056048</v>
      </c>
      <c r="AG135" s="156">
        <v>0.55612149058056048</v>
      </c>
      <c r="AH135" s="156">
        <v>0.55612149058056048</v>
      </c>
      <c r="AI135" s="156">
        <v>33.923410929199648</v>
      </c>
      <c r="AJ135" s="156">
        <f t="shared" si="4"/>
        <v>51.719298627777583</v>
      </c>
    </row>
    <row r="136" spans="2:36">
      <c r="B136" s="308" t="s">
        <v>150</v>
      </c>
      <c r="C136" s="162">
        <v>14.83500461</v>
      </c>
      <c r="D136" s="162">
        <v>0</v>
      </c>
      <c r="E136" s="162">
        <v>0</v>
      </c>
      <c r="F136" s="162">
        <v>0</v>
      </c>
      <c r="G136" s="162">
        <v>0</v>
      </c>
      <c r="H136" s="162">
        <v>0</v>
      </c>
      <c r="I136" s="162">
        <v>0</v>
      </c>
      <c r="J136" s="162">
        <v>0</v>
      </c>
      <c r="K136" s="162">
        <v>0</v>
      </c>
      <c r="L136" s="162">
        <v>0</v>
      </c>
      <c r="M136" s="162">
        <v>0.53600000999999997</v>
      </c>
      <c r="N136" s="162">
        <v>0</v>
      </c>
      <c r="O136" s="162">
        <v>0</v>
      </c>
      <c r="P136" s="162">
        <v>0</v>
      </c>
      <c r="Q136" s="162">
        <v>0</v>
      </c>
      <c r="R136" s="162">
        <v>0</v>
      </c>
      <c r="S136" s="162">
        <v>0</v>
      </c>
      <c r="T136" s="162">
        <v>0</v>
      </c>
      <c r="U136" s="162">
        <v>0</v>
      </c>
      <c r="V136" s="162">
        <v>0</v>
      </c>
      <c r="W136" s="162">
        <v>0</v>
      </c>
      <c r="X136" s="162">
        <v>0</v>
      </c>
      <c r="Y136" s="162">
        <v>0</v>
      </c>
      <c r="Z136" s="162">
        <v>0</v>
      </c>
      <c r="AA136" s="162">
        <v>0</v>
      </c>
      <c r="AB136" s="162">
        <v>0</v>
      </c>
      <c r="AC136" s="162">
        <v>0</v>
      </c>
      <c r="AD136" s="162">
        <v>0</v>
      </c>
      <c r="AE136" s="162">
        <v>0</v>
      </c>
      <c r="AF136" s="162">
        <v>0</v>
      </c>
      <c r="AG136" s="162">
        <v>0</v>
      </c>
      <c r="AH136" s="162">
        <v>0</v>
      </c>
      <c r="AI136" s="162">
        <v>0</v>
      </c>
      <c r="AJ136" s="160">
        <f t="shared" si="4"/>
        <v>15.371004620000001</v>
      </c>
    </row>
    <row r="137" spans="2:36">
      <c r="B137" s="28" t="s">
        <v>207</v>
      </c>
      <c r="C137" s="156">
        <v>3.0980264799999997</v>
      </c>
      <c r="D137" s="156">
        <v>0</v>
      </c>
      <c r="E137" s="156">
        <v>0</v>
      </c>
      <c r="F137" s="156">
        <v>0</v>
      </c>
      <c r="G137" s="156">
        <v>0</v>
      </c>
      <c r="H137" s="156">
        <v>0</v>
      </c>
      <c r="I137" s="156">
        <v>0</v>
      </c>
      <c r="J137" s="156">
        <v>0</v>
      </c>
      <c r="K137" s="156">
        <v>0</v>
      </c>
      <c r="L137" s="156">
        <v>0</v>
      </c>
      <c r="M137" s="156">
        <v>0</v>
      </c>
      <c r="N137" s="156">
        <v>0</v>
      </c>
      <c r="O137" s="156">
        <v>0</v>
      </c>
      <c r="P137" s="156">
        <v>0</v>
      </c>
      <c r="Q137" s="156">
        <v>0</v>
      </c>
      <c r="R137" s="156">
        <v>0</v>
      </c>
      <c r="S137" s="156">
        <v>0</v>
      </c>
      <c r="T137" s="156">
        <v>0</v>
      </c>
      <c r="U137" s="156">
        <v>0</v>
      </c>
      <c r="V137" s="156">
        <v>0</v>
      </c>
      <c r="W137" s="156">
        <v>0</v>
      </c>
      <c r="X137" s="156">
        <v>0</v>
      </c>
      <c r="Y137" s="156">
        <v>0</v>
      </c>
      <c r="Z137" s="156">
        <v>0</v>
      </c>
      <c r="AA137" s="156">
        <v>0</v>
      </c>
      <c r="AB137" s="156">
        <v>0</v>
      </c>
      <c r="AC137" s="156">
        <v>0</v>
      </c>
      <c r="AD137" s="156">
        <v>0</v>
      </c>
      <c r="AE137" s="156">
        <v>0</v>
      </c>
      <c r="AF137" s="156">
        <v>0</v>
      </c>
      <c r="AG137" s="156">
        <v>0</v>
      </c>
      <c r="AH137" s="156">
        <v>0</v>
      </c>
      <c r="AI137" s="156">
        <v>0</v>
      </c>
      <c r="AJ137" s="165">
        <f t="shared" si="4"/>
        <v>3.0980264799999997</v>
      </c>
    </row>
    <row r="138" spans="2:36" ht="12" customHeight="1">
      <c r="B138" s="170" t="s">
        <v>124</v>
      </c>
      <c r="C138" s="156">
        <v>11.736978130000001</v>
      </c>
      <c r="D138" s="156">
        <v>0</v>
      </c>
      <c r="E138" s="156">
        <v>0</v>
      </c>
      <c r="F138" s="156">
        <v>0</v>
      </c>
      <c r="G138" s="156">
        <v>0</v>
      </c>
      <c r="H138" s="156">
        <v>0</v>
      </c>
      <c r="I138" s="156">
        <v>0</v>
      </c>
      <c r="J138" s="156">
        <v>0</v>
      </c>
      <c r="K138" s="156">
        <v>0</v>
      </c>
      <c r="L138" s="156">
        <v>0</v>
      </c>
      <c r="M138" s="156">
        <v>0.53600000999999997</v>
      </c>
      <c r="N138" s="156">
        <v>0</v>
      </c>
      <c r="O138" s="156">
        <v>0</v>
      </c>
      <c r="P138" s="156">
        <v>0</v>
      </c>
      <c r="Q138" s="156">
        <v>0</v>
      </c>
      <c r="R138" s="156">
        <v>0</v>
      </c>
      <c r="S138" s="156">
        <v>0</v>
      </c>
      <c r="T138" s="156">
        <v>0</v>
      </c>
      <c r="U138" s="156">
        <v>0</v>
      </c>
      <c r="V138" s="156">
        <v>0</v>
      </c>
      <c r="W138" s="156">
        <v>0</v>
      </c>
      <c r="X138" s="156">
        <v>0</v>
      </c>
      <c r="Y138" s="156">
        <v>0</v>
      </c>
      <c r="Z138" s="156">
        <v>0</v>
      </c>
      <c r="AA138" s="156">
        <v>0</v>
      </c>
      <c r="AB138" s="156">
        <v>0</v>
      </c>
      <c r="AC138" s="156">
        <v>0</v>
      </c>
      <c r="AD138" s="156">
        <v>0</v>
      </c>
      <c r="AE138" s="156">
        <v>0</v>
      </c>
      <c r="AF138" s="156">
        <v>0</v>
      </c>
      <c r="AG138" s="156">
        <v>0</v>
      </c>
      <c r="AH138" s="156">
        <v>0</v>
      </c>
      <c r="AI138" s="156">
        <v>0</v>
      </c>
      <c r="AJ138" s="165">
        <f t="shared" si="4"/>
        <v>12.272978140000001</v>
      </c>
    </row>
    <row r="139" spans="2:36">
      <c r="B139" s="28"/>
      <c r="C139" s="565"/>
      <c r="D139" s="565"/>
      <c r="E139" s="565"/>
      <c r="F139" s="565"/>
      <c r="G139" s="565"/>
      <c r="H139" s="565"/>
      <c r="I139" s="565"/>
      <c r="J139" s="565"/>
      <c r="K139" s="565"/>
      <c r="L139" s="565"/>
      <c r="M139" s="565"/>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row>
    <row r="140" spans="2:36">
      <c r="B140" s="171" t="s">
        <v>151</v>
      </c>
      <c r="C140" s="172">
        <v>44645.547689146239</v>
      </c>
      <c r="D140" s="172">
        <v>9587.7868595524342</v>
      </c>
      <c r="E140" s="172">
        <v>2903.4327233018912</v>
      </c>
      <c r="F140" s="172">
        <v>4704.9979597618458</v>
      </c>
      <c r="G140" s="172">
        <v>4336.3129352096739</v>
      </c>
      <c r="H140" s="172">
        <v>166.06106349751826</v>
      </c>
      <c r="I140" s="172">
        <v>1506.0818624789204</v>
      </c>
      <c r="J140" s="172">
        <v>419.17390318069101</v>
      </c>
      <c r="K140" s="172">
        <v>399.11033455807853</v>
      </c>
      <c r="L140" s="172">
        <v>3782.0337115501675</v>
      </c>
      <c r="M140" s="172">
        <v>573.58698706758446</v>
      </c>
      <c r="N140" s="172">
        <v>399.11033455807853</v>
      </c>
      <c r="O140" s="172">
        <v>463.31348456761253</v>
      </c>
      <c r="P140" s="172">
        <v>574.83758316443596</v>
      </c>
      <c r="Q140" s="172">
        <v>1167.2186042487551</v>
      </c>
      <c r="R140" s="172">
        <v>527.51663457714653</v>
      </c>
      <c r="S140" s="172">
        <v>527.51663457714653</v>
      </c>
      <c r="T140" s="172">
        <v>128.96242150964846</v>
      </c>
      <c r="U140" s="172">
        <v>128.96242150964846</v>
      </c>
      <c r="V140" s="172">
        <v>1092.5776682756468</v>
      </c>
      <c r="W140" s="172">
        <v>1092.5776682756468</v>
      </c>
      <c r="X140" s="172">
        <v>1156.7808183024372</v>
      </c>
      <c r="Y140" s="172">
        <v>964.17136825657883</v>
      </c>
      <c r="Z140" s="172">
        <v>964.17136825657883</v>
      </c>
      <c r="AA140" s="172">
        <v>964.17136825657883</v>
      </c>
      <c r="AB140" s="172">
        <v>964.17136825657883</v>
      </c>
      <c r="AC140" s="172">
        <v>964.17136825657883</v>
      </c>
      <c r="AD140" s="172">
        <v>964.17136825657883</v>
      </c>
      <c r="AE140" s="172">
        <v>964.17136825657883</v>
      </c>
      <c r="AF140" s="172">
        <v>0.55612149058056048</v>
      </c>
      <c r="AG140" s="172">
        <v>0.55612149058056048</v>
      </c>
      <c r="AH140" s="172">
        <v>0.55612149058056048</v>
      </c>
      <c r="AI140" s="172">
        <v>33.923410929199648</v>
      </c>
      <c r="AJ140" s="172">
        <f t="shared" ref="AJ140:AJ142" si="5">SUM(C140:AI140)</f>
        <v>87068.291656068192</v>
      </c>
    </row>
    <row r="141" spans="2:36">
      <c r="B141" s="163" t="s">
        <v>152</v>
      </c>
      <c r="C141" s="164">
        <v>815.00106006101714</v>
      </c>
      <c r="D141" s="164">
        <v>265.70433526543712</v>
      </c>
      <c r="E141" s="164">
        <v>87.980802676932868</v>
      </c>
      <c r="F141" s="164">
        <v>1330.9182649806344</v>
      </c>
      <c r="G141" s="164">
        <v>1101.8606826411783</v>
      </c>
      <c r="H141" s="164">
        <v>69.137037375767122</v>
      </c>
      <c r="I141" s="164">
        <v>69.137037375767122</v>
      </c>
      <c r="J141" s="164">
        <v>418.61778169011046</v>
      </c>
      <c r="K141" s="164">
        <v>398.55421306749798</v>
      </c>
      <c r="L141" s="164">
        <v>398.55421306749798</v>
      </c>
      <c r="M141" s="164">
        <v>573.03086557700385</v>
      </c>
      <c r="N141" s="164">
        <v>398.55421306749798</v>
      </c>
      <c r="O141" s="164">
        <v>462.75736307703198</v>
      </c>
      <c r="P141" s="164">
        <v>574.28146167385535</v>
      </c>
      <c r="Q141" s="164">
        <v>1166.6624827581745</v>
      </c>
      <c r="R141" s="164">
        <v>526.96051308656592</v>
      </c>
      <c r="S141" s="164">
        <v>526.96051308656592</v>
      </c>
      <c r="T141" s="164">
        <v>128.40630001906791</v>
      </c>
      <c r="U141" s="164">
        <v>128.40630001906791</v>
      </c>
      <c r="V141" s="164">
        <v>1092.0215467850662</v>
      </c>
      <c r="W141" s="164">
        <v>1092.0215467850662</v>
      </c>
      <c r="X141" s="164">
        <v>1156.2246968118566</v>
      </c>
      <c r="Y141" s="164">
        <v>963.61524676599822</v>
      </c>
      <c r="Z141" s="164">
        <v>963.61524676599822</v>
      </c>
      <c r="AA141" s="164">
        <v>963.61524676599822</v>
      </c>
      <c r="AB141" s="164">
        <v>963.61524676599822</v>
      </c>
      <c r="AC141" s="164">
        <v>963.61524676599822</v>
      </c>
      <c r="AD141" s="164">
        <v>963.61524676599822</v>
      </c>
      <c r="AE141" s="164">
        <v>963.61524676599822</v>
      </c>
      <c r="AF141" s="164">
        <v>0</v>
      </c>
      <c r="AG141" s="164">
        <v>0</v>
      </c>
      <c r="AH141" s="164">
        <v>0</v>
      </c>
      <c r="AI141" s="164">
        <v>0</v>
      </c>
      <c r="AJ141" s="164">
        <f t="shared" si="5"/>
        <v>19527.059958310649</v>
      </c>
    </row>
    <row r="142" spans="2:36">
      <c r="B142" s="171" t="s">
        <v>153</v>
      </c>
      <c r="C142" s="172">
        <v>21476.964308545335</v>
      </c>
      <c r="D142" s="172">
        <v>7418.1761079955322</v>
      </c>
      <c r="E142" s="172">
        <v>9996.9233818798348</v>
      </c>
      <c r="F142" s="172">
        <v>6043.5651887195536</v>
      </c>
      <c r="G142" s="172">
        <v>17217.822352342697</v>
      </c>
      <c r="H142" s="172">
        <v>16375.376461841821</v>
      </c>
      <c r="I142" s="172">
        <v>12597.306015004955</v>
      </c>
      <c r="J142" s="172">
        <v>15273.111365084405</v>
      </c>
      <c r="K142" s="172">
        <v>18077.688993300962</v>
      </c>
      <c r="L142" s="172">
        <v>9781.2870925065563</v>
      </c>
      <c r="M142" s="172">
        <v>8850.5271476448161</v>
      </c>
      <c r="N142" s="172">
        <v>3806.7475378765598</v>
      </c>
      <c r="O142" s="172">
        <v>3450.1413719518628</v>
      </c>
      <c r="P142" s="172">
        <v>4014.9318739081659</v>
      </c>
      <c r="Q142" s="172">
        <v>3949.2400394301662</v>
      </c>
      <c r="R142" s="172">
        <v>3813.306150503166</v>
      </c>
      <c r="S142" s="172">
        <v>3729.5258876411658</v>
      </c>
      <c r="T142" s="172">
        <v>1808.1621846950168</v>
      </c>
      <c r="U142" s="172">
        <v>1753.5044994393413</v>
      </c>
      <c r="V142" s="172">
        <v>3473.2823499616652</v>
      </c>
      <c r="W142" s="172">
        <v>1653.5935797386658</v>
      </c>
      <c r="X142" s="172">
        <v>2196.8620246570576</v>
      </c>
      <c r="Y142" s="172">
        <v>63.968727274774579</v>
      </c>
      <c r="Z142" s="172">
        <v>36.063624555490364</v>
      </c>
      <c r="AA142" s="172">
        <v>30.665118717524162</v>
      </c>
      <c r="AB142" s="172">
        <v>27.882032604954414</v>
      </c>
      <c r="AC142" s="172">
        <v>27.255514392510999</v>
      </c>
      <c r="AD142" s="172">
        <v>26.628996537999999</v>
      </c>
      <c r="AE142" s="172">
        <v>26.628996537999999</v>
      </c>
      <c r="AF142" s="172">
        <v>2776.5863715380001</v>
      </c>
      <c r="AG142" s="172">
        <v>20.964033122</v>
      </c>
      <c r="AH142" s="172">
        <v>11.027531140000001</v>
      </c>
      <c r="AI142" s="172">
        <v>0.67213113999999996</v>
      </c>
      <c r="AJ142" s="172">
        <f t="shared" si="5"/>
        <v>179806.38899223055</v>
      </c>
    </row>
    <row r="144" spans="2:36">
      <c r="B144" s="751" t="s">
        <v>467</v>
      </c>
      <c r="C144" s="150"/>
      <c r="D144" s="150"/>
    </row>
    <row r="145" spans="2:36">
      <c r="B145" s="1145" t="s">
        <v>935</v>
      </c>
      <c r="C145" s="518"/>
      <c r="D145" s="518"/>
    </row>
    <row r="146" spans="2:36">
      <c r="B146" s="1436"/>
      <c r="C146" s="1436"/>
      <c r="D146" s="1436"/>
    </row>
    <row r="148" spans="2:36">
      <c r="C148" s="674"/>
      <c r="D148" s="674"/>
      <c r="E148" s="674"/>
      <c r="F148" s="674"/>
      <c r="G148" s="674"/>
      <c r="H148" s="674"/>
      <c r="I148" s="674"/>
      <c r="J148" s="674"/>
      <c r="K148" s="674"/>
      <c r="L148" s="674"/>
      <c r="M148" s="674"/>
      <c r="N148" s="674"/>
      <c r="O148" s="674"/>
      <c r="P148" s="674"/>
      <c r="Q148" s="674"/>
      <c r="R148" s="674"/>
      <c r="S148" s="674"/>
      <c r="T148" s="674"/>
      <c r="U148" s="674"/>
      <c r="V148" s="674"/>
      <c r="W148" s="674"/>
      <c r="X148" s="674"/>
      <c r="Y148" s="674"/>
      <c r="Z148" s="674"/>
      <c r="AA148" s="674"/>
      <c r="AB148" s="674"/>
      <c r="AC148" s="674"/>
      <c r="AD148" s="674"/>
      <c r="AE148" s="674"/>
      <c r="AF148" s="674"/>
      <c r="AG148" s="674"/>
      <c r="AH148" s="674"/>
      <c r="AI148" s="674"/>
      <c r="AJ148" s="674"/>
    </row>
  </sheetData>
  <mergeCells count="3">
    <mergeCell ref="B5:AJ5"/>
    <mergeCell ref="B10:AJ10"/>
    <mergeCell ref="B146:D146"/>
  </mergeCells>
  <hyperlinks>
    <hyperlink ref="A1" location="INDICE!A1" display="Indice"/>
  </hyperlinks>
  <printOptions horizontalCentered="1"/>
  <pageMargins left="0" right="0.39370078740157483" top="0.19685039370078741" bottom="0.19685039370078741" header="0.15748031496062992" footer="0"/>
  <pageSetup paperSize="9" scale="30" orientation="landscape" r:id="rId1"/>
  <headerFooter scaleWithDoc="0">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55"/>
  <sheetViews>
    <sheetView showGridLines="0" view="pageBreakPreview" zoomScale="85" zoomScaleNormal="73" zoomScaleSheetLayoutView="85" workbookViewId="0">
      <pane ySplit="8" topLeftCell="A9" activePane="bottomLeft" state="frozen"/>
      <selection pane="bottomLeft" activeCell="A9" sqref="A9"/>
    </sheetView>
  </sheetViews>
  <sheetFormatPr baseColWidth="10" defaultColWidth="11.42578125" defaultRowHeight="12.75"/>
  <cols>
    <col min="1" max="1" width="7.140625" style="42" customWidth="1"/>
    <col min="2" max="2" width="49" style="29" customWidth="1"/>
    <col min="3" max="4" width="11" style="29" bestFit="1" customWidth="1"/>
    <col min="5" max="34" width="9.7109375" style="29" customWidth="1"/>
    <col min="35" max="35" width="12.7109375" style="29" bestFit="1" customWidth="1"/>
    <col min="36" max="36" width="15.7109375" style="29" bestFit="1" customWidth="1"/>
    <col min="37" max="37" width="12.85546875" style="29" bestFit="1" customWidth="1"/>
    <col min="38" max="16384" width="11.42578125" style="29"/>
  </cols>
  <sheetData>
    <row r="1" spans="1:91">
      <c r="A1" s="149" t="s">
        <v>302</v>
      </c>
    </row>
    <row r="2" spans="1:91" ht="14.25">
      <c r="B2" s="3" t="s">
        <v>866</v>
      </c>
      <c r="C2" s="35"/>
      <c r="D2" s="36"/>
      <c r="E2" s="36"/>
      <c r="F2" s="36"/>
      <c r="G2" s="36"/>
      <c r="H2" s="35"/>
      <c r="I2" s="36"/>
      <c r="J2" s="36"/>
      <c r="K2" s="36"/>
      <c r="L2" s="36"/>
      <c r="M2" s="36"/>
      <c r="N2" s="36"/>
      <c r="O2" s="36"/>
      <c r="P2" s="36"/>
      <c r="Q2" s="36"/>
      <c r="R2" s="36"/>
      <c r="S2" s="36"/>
      <c r="T2" s="36"/>
      <c r="U2" s="36"/>
      <c r="V2" s="36"/>
      <c r="W2" s="36"/>
      <c r="X2" s="36"/>
      <c r="Y2" s="36"/>
      <c r="Z2" s="36"/>
      <c r="AA2" s="36"/>
      <c r="AB2" s="36"/>
      <c r="AC2" s="36"/>
      <c r="AD2" s="36"/>
      <c r="AE2" s="36"/>
      <c r="AF2" s="36"/>
    </row>
    <row r="3" spans="1:91" s="42" customFormat="1" ht="14.25">
      <c r="B3" s="31" t="s">
        <v>208</v>
      </c>
      <c r="C3" s="36"/>
      <c r="D3" s="35"/>
      <c r="E3" s="36"/>
      <c r="F3" s="36"/>
      <c r="G3" s="35"/>
      <c r="H3" s="36"/>
      <c r="I3" s="36"/>
      <c r="J3" s="35"/>
      <c r="K3" s="36"/>
      <c r="L3" s="36"/>
      <c r="M3" s="36"/>
      <c r="N3" s="36"/>
      <c r="O3" s="36"/>
      <c r="P3" s="36"/>
      <c r="Q3" s="36"/>
      <c r="R3" s="36"/>
      <c r="S3" s="36"/>
      <c r="T3" s="36"/>
      <c r="U3" s="36"/>
      <c r="V3" s="36"/>
      <c r="W3" s="36"/>
      <c r="X3" s="36"/>
      <c r="Y3" s="36"/>
      <c r="Z3" s="36"/>
      <c r="AA3" s="36"/>
      <c r="AB3" s="36"/>
      <c r="AC3" s="36"/>
      <c r="AD3" s="36"/>
      <c r="AE3" s="36"/>
      <c r="AF3" s="36"/>
      <c r="AG3" s="29"/>
      <c r="AH3" s="32"/>
      <c r="AI3" s="32"/>
      <c r="AJ3" s="32"/>
    </row>
    <row r="4" spans="1:91" s="42" customFormat="1" ht="13.5" thickBot="1">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1:91" s="42" customFormat="1" ht="15" thickBot="1">
      <c r="B5" s="1423" t="s">
        <v>356</v>
      </c>
      <c r="C5" s="1424"/>
      <c r="D5" s="1424"/>
      <c r="E5" s="1424"/>
      <c r="F5" s="1424"/>
      <c r="G5" s="1424"/>
      <c r="H5" s="1424"/>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91" s="42" customFormat="1">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row>
    <row r="7" spans="1:91" s="42" customFormat="1" ht="13.5" thickBot="1">
      <c r="B7" s="28" t="s">
        <v>890</v>
      </c>
      <c r="C7" s="28"/>
      <c r="D7" s="28"/>
      <c r="E7" s="28"/>
      <c r="F7" s="28"/>
      <c r="G7" s="28"/>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row>
    <row r="8" spans="1:91" s="42" customFormat="1" ht="14.25" thickTop="1" thickBot="1">
      <c r="B8" s="174"/>
      <c r="C8" s="174">
        <v>2017</v>
      </c>
      <c r="D8" s="174">
        <v>2018</v>
      </c>
      <c r="E8" s="174">
        <v>2019</v>
      </c>
      <c r="F8" s="174">
        <v>2020</v>
      </c>
      <c r="G8" s="174">
        <v>2021</v>
      </c>
      <c r="H8" s="174">
        <v>2022</v>
      </c>
      <c r="I8" s="174">
        <v>2023</v>
      </c>
      <c r="J8" s="174">
        <v>2024</v>
      </c>
      <c r="K8" s="174">
        <v>2025</v>
      </c>
      <c r="L8" s="174">
        <v>2026</v>
      </c>
      <c r="M8" s="174">
        <v>2027</v>
      </c>
      <c r="N8" s="174">
        <v>2028</v>
      </c>
      <c r="O8" s="174">
        <v>2029</v>
      </c>
      <c r="P8" s="174">
        <v>2030</v>
      </c>
      <c r="Q8" s="174">
        <v>2031</v>
      </c>
      <c r="R8" s="174">
        <v>2032</v>
      </c>
      <c r="S8" s="174">
        <v>2033</v>
      </c>
      <c r="T8" s="174">
        <v>2034</v>
      </c>
      <c r="U8" s="174">
        <v>2035</v>
      </c>
      <c r="V8" s="174">
        <v>2036</v>
      </c>
      <c r="W8" s="174">
        <v>2037</v>
      </c>
      <c r="X8" s="174">
        <v>2038</v>
      </c>
      <c r="Y8" s="174">
        <v>2039</v>
      </c>
      <c r="Z8" s="174">
        <v>2040</v>
      </c>
      <c r="AA8" s="174">
        <v>2041</v>
      </c>
      <c r="AB8" s="174">
        <v>2042</v>
      </c>
      <c r="AC8" s="174">
        <v>2043</v>
      </c>
      <c r="AD8" s="174">
        <v>2044</v>
      </c>
      <c r="AE8" s="174">
        <v>2045</v>
      </c>
      <c r="AF8" s="174">
        <v>2046</v>
      </c>
      <c r="AG8" s="174">
        <v>2047</v>
      </c>
      <c r="AH8" s="174">
        <v>2048</v>
      </c>
      <c r="AI8" s="174" t="s">
        <v>934</v>
      </c>
      <c r="AJ8" s="174" t="s">
        <v>396</v>
      </c>
    </row>
    <row r="9" spans="1:91" s="42" customFormat="1" ht="14.25" thickTop="1" thickBot="1">
      <c r="B9" s="28"/>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row>
    <row r="10" spans="1:91" s="42" customFormat="1" ht="13.5" thickBot="1">
      <c r="B10" s="1425" t="s">
        <v>725</v>
      </c>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7"/>
    </row>
    <row r="11" spans="1:91" s="42" customFormat="1" ht="13.5" thickBot="1">
      <c r="B11" s="28"/>
      <c r="C11" s="28"/>
      <c r="D11" s="28"/>
      <c r="E11" s="28"/>
      <c r="F11" s="28"/>
      <c r="G11" s="28"/>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row>
    <row r="12" spans="1:91" ht="21.75" customHeight="1" thickBot="1">
      <c r="B12" s="152" t="s">
        <v>94</v>
      </c>
      <c r="C12" s="153">
        <v>14213.637866000159</v>
      </c>
      <c r="D12" s="153">
        <v>11031.732855507013</v>
      </c>
      <c r="E12" s="153">
        <v>9246.7912106572112</v>
      </c>
      <c r="F12" s="153">
        <v>8394.1642050188457</v>
      </c>
      <c r="G12" s="153">
        <v>7218.6166865648865</v>
      </c>
      <c r="H12" s="153">
        <v>6256.6912857084671</v>
      </c>
      <c r="I12" s="153">
        <v>5669.1427888987882</v>
      </c>
      <c r="J12" s="153">
        <v>5213.3116594915191</v>
      </c>
      <c r="K12" s="153">
        <v>4908.8084788782771</v>
      </c>
      <c r="L12" s="153">
        <v>4084.7802862567305</v>
      </c>
      <c r="M12" s="153">
        <v>3103.0070249494638</v>
      </c>
      <c r="N12" s="153">
        <v>2452.1471349477497</v>
      </c>
      <c r="O12" s="153">
        <v>2278.6160022769118</v>
      </c>
      <c r="P12" s="153">
        <v>2121.6589797670658</v>
      </c>
      <c r="Q12" s="153">
        <v>1833.4284543913927</v>
      </c>
      <c r="R12" s="153">
        <v>1549.7771349824104</v>
      </c>
      <c r="S12" s="153">
        <v>1287.4486849212292</v>
      </c>
      <c r="T12" s="153">
        <v>1071.818585596998</v>
      </c>
      <c r="U12" s="153">
        <v>989.23243847678998</v>
      </c>
      <c r="V12" s="153">
        <v>900.21801830883373</v>
      </c>
      <c r="W12" s="153">
        <v>663.97736491413127</v>
      </c>
      <c r="X12" s="153">
        <v>563.5985314499386</v>
      </c>
      <c r="Y12" s="153">
        <v>431.13575220941783</v>
      </c>
      <c r="Z12" s="153">
        <v>397.99988650441253</v>
      </c>
      <c r="AA12" s="153">
        <v>365.37753117077779</v>
      </c>
      <c r="AB12" s="153">
        <v>332.86542449622414</v>
      </c>
      <c r="AC12" s="153">
        <v>300.37020285291067</v>
      </c>
      <c r="AD12" s="153">
        <v>267.88376462965385</v>
      </c>
      <c r="AE12" s="153">
        <v>235.38414518066395</v>
      </c>
      <c r="AF12" s="153">
        <v>106.02158623</v>
      </c>
      <c r="AG12" s="153">
        <v>0.57516825999999999</v>
      </c>
      <c r="AH12" s="153">
        <v>0.20072392999999999</v>
      </c>
      <c r="AI12" s="153">
        <v>1.108074E-2</v>
      </c>
      <c r="AJ12" s="153">
        <f>SUM(C12:AI12)</f>
        <v>97490.430944168853</v>
      </c>
      <c r="AK12" s="674"/>
      <c r="AL12" s="674"/>
      <c r="AM12" s="674"/>
      <c r="AN12" s="674"/>
      <c r="AO12" s="674"/>
      <c r="AP12" s="674"/>
      <c r="AQ12" s="674"/>
      <c r="AR12" s="674"/>
      <c r="AS12" s="674"/>
      <c r="AT12" s="674"/>
      <c r="AU12" s="674"/>
      <c r="AV12" s="674"/>
      <c r="AW12" s="674"/>
      <c r="AX12" s="674"/>
      <c r="AY12" s="674"/>
      <c r="AZ12" s="674"/>
      <c r="BA12" s="674"/>
      <c r="BB12" s="674"/>
      <c r="BC12" s="674"/>
      <c r="BD12" s="674"/>
      <c r="BE12" s="674"/>
      <c r="BF12" s="674"/>
      <c r="BG12" s="674"/>
      <c r="BH12" s="674"/>
      <c r="BI12" s="674"/>
      <c r="BJ12" s="674"/>
      <c r="BK12" s="674"/>
      <c r="BL12" s="674"/>
      <c r="BM12" s="674"/>
      <c r="BN12" s="674"/>
      <c r="BO12" s="674"/>
      <c r="BP12" s="674"/>
      <c r="BQ12" s="674"/>
      <c r="BR12" s="674"/>
      <c r="BS12" s="674"/>
      <c r="BT12" s="674"/>
      <c r="BU12" s="674"/>
      <c r="BV12" s="674"/>
      <c r="BW12" s="674"/>
      <c r="BX12" s="674"/>
      <c r="BY12" s="674"/>
      <c r="BZ12" s="674"/>
      <c r="CA12" s="674"/>
      <c r="CB12" s="674"/>
      <c r="CC12" s="674"/>
      <c r="CD12" s="674"/>
      <c r="CE12" s="674"/>
      <c r="CF12" s="674"/>
      <c r="CG12" s="674"/>
      <c r="CH12" s="674"/>
      <c r="CI12" s="674"/>
      <c r="CJ12" s="674"/>
      <c r="CK12" s="674"/>
      <c r="CL12" s="674"/>
      <c r="CM12" s="674"/>
    </row>
    <row r="13" spans="1:91" ht="13.5">
      <c r="B13" s="154" t="s">
        <v>95</v>
      </c>
      <c r="C13" s="155">
        <v>1876.9200396761014</v>
      </c>
      <c r="D13" s="155">
        <v>0</v>
      </c>
      <c r="E13" s="155">
        <v>0</v>
      </c>
      <c r="F13" s="155">
        <v>0</v>
      </c>
      <c r="G13" s="155">
        <v>0</v>
      </c>
      <c r="H13" s="155">
        <v>0</v>
      </c>
      <c r="I13" s="155">
        <v>0</v>
      </c>
      <c r="J13" s="155">
        <v>0</v>
      </c>
      <c r="K13" s="155">
        <v>0</v>
      </c>
      <c r="L13" s="155">
        <v>0</v>
      </c>
      <c r="M13" s="155">
        <v>0</v>
      </c>
      <c r="N13" s="155">
        <v>0</v>
      </c>
      <c r="O13" s="155">
        <v>0</v>
      </c>
      <c r="P13" s="155">
        <v>0</v>
      </c>
      <c r="Q13" s="155">
        <v>0</v>
      </c>
      <c r="R13" s="155">
        <v>0</v>
      </c>
      <c r="S13" s="155">
        <v>0</v>
      </c>
      <c r="T13" s="155">
        <v>0</v>
      </c>
      <c r="U13" s="155">
        <v>0</v>
      </c>
      <c r="V13" s="155">
        <v>0</v>
      </c>
      <c r="W13" s="155">
        <v>0</v>
      </c>
      <c r="X13" s="155">
        <v>0</v>
      </c>
      <c r="Y13" s="155">
        <v>0</v>
      </c>
      <c r="Z13" s="155">
        <v>0</v>
      </c>
      <c r="AA13" s="155">
        <v>0</v>
      </c>
      <c r="AB13" s="155">
        <v>0</v>
      </c>
      <c r="AC13" s="155">
        <v>0</v>
      </c>
      <c r="AD13" s="155">
        <v>0</v>
      </c>
      <c r="AE13" s="155">
        <v>0</v>
      </c>
      <c r="AF13" s="155">
        <v>0</v>
      </c>
      <c r="AG13" s="155">
        <v>0</v>
      </c>
      <c r="AH13" s="155">
        <v>0</v>
      </c>
      <c r="AI13" s="155">
        <v>0</v>
      </c>
      <c r="AJ13" s="155">
        <f t="shared" ref="AJ13:AJ14" si="0">SUM(C13:AI13)</f>
        <v>1876.9200396761014</v>
      </c>
      <c r="AK13" s="674"/>
      <c r="AL13" s="674"/>
      <c r="AM13" s="674"/>
      <c r="AN13" s="674"/>
      <c r="AO13" s="674"/>
      <c r="AP13" s="674"/>
      <c r="AQ13" s="674"/>
      <c r="AR13" s="674"/>
      <c r="AS13" s="674"/>
      <c r="AT13" s="674"/>
      <c r="AU13" s="674"/>
      <c r="AV13" s="674"/>
      <c r="AW13" s="674"/>
      <c r="AX13" s="674"/>
      <c r="AY13" s="674"/>
      <c r="AZ13" s="674"/>
      <c r="BA13" s="674"/>
      <c r="BB13" s="674"/>
      <c r="BC13" s="674"/>
      <c r="BD13" s="674"/>
      <c r="BE13" s="674"/>
      <c r="BF13" s="674"/>
      <c r="BG13" s="674"/>
      <c r="BH13" s="674"/>
      <c r="BI13" s="674"/>
      <c r="BJ13" s="674"/>
      <c r="BK13" s="674"/>
      <c r="BL13" s="674"/>
      <c r="BM13" s="674"/>
      <c r="BN13" s="674"/>
      <c r="BO13" s="674"/>
      <c r="BP13" s="674"/>
      <c r="BQ13" s="674"/>
      <c r="BR13" s="674"/>
      <c r="BS13" s="674"/>
      <c r="BT13" s="674"/>
      <c r="BU13" s="674"/>
      <c r="BV13" s="674"/>
      <c r="BW13" s="674"/>
      <c r="BX13" s="674"/>
      <c r="BY13" s="674"/>
      <c r="BZ13" s="674"/>
      <c r="CA13" s="674"/>
      <c r="CB13" s="674"/>
      <c r="CC13" s="674"/>
    </row>
    <row r="14" spans="1:91" ht="13.5">
      <c r="B14" s="154" t="s">
        <v>96</v>
      </c>
      <c r="C14" s="155">
        <v>12336.717826324058</v>
      </c>
      <c r="D14" s="155">
        <v>11031.732855507013</v>
      </c>
      <c r="E14" s="155">
        <v>9246.7912106572112</v>
      </c>
      <c r="F14" s="155">
        <v>8394.1642050188457</v>
      </c>
      <c r="G14" s="155">
        <v>7218.6166865648865</v>
      </c>
      <c r="H14" s="155">
        <v>6256.6912857084671</v>
      </c>
      <c r="I14" s="155">
        <v>5669.1427888987882</v>
      </c>
      <c r="J14" s="155">
        <v>5213.3116594915191</v>
      </c>
      <c r="K14" s="155">
        <v>4908.8084788782771</v>
      </c>
      <c r="L14" s="155">
        <v>4084.7802862567305</v>
      </c>
      <c r="M14" s="155">
        <v>3103.0070249494638</v>
      </c>
      <c r="N14" s="155">
        <v>2452.1471349477497</v>
      </c>
      <c r="O14" s="155">
        <v>2278.6160022769118</v>
      </c>
      <c r="P14" s="155">
        <v>2121.6589797670658</v>
      </c>
      <c r="Q14" s="155">
        <v>1833.4284543913927</v>
      </c>
      <c r="R14" s="155">
        <v>1549.7771349824104</v>
      </c>
      <c r="S14" s="155">
        <v>1287.4486849212292</v>
      </c>
      <c r="T14" s="155">
        <v>1071.818585596998</v>
      </c>
      <c r="U14" s="155">
        <v>989.23243847678998</v>
      </c>
      <c r="V14" s="155">
        <v>900.21801830883373</v>
      </c>
      <c r="W14" s="155">
        <v>663.97736491413127</v>
      </c>
      <c r="X14" s="155">
        <v>563.5985314499386</v>
      </c>
      <c r="Y14" s="155">
        <v>431.13575220941783</v>
      </c>
      <c r="Z14" s="155">
        <v>397.99988650441253</v>
      </c>
      <c r="AA14" s="155">
        <v>365.37753117077779</v>
      </c>
      <c r="AB14" s="155">
        <v>332.86542449622414</v>
      </c>
      <c r="AC14" s="155">
        <v>300.37020285291067</v>
      </c>
      <c r="AD14" s="155">
        <v>267.88376462965385</v>
      </c>
      <c r="AE14" s="155">
        <v>235.38414518066395</v>
      </c>
      <c r="AF14" s="155">
        <v>106.02158623</v>
      </c>
      <c r="AG14" s="155">
        <v>0.57516825999999999</v>
      </c>
      <c r="AH14" s="155">
        <v>0.20072392999999999</v>
      </c>
      <c r="AI14" s="155">
        <v>1.108074E-2</v>
      </c>
      <c r="AJ14" s="155">
        <f t="shared" si="0"/>
        <v>95613.510904492752</v>
      </c>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674"/>
      <c r="BV14" s="674"/>
      <c r="BW14" s="674"/>
      <c r="BX14" s="674"/>
      <c r="BY14" s="674"/>
      <c r="BZ14" s="674"/>
      <c r="CA14" s="674"/>
      <c r="CB14" s="674"/>
      <c r="CC14" s="674"/>
    </row>
    <row r="15" spans="1:91" ht="13.5" thickBot="1">
      <c r="B15" s="279"/>
      <c r="C15" s="567"/>
      <c r="D15" s="567"/>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674"/>
      <c r="BV15" s="674"/>
      <c r="BW15" s="674"/>
      <c r="BX15" s="674"/>
      <c r="BY15" s="674"/>
      <c r="BZ15" s="674"/>
      <c r="CA15" s="674"/>
      <c r="CB15" s="674"/>
      <c r="CC15" s="674"/>
    </row>
    <row r="16" spans="1:91" ht="13.5" thickBot="1">
      <c r="B16" s="157" t="s">
        <v>83</v>
      </c>
      <c r="C16" s="158">
        <v>1310.8300122704491</v>
      </c>
      <c r="D16" s="158">
        <v>1044.5995331705287</v>
      </c>
      <c r="E16" s="158">
        <v>872.22465716655984</v>
      </c>
      <c r="F16" s="158">
        <v>615.16410789532131</v>
      </c>
      <c r="G16" s="158">
        <v>543.76240429470158</v>
      </c>
      <c r="H16" s="158">
        <v>478.09976733457995</v>
      </c>
      <c r="I16" s="158">
        <v>425.98726639286144</v>
      </c>
      <c r="J16" s="158">
        <v>382.68540050817558</v>
      </c>
      <c r="K16" s="158">
        <v>340.4783312447758</v>
      </c>
      <c r="L16" s="158">
        <v>301.89490139512156</v>
      </c>
      <c r="M16" s="158">
        <v>264.35819924721375</v>
      </c>
      <c r="N16" s="158">
        <v>224.48355573612508</v>
      </c>
      <c r="O16" s="158">
        <v>193.18685705216171</v>
      </c>
      <c r="P16" s="158">
        <v>164.49031970630381</v>
      </c>
      <c r="Q16" s="158">
        <v>121.72094222688585</v>
      </c>
      <c r="R16" s="158">
        <v>83.530770747416483</v>
      </c>
      <c r="S16" s="158">
        <v>66.663468530306574</v>
      </c>
      <c r="T16" s="158">
        <v>52.554580551654887</v>
      </c>
      <c r="U16" s="158">
        <v>39.669835002892086</v>
      </c>
      <c r="V16" s="158">
        <v>28.330732631448271</v>
      </c>
      <c r="W16" s="158">
        <v>18.374645476126215</v>
      </c>
      <c r="X16" s="158">
        <v>10.880529374137444</v>
      </c>
      <c r="Y16" s="158">
        <v>6.1525157034425009</v>
      </c>
      <c r="Z16" s="158">
        <v>4.9123146674270979</v>
      </c>
      <c r="AA16" s="158">
        <v>4.1856239984682597</v>
      </c>
      <c r="AB16" s="158">
        <v>3.5691819929045159</v>
      </c>
      <c r="AC16" s="158">
        <v>2.9696250185809032</v>
      </c>
      <c r="AD16" s="158">
        <v>2.3788514599999999</v>
      </c>
      <c r="AE16" s="158">
        <v>1.7748966799999999</v>
      </c>
      <c r="AF16" s="158">
        <v>1.17783623</v>
      </c>
      <c r="AG16" s="158">
        <v>0.57516825999999999</v>
      </c>
      <c r="AH16" s="158">
        <v>0.20072392999999999</v>
      </c>
      <c r="AI16" s="158">
        <v>1.108074E-2</v>
      </c>
      <c r="AJ16" s="158">
        <f t="shared" ref="AJ16:AJ45" si="1">SUM(C16:AI16)</f>
        <v>7611.8786366365703</v>
      </c>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674"/>
      <c r="BV16" s="674"/>
      <c r="BW16" s="674"/>
      <c r="BX16" s="674"/>
      <c r="BY16" s="674"/>
      <c r="BZ16" s="674"/>
      <c r="CA16" s="674"/>
      <c r="CB16" s="674"/>
      <c r="CC16" s="674"/>
    </row>
    <row r="17" spans="2:81">
      <c r="B17" s="306" t="s">
        <v>97</v>
      </c>
      <c r="C17" s="159">
        <v>622.133611213113</v>
      </c>
      <c r="D17" s="159">
        <v>563.69408378238882</v>
      </c>
      <c r="E17" s="159">
        <v>504.42260049835028</v>
      </c>
      <c r="F17" s="159">
        <v>452.528511159711</v>
      </c>
      <c r="G17" s="159">
        <v>404.28246026489649</v>
      </c>
      <c r="H17" s="159">
        <v>360.99477206125482</v>
      </c>
      <c r="I17" s="159">
        <v>323.75159277899991</v>
      </c>
      <c r="J17" s="159">
        <v>289.00653276967228</v>
      </c>
      <c r="K17" s="159">
        <v>254.25495538182744</v>
      </c>
      <c r="L17" s="159">
        <v>222.88802664572287</v>
      </c>
      <c r="M17" s="159">
        <v>194.68353370866609</v>
      </c>
      <c r="N17" s="159">
        <v>168.37880190558928</v>
      </c>
      <c r="O17" s="159">
        <v>142.81492005485708</v>
      </c>
      <c r="P17" s="159">
        <v>119.50572415836531</v>
      </c>
      <c r="Q17" s="159">
        <v>96.554828641117453</v>
      </c>
      <c r="R17" s="159">
        <v>75.599530014455979</v>
      </c>
      <c r="S17" s="159">
        <v>59.823833855218453</v>
      </c>
      <c r="T17" s="159">
        <v>46.806551919597723</v>
      </c>
      <c r="U17" s="159">
        <v>35.013412424393294</v>
      </c>
      <c r="V17" s="159">
        <v>24.765916100294444</v>
      </c>
      <c r="W17" s="159">
        <v>15.901434998530764</v>
      </c>
      <c r="X17" s="159">
        <v>9.3642930199999981</v>
      </c>
      <c r="Y17" s="159">
        <v>6.1317811299999994</v>
      </c>
      <c r="Z17" s="159">
        <v>4.8992191100000007</v>
      </c>
      <c r="AA17" s="159">
        <v>4.1778635499999996</v>
      </c>
      <c r="AB17" s="159">
        <v>3.5660493999999998</v>
      </c>
      <c r="AC17" s="159">
        <v>2.9689985000000001</v>
      </c>
      <c r="AD17" s="159">
        <v>2.3788514599999999</v>
      </c>
      <c r="AE17" s="159">
        <v>1.7748966799999999</v>
      </c>
      <c r="AF17" s="159">
        <v>1.17783623</v>
      </c>
      <c r="AG17" s="159">
        <v>0.57516825999999999</v>
      </c>
      <c r="AH17" s="159">
        <v>0.20072392999999999</v>
      </c>
      <c r="AI17" s="159">
        <v>1.108074E-2</v>
      </c>
      <c r="AJ17" s="159">
        <f t="shared" si="1"/>
        <v>5015.0323963470246</v>
      </c>
      <c r="AK17" s="674"/>
      <c r="AL17" s="674"/>
      <c r="AM17" s="674"/>
      <c r="AN17" s="674"/>
      <c r="AO17" s="674"/>
      <c r="AP17" s="674"/>
      <c r="AQ17" s="674"/>
      <c r="AR17" s="674"/>
      <c r="AS17" s="674"/>
      <c r="AT17" s="674"/>
      <c r="AU17" s="674"/>
      <c r="AV17" s="674"/>
      <c r="AW17" s="674"/>
      <c r="AX17" s="674"/>
      <c r="AY17" s="674"/>
      <c r="AZ17" s="674"/>
      <c r="BA17" s="674"/>
      <c r="BB17" s="674"/>
      <c r="BC17" s="674"/>
      <c r="BD17" s="674"/>
      <c r="BE17" s="674"/>
      <c r="BF17" s="674"/>
      <c r="BG17" s="674"/>
      <c r="BH17" s="674"/>
      <c r="BI17" s="674"/>
      <c r="BJ17" s="674"/>
      <c r="BK17" s="674"/>
      <c r="BL17" s="674"/>
      <c r="BM17" s="674"/>
      <c r="BN17" s="674"/>
      <c r="BO17" s="674"/>
      <c r="BP17" s="674"/>
      <c r="BQ17" s="674"/>
      <c r="BR17" s="674"/>
      <c r="BS17" s="674"/>
      <c r="BT17" s="674"/>
      <c r="BU17" s="674"/>
      <c r="BV17" s="674"/>
      <c r="BW17" s="674"/>
      <c r="BX17" s="674"/>
      <c r="BY17" s="674"/>
      <c r="BZ17" s="674"/>
      <c r="CA17" s="674"/>
      <c r="CB17" s="674"/>
      <c r="CC17" s="674"/>
    </row>
    <row r="18" spans="2:81">
      <c r="B18" s="307" t="s">
        <v>98</v>
      </c>
      <c r="C18" s="504">
        <v>134.26046529302454</v>
      </c>
      <c r="D18" s="504">
        <v>118.93669975889044</v>
      </c>
      <c r="E18" s="504">
        <v>103.61529908378037</v>
      </c>
      <c r="F18" s="504">
        <v>94.573952062509747</v>
      </c>
      <c r="G18" s="504">
        <v>86.439120730000013</v>
      </c>
      <c r="H18" s="504">
        <v>79.504269260000001</v>
      </c>
      <c r="I18" s="504">
        <v>74.666931410000018</v>
      </c>
      <c r="J18" s="504">
        <v>70.325896090000015</v>
      </c>
      <c r="K18" s="504">
        <v>65.657517569999982</v>
      </c>
      <c r="L18" s="504">
        <v>61.136525020000001</v>
      </c>
      <c r="M18" s="504">
        <v>56.615532460000011</v>
      </c>
      <c r="N18" s="504">
        <v>52.20501055999997</v>
      </c>
      <c r="O18" s="504">
        <v>47.573547320000003</v>
      </c>
      <c r="P18" s="504">
        <v>43.052554760000007</v>
      </c>
      <c r="Q18" s="504">
        <v>38.531562120000004</v>
      </c>
      <c r="R18" s="504">
        <v>34.084125110000002</v>
      </c>
      <c r="S18" s="504">
        <v>29.489577020000006</v>
      </c>
      <c r="T18" s="504">
        <v>24.968584439999997</v>
      </c>
      <c r="U18" s="504">
        <v>20.447591910000003</v>
      </c>
      <c r="V18" s="504">
        <v>15.963239609999999</v>
      </c>
      <c r="W18" s="504">
        <v>11.425389340000002</v>
      </c>
      <c r="X18" s="504">
        <v>7.8734290999999974</v>
      </c>
      <c r="Y18" s="504">
        <v>5.7593073399999994</v>
      </c>
      <c r="Z18" s="504">
        <v>4.7912826600000002</v>
      </c>
      <c r="AA18" s="504">
        <v>4.1631003099999999</v>
      </c>
      <c r="AB18" s="504">
        <v>3.5660493999999998</v>
      </c>
      <c r="AC18" s="504">
        <v>2.9689985000000001</v>
      </c>
      <c r="AD18" s="504">
        <v>2.3788514599999999</v>
      </c>
      <c r="AE18" s="504">
        <v>1.7748966799999999</v>
      </c>
      <c r="AF18" s="504">
        <v>1.17783623</v>
      </c>
      <c r="AG18" s="504">
        <v>0.57516825999999999</v>
      </c>
      <c r="AH18" s="504">
        <v>0.20072392999999999</v>
      </c>
      <c r="AI18" s="504">
        <v>1.108074E-2</v>
      </c>
      <c r="AJ18" s="160">
        <f t="shared" si="1"/>
        <v>1298.7141155382058</v>
      </c>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c r="CA18" s="674"/>
      <c r="CB18" s="674"/>
      <c r="CC18" s="674"/>
    </row>
    <row r="19" spans="2:81">
      <c r="B19" s="308" t="s">
        <v>99</v>
      </c>
      <c r="C19" s="516">
        <v>403.88655489554696</v>
      </c>
      <c r="D19" s="516">
        <v>369.88886669590596</v>
      </c>
      <c r="E19" s="516">
        <v>336.51335902904293</v>
      </c>
      <c r="F19" s="516">
        <v>304.41802789193775</v>
      </c>
      <c r="G19" s="516">
        <v>272.35365306519287</v>
      </c>
      <c r="H19" s="516">
        <v>244.55595522809267</v>
      </c>
      <c r="I19" s="516">
        <v>220.03837999131716</v>
      </c>
      <c r="J19" s="516">
        <v>196.92394452634591</v>
      </c>
      <c r="K19" s="516">
        <v>174.08213507728712</v>
      </c>
      <c r="L19" s="516">
        <v>152.77442309572288</v>
      </c>
      <c r="M19" s="516">
        <v>132.42370699866609</v>
      </c>
      <c r="N19" s="516">
        <v>113.0779096855893</v>
      </c>
      <c r="O19" s="516">
        <v>93.640587834857072</v>
      </c>
      <c r="P19" s="516">
        <v>75.777059538365307</v>
      </c>
      <c r="Q19" s="516">
        <v>57.891098511117441</v>
      </c>
      <c r="R19" s="516">
        <v>41.515404904455977</v>
      </c>
      <c r="S19" s="516">
        <v>30.334256835218444</v>
      </c>
      <c r="T19" s="516">
        <v>21.837967479597726</v>
      </c>
      <c r="U19" s="516">
        <v>14.565820514393289</v>
      </c>
      <c r="V19" s="516">
        <v>8.802676490294445</v>
      </c>
      <c r="W19" s="516">
        <v>4.4760456585307606</v>
      </c>
      <c r="X19" s="516">
        <v>1.4908639199999998</v>
      </c>
      <c r="Y19" s="516">
        <v>0.37247379000000003</v>
      </c>
      <c r="Z19" s="516">
        <v>0.10793645</v>
      </c>
      <c r="AA19" s="516">
        <v>1.476324E-2</v>
      </c>
      <c r="AB19" s="516">
        <v>0</v>
      </c>
      <c r="AC19" s="516">
        <v>0</v>
      </c>
      <c r="AD19" s="516">
        <v>0</v>
      </c>
      <c r="AE19" s="516">
        <v>0</v>
      </c>
      <c r="AF19" s="516">
        <v>0</v>
      </c>
      <c r="AG19" s="516">
        <v>0</v>
      </c>
      <c r="AH19" s="516">
        <v>0</v>
      </c>
      <c r="AI19" s="516">
        <v>0</v>
      </c>
      <c r="AJ19" s="162">
        <f t="shared" si="1"/>
        <v>3271.7638713474785</v>
      </c>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c r="CA19" s="674"/>
      <c r="CB19" s="674"/>
      <c r="CC19" s="674"/>
    </row>
    <row r="20" spans="2:81">
      <c r="B20" s="308" t="s">
        <v>100</v>
      </c>
      <c r="C20" s="516">
        <v>83.986591024541482</v>
      </c>
      <c r="D20" s="516">
        <v>74.8685173275924</v>
      </c>
      <c r="E20" s="516">
        <v>64.293942385526961</v>
      </c>
      <c r="F20" s="516">
        <v>53.536531205263486</v>
      </c>
      <c r="G20" s="516">
        <v>45.489686469703628</v>
      </c>
      <c r="H20" s="516">
        <v>36.934547573162163</v>
      </c>
      <c r="I20" s="516">
        <v>29.046281377682678</v>
      </c>
      <c r="J20" s="516">
        <v>21.756692153326352</v>
      </c>
      <c r="K20" s="516">
        <v>14.51530273454034</v>
      </c>
      <c r="L20" s="516">
        <v>8.97707853</v>
      </c>
      <c r="M20" s="516">
        <v>5.6442942499999997</v>
      </c>
      <c r="N20" s="516">
        <v>3.0958816599999999</v>
      </c>
      <c r="O20" s="516">
        <v>1.6007848999999998</v>
      </c>
      <c r="P20" s="516">
        <v>0.67610985999999995</v>
      </c>
      <c r="Q20" s="516">
        <v>0.13216801</v>
      </c>
      <c r="R20" s="516">
        <v>0</v>
      </c>
      <c r="S20" s="516">
        <v>0</v>
      </c>
      <c r="T20" s="516">
        <v>0</v>
      </c>
      <c r="U20" s="516">
        <v>0</v>
      </c>
      <c r="V20" s="516">
        <v>0</v>
      </c>
      <c r="W20" s="516">
        <v>0</v>
      </c>
      <c r="X20" s="516">
        <v>0</v>
      </c>
      <c r="Y20" s="516">
        <v>0</v>
      </c>
      <c r="Z20" s="516">
        <v>0</v>
      </c>
      <c r="AA20" s="516">
        <v>0</v>
      </c>
      <c r="AB20" s="516">
        <v>0</v>
      </c>
      <c r="AC20" s="516">
        <v>0</v>
      </c>
      <c r="AD20" s="516">
        <v>0</v>
      </c>
      <c r="AE20" s="516">
        <v>0</v>
      </c>
      <c r="AF20" s="516">
        <v>0</v>
      </c>
      <c r="AG20" s="516">
        <v>0</v>
      </c>
      <c r="AH20" s="516">
        <v>0</v>
      </c>
      <c r="AI20" s="516">
        <v>0</v>
      </c>
      <c r="AJ20" s="162">
        <f t="shared" si="1"/>
        <v>444.55440946133945</v>
      </c>
      <c r="AK20" s="674"/>
      <c r="AL20" s="674"/>
      <c r="AM20" s="674"/>
      <c r="AN20" s="674"/>
      <c r="AO20" s="674"/>
      <c r="AP20" s="674"/>
      <c r="AQ20" s="674"/>
      <c r="AR20" s="674"/>
      <c r="AS20" s="674"/>
      <c r="AT20" s="674"/>
      <c r="AU20" s="674"/>
      <c r="AV20" s="674"/>
      <c r="AW20" s="674"/>
      <c r="AX20" s="674"/>
      <c r="AY20" s="674"/>
      <c r="AZ20" s="674"/>
      <c r="BA20" s="674"/>
      <c r="BB20" s="674"/>
      <c r="BC20" s="674"/>
      <c r="BD20" s="674"/>
      <c r="BE20" s="674"/>
      <c r="BF20" s="674"/>
      <c r="BG20" s="674"/>
      <c r="BH20" s="674"/>
      <c r="BI20" s="674"/>
      <c r="BJ20" s="674"/>
      <c r="BK20" s="674"/>
      <c r="BL20" s="674"/>
      <c r="BM20" s="674"/>
      <c r="BN20" s="674"/>
      <c r="BO20" s="674"/>
      <c r="BP20" s="674"/>
      <c r="BQ20" s="674"/>
      <c r="BR20" s="674"/>
      <c r="BS20" s="674"/>
      <c r="BT20" s="674"/>
      <c r="BU20" s="674"/>
      <c r="BV20" s="674"/>
      <c r="BW20" s="674"/>
      <c r="BX20" s="674"/>
      <c r="BY20" s="674"/>
      <c r="BZ20" s="674"/>
      <c r="CA20" s="674"/>
      <c r="CB20" s="674"/>
      <c r="CC20" s="674"/>
    </row>
    <row r="21" spans="2:81">
      <c r="B21" s="198" t="s">
        <v>101</v>
      </c>
      <c r="C21" s="164">
        <v>70.872983490647073</v>
      </c>
      <c r="D21" s="164">
        <v>50.366596189871892</v>
      </c>
      <c r="E21" s="164">
        <v>44.836824060612592</v>
      </c>
      <c r="F21" s="164">
        <v>43.800576878775296</v>
      </c>
      <c r="G21" s="164">
        <v>43.518328603734382</v>
      </c>
      <c r="H21" s="164">
        <v>43.518328603734382</v>
      </c>
      <c r="I21" s="164">
        <v>43.518328603734382</v>
      </c>
      <c r="J21" s="164">
        <v>43.606998618652248</v>
      </c>
      <c r="K21" s="164">
        <v>43.518328603734382</v>
      </c>
      <c r="L21" s="164">
        <v>43.518328603734382</v>
      </c>
      <c r="M21" s="164">
        <v>41.337370447958769</v>
      </c>
      <c r="N21" s="164">
        <v>34.883165995549696</v>
      </c>
      <c r="O21" s="164">
        <v>34.794495980631829</v>
      </c>
      <c r="P21" s="164">
        <v>33.808642888388668</v>
      </c>
      <c r="Q21" s="164">
        <v>16.143266809776936</v>
      </c>
      <c r="R21" s="164">
        <v>0</v>
      </c>
      <c r="S21" s="164">
        <v>0</v>
      </c>
      <c r="T21" s="164">
        <v>0</v>
      </c>
      <c r="U21" s="164">
        <v>0</v>
      </c>
      <c r="V21" s="164">
        <v>0</v>
      </c>
      <c r="W21" s="164">
        <v>0</v>
      </c>
      <c r="X21" s="164">
        <v>0</v>
      </c>
      <c r="Y21" s="164">
        <v>0</v>
      </c>
      <c r="Z21" s="164">
        <v>0</v>
      </c>
      <c r="AA21" s="164">
        <v>0</v>
      </c>
      <c r="AB21" s="164">
        <v>0</v>
      </c>
      <c r="AC21" s="164">
        <v>0</v>
      </c>
      <c r="AD21" s="164">
        <v>0</v>
      </c>
      <c r="AE21" s="164">
        <v>0</v>
      </c>
      <c r="AF21" s="164">
        <v>0</v>
      </c>
      <c r="AG21" s="164">
        <v>0</v>
      </c>
      <c r="AH21" s="164">
        <v>0</v>
      </c>
      <c r="AI21" s="164">
        <v>0</v>
      </c>
      <c r="AJ21" s="164">
        <f t="shared" si="1"/>
        <v>632.042564379537</v>
      </c>
      <c r="AK21" s="674"/>
      <c r="AL21" s="674"/>
      <c r="AM21" s="674"/>
      <c r="AN21" s="674"/>
      <c r="AO21" s="674"/>
      <c r="AP21" s="674"/>
      <c r="AQ21" s="674"/>
      <c r="AR21" s="674"/>
      <c r="AS21" s="674"/>
      <c r="AT21" s="674"/>
      <c r="AU21" s="674"/>
      <c r="AV21" s="674"/>
      <c r="AW21" s="674"/>
      <c r="AX21" s="674"/>
      <c r="AY21" s="674"/>
      <c r="AZ21" s="674"/>
      <c r="BA21" s="674"/>
      <c r="BB21" s="674"/>
      <c r="BC21" s="674"/>
      <c r="BD21" s="674"/>
      <c r="BE21" s="674"/>
      <c r="BF21" s="674"/>
      <c r="BG21" s="674"/>
      <c r="BH21" s="674"/>
      <c r="BI21" s="674"/>
      <c r="BJ21" s="674"/>
      <c r="BK21" s="674"/>
      <c r="BL21" s="674"/>
      <c r="BM21" s="674"/>
      <c r="BN21" s="674"/>
      <c r="BO21" s="674"/>
      <c r="BP21" s="674"/>
      <c r="BQ21" s="674"/>
      <c r="BR21" s="674"/>
      <c r="BS21" s="674"/>
      <c r="BT21" s="674"/>
      <c r="BU21" s="674"/>
      <c r="BV21" s="674"/>
      <c r="BW21" s="674"/>
      <c r="BX21" s="674"/>
      <c r="BY21" s="674"/>
      <c r="BZ21" s="674"/>
      <c r="CA21" s="674"/>
      <c r="CB21" s="674"/>
      <c r="CC21" s="674"/>
    </row>
    <row r="22" spans="2:81">
      <c r="B22" s="307" t="s">
        <v>102</v>
      </c>
      <c r="C22" s="504">
        <v>70.871249891071045</v>
      </c>
      <c r="D22" s="504">
        <v>50.36598419948691</v>
      </c>
      <c r="E22" s="504">
        <v>44.836823689639353</v>
      </c>
      <c r="F22" s="504">
        <v>43.800576878775296</v>
      </c>
      <c r="G22" s="504">
        <v>43.518328603734382</v>
      </c>
      <c r="H22" s="504">
        <v>43.518328603734382</v>
      </c>
      <c r="I22" s="504">
        <v>43.518328603734382</v>
      </c>
      <c r="J22" s="504">
        <v>43.606998618652248</v>
      </c>
      <c r="K22" s="504">
        <v>43.518328603734382</v>
      </c>
      <c r="L22" s="504">
        <v>43.518328603734382</v>
      </c>
      <c r="M22" s="504">
        <v>41.337370447958769</v>
      </c>
      <c r="N22" s="504">
        <v>34.883165995549696</v>
      </c>
      <c r="O22" s="504">
        <v>34.794495980631829</v>
      </c>
      <c r="P22" s="504">
        <v>33.808642888388668</v>
      </c>
      <c r="Q22" s="504">
        <v>16.143266809776936</v>
      </c>
      <c r="R22" s="504">
        <v>0</v>
      </c>
      <c r="S22" s="504">
        <v>0</v>
      </c>
      <c r="T22" s="504">
        <v>0</v>
      </c>
      <c r="U22" s="504">
        <v>0</v>
      </c>
      <c r="V22" s="504">
        <v>0</v>
      </c>
      <c r="W22" s="504">
        <v>0</v>
      </c>
      <c r="X22" s="504">
        <v>0</v>
      </c>
      <c r="Y22" s="504">
        <v>0</v>
      </c>
      <c r="Z22" s="504">
        <v>0</v>
      </c>
      <c r="AA22" s="504">
        <v>0</v>
      </c>
      <c r="AB22" s="504">
        <v>0</v>
      </c>
      <c r="AC22" s="504">
        <v>0</v>
      </c>
      <c r="AD22" s="504">
        <v>0</v>
      </c>
      <c r="AE22" s="504">
        <v>0</v>
      </c>
      <c r="AF22" s="504">
        <v>0</v>
      </c>
      <c r="AG22" s="504">
        <v>0</v>
      </c>
      <c r="AH22" s="504">
        <v>0</v>
      </c>
      <c r="AI22" s="504">
        <v>0</v>
      </c>
      <c r="AJ22" s="160">
        <f t="shared" si="1"/>
        <v>632.04021841860276</v>
      </c>
      <c r="AK22" s="674"/>
      <c r="AL22" s="674"/>
      <c r="AM22" s="674"/>
      <c r="AN22" s="674"/>
      <c r="AO22" s="674"/>
      <c r="AP22" s="674"/>
      <c r="AQ22" s="674"/>
      <c r="AR22" s="674"/>
      <c r="AS22" s="674"/>
      <c r="AT22" s="674"/>
      <c r="AU22" s="674"/>
      <c r="AV22" s="674"/>
      <c r="AW22" s="674"/>
      <c r="AX22" s="674"/>
      <c r="AY22" s="674"/>
      <c r="AZ22" s="674"/>
      <c r="BA22" s="674"/>
      <c r="BB22" s="674"/>
      <c r="BC22" s="674"/>
      <c r="BD22" s="674"/>
      <c r="BE22" s="674"/>
      <c r="BF22" s="674"/>
      <c r="BG22" s="674"/>
      <c r="BH22" s="674"/>
      <c r="BI22" s="674"/>
      <c r="BJ22" s="674"/>
      <c r="BK22" s="674"/>
      <c r="BL22" s="674"/>
      <c r="BM22" s="674"/>
      <c r="BN22" s="674"/>
      <c r="BO22" s="674"/>
      <c r="BP22" s="674"/>
      <c r="BQ22" s="674"/>
      <c r="BR22" s="674"/>
      <c r="BS22" s="674"/>
      <c r="BT22" s="674"/>
      <c r="BU22" s="674"/>
      <c r="BV22" s="674"/>
      <c r="BW22" s="674"/>
      <c r="BX22" s="674"/>
      <c r="BY22" s="674"/>
      <c r="BZ22" s="674"/>
      <c r="CA22" s="674"/>
      <c r="CB22" s="674"/>
      <c r="CC22" s="674"/>
    </row>
    <row r="23" spans="2:81">
      <c r="B23" s="309" t="s">
        <v>103</v>
      </c>
      <c r="C23" s="517">
        <v>1.7335995760305867E-3</v>
      </c>
      <c r="D23" s="517">
        <v>6.1199038497936932E-4</v>
      </c>
      <c r="E23" s="517">
        <v>3.709732369307643E-7</v>
      </c>
      <c r="F23" s="517">
        <v>0</v>
      </c>
      <c r="G23" s="517">
        <v>0</v>
      </c>
      <c r="H23" s="517">
        <v>0</v>
      </c>
      <c r="I23" s="517">
        <v>0</v>
      </c>
      <c r="J23" s="517">
        <v>0</v>
      </c>
      <c r="K23" s="517">
        <v>0</v>
      </c>
      <c r="L23" s="517">
        <v>0</v>
      </c>
      <c r="M23" s="517">
        <v>0</v>
      </c>
      <c r="N23" s="517">
        <v>0</v>
      </c>
      <c r="O23" s="517">
        <v>0</v>
      </c>
      <c r="P23" s="517">
        <v>0</v>
      </c>
      <c r="Q23" s="517">
        <v>0</v>
      </c>
      <c r="R23" s="517">
        <v>0</v>
      </c>
      <c r="S23" s="517">
        <v>0</v>
      </c>
      <c r="T23" s="517">
        <v>0</v>
      </c>
      <c r="U23" s="517">
        <v>0</v>
      </c>
      <c r="V23" s="517">
        <v>0</v>
      </c>
      <c r="W23" s="517">
        <v>0</v>
      </c>
      <c r="X23" s="517">
        <v>0</v>
      </c>
      <c r="Y23" s="517">
        <v>0</v>
      </c>
      <c r="Z23" s="517">
        <v>0</v>
      </c>
      <c r="AA23" s="517">
        <v>0</v>
      </c>
      <c r="AB23" s="517">
        <v>0</v>
      </c>
      <c r="AC23" s="517">
        <v>0</v>
      </c>
      <c r="AD23" s="517">
        <v>0</v>
      </c>
      <c r="AE23" s="517">
        <v>0</v>
      </c>
      <c r="AF23" s="517">
        <v>0</v>
      </c>
      <c r="AG23" s="517">
        <v>0</v>
      </c>
      <c r="AH23" s="517">
        <v>0</v>
      </c>
      <c r="AI23" s="517">
        <v>0</v>
      </c>
      <c r="AJ23" s="160">
        <f t="shared" si="1"/>
        <v>2.3459609342468867E-3</v>
      </c>
      <c r="AK23" s="674"/>
      <c r="AL23" s="674"/>
      <c r="AM23" s="674"/>
      <c r="AN23" s="674"/>
      <c r="AO23" s="674"/>
      <c r="AP23" s="674"/>
      <c r="AQ23" s="674"/>
      <c r="AR23" s="674"/>
      <c r="AS23" s="674"/>
      <c r="AT23" s="674"/>
      <c r="AU23" s="674"/>
      <c r="AV23" s="674"/>
      <c r="AW23" s="674"/>
      <c r="AX23" s="674"/>
      <c r="AY23" s="674"/>
      <c r="AZ23" s="674"/>
      <c r="BA23" s="674"/>
      <c r="BB23" s="674"/>
      <c r="BC23" s="674"/>
      <c r="BD23" s="674"/>
      <c r="BE23" s="674"/>
      <c r="BF23" s="674"/>
      <c r="BG23" s="674"/>
      <c r="BH23" s="674"/>
      <c r="BI23" s="674"/>
      <c r="BJ23" s="674"/>
      <c r="BK23" s="674"/>
      <c r="BL23" s="674"/>
      <c r="BM23" s="674"/>
      <c r="BN23" s="674"/>
      <c r="BO23" s="674"/>
      <c r="BP23" s="674"/>
      <c r="BQ23" s="674"/>
      <c r="BR23" s="674"/>
      <c r="BS23" s="674"/>
      <c r="BT23" s="674"/>
      <c r="BU23" s="674"/>
      <c r="BV23" s="674"/>
      <c r="BW23" s="674"/>
      <c r="BX23" s="674"/>
      <c r="BY23" s="674"/>
      <c r="BZ23" s="674"/>
      <c r="CA23" s="674"/>
      <c r="CB23" s="674"/>
      <c r="CC23" s="674"/>
    </row>
    <row r="24" spans="2:81">
      <c r="B24" s="198" t="s">
        <v>104</v>
      </c>
      <c r="C24" s="164">
        <v>122.67903815596353</v>
      </c>
      <c r="D24" s="164">
        <v>3.8447576990186585</v>
      </c>
      <c r="E24" s="164">
        <v>1.6545881919622241</v>
      </c>
      <c r="F24" s="164">
        <v>0.65628895950360266</v>
      </c>
      <c r="G24" s="164">
        <v>2.8111851839445569E-2</v>
      </c>
      <c r="H24" s="164">
        <v>1.7101966638752526E-2</v>
      </c>
      <c r="I24" s="164">
        <v>6.7753587092116664E-3</v>
      </c>
      <c r="J24" s="164">
        <v>3.6969535085186254E-3</v>
      </c>
      <c r="K24" s="164">
        <v>1.1969679468668785E-3</v>
      </c>
      <c r="L24" s="164">
        <v>0</v>
      </c>
      <c r="M24" s="164">
        <v>0</v>
      </c>
      <c r="N24" s="164">
        <v>0</v>
      </c>
      <c r="O24" s="164">
        <v>0</v>
      </c>
      <c r="P24" s="164">
        <v>0</v>
      </c>
      <c r="Q24" s="164">
        <v>0</v>
      </c>
      <c r="R24" s="164">
        <v>0</v>
      </c>
      <c r="S24" s="164">
        <v>0</v>
      </c>
      <c r="T24" s="164">
        <v>0</v>
      </c>
      <c r="U24" s="164">
        <v>0</v>
      </c>
      <c r="V24" s="164">
        <v>0</v>
      </c>
      <c r="W24" s="164">
        <v>0</v>
      </c>
      <c r="X24" s="164">
        <v>0</v>
      </c>
      <c r="Y24" s="164">
        <v>0</v>
      </c>
      <c r="Z24" s="164">
        <v>0</v>
      </c>
      <c r="AA24" s="164">
        <v>0</v>
      </c>
      <c r="AB24" s="164">
        <v>0</v>
      </c>
      <c r="AC24" s="164">
        <v>0</v>
      </c>
      <c r="AD24" s="164">
        <v>0</v>
      </c>
      <c r="AE24" s="164">
        <v>0</v>
      </c>
      <c r="AF24" s="164">
        <v>0</v>
      </c>
      <c r="AG24" s="164">
        <v>0</v>
      </c>
      <c r="AH24" s="164">
        <v>0</v>
      </c>
      <c r="AI24" s="164">
        <v>0</v>
      </c>
      <c r="AJ24" s="160">
        <f t="shared" si="1"/>
        <v>128.89155610509081</v>
      </c>
      <c r="AK24" s="674"/>
      <c r="AL24" s="674"/>
      <c r="AM24" s="674"/>
      <c r="AN24" s="674"/>
      <c r="AO24" s="674"/>
      <c r="AP24" s="674"/>
      <c r="AQ24" s="674"/>
      <c r="AR24" s="674"/>
      <c r="AS24" s="674"/>
      <c r="AT24" s="674"/>
      <c r="AU24" s="674"/>
      <c r="AV24" s="674"/>
      <c r="AW24" s="674"/>
      <c r="AX24" s="674"/>
      <c r="AY24" s="674"/>
      <c r="AZ24" s="674"/>
      <c r="BA24" s="674"/>
      <c r="BB24" s="674"/>
      <c r="BC24" s="674"/>
      <c r="BD24" s="674"/>
      <c r="BE24" s="674"/>
      <c r="BF24" s="674"/>
      <c r="BG24" s="674"/>
      <c r="BH24" s="674"/>
      <c r="BI24" s="674"/>
      <c r="BJ24" s="674"/>
      <c r="BK24" s="674"/>
      <c r="BL24" s="674"/>
      <c r="BM24" s="674"/>
      <c r="BN24" s="674"/>
      <c r="BO24" s="674"/>
      <c r="BP24" s="674"/>
      <c r="BQ24" s="674"/>
      <c r="BR24" s="674"/>
      <c r="BS24" s="674"/>
      <c r="BT24" s="674"/>
      <c r="BU24" s="674"/>
      <c r="BV24" s="674"/>
      <c r="BW24" s="674"/>
      <c r="BX24" s="674"/>
      <c r="BY24" s="674"/>
      <c r="BZ24" s="674"/>
      <c r="CA24" s="674"/>
      <c r="CB24" s="674"/>
      <c r="CC24" s="674"/>
    </row>
    <row r="25" spans="2:81">
      <c r="B25" s="307" t="s">
        <v>102</v>
      </c>
      <c r="C25" s="160">
        <v>0</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f t="shared" si="1"/>
        <v>0</v>
      </c>
      <c r="AK25" s="674"/>
      <c r="AL25" s="674"/>
      <c r="AM25" s="674"/>
      <c r="AN25" s="674"/>
      <c r="AO25" s="674"/>
      <c r="AP25" s="674"/>
      <c r="AQ25" s="674"/>
      <c r="AR25" s="674"/>
      <c r="AS25" s="674"/>
      <c r="AT25" s="674"/>
      <c r="AU25" s="674"/>
      <c r="AV25" s="674"/>
      <c r="AW25" s="674"/>
      <c r="AX25" s="674"/>
      <c r="AY25" s="674"/>
      <c r="AZ25" s="674"/>
      <c r="BA25" s="674"/>
      <c r="BB25" s="674"/>
      <c r="BC25" s="674"/>
      <c r="BD25" s="674"/>
      <c r="BE25" s="674"/>
      <c r="BF25" s="674"/>
      <c r="BG25" s="674"/>
      <c r="BH25" s="674"/>
      <c r="BI25" s="674"/>
      <c r="BJ25" s="674"/>
      <c r="BK25" s="674"/>
      <c r="BL25" s="674"/>
      <c r="BM25" s="674"/>
      <c r="BN25" s="674"/>
      <c r="BO25" s="674"/>
      <c r="BP25" s="674"/>
      <c r="BQ25" s="674"/>
      <c r="BR25" s="674"/>
      <c r="BS25" s="674"/>
      <c r="BT25" s="674"/>
      <c r="BU25" s="674"/>
      <c r="BV25" s="674"/>
      <c r="BW25" s="674"/>
      <c r="BX25" s="674"/>
      <c r="BY25" s="674"/>
      <c r="BZ25" s="674"/>
      <c r="CA25" s="674"/>
      <c r="CB25" s="674"/>
      <c r="CC25" s="674"/>
    </row>
    <row r="26" spans="2:81">
      <c r="B26" s="380" t="s">
        <v>103</v>
      </c>
      <c r="C26" s="162">
        <v>122.61373681909379</v>
      </c>
      <c r="D26" s="162">
        <v>3.7878192533848152</v>
      </c>
      <c r="E26" s="162">
        <v>1.6066078333396425</v>
      </c>
      <c r="F26" s="162">
        <v>0.61782174925237543</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162">
        <v>0</v>
      </c>
      <c r="W26" s="162">
        <v>0</v>
      </c>
      <c r="X26" s="162">
        <v>0</v>
      </c>
      <c r="Y26" s="162">
        <v>0</v>
      </c>
      <c r="Z26" s="162">
        <v>0</v>
      </c>
      <c r="AA26" s="162">
        <v>0</v>
      </c>
      <c r="AB26" s="162">
        <v>0</v>
      </c>
      <c r="AC26" s="162">
        <v>0</v>
      </c>
      <c r="AD26" s="162">
        <v>0</v>
      </c>
      <c r="AE26" s="162">
        <v>0</v>
      </c>
      <c r="AF26" s="162">
        <v>0</v>
      </c>
      <c r="AG26" s="162">
        <v>0</v>
      </c>
      <c r="AH26" s="162">
        <v>0</v>
      </c>
      <c r="AI26" s="162">
        <v>0</v>
      </c>
      <c r="AJ26" s="162">
        <f t="shared" si="1"/>
        <v>128.62598565507062</v>
      </c>
      <c r="AK26" s="674"/>
      <c r="AL26" s="674"/>
      <c r="AM26" s="674"/>
      <c r="AN26" s="674"/>
      <c r="AO26" s="674"/>
      <c r="AP26" s="674"/>
      <c r="AQ26" s="674"/>
      <c r="AR26" s="674"/>
      <c r="AS26" s="674"/>
      <c r="AT26" s="674"/>
      <c r="AU26" s="674"/>
      <c r="AV26" s="674"/>
      <c r="AW26" s="674"/>
      <c r="AX26" s="674"/>
      <c r="AY26" s="674"/>
      <c r="AZ26" s="674"/>
      <c r="BA26" s="674"/>
      <c r="BB26" s="674"/>
      <c r="BC26" s="674"/>
      <c r="BD26" s="674"/>
      <c r="BE26" s="674"/>
      <c r="BF26" s="674"/>
      <c r="BG26" s="674"/>
      <c r="BH26" s="674"/>
      <c r="BI26" s="674"/>
      <c r="BJ26" s="674"/>
      <c r="BK26" s="674"/>
      <c r="BL26" s="674"/>
      <c r="BM26" s="674"/>
      <c r="BN26" s="674"/>
      <c r="BO26" s="674"/>
      <c r="BP26" s="674"/>
      <c r="BQ26" s="674"/>
      <c r="BR26" s="674"/>
      <c r="BS26" s="674"/>
      <c r="BT26" s="674"/>
      <c r="BU26" s="674"/>
      <c r="BV26" s="674"/>
      <c r="BW26" s="674"/>
      <c r="BX26" s="674"/>
      <c r="BY26" s="674"/>
      <c r="BZ26" s="674"/>
      <c r="CA26" s="674"/>
      <c r="CB26" s="674"/>
      <c r="CC26" s="674"/>
    </row>
    <row r="27" spans="2:81">
      <c r="B27" s="388" t="s">
        <v>140</v>
      </c>
      <c r="C27" s="165">
        <v>119.02684410102083</v>
      </c>
      <c r="D27" s="165">
        <v>1.1910689776785151</v>
      </c>
      <c r="E27" s="165">
        <v>0</v>
      </c>
      <c r="F27" s="165">
        <v>0</v>
      </c>
      <c r="G27" s="165">
        <v>0</v>
      </c>
      <c r="H27" s="165">
        <v>0</v>
      </c>
      <c r="I27" s="165">
        <v>0</v>
      </c>
      <c r="J27" s="165">
        <v>0</v>
      </c>
      <c r="K27" s="165">
        <v>0</v>
      </c>
      <c r="L27" s="165">
        <v>0</v>
      </c>
      <c r="M27" s="165">
        <v>0</v>
      </c>
      <c r="N27" s="165">
        <v>0</v>
      </c>
      <c r="O27" s="165">
        <v>0</v>
      </c>
      <c r="P27" s="165">
        <v>0</v>
      </c>
      <c r="Q27" s="165">
        <v>0</v>
      </c>
      <c r="R27" s="165">
        <v>0</v>
      </c>
      <c r="S27" s="165">
        <v>0</v>
      </c>
      <c r="T27" s="165">
        <v>0</v>
      </c>
      <c r="U27" s="165">
        <v>0</v>
      </c>
      <c r="V27" s="165">
        <v>0</v>
      </c>
      <c r="W27" s="165">
        <v>0</v>
      </c>
      <c r="X27" s="165">
        <v>0</v>
      </c>
      <c r="Y27" s="165">
        <v>0</v>
      </c>
      <c r="Z27" s="165">
        <v>0</v>
      </c>
      <c r="AA27" s="165">
        <v>0</v>
      </c>
      <c r="AB27" s="165">
        <v>0</v>
      </c>
      <c r="AC27" s="165">
        <v>0</v>
      </c>
      <c r="AD27" s="165">
        <v>0</v>
      </c>
      <c r="AE27" s="165">
        <v>0</v>
      </c>
      <c r="AF27" s="165">
        <v>0</v>
      </c>
      <c r="AG27" s="165">
        <v>0</v>
      </c>
      <c r="AH27" s="165">
        <v>0</v>
      </c>
      <c r="AI27" s="165">
        <v>0</v>
      </c>
      <c r="AJ27" s="165">
        <f t="shared" si="1"/>
        <v>120.21791307869934</v>
      </c>
      <c r="AK27" s="674"/>
      <c r="AL27" s="674"/>
      <c r="AM27" s="674"/>
      <c r="AN27" s="674"/>
      <c r="AO27" s="674"/>
      <c r="AP27" s="674"/>
      <c r="AQ27" s="674"/>
      <c r="AR27" s="674"/>
      <c r="AS27" s="674"/>
      <c r="AT27" s="674"/>
      <c r="AU27" s="674"/>
      <c r="AV27" s="674"/>
      <c r="AW27" s="674"/>
      <c r="AX27" s="674"/>
      <c r="AY27" s="674"/>
      <c r="AZ27" s="674"/>
      <c r="BA27" s="674"/>
      <c r="BB27" s="674"/>
      <c r="BC27" s="674"/>
      <c r="BD27" s="674"/>
      <c r="BE27" s="674"/>
      <c r="BF27" s="674"/>
      <c r="BG27" s="674"/>
      <c r="BH27" s="674"/>
      <c r="BI27" s="674"/>
      <c r="BJ27" s="674"/>
      <c r="BK27" s="674"/>
      <c r="BL27" s="674"/>
      <c r="BM27" s="674"/>
      <c r="BN27" s="674"/>
      <c r="BO27" s="674"/>
      <c r="BP27" s="674"/>
      <c r="BQ27" s="674"/>
      <c r="BR27" s="674"/>
      <c r="BS27" s="674"/>
      <c r="BT27" s="674"/>
      <c r="BU27" s="674"/>
      <c r="BV27" s="674"/>
      <c r="BW27" s="674"/>
      <c r="BX27" s="674"/>
      <c r="BY27" s="674"/>
      <c r="BZ27" s="674"/>
      <c r="CA27" s="674"/>
      <c r="CB27" s="674"/>
      <c r="CC27" s="674"/>
    </row>
    <row r="28" spans="2:81">
      <c r="B28" s="388" t="s">
        <v>141</v>
      </c>
      <c r="C28" s="165">
        <v>3.5868927180729582</v>
      </c>
      <c r="D28" s="165">
        <v>2.5967502757063001</v>
      </c>
      <c r="E28" s="165">
        <v>1.6066078333396425</v>
      </c>
      <c r="F28" s="165">
        <v>0.61782174925237543</v>
      </c>
      <c r="G28" s="165">
        <v>0</v>
      </c>
      <c r="H28" s="165">
        <v>0</v>
      </c>
      <c r="I28" s="165">
        <v>0</v>
      </c>
      <c r="J28" s="165">
        <v>0</v>
      </c>
      <c r="K28" s="165">
        <v>0</v>
      </c>
      <c r="L28" s="165">
        <v>0</v>
      </c>
      <c r="M28" s="165">
        <v>0</v>
      </c>
      <c r="N28" s="165">
        <v>0</v>
      </c>
      <c r="O28" s="165">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f t="shared" si="1"/>
        <v>8.4080725763712767</v>
      </c>
      <c r="AK28" s="674"/>
      <c r="AL28" s="674"/>
      <c r="AM28" s="674"/>
      <c r="AN28" s="674"/>
      <c r="AO28" s="674"/>
      <c r="AP28" s="674"/>
      <c r="AQ28" s="674"/>
      <c r="AR28" s="674"/>
      <c r="AS28" s="674"/>
      <c r="AT28" s="674"/>
      <c r="AU28" s="674"/>
      <c r="AV28" s="674"/>
      <c r="AW28" s="674"/>
      <c r="AX28" s="674"/>
      <c r="AY28" s="674"/>
      <c r="AZ28" s="674"/>
      <c r="BA28" s="674"/>
      <c r="BB28" s="674"/>
      <c r="BC28" s="674"/>
      <c r="BD28" s="674"/>
      <c r="BE28" s="674"/>
      <c r="BF28" s="674"/>
      <c r="BG28" s="674"/>
      <c r="BH28" s="674"/>
      <c r="BI28" s="674"/>
      <c r="BJ28" s="674"/>
      <c r="BK28" s="674"/>
      <c r="BL28" s="674"/>
      <c r="BM28" s="674"/>
      <c r="BN28" s="674"/>
      <c r="BO28" s="674"/>
      <c r="BP28" s="674"/>
      <c r="BQ28" s="674"/>
      <c r="BR28" s="674"/>
      <c r="BS28" s="674"/>
      <c r="BT28" s="674"/>
      <c r="BU28" s="674"/>
      <c r="BV28" s="674"/>
      <c r="BW28" s="674"/>
      <c r="BX28" s="674"/>
      <c r="BY28" s="674"/>
      <c r="BZ28" s="674"/>
      <c r="CA28" s="674"/>
      <c r="CB28" s="674"/>
      <c r="CC28" s="674"/>
    </row>
    <row r="29" spans="2:81">
      <c r="B29" s="380" t="s">
        <v>105</v>
      </c>
      <c r="C29" s="162">
        <v>6.5301336869766108E-2</v>
      </c>
      <c r="D29" s="162">
        <v>5.6938445633843482E-2</v>
      </c>
      <c r="E29" s="162">
        <v>4.798035862258157E-2</v>
      </c>
      <c r="F29" s="162">
        <v>3.8467210251227256E-2</v>
      </c>
      <c r="G29" s="162">
        <v>2.8111851839445569E-2</v>
      </c>
      <c r="H29" s="162">
        <v>1.7101966638752526E-2</v>
      </c>
      <c r="I29" s="162">
        <v>6.7753587092116664E-3</v>
      </c>
      <c r="J29" s="162">
        <v>3.6969535085186254E-3</v>
      </c>
      <c r="K29" s="162">
        <v>1.1969679468668785E-3</v>
      </c>
      <c r="L29" s="162">
        <v>0</v>
      </c>
      <c r="M29" s="162">
        <v>0</v>
      </c>
      <c r="N29" s="162">
        <v>0</v>
      </c>
      <c r="O29" s="162">
        <v>0</v>
      </c>
      <c r="P29" s="162">
        <v>0</v>
      </c>
      <c r="Q29" s="162">
        <v>0</v>
      </c>
      <c r="R29" s="162">
        <v>0</v>
      </c>
      <c r="S29" s="162">
        <v>0</v>
      </c>
      <c r="T29" s="162">
        <v>0</v>
      </c>
      <c r="U29" s="162">
        <v>0</v>
      </c>
      <c r="V29" s="162">
        <v>0</v>
      </c>
      <c r="W29" s="162">
        <v>0</v>
      </c>
      <c r="X29" s="162">
        <v>0</v>
      </c>
      <c r="Y29" s="162">
        <v>0</v>
      </c>
      <c r="Z29" s="162">
        <v>0</v>
      </c>
      <c r="AA29" s="162">
        <v>0</v>
      </c>
      <c r="AB29" s="162">
        <v>0</v>
      </c>
      <c r="AC29" s="162">
        <v>0</v>
      </c>
      <c r="AD29" s="162">
        <v>0</v>
      </c>
      <c r="AE29" s="162">
        <v>0</v>
      </c>
      <c r="AF29" s="162">
        <v>0</v>
      </c>
      <c r="AG29" s="162">
        <v>0</v>
      </c>
      <c r="AH29" s="162">
        <v>0</v>
      </c>
      <c r="AI29" s="162">
        <v>0</v>
      </c>
      <c r="AJ29" s="162">
        <f t="shared" si="1"/>
        <v>0.26557045002021362</v>
      </c>
      <c r="AK29" s="674"/>
      <c r="AL29" s="674"/>
      <c r="AM29" s="674"/>
      <c r="AN29" s="674"/>
      <c r="AO29" s="674"/>
      <c r="AP29" s="674"/>
      <c r="AQ29" s="674"/>
      <c r="AR29" s="674"/>
      <c r="AS29" s="674"/>
      <c r="AT29" s="674"/>
      <c r="AU29" s="674"/>
      <c r="AV29" s="674"/>
      <c r="AW29" s="674"/>
      <c r="AX29" s="674"/>
      <c r="AY29" s="674"/>
      <c r="AZ29" s="674"/>
      <c r="BA29" s="674"/>
      <c r="BB29" s="674"/>
      <c r="BC29" s="674"/>
      <c r="BD29" s="674"/>
      <c r="BE29" s="674"/>
      <c r="BF29" s="674"/>
      <c r="BG29" s="674"/>
      <c r="BH29" s="674"/>
      <c r="BI29" s="674"/>
      <c r="BJ29" s="674"/>
      <c r="BK29" s="674"/>
      <c r="BL29" s="674"/>
      <c r="BM29" s="674"/>
      <c r="BN29" s="674"/>
      <c r="BO29" s="674"/>
      <c r="BP29" s="674"/>
      <c r="BQ29" s="674"/>
      <c r="BR29" s="674"/>
      <c r="BS29" s="674"/>
      <c r="BT29" s="674"/>
      <c r="BU29" s="674"/>
      <c r="BV29" s="674"/>
      <c r="BW29" s="674"/>
      <c r="BX29" s="674"/>
      <c r="BY29" s="674"/>
      <c r="BZ29" s="674"/>
      <c r="CA29" s="674"/>
      <c r="CB29" s="674"/>
      <c r="CC29" s="674"/>
    </row>
    <row r="30" spans="2:81">
      <c r="B30" s="177" t="s">
        <v>140</v>
      </c>
      <c r="C30" s="376">
        <v>0</v>
      </c>
      <c r="D30" s="376">
        <v>0</v>
      </c>
      <c r="E30" s="376">
        <v>0</v>
      </c>
      <c r="F30" s="376">
        <v>0</v>
      </c>
      <c r="G30" s="376">
        <v>0</v>
      </c>
      <c r="H30" s="376">
        <v>0</v>
      </c>
      <c r="I30" s="376">
        <v>0</v>
      </c>
      <c r="J30" s="376">
        <v>0</v>
      </c>
      <c r="K30" s="376">
        <v>0</v>
      </c>
      <c r="L30" s="376">
        <v>0</v>
      </c>
      <c r="M30" s="376">
        <v>0</v>
      </c>
      <c r="N30" s="376">
        <v>0</v>
      </c>
      <c r="O30" s="376">
        <v>0</v>
      </c>
      <c r="P30" s="376">
        <v>0</v>
      </c>
      <c r="Q30" s="376">
        <v>0</v>
      </c>
      <c r="R30" s="376">
        <v>0</v>
      </c>
      <c r="S30" s="376">
        <v>0</v>
      </c>
      <c r="T30" s="376">
        <v>0</v>
      </c>
      <c r="U30" s="376">
        <v>0</v>
      </c>
      <c r="V30" s="376">
        <v>0</v>
      </c>
      <c r="W30" s="376">
        <v>0</v>
      </c>
      <c r="X30" s="376">
        <v>0</v>
      </c>
      <c r="Y30" s="376">
        <v>0</v>
      </c>
      <c r="Z30" s="376">
        <v>0</v>
      </c>
      <c r="AA30" s="376">
        <v>0</v>
      </c>
      <c r="AB30" s="376">
        <v>0</v>
      </c>
      <c r="AC30" s="376">
        <v>0</v>
      </c>
      <c r="AD30" s="376">
        <v>0</v>
      </c>
      <c r="AE30" s="376">
        <v>0</v>
      </c>
      <c r="AF30" s="376">
        <v>0</v>
      </c>
      <c r="AG30" s="376">
        <v>0</v>
      </c>
      <c r="AH30" s="376">
        <v>0</v>
      </c>
      <c r="AI30" s="376">
        <v>0</v>
      </c>
      <c r="AJ30" s="165">
        <f t="shared" si="1"/>
        <v>0</v>
      </c>
      <c r="AK30" s="674"/>
      <c r="AL30" s="674"/>
      <c r="AM30" s="674"/>
      <c r="AN30" s="674"/>
      <c r="AO30" s="674"/>
      <c r="AP30" s="674"/>
      <c r="AQ30" s="674"/>
      <c r="AR30" s="674"/>
      <c r="AS30" s="674"/>
      <c r="AT30" s="674"/>
      <c r="AU30" s="674"/>
      <c r="AV30" s="674"/>
      <c r="AW30" s="674"/>
      <c r="AX30" s="674"/>
      <c r="AY30" s="674"/>
      <c r="AZ30" s="674"/>
      <c r="BA30" s="674"/>
      <c r="BB30" s="674"/>
      <c r="BC30" s="674"/>
      <c r="BD30" s="674"/>
      <c r="BE30" s="674"/>
      <c r="BF30" s="674"/>
      <c r="BG30" s="674"/>
      <c r="BH30" s="674"/>
      <c r="BI30" s="674"/>
      <c r="BJ30" s="674"/>
      <c r="BK30" s="674"/>
      <c r="BL30" s="674"/>
      <c r="BM30" s="674"/>
      <c r="BN30" s="674"/>
      <c r="BO30" s="674"/>
      <c r="BP30" s="674"/>
      <c r="BQ30" s="674"/>
      <c r="BR30" s="674"/>
      <c r="BS30" s="674"/>
      <c r="BT30" s="674"/>
      <c r="BU30" s="674"/>
      <c r="BV30" s="674"/>
      <c r="BW30" s="674"/>
      <c r="BX30" s="674"/>
      <c r="BY30" s="674"/>
      <c r="BZ30" s="674"/>
      <c r="CA30" s="674"/>
      <c r="CB30" s="674"/>
      <c r="CC30" s="674"/>
    </row>
    <row r="31" spans="2:81">
      <c r="B31" s="178" t="s">
        <v>141</v>
      </c>
      <c r="C31" s="376">
        <v>6.5301336869766108E-2</v>
      </c>
      <c r="D31" s="376">
        <v>5.6938445633843482E-2</v>
      </c>
      <c r="E31" s="376">
        <v>4.798035862258157E-2</v>
      </c>
      <c r="F31" s="376">
        <v>3.8467210251227256E-2</v>
      </c>
      <c r="G31" s="376">
        <v>2.8111851839445569E-2</v>
      </c>
      <c r="H31" s="376">
        <v>1.7101966638752526E-2</v>
      </c>
      <c r="I31" s="376">
        <v>6.7753587092116664E-3</v>
      </c>
      <c r="J31" s="376">
        <v>3.6969535085186254E-3</v>
      </c>
      <c r="K31" s="376">
        <v>1.1969679468668785E-3</v>
      </c>
      <c r="L31" s="376">
        <v>0</v>
      </c>
      <c r="M31" s="376">
        <v>0</v>
      </c>
      <c r="N31" s="376">
        <v>0</v>
      </c>
      <c r="O31" s="376">
        <v>0</v>
      </c>
      <c r="P31" s="376">
        <v>0</v>
      </c>
      <c r="Q31" s="376">
        <v>0</v>
      </c>
      <c r="R31" s="376">
        <v>0</v>
      </c>
      <c r="S31" s="376">
        <v>0</v>
      </c>
      <c r="T31" s="376">
        <v>0</v>
      </c>
      <c r="U31" s="376">
        <v>0</v>
      </c>
      <c r="V31" s="376">
        <v>0</v>
      </c>
      <c r="W31" s="376">
        <v>0</v>
      </c>
      <c r="X31" s="376">
        <v>0</v>
      </c>
      <c r="Y31" s="376">
        <v>0</v>
      </c>
      <c r="Z31" s="376">
        <v>0</v>
      </c>
      <c r="AA31" s="376">
        <v>0</v>
      </c>
      <c r="AB31" s="376">
        <v>0</v>
      </c>
      <c r="AC31" s="376">
        <v>0</v>
      </c>
      <c r="AD31" s="376">
        <v>0</v>
      </c>
      <c r="AE31" s="376">
        <v>0</v>
      </c>
      <c r="AF31" s="376">
        <v>0</v>
      </c>
      <c r="AG31" s="376">
        <v>0</v>
      </c>
      <c r="AH31" s="376">
        <v>0</v>
      </c>
      <c r="AI31" s="376">
        <v>0</v>
      </c>
      <c r="AJ31" s="165">
        <f t="shared" si="1"/>
        <v>0.26557045002021362</v>
      </c>
      <c r="AK31" s="674"/>
      <c r="AL31" s="674"/>
      <c r="AM31" s="674"/>
      <c r="AN31" s="674"/>
      <c r="AO31" s="674"/>
      <c r="AP31" s="674"/>
      <c r="AQ31" s="674"/>
      <c r="AR31" s="674"/>
      <c r="AS31" s="674"/>
      <c r="AT31" s="674"/>
      <c r="AU31" s="674"/>
      <c r="AV31" s="674"/>
      <c r="AW31" s="674"/>
      <c r="AX31" s="674"/>
      <c r="AY31" s="674"/>
      <c r="AZ31" s="674"/>
      <c r="BA31" s="674"/>
      <c r="BB31" s="674"/>
      <c r="BC31" s="674"/>
      <c r="BD31" s="674"/>
      <c r="BE31" s="674"/>
      <c r="BF31" s="674"/>
      <c r="BG31" s="674"/>
      <c r="BH31" s="674"/>
      <c r="BI31" s="674"/>
      <c r="BJ31" s="674"/>
      <c r="BK31" s="674"/>
      <c r="BL31" s="674"/>
      <c r="BM31" s="674"/>
      <c r="BN31" s="674"/>
      <c r="BO31" s="674"/>
      <c r="BP31" s="674"/>
      <c r="BQ31" s="674"/>
      <c r="BR31" s="674"/>
      <c r="BS31" s="674"/>
      <c r="BT31" s="674"/>
      <c r="BU31" s="674"/>
      <c r="BV31" s="674"/>
      <c r="BW31" s="674"/>
      <c r="BX31" s="674"/>
      <c r="BY31" s="674"/>
      <c r="BZ31" s="674"/>
      <c r="CA31" s="674"/>
      <c r="CB31" s="674"/>
      <c r="CC31" s="674"/>
    </row>
    <row r="32" spans="2:81">
      <c r="B32" s="163" t="s">
        <v>106</v>
      </c>
      <c r="C32" s="164">
        <v>342.96428727259985</v>
      </c>
      <c r="D32" s="164">
        <v>285.41480687926878</v>
      </c>
      <c r="E32" s="164">
        <v>247.40524523937756</v>
      </c>
      <c r="F32" s="164">
        <v>74.099255121617304</v>
      </c>
      <c r="G32" s="164">
        <v>65.406856788517103</v>
      </c>
      <c r="H32" s="164">
        <v>57.061604647237893</v>
      </c>
      <c r="I32" s="164">
        <v>49.523071575703845</v>
      </c>
      <c r="J32" s="164">
        <v>42.381123910628446</v>
      </c>
      <c r="K32" s="164">
        <v>35.016802035553042</v>
      </c>
      <c r="L32" s="164">
        <v>27.801497889950205</v>
      </c>
      <c r="M32" s="164">
        <v>20.6502468348748</v>
      </c>
      <c r="N32" s="164">
        <v>13.53453957927197</v>
      </c>
      <c r="O32" s="164">
        <v>6.3486401447239871</v>
      </c>
      <c r="P32" s="164">
        <v>1.2131906801760053</v>
      </c>
      <c r="Q32" s="164">
        <v>0.137140144573175</v>
      </c>
      <c r="R32" s="164">
        <v>0.1225894494977688</v>
      </c>
      <c r="S32" s="164">
        <v>0.10803874389493866</v>
      </c>
      <c r="T32" s="164">
        <v>9.3488048819532446E-2</v>
      </c>
      <c r="U32" s="164">
        <v>7.8937343216702302E-2</v>
      </c>
      <c r="V32" s="164">
        <v>6.4386648141296091E-2</v>
      </c>
      <c r="W32" s="164">
        <v>4.9835942538465947E-2</v>
      </c>
      <c r="X32" s="164">
        <v>3.5285247463059735E-2</v>
      </c>
      <c r="Y32" s="164">
        <v>2.073457344250141E-2</v>
      </c>
      <c r="Z32" s="164">
        <v>1.3095557427097591E-2</v>
      </c>
      <c r="AA32" s="164">
        <v>7.7604484682598177E-3</v>
      </c>
      <c r="AB32" s="164">
        <v>3.1325929045162649E-3</v>
      </c>
      <c r="AC32" s="164">
        <v>6.2651858090325297E-4</v>
      </c>
      <c r="AD32" s="164">
        <v>0</v>
      </c>
      <c r="AE32" s="164">
        <v>0</v>
      </c>
      <c r="AF32" s="164">
        <v>0</v>
      </c>
      <c r="AG32" s="164">
        <v>0</v>
      </c>
      <c r="AH32" s="164">
        <v>0</v>
      </c>
      <c r="AI32" s="164">
        <v>0</v>
      </c>
      <c r="AJ32" s="164">
        <f t="shared" si="1"/>
        <v>1269.5562198584689</v>
      </c>
      <c r="AK32" s="674"/>
      <c r="AL32" s="674"/>
      <c r="AM32" s="674"/>
      <c r="AN32" s="674"/>
      <c r="AO32" s="674"/>
      <c r="AP32" s="674"/>
      <c r="AQ32" s="674"/>
      <c r="AR32" s="674"/>
      <c r="AS32" s="674"/>
      <c r="AT32" s="674"/>
      <c r="AU32" s="674"/>
      <c r="AV32" s="674"/>
      <c r="AW32" s="674"/>
      <c r="AX32" s="674"/>
      <c r="AY32" s="674"/>
      <c r="AZ32" s="674"/>
      <c r="BA32" s="674"/>
      <c r="BB32" s="674"/>
      <c r="BC32" s="674"/>
      <c r="BD32" s="674"/>
      <c r="BE32" s="674"/>
      <c r="BF32" s="674"/>
      <c r="BG32" s="674"/>
      <c r="BH32" s="674"/>
      <c r="BI32" s="674"/>
      <c r="BJ32" s="674"/>
      <c r="BK32" s="674"/>
      <c r="BL32" s="674"/>
      <c r="BM32" s="674"/>
      <c r="BN32" s="674"/>
      <c r="BO32" s="674"/>
      <c r="BP32" s="674"/>
      <c r="BQ32" s="674"/>
      <c r="BR32" s="674"/>
      <c r="BS32" s="674"/>
      <c r="BT32" s="674"/>
      <c r="BU32" s="674"/>
      <c r="BV32" s="674"/>
      <c r="BW32" s="674"/>
      <c r="BX32" s="674"/>
      <c r="BY32" s="674"/>
      <c r="BZ32" s="674"/>
      <c r="CA32" s="674"/>
      <c r="CB32" s="674"/>
      <c r="CC32" s="674"/>
    </row>
    <row r="33" spans="2:81" s="28" customFormat="1">
      <c r="B33" s="502" t="s">
        <v>542</v>
      </c>
      <c r="C33" s="164">
        <v>81.024217758125516</v>
      </c>
      <c r="D33" s="164">
        <v>81.232732919980549</v>
      </c>
      <c r="E33" s="164">
        <v>25.172238116257105</v>
      </c>
      <c r="F33" s="164">
        <v>7.687048255714128</v>
      </c>
      <c r="G33" s="164">
        <v>7.687048255714128</v>
      </c>
      <c r="H33" s="164">
        <v>7.687048255714128</v>
      </c>
      <c r="I33" s="164">
        <v>7.687048255714128</v>
      </c>
      <c r="J33" s="164">
        <v>7.687048255714128</v>
      </c>
      <c r="K33" s="164">
        <v>7.687048255714128</v>
      </c>
      <c r="L33" s="164">
        <v>7.687048255714128</v>
      </c>
      <c r="M33" s="164">
        <v>7.687048255714128</v>
      </c>
      <c r="N33" s="164">
        <v>7.687048255714128</v>
      </c>
      <c r="O33" s="164">
        <v>9.2288008719488044</v>
      </c>
      <c r="P33" s="164">
        <v>9.9627619793738269</v>
      </c>
      <c r="Q33" s="164">
        <v>8.8857066314182838</v>
      </c>
      <c r="R33" s="164">
        <v>7.8086512834627397</v>
      </c>
      <c r="S33" s="164">
        <v>6.7315959311931781</v>
      </c>
      <c r="T33" s="164">
        <v>5.6545405832376341</v>
      </c>
      <c r="U33" s="164">
        <v>4.5774852352820892</v>
      </c>
      <c r="V33" s="164">
        <v>3.5004298830125284</v>
      </c>
      <c r="W33" s="164">
        <v>2.4233745350569835</v>
      </c>
      <c r="X33" s="164">
        <v>1.4809511066743857</v>
      </c>
      <c r="Y33" s="164">
        <v>0</v>
      </c>
      <c r="Z33" s="164">
        <v>0</v>
      </c>
      <c r="AA33" s="164">
        <v>0</v>
      </c>
      <c r="AB33" s="164">
        <v>0</v>
      </c>
      <c r="AC33" s="164">
        <v>0</v>
      </c>
      <c r="AD33" s="164">
        <v>0</v>
      </c>
      <c r="AE33" s="164">
        <v>0</v>
      </c>
      <c r="AF33" s="164">
        <v>0</v>
      </c>
      <c r="AG33" s="164">
        <v>0</v>
      </c>
      <c r="AH33" s="164">
        <v>0</v>
      </c>
      <c r="AI33" s="164">
        <v>0</v>
      </c>
      <c r="AJ33" s="164">
        <f t="shared" si="1"/>
        <v>316.86692113645086</v>
      </c>
      <c r="AK33" s="674"/>
      <c r="AL33" s="674"/>
      <c r="AM33" s="674"/>
      <c r="AN33" s="674"/>
      <c r="AO33" s="674"/>
      <c r="AP33" s="674"/>
      <c r="AQ33" s="674"/>
      <c r="AR33" s="674"/>
      <c r="AS33" s="674"/>
      <c r="AT33" s="674"/>
      <c r="AU33" s="674"/>
      <c r="AV33" s="674"/>
      <c r="AW33" s="674"/>
      <c r="AX33" s="674"/>
      <c r="AY33" s="674"/>
      <c r="AZ33" s="674"/>
      <c r="BA33" s="674"/>
      <c r="BB33" s="674"/>
      <c r="BC33" s="674"/>
      <c r="BD33" s="674"/>
      <c r="BE33" s="674"/>
      <c r="BF33" s="674"/>
      <c r="BG33" s="674"/>
      <c r="BH33" s="674"/>
      <c r="BI33" s="674"/>
      <c r="BJ33" s="674"/>
      <c r="BK33" s="674"/>
      <c r="BL33" s="674"/>
      <c r="BM33" s="674"/>
      <c r="BN33" s="674"/>
      <c r="BO33" s="674"/>
      <c r="BP33" s="674"/>
      <c r="BQ33" s="674"/>
      <c r="BR33" s="674"/>
      <c r="BS33" s="674"/>
      <c r="BT33" s="674"/>
      <c r="BU33" s="674"/>
      <c r="BV33" s="674"/>
      <c r="BW33" s="674"/>
      <c r="BX33" s="674"/>
      <c r="BY33" s="674"/>
      <c r="BZ33" s="674"/>
      <c r="CA33" s="674"/>
      <c r="CB33" s="674"/>
      <c r="CC33" s="674"/>
    </row>
    <row r="34" spans="2:81" s="28" customFormat="1">
      <c r="B34" s="528" t="s">
        <v>102</v>
      </c>
      <c r="C34" s="524">
        <v>5.1246988428947731</v>
      </c>
      <c r="D34" s="524">
        <v>5.1246988428947731</v>
      </c>
      <c r="E34" s="524">
        <v>6.4058735493044496</v>
      </c>
      <c r="F34" s="524">
        <v>7.687048255714128</v>
      </c>
      <c r="G34" s="524">
        <v>7.687048255714128</v>
      </c>
      <c r="H34" s="524">
        <v>7.687048255714128</v>
      </c>
      <c r="I34" s="524">
        <v>7.687048255714128</v>
      </c>
      <c r="J34" s="524">
        <v>7.687048255714128</v>
      </c>
      <c r="K34" s="524">
        <v>7.687048255714128</v>
      </c>
      <c r="L34" s="524">
        <v>7.687048255714128</v>
      </c>
      <c r="M34" s="524">
        <v>7.687048255714128</v>
      </c>
      <c r="N34" s="524">
        <v>7.687048255714128</v>
      </c>
      <c r="O34" s="524">
        <v>9.2288008719488044</v>
      </c>
      <c r="P34" s="524">
        <v>9.9627619793738269</v>
      </c>
      <c r="Q34" s="524">
        <v>8.8857066314182838</v>
      </c>
      <c r="R34" s="524">
        <v>7.8086512834627397</v>
      </c>
      <c r="S34" s="524">
        <v>6.7315959311931781</v>
      </c>
      <c r="T34" s="524">
        <v>5.6545405832376341</v>
      </c>
      <c r="U34" s="524">
        <v>4.5774852352820892</v>
      </c>
      <c r="V34" s="524">
        <v>3.5004298830125284</v>
      </c>
      <c r="W34" s="524">
        <v>2.4233745350569835</v>
      </c>
      <c r="X34" s="524">
        <v>1.4809511066743857</v>
      </c>
      <c r="Y34" s="524">
        <v>0</v>
      </c>
      <c r="Z34" s="524">
        <v>0</v>
      </c>
      <c r="AA34" s="524">
        <v>0</v>
      </c>
      <c r="AB34" s="524">
        <v>0</v>
      </c>
      <c r="AC34" s="524">
        <v>0</v>
      </c>
      <c r="AD34" s="524">
        <v>0</v>
      </c>
      <c r="AE34" s="524">
        <v>0</v>
      </c>
      <c r="AF34" s="524">
        <v>0</v>
      </c>
      <c r="AG34" s="524">
        <v>0</v>
      </c>
      <c r="AH34" s="524">
        <v>0</v>
      </c>
      <c r="AI34" s="524">
        <v>0</v>
      </c>
      <c r="AJ34" s="524">
        <f t="shared" si="1"/>
        <v>146.09300357718161</v>
      </c>
      <c r="AK34" s="674"/>
      <c r="AL34" s="674"/>
      <c r="AM34" s="674"/>
      <c r="AN34" s="674"/>
      <c r="AO34" s="674"/>
      <c r="AP34" s="674"/>
      <c r="AQ34" s="674"/>
      <c r="AR34" s="674"/>
      <c r="AS34" s="674"/>
      <c r="AT34" s="674"/>
      <c r="AU34" s="674"/>
      <c r="AV34" s="674"/>
      <c r="AW34" s="674"/>
      <c r="AX34" s="674"/>
      <c r="AY34" s="674"/>
      <c r="AZ34" s="674"/>
      <c r="BA34" s="674"/>
      <c r="BB34" s="674"/>
      <c r="BC34" s="674"/>
      <c r="BD34" s="674"/>
      <c r="BE34" s="674"/>
      <c r="BF34" s="674"/>
      <c r="BG34" s="674"/>
      <c r="BH34" s="674"/>
      <c r="BI34" s="674"/>
      <c r="BJ34" s="674"/>
      <c r="BK34" s="674"/>
      <c r="BL34" s="674"/>
      <c r="BM34" s="674"/>
      <c r="BN34" s="674"/>
      <c r="BO34" s="674"/>
      <c r="BP34" s="674"/>
      <c r="BQ34" s="674"/>
      <c r="BR34" s="674"/>
      <c r="BS34" s="674"/>
      <c r="BT34" s="674"/>
      <c r="BU34" s="674"/>
      <c r="BV34" s="674"/>
      <c r="BW34" s="674"/>
      <c r="BX34" s="674"/>
      <c r="BY34" s="674"/>
      <c r="BZ34" s="674"/>
      <c r="CA34" s="674"/>
      <c r="CB34" s="674"/>
      <c r="CC34" s="674"/>
    </row>
    <row r="35" spans="2:81" s="28" customFormat="1">
      <c r="B35" s="529" t="s">
        <v>561</v>
      </c>
      <c r="C35" s="525">
        <v>5.1246988428947731</v>
      </c>
      <c r="D35" s="525">
        <v>5.1246988428947731</v>
      </c>
      <c r="E35" s="525">
        <v>6.4058735493044496</v>
      </c>
      <c r="F35" s="525">
        <v>7.687048255714128</v>
      </c>
      <c r="G35" s="525">
        <v>7.687048255714128</v>
      </c>
      <c r="H35" s="525">
        <v>7.687048255714128</v>
      </c>
      <c r="I35" s="525">
        <v>7.687048255714128</v>
      </c>
      <c r="J35" s="525">
        <v>7.687048255714128</v>
      </c>
      <c r="K35" s="525">
        <v>7.687048255714128</v>
      </c>
      <c r="L35" s="525">
        <v>7.687048255714128</v>
      </c>
      <c r="M35" s="525">
        <v>7.687048255714128</v>
      </c>
      <c r="N35" s="525">
        <v>7.687048255714128</v>
      </c>
      <c r="O35" s="525">
        <v>9.2288008719488044</v>
      </c>
      <c r="P35" s="525">
        <v>9.9627619793738269</v>
      </c>
      <c r="Q35" s="525">
        <v>8.8857066314182838</v>
      </c>
      <c r="R35" s="525">
        <v>7.8086512834627397</v>
      </c>
      <c r="S35" s="525">
        <v>6.7315959311931781</v>
      </c>
      <c r="T35" s="525">
        <v>5.6545405832376341</v>
      </c>
      <c r="U35" s="525">
        <v>4.5774852352820892</v>
      </c>
      <c r="V35" s="525">
        <v>3.5004298830125284</v>
      </c>
      <c r="W35" s="525">
        <v>2.4233745350569835</v>
      </c>
      <c r="X35" s="525">
        <v>1.4809511066743857</v>
      </c>
      <c r="Y35" s="525">
        <v>0</v>
      </c>
      <c r="Z35" s="525">
        <v>0</v>
      </c>
      <c r="AA35" s="525">
        <v>0</v>
      </c>
      <c r="AB35" s="525">
        <v>0</v>
      </c>
      <c r="AC35" s="525">
        <v>0</v>
      </c>
      <c r="AD35" s="525">
        <v>0</v>
      </c>
      <c r="AE35" s="525">
        <v>0</v>
      </c>
      <c r="AF35" s="525">
        <v>0</v>
      </c>
      <c r="AG35" s="525">
        <v>0</v>
      </c>
      <c r="AH35" s="525">
        <v>0</v>
      </c>
      <c r="AI35" s="525">
        <v>0</v>
      </c>
      <c r="AJ35" s="525">
        <f t="shared" si="1"/>
        <v>146.09300357718161</v>
      </c>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674"/>
      <c r="CA35" s="674"/>
      <c r="CB35" s="674"/>
      <c r="CC35" s="674"/>
    </row>
    <row r="36" spans="2:81" s="28" customFormat="1">
      <c r="B36" s="380" t="s">
        <v>103</v>
      </c>
      <c r="C36" s="162">
        <v>75.899518915230743</v>
      </c>
      <c r="D36" s="162">
        <v>76.108034077085776</v>
      </c>
      <c r="E36" s="162">
        <v>18.766364566952657</v>
      </c>
      <c r="F36" s="162">
        <v>0</v>
      </c>
      <c r="G36" s="162">
        <v>0</v>
      </c>
      <c r="H36" s="162">
        <v>0</v>
      </c>
      <c r="I36" s="162">
        <v>0</v>
      </c>
      <c r="J36" s="162">
        <v>0</v>
      </c>
      <c r="K36" s="162">
        <v>0</v>
      </c>
      <c r="L36" s="162">
        <v>0</v>
      </c>
      <c r="M36" s="162">
        <v>0</v>
      </c>
      <c r="N36" s="162">
        <v>0</v>
      </c>
      <c r="O36" s="162">
        <v>0</v>
      </c>
      <c r="P36" s="162">
        <v>0</v>
      </c>
      <c r="Q36" s="162">
        <v>0</v>
      </c>
      <c r="R36" s="162">
        <v>0</v>
      </c>
      <c r="S36" s="162">
        <v>0</v>
      </c>
      <c r="T36" s="162">
        <v>0</v>
      </c>
      <c r="U36" s="162">
        <v>0</v>
      </c>
      <c r="V36" s="162">
        <v>0</v>
      </c>
      <c r="W36" s="162">
        <v>0</v>
      </c>
      <c r="X36" s="162">
        <v>0</v>
      </c>
      <c r="Y36" s="162">
        <v>0</v>
      </c>
      <c r="Z36" s="162">
        <v>0</v>
      </c>
      <c r="AA36" s="162">
        <v>0</v>
      </c>
      <c r="AB36" s="162">
        <v>0</v>
      </c>
      <c r="AC36" s="162">
        <v>0</v>
      </c>
      <c r="AD36" s="162">
        <v>0</v>
      </c>
      <c r="AE36" s="162">
        <v>0</v>
      </c>
      <c r="AF36" s="162">
        <v>0</v>
      </c>
      <c r="AG36" s="162">
        <v>0</v>
      </c>
      <c r="AH36" s="162">
        <v>0</v>
      </c>
      <c r="AI36" s="162">
        <v>0</v>
      </c>
      <c r="AJ36" s="162">
        <f t="shared" si="1"/>
        <v>170.77391755926917</v>
      </c>
      <c r="AK36" s="674"/>
      <c r="AL36" s="674"/>
      <c r="AM36" s="674"/>
      <c r="AN36" s="674"/>
      <c r="AO36" s="674"/>
      <c r="AP36" s="674"/>
      <c r="AQ36" s="674"/>
      <c r="AR36" s="674"/>
      <c r="AS36" s="674"/>
      <c r="AT36" s="674"/>
      <c r="AU36" s="674"/>
      <c r="AV36" s="674"/>
      <c r="AW36" s="674"/>
      <c r="AX36" s="674"/>
      <c r="AY36" s="674"/>
      <c r="AZ36" s="674"/>
      <c r="BA36" s="674"/>
      <c r="BB36" s="674"/>
      <c r="BC36" s="674"/>
      <c r="BD36" s="674"/>
      <c r="BE36" s="674"/>
      <c r="BF36" s="674"/>
      <c r="BG36" s="674"/>
      <c r="BH36" s="674"/>
      <c r="BI36" s="674"/>
      <c r="BJ36" s="674"/>
      <c r="BK36" s="674"/>
      <c r="BL36" s="674"/>
      <c r="BM36" s="674"/>
      <c r="BN36" s="674"/>
      <c r="BO36" s="674"/>
      <c r="BP36" s="674"/>
      <c r="BQ36" s="674"/>
      <c r="BR36" s="674"/>
      <c r="BS36" s="674"/>
      <c r="BT36" s="674"/>
      <c r="BU36" s="674"/>
      <c r="BV36" s="674"/>
      <c r="BW36" s="674"/>
      <c r="BX36" s="674"/>
      <c r="BY36" s="674"/>
      <c r="BZ36" s="674"/>
      <c r="CA36" s="674"/>
      <c r="CB36" s="674"/>
      <c r="CC36" s="674"/>
    </row>
    <row r="37" spans="2:81" s="28" customFormat="1">
      <c r="B37" s="530" t="s">
        <v>111</v>
      </c>
      <c r="C37" s="165">
        <v>75.899518915230743</v>
      </c>
      <c r="D37" s="165">
        <v>76.108034077085776</v>
      </c>
      <c r="E37" s="165">
        <v>18.766364566952657</v>
      </c>
      <c r="F37" s="165">
        <v>0</v>
      </c>
      <c r="G37" s="165">
        <v>0</v>
      </c>
      <c r="H37" s="165">
        <v>0</v>
      </c>
      <c r="I37" s="165">
        <v>0</v>
      </c>
      <c r="J37" s="165">
        <v>0</v>
      </c>
      <c r="K37" s="165">
        <v>0</v>
      </c>
      <c r="L37" s="165">
        <v>0</v>
      </c>
      <c r="M37" s="165">
        <v>0</v>
      </c>
      <c r="N37" s="165">
        <v>0</v>
      </c>
      <c r="O37" s="165">
        <v>0</v>
      </c>
      <c r="P37" s="165">
        <v>0</v>
      </c>
      <c r="Q37" s="165">
        <v>0</v>
      </c>
      <c r="R37" s="165">
        <v>0</v>
      </c>
      <c r="S37" s="165">
        <v>0</v>
      </c>
      <c r="T37" s="165">
        <v>0</v>
      </c>
      <c r="U37" s="165">
        <v>0</v>
      </c>
      <c r="V37" s="165">
        <v>0</v>
      </c>
      <c r="W37" s="165">
        <v>0</v>
      </c>
      <c r="X37" s="165">
        <v>0</v>
      </c>
      <c r="Y37" s="165">
        <v>0</v>
      </c>
      <c r="Z37" s="165">
        <v>0</v>
      </c>
      <c r="AA37" s="165">
        <v>0</v>
      </c>
      <c r="AB37" s="165">
        <v>0</v>
      </c>
      <c r="AC37" s="165">
        <v>0</v>
      </c>
      <c r="AD37" s="165">
        <v>0</v>
      </c>
      <c r="AE37" s="165">
        <v>0</v>
      </c>
      <c r="AF37" s="165">
        <v>0</v>
      </c>
      <c r="AG37" s="165">
        <v>0</v>
      </c>
      <c r="AH37" s="165">
        <v>0</v>
      </c>
      <c r="AI37" s="165">
        <v>0</v>
      </c>
      <c r="AJ37" s="165">
        <f t="shared" si="1"/>
        <v>170.77391755926917</v>
      </c>
      <c r="AK37" s="674"/>
      <c r="AL37" s="674"/>
      <c r="AM37" s="674"/>
      <c r="AN37" s="674"/>
      <c r="AO37" s="674"/>
      <c r="AP37" s="674"/>
      <c r="AQ37" s="674"/>
      <c r="AR37" s="674"/>
      <c r="AS37" s="674"/>
      <c r="AT37" s="674"/>
      <c r="AU37" s="674"/>
      <c r="AV37" s="674"/>
      <c r="AW37" s="674"/>
      <c r="AX37" s="674"/>
      <c r="AY37" s="674"/>
      <c r="AZ37" s="674"/>
      <c r="BA37" s="674"/>
      <c r="BB37" s="674"/>
      <c r="BC37" s="674"/>
      <c r="BD37" s="674"/>
      <c r="BE37" s="674"/>
      <c r="BF37" s="674"/>
      <c r="BG37" s="674"/>
      <c r="BH37" s="674"/>
      <c r="BI37" s="674"/>
      <c r="BJ37" s="674"/>
      <c r="BK37" s="674"/>
      <c r="BL37" s="674"/>
      <c r="BM37" s="674"/>
      <c r="BN37" s="674"/>
      <c r="BO37" s="674"/>
      <c r="BP37" s="674"/>
      <c r="BQ37" s="674"/>
      <c r="BR37" s="674"/>
      <c r="BS37" s="674"/>
      <c r="BT37" s="674"/>
      <c r="BU37" s="674"/>
      <c r="BV37" s="674"/>
      <c r="BW37" s="674"/>
      <c r="BX37" s="674"/>
      <c r="BY37" s="674"/>
      <c r="BZ37" s="674"/>
      <c r="CA37" s="674"/>
      <c r="CB37" s="674"/>
      <c r="CC37" s="674"/>
    </row>
    <row r="38" spans="2:81" s="28" customFormat="1">
      <c r="B38" s="531" t="s">
        <v>141</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f t="shared" si="1"/>
        <v>0</v>
      </c>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674"/>
      <c r="BM38" s="674"/>
      <c r="BN38" s="674"/>
      <c r="BO38" s="674"/>
      <c r="BP38" s="674"/>
      <c r="BQ38" s="674"/>
      <c r="BR38" s="674"/>
      <c r="BS38" s="674"/>
      <c r="BT38" s="674"/>
      <c r="BU38" s="674"/>
      <c r="BV38" s="674"/>
      <c r="BW38" s="674"/>
      <c r="BX38" s="674"/>
      <c r="BY38" s="674"/>
      <c r="BZ38" s="674"/>
      <c r="CA38" s="674"/>
      <c r="CB38" s="674"/>
      <c r="CC38" s="674"/>
    </row>
    <row r="39" spans="2:81" s="28" customFormat="1">
      <c r="B39" s="531" t="s">
        <v>105</v>
      </c>
      <c r="C39" s="526">
        <v>0</v>
      </c>
      <c r="D39" s="526">
        <v>0</v>
      </c>
      <c r="E39" s="526">
        <v>0</v>
      </c>
      <c r="F39" s="526">
        <v>0</v>
      </c>
      <c r="G39" s="526">
        <v>0</v>
      </c>
      <c r="H39" s="526">
        <v>0</v>
      </c>
      <c r="I39" s="526">
        <v>0</v>
      </c>
      <c r="J39" s="526">
        <v>0</v>
      </c>
      <c r="K39" s="526">
        <v>0</v>
      </c>
      <c r="L39" s="526">
        <v>0</v>
      </c>
      <c r="M39" s="526">
        <v>0</v>
      </c>
      <c r="N39" s="526">
        <v>0</v>
      </c>
      <c r="O39" s="526">
        <v>0</v>
      </c>
      <c r="P39" s="526">
        <v>0</v>
      </c>
      <c r="Q39" s="526">
        <v>0</v>
      </c>
      <c r="R39" s="526">
        <v>0</v>
      </c>
      <c r="S39" s="526">
        <v>0</v>
      </c>
      <c r="T39" s="526">
        <v>0</v>
      </c>
      <c r="U39" s="526">
        <v>0</v>
      </c>
      <c r="V39" s="526">
        <v>0</v>
      </c>
      <c r="W39" s="526">
        <v>0</v>
      </c>
      <c r="X39" s="526">
        <v>0</v>
      </c>
      <c r="Y39" s="526">
        <v>0</v>
      </c>
      <c r="Z39" s="526">
        <v>0</v>
      </c>
      <c r="AA39" s="526">
        <v>0</v>
      </c>
      <c r="AB39" s="526">
        <v>0</v>
      </c>
      <c r="AC39" s="526">
        <v>0</v>
      </c>
      <c r="AD39" s="526">
        <v>0</v>
      </c>
      <c r="AE39" s="526">
        <v>0</v>
      </c>
      <c r="AF39" s="526">
        <v>0</v>
      </c>
      <c r="AG39" s="526">
        <v>0</v>
      </c>
      <c r="AH39" s="526">
        <v>0</v>
      </c>
      <c r="AI39" s="526">
        <v>0</v>
      </c>
      <c r="AJ39" s="526">
        <f t="shared" si="1"/>
        <v>0</v>
      </c>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674"/>
      <c r="BM39" s="674"/>
      <c r="BN39" s="674"/>
      <c r="BO39" s="674"/>
      <c r="BP39" s="674"/>
      <c r="BQ39" s="674"/>
      <c r="BR39" s="674"/>
      <c r="BS39" s="674"/>
      <c r="BT39" s="674"/>
      <c r="BU39" s="674"/>
      <c r="BV39" s="674"/>
      <c r="BW39" s="674"/>
      <c r="BX39" s="674"/>
      <c r="BY39" s="674"/>
      <c r="BZ39" s="674"/>
      <c r="CA39" s="674"/>
      <c r="CB39" s="674"/>
      <c r="CC39" s="674"/>
    </row>
    <row r="40" spans="2:81" s="28" customFormat="1">
      <c r="B40" s="532" t="s">
        <v>562</v>
      </c>
      <c r="C40" s="527">
        <v>0</v>
      </c>
      <c r="D40" s="527">
        <v>0</v>
      </c>
      <c r="E40" s="527">
        <v>0</v>
      </c>
      <c r="F40" s="527">
        <v>0</v>
      </c>
      <c r="G40" s="527">
        <v>0</v>
      </c>
      <c r="H40" s="527">
        <v>0</v>
      </c>
      <c r="I40" s="527">
        <v>0</v>
      </c>
      <c r="J40" s="527">
        <v>0</v>
      </c>
      <c r="K40" s="527">
        <v>0</v>
      </c>
      <c r="L40" s="527">
        <v>0</v>
      </c>
      <c r="M40" s="527">
        <v>0</v>
      </c>
      <c r="N40" s="527">
        <v>0</v>
      </c>
      <c r="O40" s="527">
        <v>0</v>
      </c>
      <c r="P40" s="527">
        <v>0</v>
      </c>
      <c r="Q40" s="527">
        <v>0</v>
      </c>
      <c r="R40" s="527">
        <v>0</v>
      </c>
      <c r="S40" s="527">
        <v>0</v>
      </c>
      <c r="T40" s="527">
        <v>0</v>
      </c>
      <c r="U40" s="527">
        <v>0</v>
      </c>
      <c r="V40" s="527">
        <v>0</v>
      </c>
      <c r="W40" s="527">
        <v>0</v>
      </c>
      <c r="X40" s="527">
        <v>0</v>
      </c>
      <c r="Y40" s="527">
        <v>0</v>
      </c>
      <c r="Z40" s="527">
        <v>0</v>
      </c>
      <c r="AA40" s="527">
        <v>0</v>
      </c>
      <c r="AB40" s="527">
        <v>0</v>
      </c>
      <c r="AC40" s="527">
        <v>0</v>
      </c>
      <c r="AD40" s="527">
        <v>0</v>
      </c>
      <c r="AE40" s="527">
        <v>0</v>
      </c>
      <c r="AF40" s="527">
        <v>0</v>
      </c>
      <c r="AG40" s="527">
        <v>0</v>
      </c>
      <c r="AH40" s="527">
        <v>0</v>
      </c>
      <c r="AI40" s="527">
        <v>0</v>
      </c>
      <c r="AJ40" s="527">
        <f t="shared" si="1"/>
        <v>0</v>
      </c>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674"/>
      <c r="BM40" s="674"/>
      <c r="BN40" s="674"/>
      <c r="BO40" s="674"/>
      <c r="BP40" s="674"/>
      <c r="BQ40" s="674"/>
      <c r="BR40" s="674"/>
      <c r="BS40" s="674"/>
      <c r="BT40" s="674"/>
      <c r="BU40" s="674"/>
      <c r="BV40" s="674"/>
      <c r="BW40" s="674"/>
      <c r="BX40" s="674"/>
      <c r="BY40" s="674"/>
      <c r="BZ40" s="674"/>
      <c r="CA40" s="674"/>
      <c r="CB40" s="674"/>
      <c r="CC40" s="674"/>
    </row>
    <row r="41" spans="2:81" s="28" customFormat="1">
      <c r="B41" s="666" t="s">
        <v>586</v>
      </c>
      <c r="C41" s="503">
        <v>71.15587438</v>
      </c>
      <c r="D41" s="503">
        <v>60.046555700000013</v>
      </c>
      <c r="E41" s="503">
        <v>48.733161060000015</v>
      </c>
      <c r="F41" s="503">
        <v>36.392427519999998</v>
      </c>
      <c r="G41" s="503">
        <v>22.839598529999996</v>
      </c>
      <c r="H41" s="503">
        <v>8.8209117999999993</v>
      </c>
      <c r="I41" s="503">
        <v>1.5004498199999998</v>
      </c>
      <c r="J41" s="503">
        <v>0</v>
      </c>
      <c r="K41" s="503">
        <v>0</v>
      </c>
      <c r="L41" s="503">
        <v>0</v>
      </c>
      <c r="M41" s="503">
        <v>0</v>
      </c>
      <c r="N41" s="503">
        <v>0</v>
      </c>
      <c r="O41" s="503">
        <v>0</v>
      </c>
      <c r="P41" s="503">
        <v>0</v>
      </c>
      <c r="Q41" s="503">
        <v>0</v>
      </c>
      <c r="R41" s="503">
        <v>0</v>
      </c>
      <c r="S41" s="503">
        <v>0</v>
      </c>
      <c r="T41" s="503">
        <v>0</v>
      </c>
      <c r="U41" s="503">
        <v>0</v>
      </c>
      <c r="V41" s="503">
        <v>0</v>
      </c>
      <c r="W41" s="503">
        <v>0</v>
      </c>
      <c r="X41" s="503">
        <v>0</v>
      </c>
      <c r="Y41" s="503">
        <v>0</v>
      </c>
      <c r="Z41" s="503">
        <v>0</v>
      </c>
      <c r="AA41" s="503">
        <v>0</v>
      </c>
      <c r="AB41" s="503">
        <v>0</v>
      </c>
      <c r="AC41" s="503">
        <v>0</v>
      </c>
      <c r="AD41" s="503">
        <v>0</v>
      </c>
      <c r="AE41" s="503">
        <v>0</v>
      </c>
      <c r="AF41" s="503">
        <v>0</v>
      </c>
      <c r="AG41" s="503">
        <v>0</v>
      </c>
      <c r="AH41" s="503">
        <v>0</v>
      </c>
      <c r="AI41" s="503">
        <v>0</v>
      </c>
      <c r="AJ41" s="503">
        <f t="shared" si="1"/>
        <v>249.48897880999999</v>
      </c>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674"/>
      <c r="BJ41" s="674"/>
      <c r="BK41" s="674"/>
      <c r="BL41" s="674"/>
      <c r="BM41" s="674"/>
      <c r="BN41" s="674"/>
      <c r="BO41" s="674"/>
      <c r="BP41" s="674"/>
      <c r="BQ41" s="674"/>
      <c r="BR41" s="674"/>
      <c r="BS41" s="674"/>
      <c r="BT41" s="674"/>
      <c r="BU41" s="674"/>
      <c r="BV41" s="674"/>
      <c r="BW41" s="674"/>
      <c r="BX41" s="674"/>
      <c r="BY41" s="674"/>
      <c r="BZ41" s="674"/>
      <c r="CA41" s="674"/>
      <c r="CB41" s="674"/>
      <c r="CC41" s="674"/>
    </row>
    <row r="42" spans="2:81">
      <c r="B42" s="1224" t="s">
        <v>107</v>
      </c>
      <c r="C42" s="1223">
        <v>0</v>
      </c>
      <c r="D42" s="1223">
        <v>0</v>
      </c>
      <c r="E42" s="1223">
        <v>0</v>
      </c>
      <c r="F42" s="1223">
        <v>0</v>
      </c>
      <c r="G42" s="1223">
        <v>0</v>
      </c>
      <c r="H42" s="1223">
        <v>0</v>
      </c>
      <c r="I42" s="1223">
        <v>0</v>
      </c>
      <c r="J42" s="1223">
        <v>0</v>
      </c>
      <c r="K42" s="1223">
        <v>0</v>
      </c>
      <c r="L42" s="1223">
        <v>0</v>
      </c>
      <c r="M42" s="1223">
        <v>0</v>
      </c>
      <c r="N42" s="1223">
        <v>0</v>
      </c>
      <c r="O42" s="1223">
        <v>0</v>
      </c>
      <c r="P42" s="1223">
        <v>0</v>
      </c>
      <c r="Q42" s="1223">
        <v>0</v>
      </c>
      <c r="R42" s="1223">
        <v>0</v>
      </c>
      <c r="S42" s="1223">
        <v>0</v>
      </c>
      <c r="T42" s="1223">
        <v>0</v>
      </c>
      <c r="U42" s="1223">
        <v>0</v>
      </c>
      <c r="V42" s="1223">
        <v>0</v>
      </c>
      <c r="W42" s="1223">
        <v>0</v>
      </c>
      <c r="X42" s="1223">
        <v>0</v>
      </c>
      <c r="Y42" s="1223">
        <v>0</v>
      </c>
      <c r="Z42" s="1223">
        <v>0</v>
      </c>
      <c r="AA42" s="1223">
        <v>0</v>
      </c>
      <c r="AB42" s="1223">
        <v>0</v>
      </c>
      <c r="AC42" s="1223">
        <v>0</v>
      </c>
      <c r="AD42" s="1223">
        <v>0</v>
      </c>
      <c r="AE42" s="1223">
        <v>0</v>
      </c>
      <c r="AF42" s="1223">
        <v>0</v>
      </c>
      <c r="AG42" s="1223">
        <v>0</v>
      </c>
      <c r="AH42" s="1223">
        <v>0</v>
      </c>
      <c r="AI42" s="1223">
        <v>0</v>
      </c>
      <c r="AJ42" s="671">
        <f>SUM(C42:AI42)</f>
        <v>0</v>
      </c>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674"/>
      <c r="BJ42" s="674"/>
      <c r="BK42" s="674"/>
      <c r="BL42" s="674"/>
      <c r="BM42" s="674"/>
      <c r="BN42" s="674"/>
      <c r="BO42" s="674"/>
      <c r="BP42" s="674"/>
      <c r="BQ42" s="674"/>
      <c r="BR42" s="674"/>
      <c r="BS42" s="674"/>
      <c r="BT42" s="674"/>
      <c r="BU42" s="674"/>
      <c r="BV42" s="674"/>
      <c r="BW42" s="674"/>
      <c r="BX42" s="674"/>
      <c r="BY42" s="674"/>
      <c r="BZ42" s="674"/>
      <c r="CA42" s="674"/>
      <c r="CB42" s="674"/>
      <c r="CC42" s="674"/>
    </row>
    <row r="43" spans="2:81">
      <c r="B43" s="666" t="s">
        <v>105</v>
      </c>
      <c r="C43" s="503">
        <v>71.15587438</v>
      </c>
      <c r="D43" s="503">
        <v>60.046555700000013</v>
      </c>
      <c r="E43" s="503">
        <v>48.733161060000015</v>
      </c>
      <c r="F43" s="503">
        <v>36.392427519999998</v>
      </c>
      <c r="G43" s="503">
        <v>22.839598529999996</v>
      </c>
      <c r="H43" s="503">
        <v>8.8209117999999993</v>
      </c>
      <c r="I43" s="503">
        <v>1.5004498199999998</v>
      </c>
      <c r="J43" s="503">
        <v>0</v>
      </c>
      <c r="K43" s="503">
        <v>0</v>
      </c>
      <c r="L43" s="503">
        <v>0</v>
      </c>
      <c r="M43" s="503">
        <v>0</v>
      </c>
      <c r="N43" s="503">
        <v>0</v>
      </c>
      <c r="O43" s="503">
        <v>0</v>
      </c>
      <c r="P43" s="503">
        <v>0</v>
      </c>
      <c r="Q43" s="503">
        <v>0</v>
      </c>
      <c r="R43" s="503">
        <v>0</v>
      </c>
      <c r="S43" s="503">
        <v>0</v>
      </c>
      <c r="T43" s="503">
        <v>0</v>
      </c>
      <c r="U43" s="503">
        <v>0</v>
      </c>
      <c r="V43" s="503">
        <v>0</v>
      </c>
      <c r="W43" s="503">
        <v>0</v>
      </c>
      <c r="X43" s="503">
        <v>0</v>
      </c>
      <c r="Y43" s="503">
        <v>0</v>
      </c>
      <c r="Z43" s="503">
        <v>0</v>
      </c>
      <c r="AA43" s="503">
        <v>0</v>
      </c>
      <c r="AB43" s="503">
        <v>0</v>
      </c>
      <c r="AC43" s="503">
        <v>0</v>
      </c>
      <c r="AD43" s="503">
        <v>0</v>
      </c>
      <c r="AE43" s="503">
        <v>0</v>
      </c>
      <c r="AF43" s="503">
        <v>0</v>
      </c>
      <c r="AG43" s="503">
        <v>0</v>
      </c>
      <c r="AH43" s="503">
        <v>0</v>
      </c>
      <c r="AI43" s="503">
        <v>0</v>
      </c>
      <c r="AJ43" s="503">
        <f t="shared" si="1"/>
        <v>249.48897880999999</v>
      </c>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c r="CA43" s="674"/>
      <c r="CB43" s="674"/>
      <c r="CC43" s="674"/>
    </row>
    <row r="44" spans="2:81" ht="13.5" thickBot="1">
      <c r="B44" s="669"/>
      <c r="C44" s="670"/>
      <c r="D44" s="670"/>
      <c r="E44" s="670"/>
      <c r="F44" s="670"/>
      <c r="G44" s="670"/>
      <c r="H44" s="670"/>
      <c r="I44" s="670"/>
      <c r="J44" s="670"/>
      <c r="K44" s="670"/>
      <c r="L44" s="670"/>
      <c r="M44" s="670"/>
      <c r="N44" s="670"/>
      <c r="O44" s="670"/>
      <c r="P44" s="670"/>
      <c r="Q44" s="670"/>
      <c r="R44" s="670"/>
      <c r="S44" s="670"/>
      <c r="T44" s="670"/>
      <c r="U44" s="670"/>
      <c r="V44" s="670"/>
      <c r="W44" s="670"/>
      <c r="X44" s="670"/>
      <c r="Y44" s="670"/>
      <c r="Z44" s="670"/>
      <c r="AA44" s="670"/>
      <c r="AB44" s="670"/>
      <c r="AC44" s="670"/>
      <c r="AD44" s="670"/>
      <c r="AE44" s="670"/>
      <c r="AF44" s="670"/>
      <c r="AG44" s="670"/>
      <c r="AH44" s="670"/>
      <c r="AI44" s="670"/>
      <c r="AJ44" s="503"/>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row>
    <row r="45" spans="2:81" ht="13.5" thickBot="1">
      <c r="B45" s="157" t="s">
        <v>324</v>
      </c>
      <c r="C45" s="158">
        <v>0</v>
      </c>
      <c r="D45" s="158">
        <v>0</v>
      </c>
      <c r="E45" s="158">
        <v>0</v>
      </c>
      <c r="F45" s="158">
        <v>0</v>
      </c>
      <c r="G45" s="158">
        <v>0</v>
      </c>
      <c r="H45" s="158">
        <v>0</v>
      </c>
      <c r="I45" s="158">
        <v>0</v>
      </c>
      <c r="J45" s="158">
        <v>0</v>
      </c>
      <c r="K45" s="158">
        <v>0</v>
      </c>
      <c r="L45" s="158">
        <v>0</v>
      </c>
      <c r="M45" s="158">
        <v>0</v>
      </c>
      <c r="N45" s="158">
        <v>0</v>
      </c>
      <c r="O45" s="158">
        <v>0</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v>
      </c>
      <c r="AF45" s="158">
        <v>0</v>
      </c>
      <c r="AG45" s="158">
        <v>0</v>
      </c>
      <c r="AH45" s="158">
        <v>0</v>
      </c>
      <c r="AI45" s="158">
        <v>0</v>
      </c>
      <c r="AJ45" s="158">
        <f t="shared" si="1"/>
        <v>0</v>
      </c>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674"/>
      <c r="BG45" s="674"/>
      <c r="BH45" s="674"/>
      <c r="BI45" s="674"/>
      <c r="BJ45" s="674"/>
      <c r="BK45" s="674"/>
      <c r="BL45" s="674"/>
      <c r="BM45" s="674"/>
      <c r="BN45" s="674"/>
      <c r="BO45" s="674"/>
      <c r="BP45" s="674"/>
      <c r="BQ45" s="674"/>
      <c r="BR45" s="674"/>
      <c r="BS45" s="674"/>
      <c r="BT45" s="674"/>
      <c r="BU45" s="674"/>
      <c r="BV45" s="674"/>
      <c r="BW45" s="674"/>
      <c r="BX45" s="674"/>
      <c r="BY45" s="674"/>
      <c r="BZ45" s="674"/>
      <c r="CA45" s="674"/>
      <c r="CB45" s="674"/>
      <c r="CC45" s="674"/>
    </row>
    <row r="46" spans="2:81" ht="13.5" thickBot="1">
      <c r="B46" s="28"/>
      <c r="C46" s="567"/>
      <c r="D46" s="567"/>
      <c r="E46" s="567"/>
      <c r="F46" s="567"/>
      <c r="G46" s="567"/>
      <c r="H46" s="567"/>
      <c r="I46" s="567"/>
      <c r="J46" s="567"/>
      <c r="K46" s="567"/>
      <c r="L46" s="567"/>
      <c r="M46" s="567"/>
      <c r="N46" s="567"/>
      <c r="O46" s="567"/>
      <c r="P46" s="567"/>
      <c r="Q46" s="567"/>
      <c r="R46" s="567"/>
      <c r="S46" s="567"/>
      <c r="T46" s="567"/>
      <c r="U46" s="567"/>
      <c r="V46" s="567"/>
      <c r="W46" s="567"/>
      <c r="X46" s="567"/>
      <c r="Y46" s="567"/>
      <c r="Z46" s="567"/>
      <c r="AA46" s="567"/>
      <c r="AB46" s="567"/>
      <c r="AC46" s="567"/>
      <c r="AD46" s="567"/>
      <c r="AE46" s="567"/>
      <c r="AF46" s="567"/>
      <c r="AG46" s="567"/>
      <c r="AH46" s="567"/>
      <c r="AI46" s="567"/>
      <c r="AJ46" s="567"/>
      <c r="AK46" s="674"/>
      <c r="AL46" s="674"/>
      <c r="AM46" s="674"/>
      <c r="AN46" s="674"/>
      <c r="AO46" s="674"/>
      <c r="AP46" s="674"/>
      <c r="AQ46" s="674"/>
      <c r="AR46" s="674"/>
      <c r="AS46" s="674"/>
      <c r="AT46" s="674"/>
      <c r="AU46" s="674"/>
      <c r="AV46" s="674"/>
      <c r="AW46" s="674"/>
      <c r="AX46" s="674"/>
      <c r="AY46" s="674"/>
      <c r="AZ46" s="674"/>
      <c r="BA46" s="674"/>
      <c r="BB46" s="674"/>
      <c r="BC46" s="674"/>
      <c r="BD46" s="674"/>
      <c r="BE46" s="674"/>
      <c r="BF46" s="674"/>
      <c r="BG46" s="674"/>
      <c r="BH46" s="674"/>
      <c r="BI46" s="674"/>
      <c r="BJ46" s="674"/>
      <c r="BK46" s="674"/>
      <c r="BL46" s="674"/>
      <c r="BM46" s="674"/>
      <c r="BN46" s="674"/>
      <c r="BO46" s="674"/>
      <c r="BP46" s="674"/>
      <c r="BQ46" s="674"/>
      <c r="BR46" s="674"/>
      <c r="BS46" s="674"/>
      <c r="BT46" s="674"/>
      <c r="BU46" s="674"/>
      <c r="BV46" s="674"/>
      <c r="BW46" s="674"/>
      <c r="BX46" s="674"/>
      <c r="BY46" s="674"/>
      <c r="BZ46" s="674"/>
      <c r="CA46" s="674"/>
      <c r="CB46" s="674"/>
      <c r="CC46" s="674"/>
    </row>
    <row r="47" spans="2:81" ht="13.5" thickBot="1">
      <c r="B47" s="157" t="s">
        <v>415</v>
      </c>
      <c r="C47" s="158">
        <v>12902.807853729719</v>
      </c>
      <c r="D47" s="158">
        <v>9987.1333223364873</v>
      </c>
      <c r="E47" s="158">
        <v>8374.5665534906548</v>
      </c>
      <c r="F47" s="158">
        <v>7779.0000971235222</v>
      </c>
      <c r="G47" s="158">
        <v>6674.8542822701811</v>
      </c>
      <c r="H47" s="158">
        <v>5778.5915183738871</v>
      </c>
      <c r="I47" s="158">
        <v>5243.1555225059255</v>
      </c>
      <c r="J47" s="158">
        <v>4830.6262589833459</v>
      </c>
      <c r="K47" s="158">
        <v>4568.3301476335027</v>
      </c>
      <c r="L47" s="158">
        <v>3782.8853848616086</v>
      </c>
      <c r="M47" s="158">
        <v>2838.6488257022488</v>
      </c>
      <c r="N47" s="158">
        <v>2227.6635792116253</v>
      </c>
      <c r="O47" s="158">
        <v>2085.4291452247498</v>
      </c>
      <c r="P47" s="158">
        <v>1957.1686600607616</v>
      </c>
      <c r="Q47" s="158">
        <v>1711.7075121645073</v>
      </c>
      <c r="R47" s="158">
        <v>1466.246364234994</v>
      </c>
      <c r="S47" s="158">
        <v>1220.7852163909226</v>
      </c>
      <c r="T47" s="158">
        <v>1019.2640050453433</v>
      </c>
      <c r="U47" s="158">
        <v>949.56260347389775</v>
      </c>
      <c r="V47" s="158">
        <v>871.88728567738553</v>
      </c>
      <c r="W47" s="158">
        <v>645.6027194380049</v>
      </c>
      <c r="X47" s="158">
        <v>552.71800207580122</v>
      </c>
      <c r="Y47" s="158">
        <v>424.98323650597536</v>
      </c>
      <c r="Z47" s="158">
        <v>393.08757183698538</v>
      </c>
      <c r="AA47" s="158">
        <v>361.19190717230953</v>
      </c>
      <c r="AB47" s="158">
        <v>329.2962425033196</v>
      </c>
      <c r="AC47" s="158">
        <v>297.40057783432974</v>
      </c>
      <c r="AD47" s="158">
        <v>265.50491316965383</v>
      </c>
      <c r="AE47" s="158">
        <v>233.60924850066391</v>
      </c>
      <c r="AF47" s="158">
        <v>104.84375</v>
      </c>
      <c r="AG47" s="158">
        <v>0</v>
      </c>
      <c r="AH47" s="158">
        <v>0</v>
      </c>
      <c r="AI47" s="158">
        <v>0</v>
      </c>
      <c r="AJ47" s="158">
        <f>SUM(C47:AI47)</f>
        <v>89878.5523075323</v>
      </c>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c r="BZ47" s="674"/>
      <c r="CA47" s="674"/>
      <c r="CB47" s="674"/>
      <c r="CC47" s="674"/>
    </row>
    <row r="48" spans="2:81">
      <c r="B48" s="163" t="s">
        <v>112</v>
      </c>
      <c r="C48" s="164">
        <v>332.10173988800204</v>
      </c>
      <c r="D48" s="164">
        <v>332.10173988800204</v>
      </c>
      <c r="E48" s="164">
        <v>414.78256558496287</v>
      </c>
      <c r="F48" s="164">
        <v>497.46339128192363</v>
      </c>
      <c r="G48" s="164">
        <v>497.46339128192363</v>
      </c>
      <c r="H48" s="164">
        <v>497.46339128192363</v>
      </c>
      <c r="I48" s="164">
        <v>497.46339128192363</v>
      </c>
      <c r="J48" s="164">
        <v>497.46339128192363</v>
      </c>
      <c r="K48" s="164">
        <v>497.46339128192363</v>
      </c>
      <c r="L48" s="164">
        <v>497.46339128192363</v>
      </c>
      <c r="M48" s="164">
        <v>497.46339128192363</v>
      </c>
      <c r="N48" s="164">
        <v>497.46339128192363</v>
      </c>
      <c r="O48" s="164">
        <v>597.23870361924423</v>
      </c>
      <c r="P48" s="164">
        <v>644.73796474038159</v>
      </c>
      <c r="Q48" s="164">
        <v>575.03656315893602</v>
      </c>
      <c r="R48" s="164">
        <v>505.3351615637041</v>
      </c>
      <c r="S48" s="164">
        <v>435.63375997604516</v>
      </c>
      <c r="T48" s="164">
        <v>365.93235836407229</v>
      </c>
      <c r="U48" s="164">
        <v>296.23095679262678</v>
      </c>
      <c r="V48" s="164">
        <v>226.52955516444041</v>
      </c>
      <c r="W48" s="164">
        <v>156.82815359404981</v>
      </c>
      <c r="X48" s="164">
        <v>95.839100900835973</v>
      </c>
      <c r="Y48" s="164">
        <v>0</v>
      </c>
      <c r="Z48" s="164">
        <v>0</v>
      </c>
      <c r="AA48" s="164">
        <v>0</v>
      </c>
      <c r="AB48" s="164">
        <v>0</v>
      </c>
      <c r="AC48" s="164">
        <v>0</v>
      </c>
      <c r="AD48" s="164">
        <v>0</v>
      </c>
      <c r="AE48" s="164">
        <v>0</v>
      </c>
      <c r="AF48" s="164">
        <v>0</v>
      </c>
      <c r="AG48" s="164">
        <v>0</v>
      </c>
      <c r="AH48" s="164">
        <v>0</v>
      </c>
      <c r="AI48" s="164">
        <v>0</v>
      </c>
      <c r="AJ48" s="164">
        <f t="shared" ref="AJ48:AJ124" si="2">SUM(C48:AI48)</f>
        <v>9455.4988447726137</v>
      </c>
      <c r="AK48" s="674"/>
      <c r="AL48" s="674"/>
      <c r="AM48" s="674"/>
      <c r="AN48" s="674"/>
      <c r="AO48" s="674"/>
      <c r="AP48" s="674"/>
      <c r="AQ48" s="674"/>
      <c r="AR48" s="674"/>
      <c r="AS48" s="674"/>
      <c r="AT48" s="674"/>
      <c r="AU48" s="674"/>
      <c r="AV48" s="674"/>
      <c r="AW48" s="674"/>
      <c r="AX48" s="674"/>
      <c r="AY48" s="674"/>
      <c r="AZ48" s="674"/>
      <c r="BA48" s="674"/>
      <c r="BB48" s="674"/>
      <c r="BC48" s="674"/>
      <c r="BD48" s="674"/>
      <c r="BE48" s="674"/>
      <c r="BF48" s="674"/>
      <c r="BG48" s="674"/>
      <c r="BH48" s="674"/>
      <c r="BI48" s="674"/>
      <c r="BJ48" s="674"/>
      <c r="BK48" s="674"/>
      <c r="BL48" s="674"/>
      <c r="BM48" s="674"/>
      <c r="BN48" s="674"/>
      <c r="BO48" s="674"/>
      <c r="BP48" s="674"/>
      <c r="BQ48" s="674"/>
      <c r="BR48" s="674"/>
      <c r="BS48" s="674"/>
      <c r="BT48" s="674"/>
      <c r="BU48" s="674"/>
      <c r="BV48" s="674"/>
      <c r="BW48" s="674"/>
      <c r="BX48" s="674"/>
      <c r="BY48" s="674"/>
      <c r="BZ48" s="674"/>
      <c r="CA48" s="674"/>
      <c r="CB48" s="674"/>
      <c r="CC48" s="674"/>
    </row>
    <row r="49" spans="2:81">
      <c r="B49" s="780" t="s">
        <v>33</v>
      </c>
      <c r="C49" s="165">
        <v>10.027244560673607</v>
      </c>
      <c r="D49" s="165">
        <v>10.027244560673607</v>
      </c>
      <c r="E49" s="165">
        <v>12.534055705156021</v>
      </c>
      <c r="F49" s="165">
        <v>15.040866849638439</v>
      </c>
      <c r="G49" s="165">
        <v>15.040866849638439</v>
      </c>
      <c r="H49" s="165">
        <v>15.040866849638439</v>
      </c>
      <c r="I49" s="165">
        <v>15.040866849638439</v>
      </c>
      <c r="J49" s="165">
        <v>15.040866849638439</v>
      </c>
      <c r="K49" s="165">
        <v>15.040866849638439</v>
      </c>
      <c r="L49" s="165">
        <v>15.040866849638439</v>
      </c>
      <c r="M49" s="165">
        <v>15.040866849638439</v>
      </c>
      <c r="N49" s="165">
        <v>15.040866849638439</v>
      </c>
      <c r="O49" s="165">
        <v>18.057537883526756</v>
      </c>
      <c r="P49" s="165">
        <v>19.493643246451935</v>
      </c>
      <c r="Q49" s="165">
        <v>17.38622235471043</v>
      </c>
      <c r="R49" s="165">
        <v>15.278801458654906</v>
      </c>
      <c r="S49" s="165">
        <v>13.171380571227413</v>
      </c>
      <c r="T49" s="165">
        <v>11.063959679485905</v>
      </c>
      <c r="U49" s="165">
        <v>8.9565387877443978</v>
      </c>
      <c r="V49" s="165">
        <v>6.8491179003169069</v>
      </c>
      <c r="W49" s="165">
        <v>4.7416970085753993</v>
      </c>
      <c r="X49" s="165">
        <v>2.8977037229090614</v>
      </c>
      <c r="Y49" s="165">
        <v>0</v>
      </c>
      <c r="Z49" s="165">
        <v>0</v>
      </c>
      <c r="AA49" s="165">
        <v>0</v>
      </c>
      <c r="AB49" s="165">
        <v>0</v>
      </c>
      <c r="AC49" s="165">
        <v>0</v>
      </c>
      <c r="AD49" s="165">
        <v>0</v>
      </c>
      <c r="AE49" s="165">
        <v>0</v>
      </c>
      <c r="AF49" s="165">
        <v>0</v>
      </c>
      <c r="AG49" s="165">
        <v>0</v>
      </c>
      <c r="AH49" s="165">
        <v>0</v>
      </c>
      <c r="AI49" s="165">
        <v>0</v>
      </c>
      <c r="AJ49" s="165">
        <f t="shared" si="2"/>
        <v>285.85294908685228</v>
      </c>
      <c r="AK49" s="674"/>
      <c r="AL49" s="674"/>
      <c r="AM49" s="674"/>
      <c r="AN49" s="674"/>
      <c r="AO49" s="674"/>
      <c r="AP49" s="674"/>
      <c r="AQ49" s="674"/>
      <c r="AR49" s="674"/>
      <c r="AS49" s="674"/>
      <c r="AT49" s="674"/>
      <c r="AU49" s="674"/>
      <c r="AV49" s="674"/>
      <c r="AW49" s="674"/>
      <c r="AX49" s="674"/>
      <c r="AY49" s="674"/>
      <c r="AZ49" s="674"/>
      <c r="BA49" s="674"/>
      <c r="BB49" s="674"/>
      <c r="BC49" s="674"/>
      <c r="BD49" s="674"/>
      <c r="BE49" s="674"/>
      <c r="BF49" s="674"/>
      <c r="BG49" s="674"/>
      <c r="BH49" s="674"/>
      <c r="BI49" s="674"/>
      <c r="BJ49" s="674"/>
      <c r="BK49" s="674"/>
      <c r="BL49" s="674"/>
      <c r="BM49" s="674"/>
      <c r="BN49" s="674"/>
      <c r="BO49" s="674"/>
      <c r="BP49" s="674"/>
      <c r="BQ49" s="674"/>
      <c r="BR49" s="674"/>
      <c r="BS49" s="674"/>
      <c r="BT49" s="674"/>
      <c r="BU49" s="674"/>
      <c r="BV49" s="674"/>
      <c r="BW49" s="674"/>
      <c r="BX49" s="674"/>
      <c r="BY49" s="674"/>
      <c r="BZ49" s="674"/>
      <c r="CA49" s="674"/>
      <c r="CB49" s="674"/>
      <c r="CC49" s="674"/>
    </row>
    <row r="50" spans="2:81">
      <c r="B50" s="166" t="s">
        <v>325</v>
      </c>
      <c r="C50" s="165">
        <v>9.9879490221421143</v>
      </c>
      <c r="D50" s="165">
        <v>9.9879490221421143</v>
      </c>
      <c r="E50" s="165">
        <v>12.484936281991656</v>
      </c>
      <c r="F50" s="165">
        <v>14.981923541841201</v>
      </c>
      <c r="G50" s="165">
        <v>14.981923541841201</v>
      </c>
      <c r="H50" s="165">
        <v>14.981923541841201</v>
      </c>
      <c r="I50" s="165">
        <v>14.981923541841201</v>
      </c>
      <c r="J50" s="165">
        <v>14.981923541841201</v>
      </c>
      <c r="K50" s="165">
        <v>14.981923541841201</v>
      </c>
      <c r="L50" s="165">
        <v>14.981923541841201</v>
      </c>
      <c r="M50" s="165">
        <v>14.981923541841201</v>
      </c>
      <c r="N50" s="165">
        <v>14.981923541841201</v>
      </c>
      <c r="O50" s="165">
        <v>17.986772611696328</v>
      </c>
      <c r="P50" s="165">
        <v>19.417250056729301</v>
      </c>
      <c r="Q50" s="165">
        <v>17.318087890299765</v>
      </c>
      <c r="R50" s="165">
        <v>15.218925715242191</v>
      </c>
      <c r="S50" s="165">
        <v>13.119763548812651</v>
      </c>
      <c r="T50" s="165">
        <v>11.020601382383111</v>
      </c>
      <c r="U50" s="165">
        <v>8.9214392159535727</v>
      </c>
      <c r="V50" s="165">
        <v>6.8222770495240344</v>
      </c>
      <c r="W50" s="165">
        <v>4.7231148787804793</v>
      </c>
      <c r="X50" s="165">
        <v>2.8863479788406168</v>
      </c>
      <c r="Y50" s="165">
        <v>0</v>
      </c>
      <c r="Z50" s="165">
        <v>0</v>
      </c>
      <c r="AA50" s="165">
        <v>0</v>
      </c>
      <c r="AB50" s="165">
        <v>0</v>
      </c>
      <c r="AC50" s="165">
        <v>0</v>
      </c>
      <c r="AD50" s="165">
        <v>0</v>
      </c>
      <c r="AE50" s="165">
        <v>0</v>
      </c>
      <c r="AF50" s="165">
        <v>0</v>
      </c>
      <c r="AG50" s="165">
        <v>0</v>
      </c>
      <c r="AH50" s="165">
        <v>0</v>
      </c>
      <c r="AI50" s="165">
        <v>0</v>
      </c>
      <c r="AJ50" s="165">
        <f t="shared" si="2"/>
        <v>284.73272653110877</v>
      </c>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row>
    <row r="51" spans="2:81">
      <c r="B51" s="166" t="s">
        <v>326</v>
      </c>
      <c r="C51" s="165">
        <v>3.9295538531491883E-2</v>
      </c>
      <c r="D51" s="165">
        <v>3.9295538531491883E-2</v>
      </c>
      <c r="E51" s="165">
        <v>4.911942316436485E-2</v>
      </c>
      <c r="F51" s="165">
        <v>5.8943307797237818E-2</v>
      </c>
      <c r="G51" s="165">
        <v>5.8943307797237818E-2</v>
      </c>
      <c r="H51" s="165">
        <v>5.8943307797237818E-2</v>
      </c>
      <c r="I51" s="165">
        <v>5.8943307797237818E-2</v>
      </c>
      <c r="J51" s="165">
        <v>5.8943307797237818E-2</v>
      </c>
      <c r="K51" s="165">
        <v>5.8943307797237818E-2</v>
      </c>
      <c r="L51" s="165">
        <v>5.8943307797237818E-2</v>
      </c>
      <c r="M51" s="165">
        <v>5.8943307797237818E-2</v>
      </c>
      <c r="N51" s="165">
        <v>5.8943307797237818E-2</v>
      </c>
      <c r="O51" s="165">
        <v>7.0765271830428134E-2</v>
      </c>
      <c r="P51" s="165">
        <v>7.6393189722634675E-2</v>
      </c>
      <c r="Q51" s="165">
        <v>6.8134464410666673E-2</v>
      </c>
      <c r="R51" s="165">
        <v>5.9875743412714087E-2</v>
      </c>
      <c r="S51" s="165">
        <v>5.1617022414761522E-2</v>
      </c>
      <c r="T51" s="165">
        <v>4.33582971027935E-2</v>
      </c>
      <c r="U51" s="165">
        <v>3.5099571790825471E-2</v>
      </c>
      <c r="V51" s="165">
        <v>2.6840850792872902E-2</v>
      </c>
      <c r="W51" s="165">
        <v>1.858212979492033E-2</v>
      </c>
      <c r="X51" s="165">
        <v>1.1355744068444442E-2</v>
      </c>
      <c r="Y51" s="165">
        <v>0</v>
      </c>
      <c r="Z51" s="165">
        <v>0</v>
      </c>
      <c r="AA51" s="165">
        <v>0</v>
      </c>
      <c r="AB51" s="165">
        <v>0</v>
      </c>
      <c r="AC51" s="165">
        <v>0</v>
      </c>
      <c r="AD51" s="165">
        <v>0</v>
      </c>
      <c r="AE51" s="165">
        <v>0</v>
      </c>
      <c r="AF51" s="165">
        <v>0</v>
      </c>
      <c r="AG51" s="165">
        <v>0</v>
      </c>
      <c r="AH51" s="165">
        <v>0</v>
      </c>
      <c r="AI51" s="165">
        <v>0</v>
      </c>
      <c r="AJ51" s="165">
        <f t="shared" si="2"/>
        <v>1.1202225557435506</v>
      </c>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row>
    <row r="52" spans="2:81">
      <c r="B52" s="780" t="s">
        <v>34</v>
      </c>
      <c r="C52" s="165">
        <v>167.36577298</v>
      </c>
      <c r="D52" s="165">
        <v>167.36577298</v>
      </c>
      <c r="E52" s="165">
        <v>209.20721620999998</v>
      </c>
      <c r="F52" s="165">
        <v>251.04865944000002</v>
      </c>
      <c r="G52" s="165">
        <v>251.04865944000002</v>
      </c>
      <c r="H52" s="165">
        <v>251.04865944000002</v>
      </c>
      <c r="I52" s="165">
        <v>251.04865944000002</v>
      </c>
      <c r="J52" s="165">
        <v>251.04865944000002</v>
      </c>
      <c r="K52" s="165">
        <v>251.04865944000002</v>
      </c>
      <c r="L52" s="165">
        <v>251.04865944000002</v>
      </c>
      <c r="M52" s="165">
        <v>251.04865944000002</v>
      </c>
      <c r="N52" s="165">
        <v>251.04865944000002</v>
      </c>
      <c r="O52" s="165">
        <v>301.25839131999999</v>
      </c>
      <c r="P52" s="165">
        <v>325.10801394999999</v>
      </c>
      <c r="Q52" s="165">
        <v>289.96120164000001</v>
      </c>
      <c r="R52" s="165">
        <v>254.81438931000002</v>
      </c>
      <c r="S52" s="165">
        <v>219.66757699999999</v>
      </c>
      <c r="T52" s="165">
        <v>184.52076467000003</v>
      </c>
      <c r="U52" s="165">
        <v>149.37395237000001</v>
      </c>
      <c r="V52" s="165">
        <v>114.22714002999999</v>
      </c>
      <c r="W52" s="165">
        <v>79.080327710000006</v>
      </c>
      <c r="X52" s="165">
        <v>48.326540639999997</v>
      </c>
      <c r="Y52" s="165">
        <v>0</v>
      </c>
      <c r="Z52" s="165">
        <v>0</v>
      </c>
      <c r="AA52" s="165">
        <v>0</v>
      </c>
      <c r="AB52" s="165">
        <v>0</v>
      </c>
      <c r="AC52" s="165">
        <v>0</v>
      </c>
      <c r="AD52" s="165">
        <v>0</v>
      </c>
      <c r="AE52" s="165">
        <v>0</v>
      </c>
      <c r="AF52" s="165">
        <v>0</v>
      </c>
      <c r="AG52" s="165">
        <v>0</v>
      </c>
      <c r="AH52" s="165">
        <v>0</v>
      </c>
      <c r="AI52" s="165">
        <v>0</v>
      </c>
      <c r="AJ52" s="165">
        <f t="shared" si="2"/>
        <v>4769.7149957699994</v>
      </c>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c r="CA52" s="674"/>
      <c r="CB52" s="674"/>
      <c r="CC52" s="674"/>
    </row>
    <row r="53" spans="2:81">
      <c r="B53" s="166" t="s">
        <v>325</v>
      </c>
      <c r="C53" s="165">
        <v>163.15630093999999</v>
      </c>
      <c r="D53" s="165">
        <v>163.15630093999999</v>
      </c>
      <c r="E53" s="165">
        <v>203.94537616999997</v>
      </c>
      <c r="F53" s="165">
        <v>244.73445140000001</v>
      </c>
      <c r="G53" s="165">
        <v>244.73445140000001</v>
      </c>
      <c r="H53" s="165">
        <v>244.73445140000001</v>
      </c>
      <c r="I53" s="165">
        <v>244.73445140000001</v>
      </c>
      <c r="J53" s="165">
        <v>244.73445140000001</v>
      </c>
      <c r="K53" s="165">
        <v>244.73445140000001</v>
      </c>
      <c r="L53" s="165">
        <v>244.73445140000001</v>
      </c>
      <c r="M53" s="165">
        <v>244.73445140000001</v>
      </c>
      <c r="N53" s="165">
        <v>244.73445140000001</v>
      </c>
      <c r="O53" s="165">
        <v>293.68134166999999</v>
      </c>
      <c r="P53" s="165">
        <v>316.93111454000001</v>
      </c>
      <c r="Q53" s="165">
        <v>282.66829135</v>
      </c>
      <c r="R53" s="165">
        <v>248.40546816000003</v>
      </c>
      <c r="S53" s="165">
        <v>214.14264495999998</v>
      </c>
      <c r="T53" s="165">
        <v>179.87982176000003</v>
      </c>
      <c r="U53" s="165">
        <v>145.61699858</v>
      </c>
      <c r="V53" s="165">
        <v>111.35417537999999</v>
      </c>
      <c r="W53" s="165">
        <v>77.091352180000001</v>
      </c>
      <c r="X53" s="165">
        <v>47.111055589999999</v>
      </c>
      <c r="Y53" s="165">
        <v>0</v>
      </c>
      <c r="Z53" s="165">
        <v>0</v>
      </c>
      <c r="AA53" s="165">
        <v>0</v>
      </c>
      <c r="AB53" s="165">
        <v>0</v>
      </c>
      <c r="AC53" s="165">
        <v>0</v>
      </c>
      <c r="AD53" s="165">
        <v>0</v>
      </c>
      <c r="AE53" s="165">
        <v>0</v>
      </c>
      <c r="AF53" s="165">
        <v>0</v>
      </c>
      <c r="AG53" s="165">
        <v>0</v>
      </c>
      <c r="AH53" s="165">
        <v>0</v>
      </c>
      <c r="AI53" s="165">
        <v>0</v>
      </c>
      <c r="AJ53" s="165">
        <f t="shared" si="2"/>
        <v>4649.7503048200015</v>
      </c>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c r="CA53" s="674"/>
      <c r="CB53" s="674"/>
      <c r="CC53" s="674"/>
    </row>
    <row r="54" spans="2:81">
      <c r="B54" s="167" t="s">
        <v>327</v>
      </c>
      <c r="C54" s="165">
        <v>132.41722988000001</v>
      </c>
      <c r="D54" s="165">
        <v>132.41722988000001</v>
      </c>
      <c r="E54" s="165">
        <v>165.52153734999999</v>
      </c>
      <c r="F54" s="165">
        <v>198.62584482</v>
      </c>
      <c r="G54" s="165">
        <v>198.62584482</v>
      </c>
      <c r="H54" s="165">
        <v>198.62584482</v>
      </c>
      <c r="I54" s="165">
        <v>198.62584482</v>
      </c>
      <c r="J54" s="165">
        <v>198.62584482</v>
      </c>
      <c r="K54" s="165">
        <v>198.62584482</v>
      </c>
      <c r="L54" s="165">
        <v>198.62584482</v>
      </c>
      <c r="M54" s="165">
        <v>198.62584482</v>
      </c>
      <c r="N54" s="165">
        <v>198.62584482</v>
      </c>
      <c r="O54" s="165">
        <v>238.35101377999999</v>
      </c>
      <c r="P54" s="165">
        <v>257.22046903</v>
      </c>
      <c r="Q54" s="165">
        <v>229.41285076</v>
      </c>
      <c r="R54" s="165">
        <v>201.60523249000002</v>
      </c>
      <c r="S54" s="165">
        <v>173.79761420999998</v>
      </c>
      <c r="T54" s="165">
        <v>145.98999593000002</v>
      </c>
      <c r="U54" s="165">
        <v>118.18237766999999</v>
      </c>
      <c r="V54" s="165">
        <v>90.37475938999998</v>
      </c>
      <c r="W54" s="165">
        <v>62.567141110000001</v>
      </c>
      <c r="X54" s="165">
        <v>38.235210299999999</v>
      </c>
      <c r="Y54" s="165">
        <v>0</v>
      </c>
      <c r="Z54" s="165">
        <v>0</v>
      </c>
      <c r="AA54" s="165">
        <v>0</v>
      </c>
      <c r="AB54" s="165">
        <v>0</v>
      </c>
      <c r="AC54" s="165">
        <v>0</v>
      </c>
      <c r="AD54" s="165">
        <v>0</v>
      </c>
      <c r="AE54" s="165">
        <v>0</v>
      </c>
      <c r="AF54" s="165">
        <v>0</v>
      </c>
      <c r="AG54" s="165">
        <v>0</v>
      </c>
      <c r="AH54" s="165">
        <v>0</v>
      </c>
      <c r="AI54" s="165">
        <v>0</v>
      </c>
      <c r="AJ54" s="165">
        <f t="shared" si="2"/>
        <v>3773.7252651600002</v>
      </c>
      <c r="AK54" s="674"/>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M54" s="674"/>
      <c r="BN54" s="674"/>
      <c r="BO54" s="674"/>
      <c r="BP54" s="674"/>
      <c r="BQ54" s="674"/>
      <c r="BR54" s="674"/>
      <c r="BS54" s="674"/>
      <c r="BT54" s="674"/>
      <c r="BU54" s="674"/>
      <c r="BV54" s="674"/>
      <c r="BW54" s="674"/>
      <c r="BX54" s="674"/>
      <c r="BY54" s="674"/>
      <c r="BZ54" s="674"/>
      <c r="CA54" s="674"/>
      <c r="CB54" s="674"/>
      <c r="CC54" s="674"/>
    </row>
    <row r="55" spans="2:81">
      <c r="B55" s="168" t="s">
        <v>328</v>
      </c>
      <c r="C55" s="165">
        <v>30.739071059999997</v>
      </c>
      <c r="D55" s="165">
        <v>30.739071059999997</v>
      </c>
      <c r="E55" s="165">
        <v>38.42383882</v>
      </c>
      <c r="F55" s="165">
        <v>46.10860658</v>
      </c>
      <c r="G55" s="165">
        <v>46.10860658</v>
      </c>
      <c r="H55" s="165">
        <v>46.10860658</v>
      </c>
      <c r="I55" s="165">
        <v>46.10860658</v>
      </c>
      <c r="J55" s="165">
        <v>46.10860658</v>
      </c>
      <c r="K55" s="165">
        <v>46.10860658</v>
      </c>
      <c r="L55" s="165">
        <v>46.10860658</v>
      </c>
      <c r="M55" s="165">
        <v>46.10860658</v>
      </c>
      <c r="N55" s="165">
        <v>46.10860658</v>
      </c>
      <c r="O55" s="165">
        <v>55.33032789</v>
      </c>
      <c r="P55" s="165">
        <v>59.710645510000006</v>
      </c>
      <c r="Q55" s="165">
        <v>53.255440590000006</v>
      </c>
      <c r="R55" s="165">
        <v>46.800235669999999</v>
      </c>
      <c r="S55" s="165">
        <v>40.345030749999999</v>
      </c>
      <c r="T55" s="165">
        <v>33.889825829999999</v>
      </c>
      <c r="U55" s="165">
        <v>27.43462091</v>
      </c>
      <c r="V55" s="165">
        <v>20.979415990000003</v>
      </c>
      <c r="W55" s="165">
        <v>14.52421107</v>
      </c>
      <c r="X55" s="165">
        <v>8.8758452900000009</v>
      </c>
      <c r="Y55" s="165">
        <v>0</v>
      </c>
      <c r="Z55" s="165">
        <v>0</v>
      </c>
      <c r="AA55" s="165">
        <v>0</v>
      </c>
      <c r="AB55" s="165">
        <v>0</v>
      </c>
      <c r="AC55" s="165">
        <v>0</v>
      </c>
      <c r="AD55" s="165">
        <v>0</v>
      </c>
      <c r="AE55" s="165">
        <v>0</v>
      </c>
      <c r="AF55" s="165">
        <v>0</v>
      </c>
      <c r="AG55" s="165">
        <v>0</v>
      </c>
      <c r="AH55" s="165">
        <v>0</v>
      </c>
      <c r="AI55" s="165">
        <v>0</v>
      </c>
      <c r="AJ55" s="165">
        <f t="shared" si="2"/>
        <v>876.02503966000006</v>
      </c>
      <c r="AK55" s="674"/>
      <c r="AL55" s="674"/>
      <c r="AM55" s="674"/>
      <c r="AN55" s="674"/>
      <c r="AO55" s="674"/>
      <c r="AP55" s="674"/>
      <c r="AQ55" s="674"/>
      <c r="AR55" s="674"/>
      <c r="AS55" s="674"/>
      <c r="AT55" s="674"/>
      <c r="AU55" s="674"/>
      <c r="AV55" s="674"/>
      <c r="AW55" s="674"/>
      <c r="AX55" s="674"/>
      <c r="AY55" s="674"/>
      <c r="AZ55" s="674"/>
      <c r="BA55" s="674"/>
      <c r="BB55" s="674"/>
      <c r="BC55" s="674"/>
      <c r="BD55" s="674"/>
      <c r="BE55" s="674"/>
      <c r="BF55" s="674"/>
      <c r="BG55" s="674"/>
      <c r="BH55" s="674"/>
      <c r="BI55" s="674"/>
      <c r="BJ55" s="674"/>
      <c r="BK55" s="674"/>
      <c r="BL55" s="674"/>
      <c r="BM55" s="674"/>
      <c r="BN55" s="674"/>
      <c r="BO55" s="674"/>
      <c r="BP55" s="674"/>
      <c r="BQ55" s="674"/>
      <c r="BR55" s="674"/>
      <c r="BS55" s="674"/>
      <c r="BT55" s="674"/>
      <c r="BU55" s="674"/>
      <c r="BV55" s="674"/>
      <c r="BW55" s="674"/>
      <c r="BX55" s="674"/>
      <c r="BY55" s="674"/>
      <c r="BZ55" s="674"/>
      <c r="CA55" s="674"/>
      <c r="CB55" s="674"/>
      <c r="CC55" s="674"/>
    </row>
    <row r="56" spans="2:81">
      <c r="B56" s="166" t="s">
        <v>326</v>
      </c>
      <c r="C56" s="165">
        <v>4.2094720400000005</v>
      </c>
      <c r="D56" s="165">
        <v>4.2094720400000005</v>
      </c>
      <c r="E56" s="165">
        <v>5.2618400400000001</v>
      </c>
      <c r="F56" s="165">
        <v>6.3142080399999996</v>
      </c>
      <c r="G56" s="165">
        <v>6.3142080399999996</v>
      </c>
      <c r="H56" s="165">
        <v>6.3142080399999996</v>
      </c>
      <c r="I56" s="165">
        <v>6.3142080399999996</v>
      </c>
      <c r="J56" s="165">
        <v>6.3142080399999996</v>
      </c>
      <c r="K56" s="165">
        <v>6.3142080399999996</v>
      </c>
      <c r="L56" s="165">
        <v>6.3142080399999996</v>
      </c>
      <c r="M56" s="165">
        <v>6.3142080399999996</v>
      </c>
      <c r="N56" s="165">
        <v>6.3142080399999996</v>
      </c>
      <c r="O56" s="165">
        <v>7.5770496499999993</v>
      </c>
      <c r="P56" s="165">
        <v>8.1768994100000008</v>
      </c>
      <c r="Q56" s="165">
        <v>7.2929102899999982</v>
      </c>
      <c r="R56" s="165">
        <v>6.4089211500000003</v>
      </c>
      <c r="S56" s="165">
        <v>5.5249320399999995</v>
      </c>
      <c r="T56" s="165">
        <v>4.6409429099999997</v>
      </c>
      <c r="U56" s="165">
        <v>3.7569537899999998</v>
      </c>
      <c r="V56" s="165">
        <v>2.8729646500000001</v>
      </c>
      <c r="W56" s="165">
        <v>1.9889755299999998</v>
      </c>
      <c r="X56" s="165">
        <v>1.2154850500000001</v>
      </c>
      <c r="Y56" s="165">
        <v>0</v>
      </c>
      <c r="Z56" s="165">
        <v>0</v>
      </c>
      <c r="AA56" s="165">
        <v>0</v>
      </c>
      <c r="AB56" s="165">
        <v>0</v>
      </c>
      <c r="AC56" s="165">
        <v>0</v>
      </c>
      <c r="AD56" s="165">
        <v>0</v>
      </c>
      <c r="AE56" s="165">
        <v>0</v>
      </c>
      <c r="AF56" s="165">
        <v>0</v>
      </c>
      <c r="AG56" s="165">
        <v>0</v>
      </c>
      <c r="AH56" s="165">
        <v>0</v>
      </c>
      <c r="AI56" s="165">
        <v>0</v>
      </c>
      <c r="AJ56" s="165">
        <f t="shared" si="2"/>
        <v>119.96469094999998</v>
      </c>
      <c r="AK56" s="674"/>
      <c r="AL56" s="674"/>
      <c r="AM56" s="674"/>
      <c r="AN56" s="674"/>
      <c r="AO56" s="674"/>
      <c r="AP56" s="674"/>
      <c r="AQ56" s="674"/>
      <c r="AR56" s="674"/>
      <c r="AS56" s="674"/>
      <c r="AT56" s="674"/>
      <c r="AU56" s="674"/>
      <c r="AV56" s="674"/>
      <c r="AW56" s="674"/>
      <c r="AX56" s="674"/>
      <c r="AY56" s="674"/>
      <c r="AZ56" s="674"/>
      <c r="BA56" s="674"/>
      <c r="BB56" s="674"/>
      <c r="BC56" s="674"/>
      <c r="BD56" s="674"/>
      <c r="BE56" s="674"/>
      <c r="BF56" s="674"/>
      <c r="BG56" s="674"/>
      <c r="BH56" s="674"/>
      <c r="BI56" s="674"/>
      <c r="BJ56" s="674"/>
      <c r="BK56" s="674"/>
      <c r="BL56" s="674"/>
      <c r="BM56" s="674"/>
      <c r="BN56" s="674"/>
      <c r="BO56" s="674"/>
      <c r="BP56" s="674"/>
      <c r="BQ56" s="674"/>
      <c r="BR56" s="674"/>
      <c r="BS56" s="674"/>
      <c r="BT56" s="674"/>
      <c r="BU56" s="674"/>
      <c r="BV56" s="674"/>
      <c r="BW56" s="674"/>
      <c r="BX56" s="674"/>
      <c r="BY56" s="674"/>
      <c r="BZ56" s="674"/>
      <c r="CA56" s="674"/>
      <c r="CB56" s="674"/>
      <c r="CC56" s="674"/>
    </row>
    <row r="57" spans="2:81">
      <c r="B57" s="167" t="s">
        <v>327</v>
      </c>
      <c r="C57" s="165">
        <v>2.4234794800000006</v>
      </c>
      <c r="D57" s="165">
        <v>2.4234794800000006</v>
      </c>
      <c r="E57" s="165">
        <v>3.0293493499999999</v>
      </c>
      <c r="F57" s="165">
        <v>3.6352192199999998</v>
      </c>
      <c r="G57" s="165">
        <v>3.6352192199999998</v>
      </c>
      <c r="H57" s="165">
        <v>3.6352192199999998</v>
      </c>
      <c r="I57" s="165">
        <v>3.6352192199999998</v>
      </c>
      <c r="J57" s="165">
        <v>3.6352192199999998</v>
      </c>
      <c r="K57" s="165">
        <v>3.6352192199999998</v>
      </c>
      <c r="L57" s="165">
        <v>3.6352192199999998</v>
      </c>
      <c r="M57" s="165">
        <v>3.6352192199999998</v>
      </c>
      <c r="N57" s="165">
        <v>3.6352192199999998</v>
      </c>
      <c r="O57" s="165">
        <v>4.3622630600000001</v>
      </c>
      <c r="P57" s="165">
        <v>4.7076088800000004</v>
      </c>
      <c r="Q57" s="165">
        <v>4.1986781999999989</v>
      </c>
      <c r="R57" s="165">
        <v>3.6897475000000002</v>
      </c>
      <c r="S57" s="165">
        <v>3.18081681</v>
      </c>
      <c r="T57" s="165">
        <v>2.6718861199999999</v>
      </c>
      <c r="U57" s="165">
        <v>2.1629554399999997</v>
      </c>
      <c r="V57" s="165">
        <v>1.6540247399999999</v>
      </c>
      <c r="W57" s="165">
        <v>1.1450940499999998</v>
      </c>
      <c r="X57" s="165">
        <v>0.6997797</v>
      </c>
      <c r="Y57" s="165">
        <v>0</v>
      </c>
      <c r="Z57" s="165">
        <v>0</v>
      </c>
      <c r="AA57" s="165">
        <v>0</v>
      </c>
      <c r="AB57" s="165">
        <v>0</v>
      </c>
      <c r="AC57" s="165">
        <v>0</v>
      </c>
      <c r="AD57" s="165">
        <v>0</v>
      </c>
      <c r="AE57" s="165">
        <v>0</v>
      </c>
      <c r="AF57" s="165">
        <v>0</v>
      </c>
      <c r="AG57" s="165">
        <v>0</v>
      </c>
      <c r="AH57" s="165">
        <v>0</v>
      </c>
      <c r="AI57" s="165">
        <v>0</v>
      </c>
      <c r="AJ57" s="165">
        <f t="shared" si="2"/>
        <v>69.06613578999999</v>
      </c>
      <c r="AK57" s="674"/>
      <c r="AL57" s="674"/>
      <c r="AM57" s="674"/>
      <c r="AN57" s="674"/>
      <c r="AO57" s="674"/>
      <c r="AP57" s="674"/>
      <c r="AQ57" s="674"/>
      <c r="AR57" s="674"/>
      <c r="AS57" s="674"/>
      <c r="AT57" s="674"/>
      <c r="AU57" s="674"/>
      <c r="AV57" s="674"/>
      <c r="AW57" s="674"/>
      <c r="AX57" s="674"/>
      <c r="AY57" s="674"/>
      <c r="AZ57" s="674"/>
      <c r="BA57" s="674"/>
      <c r="BB57" s="674"/>
      <c r="BC57" s="674"/>
      <c r="BD57" s="674"/>
      <c r="BE57" s="674"/>
      <c r="BF57" s="674"/>
      <c r="BG57" s="674"/>
      <c r="BH57" s="674"/>
      <c r="BI57" s="674"/>
      <c r="BJ57" s="674"/>
      <c r="BK57" s="674"/>
      <c r="BL57" s="674"/>
      <c r="BM57" s="674"/>
      <c r="BN57" s="674"/>
      <c r="BO57" s="674"/>
      <c r="BP57" s="674"/>
      <c r="BQ57" s="674"/>
      <c r="BR57" s="674"/>
      <c r="BS57" s="674"/>
      <c r="BT57" s="674"/>
      <c r="BU57" s="674"/>
      <c r="BV57" s="674"/>
      <c r="BW57" s="674"/>
      <c r="BX57" s="674"/>
      <c r="BY57" s="674"/>
      <c r="BZ57" s="674"/>
      <c r="CA57" s="674"/>
      <c r="CB57" s="674"/>
      <c r="CC57" s="674"/>
    </row>
    <row r="58" spans="2:81">
      <c r="B58" s="168" t="s">
        <v>328</v>
      </c>
      <c r="C58" s="165">
        <v>1.78599256</v>
      </c>
      <c r="D58" s="165">
        <v>1.78599256</v>
      </c>
      <c r="E58" s="165">
        <v>2.2324906900000001</v>
      </c>
      <c r="F58" s="165">
        <v>2.6789888199999998</v>
      </c>
      <c r="G58" s="165">
        <v>2.6789888199999998</v>
      </c>
      <c r="H58" s="165">
        <v>2.6789888199999998</v>
      </c>
      <c r="I58" s="165">
        <v>2.6789888199999998</v>
      </c>
      <c r="J58" s="165">
        <v>2.6789888199999998</v>
      </c>
      <c r="K58" s="165">
        <v>2.6789888199999998</v>
      </c>
      <c r="L58" s="165">
        <v>2.6789888199999998</v>
      </c>
      <c r="M58" s="165">
        <v>2.6789888199999998</v>
      </c>
      <c r="N58" s="165">
        <v>2.6789888199999998</v>
      </c>
      <c r="O58" s="165">
        <v>3.2147865899999997</v>
      </c>
      <c r="P58" s="165">
        <v>3.4692905300000003</v>
      </c>
      <c r="Q58" s="165">
        <v>3.0942320899999998</v>
      </c>
      <c r="R58" s="165">
        <v>2.7191736500000001</v>
      </c>
      <c r="S58" s="165">
        <v>2.3441152299999999</v>
      </c>
      <c r="T58" s="165">
        <v>1.96905679</v>
      </c>
      <c r="U58" s="165">
        <v>1.5939983500000001</v>
      </c>
      <c r="V58" s="165">
        <v>1.2189399100000002</v>
      </c>
      <c r="W58" s="165">
        <v>0.84388147999999996</v>
      </c>
      <c r="X58" s="165">
        <v>0.51570535000000006</v>
      </c>
      <c r="Y58" s="165">
        <v>0</v>
      </c>
      <c r="Z58" s="165">
        <v>0</v>
      </c>
      <c r="AA58" s="165">
        <v>0</v>
      </c>
      <c r="AB58" s="165">
        <v>0</v>
      </c>
      <c r="AC58" s="165">
        <v>0</v>
      </c>
      <c r="AD58" s="165">
        <v>0</v>
      </c>
      <c r="AE58" s="165">
        <v>0</v>
      </c>
      <c r="AF58" s="165">
        <v>0</v>
      </c>
      <c r="AG58" s="165">
        <v>0</v>
      </c>
      <c r="AH58" s="165">
        <v>0</v>
      </c>
      <c r="AI58" s="165">
        <v>0</v>
      </c>
      <c r="AJ58" s="165">
        <f t="shared" si="2"/>
        <v>50.898555160000015</v>
      </c>
      <c r="AK58" s="674"/>
      <c r="AL58" s="674"/>
      <c r="AM58" s="674"/>
      <c r="AN58" s="674"/>
      <c r="AO58" s="674"/>
      <c r="AP58" s="674"/>
      <c r="AQ58" s="674"/>
      <c r="AR58" s="674"/>
      <c r="AS58" s="674"/>
      <c r="AT58" s="674"/>
      <c r="AU58" s="674"/>
      <c r="AV58" s="674"/>
      <c r="AW58" s="674"/>
      <c r="AX58" s="674"/>
      <c r="AY58" s="674"/>
      <c r="AZ58" s="674"/>
      <c r="BA58" s="674"/>
      <c r="BB58" s="674"/>
      <c r="BC58" s="674"/>
      <c r="BD58" s="674"/>
      <c r="BE58" s="674"/>
      <c r="BF58" s="674"/>
      <c r="BG58" s="674"/>
      <c r="BH58" s="674"/>
      <c r="BI58" s="674"/>
      <c r="BJ58" s="674"/>
      <c r="BK58" s="674"/>
      <c r="BL58" s="674"/>
      <c r="BM58" s="674"/>
      <c r="BN58" s="674"/>
      <c r="BO58" s="674"/>
      <c r="BP58" s="674"/>
      <c r="BQ58" s="674"/>
      <c r="BR58" s="674"/>
      <c r="BS58" s="674"/>
      <c r="BT58" s="674"/>
      <c r="BU58" s="674"/>
      <c r="BV58" s="674"/>
      <c r="BW58" s="674"/>
      <c r="BX58" s="674"/>
      <c r="BY58" s="674"/>
      <c r="BZ58" s="674"/>
      <c r="CA58" s="674"/>
      <c r="CB58" s="674"/>
      <c r="CC58" s="674"/>
    </row>
    <row r="59" spans="2:81">
      <c r="B59" s="780" t="s">
        <v>35</v>
      </c>
      <c r="C59" s="165">
        <v>154.01078220865355</v>
      </c>
      <c r="D59" s="165">
        <v>154.01078220865355</v>
      </c>
      <c r="E59" s="165">
        <v>192.17274594167807</v>
      </c>
      <c r="F59" s="165">
        <v>230.33470967470262</v>
      </c>
      <c r="G59" s="165">
        <v>230.33470967470262</v>
      </c>
      <c r="H59" s="165">
        <v>230.33470967470262</v>
      </c>
      <c r="I59" s="165">
        <v>230.33470967470262</v>
      </c>
      <c r="J59" s="165">
        <v>230.33470967470262</v>
      </c>
      <c r="K59" s="165">
        <v>230.33470967470262</v>
      </c>
      <c r="L59" s="165">
        <v>230.33470967470262</v>
      </c>
      <c r="M59" s="165">
        <v>230.33470967470262</v>
      </c>
      <c r="N59" s="165">
        <v>230.33470967470262</v>
      </c>
      <c r="O59" s="165">
        <v>276.67423705653232</v>
      </c>
      <c r="P59" s="165">
        <v>298.78773209811561</v>
      </c>
      <c r="Q59" s="165">
        <v>266.48635565849037</v>
      </c>
      <c r="R59" s="165">
        <v>234.18497922939258</v>
      </c>
      <c r="S59" s="165">
        <v>201.88360277923991</v>
      </c>
      <c r="T59" s="165">
        <v>169.58222632908726</v>
      </c>
      <c r="U59" s="165">
        <v>137.28084988946205</v>
      </c>
      <c r="V59" s="165">
        <v>104.97947342878197</v>
      </c>
      <c r="W59" s="165">
        <v>72.678097010211602</v>
      </c>
      <c r="X59" s="165">
        <v>44.414392620275819</v>
      </c>
      <c r="Y59" s="165">
        <v>0</v>
      </c>
      <c r="Z59" s="165">
        <v>0</v>
      </c>
      <c r="AA59" s="165">
        <v>0</v>
      </c>
      <c r="AB59" s="165">
        <v>0</v>
      </c>
      <c r="AC59" s="165">
        <v>0</v>
      </c>
      <c r="AD59" s="165">
        <v>0</v>
      </c>
      <c r="AE59" s="165">
        <v>0</v>
      </c>
      <c r="AF59" s="165">
        <v>0</v>
      </c>
      <c r="AG59" s="165">
        <v>0</v>
      </c>
      <c r="AH59" s="165">
        <v>0</v>
      </c>
      <c r="AI59" s="165">
        <v>0</v>
      </c>
      <c r="AJ59" s="165">
        <f t="shared" si="2"/>
        <v>4380.1586435308982</v>
      </c>
      <c r="AK59" s="674"/>
      <c r="AL59" s="674"/>
      <c r="AM59" s="674"/>
      <c r="AN59" s="674"/>
      <c r="AO59" s="674"/>
      <c r="AP59" s="674"/>
      <c r="AQ59" s="674"/>
      <c r="AR59" s="674"/>
      <c r="AS59" s="674"/>
      <c r="AT59" s="674"/>
      <c r="AU59" s="674"/>
      <c r="AV59" s="674"/>
      <c r="AW59" s="674"/>
      <c r="AX59" s="674"/>
      <c r="AY59" s="674"/>
      <c r="AZ59" s="674"/>
      <c r="BA59" s="674"/>
      <c r="BB59" s="674"/>
      <c r="BC59" s="674"/>
      <c r="BD59" s="674"/>
      <c r="BE59" s="674"/>
      <c r="BF59" s="674"/>
      <c r="BG59" s="674"/>
      <c r="BH59" s="674"/>
      <c r="BI59" s="674"/>
      <c r="BJ59" s="674"/>
      <c r="BK59" s="674"/>
      <c r="BL59" s="674"/>
      <c r="BM59" s="674"/>
      <c r="BN59" s="674"/>
      <c r="BO59" s="674"/>
      <c r="BP59" s="674"/>
      <c r="BQ59" s="674"/>
      <c r="BR59" s="674"/>
      <c r="BS59" s="674"/>
      <c r="BT59" s="674"/>
      <c r="BU59" s="674"/>
      <c r="BV59" s="674"/>
      <c r="BW59" s="674"/>
      <c r="BX59" s="674"/>
      <c r="BY59" s="674"/>
      <c r="BZ59" s="674"/>
      <c r="CA59" s="674"/>
      <c r="CB59" s="674"/>
      <c r="CC59" s="674"/>
    </row>
    <row r="60" spans="2:81">
      <c r="B60" s="166" t="s">
        <v>325</v>
      </c>
      <c r="C60" s="165">
        <v>119.7905200547426</v>
      </c>
      <c r="D60" s="165">
        <v>119.7905200547426</v>
      </c>
      <c r="E60" s="165">
        <v>149.47312679229393</v>
      </c>
      <c r="F60" s="165">
        <v>179.15573352984526</v>
      </c>
      <c r="G60" s="165">
        <v>179.15573352984526</v>
      </c>
      <c r="H60" s="165">
        <v>179.15573352984526</v>
      </c>
      <c r="I60" s="165">
        <v>179.15573352984526</v>
      </c>
      <c r="J60" s="165">
        <v>179.15573352984526</v>
      </c>
      <c r="K60" s="165">
        <v>179.15573352984526</v>
      </c>
      <c r="L60" s="165">
        <v>179.15573352984526</v>
      </c>
      <c r="M60" s="165">
        <v>179.15573352984526</v>
      </c>
      <c r="N60" s="165">
        <v>179.15573352984526</v>
      </c>
      <c r="O60" s="165">
        <v>215.19889885251081</v>
      </c>
      <c r="P60" s="165">
        <v>232.39890935887988</v>
      </c>
      <c r="Q60" s="165">
        <v>207.27470294767869</v>
      </c>
      <c r="R60" s="165">
        <v>182.15049653647753</v>
      </c>
      <c r="S60" s="165">
        <v>157.02629011474892</v>
      </c>
      <c r="T60" s="165">
        <v>131.9020836930203</v>
      </c>
      <c r="U60" s="165">
        <v>106.77787727129171</v>
      </c>
      <c r="V60" s="165">
        <v>81.653670849563113</v>
      </c>
      <c r="W60" s="165">
        <v>56.529464448889357</v>
      </c>
      <c r="X60" s="165">
        <v>34.545783829876832</v>
      </c>
      <c r="Y60" s="165">
        <v>0</v>
      </c>
      <c r="Z60" s="165">
        <v>0</v>
      </c>
      <c r="AA60" s="165">
        <v>0</v>
      </c>
      <c r="AB60" s="165">
        <v>0</v>
      </c>
      <c r="AC60" s="165">
        <v>0</v>
      </c>
      <c r="AD60" s="165">
        <v>0</v>
      </c>
      <c r="AE60" s="165">
        <v>0</v>
      </c>
      <c r="AF60" s="165">
        <v>0</v>
      </c>
      <c r="AG60" s="165">
        <v>0</v>
      </c>
      <c r="AH60" s="165">
        <v>0</v>
      </c>
      <c r="AI60" s="165">
        <v>0</v>
      </c>
      <c r="AJ60" s="165">
        <f t="shared" si="2"/>
        <v>3406.9139465733238</v>
      </c>
      <c r="AK60" s="674"/>
      <c r="AL60" s="674"/>
      <c r="AM60" s="674"/>
      <c r="AN60" s="674"/>
      <c r="AO60" s="674"/>
      <c r="AP60" s="674"/>
      <c r="AQ60" s="674"/>
      <c r="AR60" s="674"/>
      <c r="AS60" s="674"/>
      <c r="AT60" s="674"/>
      <c r="AU60" s="674"/>
      <c r="AV60" s="674"/>
      <c r="AW60" s="674"/>
      <c r="AX60" s="674"/>
      <c r="AY60" s="674"/>
      <c r="AZ60" s="674"/>
      <c r="BA60" s="674"/>
      <c r="BB60" s="674"/>
      <c r="BC60" s="674"/>
      <c r="BD60" s="674"/>
      <c r="BE60" s="674"/>
      <c r="BF60" s="674"/>
      <c r="BG60" s="674"/>
      <c r="BH60" s="674"/>
      <c r="BI60" s="674"/>
      <c r="BJ60" s="674"/>
      <c r="BK60" s="674"/>
      <c r="BL60" s="674"/>
      <c r="BM60" s="674"/>
      <c r="BN60" s="674"/>
      <c r="BO60" s="674"/>
      <c r="BP60" s="674"/>
      <c r="BQ60" s="674"/>
      <c r="BR60" s="674"/>
      <c r="BS60" s="674"/>
      <c r="BT60" s="674"/>
      <c r="BU60" s="674"/>
      <c r="BV60" s="674"/>
      <c r="BW60" s="674"/>
      <c r="BX60" s="674"/>
      <c r="BY60" s="674"/>
      <c r="BZ60" s="674"/>
      <c r="CA60" s="674"/>
      <c r="CB60" s="674"/>
      <c r="CC60" s="674"/>
    </row>
    <row r="61" spans="2:81">
      <c r="B61" s="166" t="s">
        <v>326</v>
      </c>
      <c r="C61" s="165">
        <v>34.220262153910937</v>
      </c>
      <c r="D61" s="165">
        <v>34.220262153910937</v>
      </c>
      <c r="E61" s="165">
        <v>42.699619149384141</v>
      </c>
      <c r="F61" s="165">
        <v>51.178976144857351</v>
      </c>
      <c r="G61" s="165">
        <v>51.178976144857351</v>
      </c>
      <c r="H61" s="165">
        <v>51.178976144857351</v>
      </c>
      <c r="I61" s="165">
        <v>51.178976144857351</v>
      </c>
      <c r="J61" s="165">
        <v>51.178976144857351</v>
      </c>
      <c r="K61" s="165">
        <v>51.178976144857351</v>
      </c>
      <c r="L61" s="165">
        <v>51.178976144857351</v>
      </c>
      <c r="M61" s="165">
        <v>51.178976144857351</v>
      </c>
      <c r="N61" s="165">
        <v>51.178976144857351</v>
      </c>
      <c r="O61" s="165">
        <v>61.475338204021483</v>
      </c>
      <c r="P61" s="165">
        <v>66.388822739235707</v>
      </c>
      <c r="Q61" s="165">
        <v>59.211652710811663</v>
      </c>
      <c r="R61" s="165">
        <v>52.034482692915056</v>
      </c>
      <c r="S61" s="165">
        <v>44.857312664490998</v>
      </c>
      <c r="T61" s="165">
        <v>37.680142636066954</v>
      </c>
      <c r="U61" s="165">
        <v>30.502972618170332</v>
      </c>
      <c r="V61" s="165">
        <v>23.325802579218866</v>
      </c>
      <c r="W61" s="165">
        <v>16.148632561322245</v>
      </c>
      <c r="X61" s="165">
        <v>9.8686087903989907</v>
      </c>
      <c r="Y61" s="165">
        <v>0</v>
      </c>
      <c r="Z61" s="165">
        <v>0</v>
      </c>
      <c r="AA61" s="165">
        <v>0</v>
      </c>
      <c r="AB61" s="165">
        <v>0</v>
      </c>
      <c r="AC61" s="165">
        <v>0</v>
      </c>
      <c r="AD61" s="165">
        <v>0</v>
      </c>
      <c r="AE61" s="165">
        <v>0</v>
      </c>
      <c r="AF61" s="165">
        <v>0</v>
      </c>
      <c r="AG61" s="165">
        <v>0</v>
      </c>
      <c r="AH61" s="165">
        <v>0</v>
      </c>
      <c r="AI61" s="165">
        <v>0</v>
      </c>
      <c r="AJ61" s="165">
        <f t="shared" si="2"/>
        <v>973.24469695757455</v>
      </c>
      <c r="AK61" s="674"/>
      <c r="AL61" s="674"/>
      <c r="AM61" s="674"/>
      <c r="AN61" s="674"/>
      <c r="AO61" s="674"/>
      <c r="AP61" s="674"/>
      <c r="AQ61" s="674"/>
      <c r="AR61" s="674"/>
      <c r="AS61" s="674"/>
      <c r="AT61" s="674"/>
      <c r="AU61" s="674"/>
      <c r="AV61" s="674"/>
      <c r="AW61" s="674"/>
      <c r="AX61" s="674"/>
      <c r="AY61" s="674"/>
      <c r="AZ61" s="674"/>
      <c r="BA61" s="674"/>
      <c r="BB61" s="674"/>
      <c r="BC61" s="674"/>
      <c r="BD61" s="674"/>
      <c r="BE61" s="674"/>
      <c r="BF61" s="674"/>
      <c r="BG61" s="674"/>
      <c r="BH61" s="674"/>
      <c r="BI61" s="674"/>
      <c r="BJ61" s="674"/>
      <c r="BK61" s="674"/>
      <c r="BL61" s="674"/>
      <c r="BM61" s="674"/>
      <c r="BN61" s="674"/>
      <c r="BO61" s="674"/>
      <c r="BP61" s="674"/>
      <c r="BQ61" s="674"/>
      <c r="BR61" s="674"/>
      <c r="BS61" s="674"/>
      <c r="BT61" s="674"/>
      <c r="BU61" s="674"/>
      <c r="BV61" s="674"/>
      <c r="BW61" s="674"/>
      <c r="BX61" s="674"/>
      <c r="BY61" s="674"/>
      <c r="BZ61" s="674"/>
      <c r="CA61" s="674"/>
      <c r="CB61" s="674"/>
      <c r="CC61" s="674"/>
    </row>
    <row r="62" spans="2:81">
      <c r="B62" s="780" t="s">
        <v>36</v>
      </c>
      <c r="C62" s="165">
        <v>0.69794013867488436</v>
      </c>
      <c r="D62" s="165">
        <v>0.69794013867488436</v>
      </c>
      <c r="E62" s="165">
        <v>0.86854772812874514</v>
      </c>
      <c r="F62" s="165">
        <v>1.0391553175826058</v>
      </c>
      <c r="G62" s="165">
        <v>1.0391553175826058</v>
      </c>
      <c r="H62" s="165">
        <v>1.0391553175826058</v>
      </c>
      <c r="I62" s="165">
        <v>1.0391553175826058</v>
      </c>
      <c r="J62" s="165">
        <v>1.0391553175826058</v>
      </c>
      <c r="K62" s="165">
        <v>1.0391553175826058</v>
      </c>
      <c r="L62" s="165">
        <v>1.0391553175826058</v>
      </c>
      <c r="M62" s="165">
        <v>1.0391553175826058</v>
      </c>
      <c r="N62" s="165">
        <v>1.0391553175826058</v>
      </c>
      <c r="O62" s="165">
        <v>1.248537359185071</v>
      </c>
      <c r="P62" s="165">
        <v>1.3485754458140728</v>
      </c>
      <c r="Q62" s="165">
        <v>1.2027835057353196</v>
      </c>
      <c r="R62" s="165">
        <v>1.0569915656565656</v>
      </c>
      <c r="S62" s="165">
        <v>0.91119962557781209</v>
      </c>
      <c r="T62" s="165">
        <v>0.76540768549905847</v>
      </c>
      <c r="U62" s="165">
        <v>0.61961574542030484</v>
      </c>
      <c r="V62" s="165">
        <v>0.47382380534155111</v>
      </c>
      <c r="W62" s="165">
        <v>0.32803186526279748</v>
      </c>
      <c r="X62" s="165">
        <v>0.20046391765108715</v>
      </c>
      <c r="Y62" s="165">
        <v>0</v>
      </c>
      <c r="Z62" s="165">
        <v>0</v>
      </c>
      <c r="AA62" s="165">
        <v>0</v>
      </c>
      <c r="AB62" s="165">
        <v>0</v>
      </c>
      <c r="AC62" s="165">
        <v>0</v>
      </c>
      <c r="AD62" s="165">
        <v>0</v>
      </c>
      <c r="AE62" s="165">
        <v>0</v>
      </c>
      <c r="AF62" s="165">
        <v>0</v>
      </c>
      <c r="AG62" s="165">
        <v>0</v>
      </c>
      <c r="AH62" s="165">
        <v>0</v>
      </c>
      <c r="AI62" s="165">
        <v>0</v>
      </c>
      <c r="AJ62" s="165">
        <f t="shared" si="2"/>
        <v>19.772256384865614</v>
      </c>
      <c r="AK62" s="674"/>
      <c r="AL62" s="674"/>
      <c r="AM62" s="674"/>
      <c r="AN62" s="674"/>
      <c r="AO62" s="674"/>
      <c r="AP62" s="674"/>
      <c r="AQ62" s="674"/>
      <c r="AR62" s="674"/>
      <c r="AS62" s="674"/>
      <c r="AT62" s="674"/>
      <c r="AU62" s="674"/>
      <c r="AV62" s="674"/>
      <c r="AW62" s="674"/>
      <c r="AX62" s="674"/>
      <c r="AY62" s="674"/>
      <c r="AZ62" s="674"/>
      <c r="BA62" s="674"/>
      <c r="BB62" s="674"/>
      <c r="BC62" s="674"/>
      <c r="BD62" s="674"/>
      <c r="BE62" s="674"/>
      <c r="BF62" s="674"/>
      <c r="BG62" s="674"/>
      <c r="BH62" s="674"/>
      <c r="BI62" s="674"/>
      <c r="BJ62" s="674"/>
      <c r="BK62" s="674"/>
      <c r="BL62" s="674"/>
      <c r="BM62" s="674"/>
      <c r="BN62" s="674"/>
      <c r="BO62" s="674"/>
      <c r="BP62" s="674"/>
      <c r="BQ62" s="674"/>
      <c r="BR62" s="674"/>
      <c r="BS62" s="674"/>
      <c r="BT62" s="674"/>
      <c r="BU62" s="674"/>
      <c r="BV62" s="674"/>
      <c r="BW62" s="674"/>
      <c r="BX62" s="674"/>
      <c r="BY62" s="674"/>
      <c r="BZ62" s="674"/>
      <c r="CA62" s="674"/>
      <c r="CB62" s="674"/>
      <c r="CC62" s="674"/>
    </row>
    <row r="63" spans="2:81">
      <c r="B63" s="166" t="s">
        <v>325</v>
      </c>
      <c r="C63" s="165">
        <v>0.66504788135593218</v>
      </c>
      <c r="D63" s="165">
        <v>0.66504788135593218</v>
      </c>
      <c r="E63" s="165">
        <v>0.82761514124293789</v>
      </c>
      <c r="F63" s="165">
        <v>0.9901824011299436</v>
      </c>
      <c r="G63" s="165">
        <v>0.9901824011299436</v>
      </c>
      <c r="H63" s="165">
        <v>0.9901824011299436</v>
      </c>
      <c r="I63" s="165">
        <v>0.9901824011299436</v>
      </c>
      <c r="J63" s="165">
        <v>0.9901824011299436</v>
      </c>
      <c r="K63" s="165">
        <v>0.9901824011299436</v>
      </c>
      <c r="L63" s="165">
        <v>0.9901824011299436</v>
      </c>
      <c r="M63" s="165">
        <v>0.9901824011299436</v>
      </c>
      <c r="N63" s="165">
        <v>0.9901824011299436</v>
      </c>
      <c r="O63" s="165">
        <v>1.1896967655367232</v>
      </c>
      <c r="P63" s="165">
        <v>1.285020295240541</v>
      </c>
      <c r="Q63" s="165">
        <v>1.146099182246191</v>
      </c>
      <c r="R63" s="165">
        <v>1.0071780692518404</v>
      </c>
      <c r="S63" s="165">
        <v>0.86825695625749022</v>
      </c>
      <c r="T63" s="165">
        <v>0.72933584326313994</v>
      </c>
      <c r="U63" s="165">
        <v>0.59041473026878966</v>
      </c>
      <c r="V63" s="165">
        <v>0.45149361727443932</v>
      </c>
      <c r="W63" s="165">
        <v>0.31257250428008904</v>
      </c>
      <c r="X63" s="165">
        <v>0.19101653038863209</v>
      </c>
      <c r="Y63" s="165">
        <v>0</v>
      </c>
      <c r="Z63" s="165">
        <v>0</v>
      </c>
      <c r="AA63" s="165">
        <v>0</v>
      </c>
      <c r="AB63" s="165">
        <v>0</v>
      </c>
      <c r="AC63" s="165">
        <v>0</v>
      </c>
      <c r="AD63" s="165">
        <v>0</v>
      </c>
      <c r="AE63" s="165">
        <v>0</v>
      </c>
      <c r="AF63" s="165">
        <v>0</v>
      </c>
      <c r="AG63" s="165">
        <v>0</v>
      </c>
      <c r="AH63" s="165">
        <v>0</v>
      </c>
      <c r="AI63" s="165">
        <v>0</v>
      </c>
      <c r="AJ63" s="165">
        <f t="shared" si="2"/>
        <v>18.840437008132174</v>
      </c>
      <c r="AK63" s="674"/>
      <c r="AL63" s="674"/>
      <c r="AM63" s="674"/>
      <c r="AN63" s="674"/>
      <c r="AO63" s="674"/>
      <c r="AP63" s="674"/>
      <c r="AQ63" s="674"/>
      <c r="AR63" s="674"/>
      <c r="AS63" s="674"/>
      <c r="AT63" s="674"/>
      <c r="AU63" s="674"/>
      <c r="AV63" s="674"/>
      <c r="AW63" s="674"/>
      <c r="AX63" s="674"/>
      <c r="AY63" s="674"/>
      <c r="AZ63" s="674"/>
      <c r="BA63" s="674"/>
      <c r="BB63" s="674"/>
      <c r="BC63" s="674"/>
      <c r="BD63" s="674"/>
      <c r="BE63" s="674"/>
      <c r="BF63" s="674"/>
      <c r="BG63" s="674"/>
      <c r="BH63" s="674"/>
      <c r="BI63" s="674"/>
      <c r="BJ63" s="674"/>
      <c r="BK63" s="674"/>
      <c r="BL63" s="674"/>
      <c r="BM63" s="674"/>
      <c r="BN63" s="674"/>
      <c r="BO63" s="674"/>
      <c r="BP63" s="674"/>
      <c r="BQ63" s="674"/>
      <c r="BR63" s="674"/>
      <c r="BS63" s="674"/>
      <c r="BT63" s="674"/>
      <c r="BU63" s="674"/>
      <c r="BV63" s="674"/>
      <c r="BW63" s="674"/>
      <c r="BX63" s="674"/>
      <c r="BY63" s="674"/>
      <c r="BZ63" s="674"/>
      <c r="CA63" s="674"/>
      <c r="CB63" s="674"/>
      <c r="CC63" s="674"/>
    </row>
    <row r="64" spans="2:81">
      <c r="B64" s="166" t="s">
        <v>326</v>
      </c>
      <c r="C64" s="165">
        <v>3.2892257318952227E-2</v>
      </c>
      <c r="D64" s="165">
        <v>3.2892257318952227E-2</v>
      </c>
      <c r="E64" s="165">
        <v>4.0932586885807219E-2</v>
      </c>
      <c r="F64" s="165">
        <v>4.8972916452662212E-2</v>
      </c>
      <c r="G64" s="165">
        <v>4.8972916452662212E-2</v>
      </c>
      <c r="H64" s="165">
        <v>4.8972916452662212E-2</v>
      </c>
      <c r="I64" s="165">
        <v>4.8972916452662212E-2</v>
      </c>
      <c r="J64" s="165">
        <v>4.8972916452662212E-2</v>
      </c>
      <c r="K64" s="165">
        <v>4.8972916452662212E-2</v>
      </c>
      <c r="L64" s="165">
        <v>4.8972916452662212E-2</v>
      </c>
      <c r="M64" s="165">
        <v>4.8972916452662212E-2</v>
      </c>
      <c r="N64" s="165">
        <v>4.8972916452662212E-2</v>
      </c>
      <c r="O64" s="165">
        <v>5.8840593648347879E-2</v>
      </c>
      <c r="P64" s="165">
        <v>6.3555150573531935E-2</v>
      </c>
      <c r="Q64" s="165">
        <v>5.6684323489128566E-2</v>
      </c>
      <c r="R64" s="165">
        <v>4.9813496404725217E-2</v>
      </c>
      <c r="S64" s="165">
        <v>4.2942669320321869E-2</v>
      </c>
      <c r="T64" s="165">
        <v>3.6071842235918507E-2</v>
      </c>
      <c r="U64" s="165">
        <v>2.9201015151515151E-2</v>
      </c>
      <c r="V64" s="165">
        <v>2.2330188067111793E-2</v>
      </c>
      <c r="W64" s="165">
        <v>1.5459360982708441E-2</v>
      </c>
      <c r="X64" s="165">
        <v>9.4473872624550575E-3</v>
      </c>
      <c r="Y64" s="165">
        <v>0</v>
      </c>
      <c r="Z64" s="165">
        <v>0</v>
      </c>
      <c r="AA64" s="165">
        <v>0</v>
      </c>
      <c r="AB64" s="165">
        <v>0</v>
      </c>
      <c r="AC64" s="165">
        <v>0</v>
      </c>
      <c r="AD64" s="165">
        <v>0</v>
      </c>
      <c r="AE64" s="165">
        <v>0</v>
      </c>
      <c r="AF64" s="165">
        <v>0</v>
      </c>
      <c r="AG64" s="165">
        <v>0</v>
      </c>
      <c r="AH64" s="165">
        <v>0</v>
      </c>
      <c r="AI64" s="165">
        <v>0</v>
      </c>
      <c r="AJ64" s="165">
        <f t="shared" si="2"/>
        <v>0.93181937673343607</v>
      </c>
      <c r="AK64" s="674"/>
      <c r="AL64" s="674"/>
      <c r="AM64" s="674"/>
      <c r="AN64" s="674"/>
      <c r="AO64" s="674"/>
      <c r="AP64" s="674"/>
      <c r="AQ64" s="674"/>
      <c r="AR64" s="674"/>
      <c r="AS64" s="674"/>
      <c r="AT64" s="674"/>
      <c r="AU64" s="674"/>
      <c r="AV64" s="674"/>
      <c r="AW64" s="674"/>
      <c r="AX64" s="674"/>
      <c r="AY64" s="674"/>
      <c r="AZ64" s="674"/>
      <c r="BA64" s="674"/>
      <c r="BB64" s="674"/>
      <c r="BC64" s="674"/>
      <c r="BD64" s="674"/>
      <c r="BE64" s="674"/>
      <c r="BF64" s="674"/>
      <c r="BG64" s="674"/>
      <c r="BH64" s="674"/>
      <c r="BI64" s="674"/>
      <c r="BJ64" s="674"/>
      <c r="BK64" s="674"/>
      <c r="BL64" s="674"/>
      <c r="BM64" s="674"/>
      <c r="BN64" s="674"/>
      <c r="BO64" s="674"/>
      <c r="BP64" s="674"/>
      <c r="BQ64" s="674"/>
      <c r="BR64" s="674"/>
      <c r="BS64" s="674"/>
      <c r="BT64" s="674"/>
      <c r="BU64" s="674"/>
      <c r="BV64" s="674"/>
      <c r="BW64" s="674"/>
      <c r="BX64" s="674"/>
      <c r="BY64" s="674"/>
      <c r="BZ64" s="674"/>
      <c r="CA64" s="674"/>
      <c r="CB64" s="674"/>
      <c r="CC64" s="674"/>
    </row>
    <row r="65" spans="2:81">
      <c r="B65" s="163" t="s">
        <v>113</v>
      </c>
      <c r="C65" s="164">
        <v>1757.5974629687644</v>
      </c>
      <c r="D65" s="164">
        <v>1757.5974629687644</v>
      </c>
      <c r="E65" s="164">
        <v>1757.5974629687644</v>
      </c>
      <c r="F65" s="164">
        <v>1757.5974629687644</v>
      </c>
      <c r="G65" s="164">
        <v>1757.5974629687644</v>
      </c>
      <c r="H65" s="164">
        <v>1757.5974629687644</v>
      </c>
      <c r="I65" s="164">
        <v>1757.5974629687644</v>
      </c>
      <c r="J65" s="164">
        <v>1713.6575264124037</v>
      </c>
      <c r="K65" s="164">
        <v>1537.8977801128783</v>
      </c>
      <c r="L65" s="164">
        <v>1362.1380338129966</v>
      </c>
      <c r="M65" s="164">
        <v>1186.3782875380418</v>
      </c>
      <c r="N65" s="164">
        <v>1010.6185412484307</v>
      </c>
      <c r="O65" s="164">
        <v>834.85879492423487</v>
      </c>
      <c r="P65" s="164">
        <v>659.09904863910901</v>
      </c>
      <c r="Q65" s="164">
        <v>483.33930232430021</v>
      </c>
      <c r="R65" s="164">
        <v>307.57955599001889</v>
      </c>
      <c r="S65" s="164">
        <v>131.81980973360658</v>
      </c>
      <c r="T65" s="164">
        <v>0</v>
      </c>
      <c r="U65" s="164">
        <v>0</v>
      </c>
      <c r="V65" s="164">
        <v>0</v>
      </c>
      <c r="W65" s="164">
        <v>0</v>
      </c>
      <c r="X65" s="164">
        <v>0</v>
      </c>
      <c r="Y65" s="164">
        <v>0</v>
      </c>
      <c r="Z65" s="164">
        <v>0</v>
      </c>
      <c r="AA65" s="164">
        <v>0</v>
      </c>
      <c r="AB65" s="164">
        <v>0</v>
      </c>
      <c r="AC65" s="164">
        <v>0</v>
      </c>
      <c r="AD65" s="164">
        <v>0</v>
      </c>
      <c r="AE65" s="164">
        <v>0</v>
      </c>
      <c r="AF65" s="164">
        <v>0</v>
      </c>
      <c r="AG65" s="164">
        <v>0</v>
      </c>
      <c r="AH65" s="164">
        <v>0</v>
      </c>
      <c r="AI65" s="164">
        <v>0</v>
      </c>
      <c r="AJ65" s="164">
        <f t="shared" si="2"/>
        <v>21530.568921517373</v>
      </c>
      <c r="AK65" s="674"/>
      <c r="AL65" s="674"/>
      <c r="AM65" s="674"/>
      <c r="AN65" s="674"/>
      <c r="AO65" s="674"/>
      <c r="AP65" s="674"/>
      <c r="AQ65" s="674"/>
      <c r="AR65" s="674"/>
      <c r="AS65" s="674"/>
      <c r="AT65" s="674"/>
      <c r="AU65" s="674"/>
      <c r="AV65" s="674"/>
      <c r="AW65" s="674"/>
      <c r="AX65" s="674"/>
      <c r="AY65" s="674"/>
      <c r="AZ65" s="674"/>
      <c r="BA65" s="674"/>
      <c r="BB65" s="674"/>
      <c r="BC65" s="674"/>
      <c r="BD65" s="674"/>
      <c r="BE65" s="674"/>
      <c r="BF65" s="674"/>
      <c r="BG65" s="674"/>
      <c r="BH65" s="674"/>
      <c r="BI65" s="674"/>
      <c r="BJ65" s="674"/>
      <c r="BK65" s="674"/>
      <c r="BL65" s="674"/>
      <c r="BM65" s="674"/>
      <c r="BN65" s="674"/>
      <c r="BO65" s="674"/>
      <c r="BP65" s="674"/>
      <c r="BQ65" s="674"/>
      <c r="BR65" s="674"/>
      <c r="BS65" s="674"/>
      <c r="BT65" s="674"/>
      <c r="BU65" s="674"/>
      <c r="BV65" s="674"/>
      <c r="BW65" s="674"/>
      <c r="BX65" s="674"/>
      <c r="BY65" s="674"/>
      <c r="BZ65" s="674"/>
      <c r="CA65" s="674"/>
      <c r="CB65" s="674"/>
      <c r="CC65" s="674"/>
    </row>
    <row r="66" spans="2:81">
      <c r="B66" s="780" t="s">
        <v>37</v>
      </c>
      <c r="C66" s="165">
        <v>232.3571062101978</v>
      </c>
      <c r="D66" s="165">
        <v>232.3571062101978</v>
      </c>
      <c r="E66" s="165">
        <v>232.3571062101978</v>
      </c>
      <c r="F66" s="165">
        <v>232.3571062101978</v>
      </c>
      <c r="G66" s="165">
        <v>232.3571062101978</v>
      </c>
      <c r="H66" s="165">
        <v>232.3571062101978</v>
      </c>
      <c r="I66" s="165">
        <v>232.3571062101978</v>
      </c>
      <c r="J66" s="165">
        <v>226.54817855796267</v>
      </c>
      <c r="K66" s="165">
        <v>203.31246793608011</v>
      </c>
      <c r="L66" s="165">
        <v>180.07675731419752</v>
      </c>
      <c r="M66" s="165">
        <v>156.84104669662892</v>
      </c>
      <c r="N66" s="165">
        <v>133.60533607474636</v>
      </c>
      <c r="O66" s="165">
        <v>110.36962544854975</v>
      </c>
      <c r="P66" s="165">
        <v>87.133914830981183</v>
      </c>
      <c r="Q66" s="165">
        <v>63.898204204784584</v>
      </c>
      <c r="R66" s="165">
        <v>40.662493578587984</v>
      </c>
      <c r="S66" s="165">
        <v>17.426782969647451</v>
      </c>
      <c r="T66" s="165">
        <v>0</v>
      </c>
      <c r="U66" s="165">
        <v>0</v>
      </c>
      <c r="V66" s="165">
        <v>0</v>
      </c>
      <c r="W66" s="165">
        <v>0</v>
      </c>
      <c r="X66" s="165">
        <v>0</v>
      </c>
      <c r="Y66" s="165">
        <v>0</v>
      </c>
      <c r="Z66" s="165">
        <v>0</v>
      </c>
      <c r="AA66" s="165">
        <v>0</v>
      </c>
      <c r="AB66" s="165">
        <v>0</v>
      </c>
      <c r="AC66" s="165">
        <v>0</v>
      </c>
      <c r="AD66" s="165">
        <v>0</v>
      </c>
      <c r="AE66" s="165">
        <v>0</v>
      </c>
      <c r="AF66" s="165">
        <v>0</v>
      </c>
      <c r="AG66" s="165">
        <v>0</v>
      </c>
      <c r="AH66" s="165">
        <v>0</v>
      </c>
      <c r="AI66" s="165">
        <v>0</v>
      </c>
      <c r="AJ66" s="165">
        <f t="shared" si="2"/>
        <v>2846.3745510835511</v>
      </c>
      <c r="AK66" s="674"/>
      <c r="AL66" s="674"/>
      <c r="AM66" s="674"/>
      <c r="AN66" s="674"/>
      <c r="AO66" s="674"/>
      <c r="AP66" s="674"/>
      <c r="AQ66" s="674"/>
      <c r="AR66" s="674"/>
      <c r="AS66" s="674"/>
      <c r="AT66" s="674"/>
      <c r="AU66" s="674"/>
      <c r="AV66" s="674"/>
      <c r="AW66" s="674"/>
      <c r="AX66" s="674"/>
      <c r="AY66" s="674"/>
      <c r="AZ66" s="674"/>
      <c r="BA66" s="674"/>
      <c r="BB66" s="674"/>
      <c r="BC66" s="674"/>
      <c r="BD66" s="674"/>
      <c r="BE66" s="674"/>
      <c r="BF66" s="674"/>
      <c r="BG66" s="674"/>
      <c r="BH66" s="674"/>
      <c r="BI66" s="674"/>
      <c r="BJ66" s="674"/>
      <c r="BK66" s="674"/>
      <c r="BL66" s="674"/>
      <c r="BM66" s="674"/>
      <c r="BN66" s="674"/>
      <c r="BO66" s="674"/>
      <c r="BP66" s="674"/>
      <c r="BQ66" s="674"/>
      <c r="BR66" s="674"/>
      <c r="BS66" s="674"/>
      <c r="BT66" s="674"/>
      <c r="BU66" s="674"/>
      <c r="BV66" s="674"/>
      <c r="BW66" s="674"/>
      <c r="BX66" s="674"/>
      <c r="BY66" s="674"/>
      <c r="BZ66" s="674"/>
      <c r="CA66" s="674"/>
      <c r="CB66" s="674"/>
      <c r="CC66" s="674"/>
    </row>
    <row r="67" spans="2:81">
      <c r="B67" s="166" t="s">
        <v>325</v>
      </c>
      <c r="C67" s="165">
        <v>229.60533605749029</v>
      </c>
      <c r="D67" s="165">
        <v>229.60533605749029</v>
      </c>
      <c r="E67" s="165">
        <v>229.60533605749029</v>
      </c>
      <c r="F67" s="165">
        <v>229.60533605749029</v>
      </c>
      <c r="G67" s="165">
        <v>229.60533605749029</v>
      </c>
      <c r="H67" s="165">
        <v>229.60533605749029</v>
      </c>
      <c r="I67" s="165">
        <v>229.60533605749029</v>
      </c>
      <c r="J67" s="165">
        <v>223.86520265950423</v>
      </c>
      <c r="K67" s="165">
        <v>200.90466905461804</v>
      </c>
      <c r="L67" s="165">
        <v>177.9441354454178</v>
      </c>
      <c r="M67" s="165">
        <v>154.98360184053155</v>
      </c>
      <c r="N67" s="165">
        <v>132.02306823564533</v>
      </c>
      <c r="O67" s="165">
        <v>109.06253462644509</v>
      </c>
      <c r="P67" s="165">
        <v>86.102001025872866</v>
      </c>
      <c r="Q67" s="165">
        <v>63.141467416672633</v>
      </c>
      <c r="R67" s="165">
        <v>40.180933807472385</v>
      </c>
      <c r="S67" s="165">
        <v>17.220400206900184</v>
      </c>
      <c r="T67" s="165">
        <v>0</v>
      </c>
      <c r="U67" s="165">
        <v>0</v>
      </c>
      <c r="V67" s="165">
        <v>0</v>
      </c>
      <c r="W67" s="165">
        <v>0</v>
      </c>
      <c r="X67" s="165">
        <v>0</v>
      </c>
      <c r="Y67" s="165">
        <v>0</v>
      </c>
      <c r="Z67" s="165">
        <v>0</v>
      </c>
      <c r="AA67" s="165">
        <v>0</v>
      </c>
      <c r="AB67" s="165">
        <v>0</v>
      </c>
      <c r="AC67" s="165">
        <v>0</v>
      </c>
      <c r="AD67" s="165">
        <v>0</v>
      </c>
      <c r="AE67" s="165">
        <v>0</v>
      </c>
      <c r="AF67" s="165">
        <v>0</v>
      </c>
      <c r="AG67" s="165">
        <v>0</v>
      </c>
      <c r="AH67" s="165">
        <v>0</v>
      </c>
      <c r="AI67" s="165">
        <v>0</v>
      </c>
      <c r="AJ67" s="165">
        <f t="shared" si="2"/>
        <v>2812.6653667215128</v>
      </c>
      <c r="AK67" s="674"/>
      <c r="AL67" s="674"/>
      <c r="AM67" s="674"/>
      <c r="AN67" s="674"/>
      <c r="AO67" s="674"/>
      <c r="AP67" s="674"/>
      <c r="AQ67" s="674"/>
      <c r="AR67" s="674"/>
      <c r="AS67" s="674"/>
      <c r="AT67" s="674"/>
      <c r="AU67" s="674"/>
      <c r="AV67" s="674"/>
      <c r="AW67" s="674"/>
      <c r="AX67" s="674"/>
      <c r="AY67" s="674"/>
      <c r="AZ67" s="674"/>
      <c r="BA67" s="674"/>
      <c r="BB67" s="674"/>
      <c r="BC67" s="674"/>
      <c r="BD67" s="674"/>
      <c r="BE67" s="674"/>
      <c r="BF67" s="674"/>
      <c r="BG67" s="674"/>
      <c r="BH67" s="674"/>
      <c r="BI67" s="674"/>
      <c r="BJ67" s="674"/>
      <c r="BK67" s="674"/>
      <c r="BL67" s="674"/>
      <c r="BM67" s="674"/>
      <c r="BN67" s="674"/>
      <c r="BO67" s="674"/>
      <c r="BP67" s="674"/>
      <c r="BQ67" s="674"/>
      <c r="BR67" s="674"/>
      <c r="BS67" s="674"/>
      <c r="BT67" s="674"/>
      <c r="BU67" s="674"/>
      <c r="BV67" s="674"/>
      <c r="BW67" s="674"/>
      <c r="BX67" s="674"/>
      <c r="BY67" s="674"/>
      <c r="BZ67" s="674"/>
      <c r="CA67" s="674"/>
      <c r="CB67" s="674"/>
      <c r="CC67" s="674"/>
    </row>
    <row r="68" spans="2:81">
      <c r="B68" s="166" t="s">
        <v>326</v>
      </c>
      <c r="C68" s="165">
        <v>2.7517701527075191</v>
      </c>
      <c r="D68" s="165">
        <v>2.7517701527075191</v>
      </c>
      <c r="E68" s="165">
        <v>2.7517701527075191</v>
      </c>
      <c r="F68" s="165">
        <v>2.7517701527075191</v>
      </c>
      <c r="G68" s="165">
        <v>2.7517701527075191</v>
      </c>
      <c r="H68" s="165">
        <v>2.7517701527075191</v>
      </c>
      <c r="I68" s="165">
        <v>2.7517701527075191</v>
      </c>
      <c r="J68" s="165">
        <v>2.6829758984584298</v>
      </c>
      <c r="K68" s="165">
        <v>2.4077988814620714</v>
      </c>
      <c r="L68" s="165">
        <v>2.1326218687797289</v>
      </c>
      <c r="M68" s="165">
        <v>1.8574448560973862</v>
      </c>
      <c r="N68" s="165">
        <v>1.5822678391010281</v>
      </c>
      <c r="O68" s="165">
        <v>1.3070908221046702</v>
      </c>
      <c r="P68" s="165">
        <v>1.0319138051083119</v>
      </c>
      <c r="Q68" s="165">
        <v>0.75673678811195377</v>
      </c>
      <c r="R68" s="165">
        <v>0.48155977111559573</v>
      </c>
      <c r="S68" s="165">
        <v>0.20638276274726855</v>
      </c>
      <c r="T68" s="165">
        <v>0</v>
      </c>
      <c r="U68" s="165">
        <v>0</v>
      </c>
      <c r="V68" s="165">
        <v>0</v>
      </c>
      <c r="W68" s="165">
        <v>0</v>
      </c>
      <c r="X68" s="165">
        <v>0</v>
      </c>
      <c r="Y68" s="165">
        <v>0</v>
      </c>
      <c r="Z68" s="165">
        <v>0</v>
      </c>
      <c r="AA68" s="165">
        <v>0</v>
      </c>
      <c r="AB68" s="165">
        <v>0</v>
      </c>
      <c r="AC68" s="165">
        <v>0</v>
      </c>
      <c r="AD68" s="165">
        <v>0</v>
      </c>
      <c r="AE68" s="165">
        <v>0</v>
      </c>
      <c r="AF68" s="165">
        <v>0</v>
      </c>
      <c r="AG68" s="165">
        <v>0</v>
      </c>
      <c r="AH68" s="165">
        <v>0</v>
      </c>
      <c r="AI68" s="165">
        <v>0</v>
      </c>
      <c r="AJ68" s="165">
        <f t="shared" si="2"/>
        <v>33.709184362039075</v>
      </c>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74"/>
      <c r="BM68" s="674"/>
      <c r="BN68" s="674"/>
      <c r="BO68" s="674"/>
      <c r="BP68" s="674"/>
      <c r="BQ68" s="674"/>
      <c r="BR68" s="674"/>
      <c r="BS68" s="674"/>
      <c r="BT68" s="674"/>
      <c r="BU68" s="674"/>
      <c r="BV68" s="674"/>
      <c r="BW68" s="674"/>
      <c r="BX68" s="674"/>
      <c r="BY68" s="674"/>
      <c r="BZ68" s="674"/>
      <c r="CA68" s="674"/>
      <c r="CB68" s="674"/>
      <c r="CC68" s="674"/>
    </row>
    <row r="69" spans="2:81">
      <c r="B69" s="780" t="s">
        <v>38</v>
      </c>
      <c r="C69" s="165">
        <v>1046.0693659199999</v>
      </c>
      <c r="D69" s="165">
        <v>1046.0693659199999</v>
      </c>
      <c r="E69" s="165">
        <v>1046.0693659199999</v>
      </c>
      <c r="F69" s="165">
        <v>1046.0693659199999</v>
      </c>
      <c r="G69" s="165">
        <v>1046.0693659199999</v>
      </c>
      <c r="H69" s="165">
        <v>1046.0693659199999</v>
      </c>
      <c r="I69" s="165">
        <v>1046.0693659199999</v>
      </c>
      <c r="J69" s="165">
        <v>1019.9176317800001</v>
      </c>
      <c r="K69" s="165">
        <v>915.31069518000004</v>
      </c>
      <c r="L69" s="165">
        <v>810.70375859000001</v>
      </c>
      <c r="M69" s="165">
        <v>706.09682200999998</v>
      </c>
      <c r="N69" s="165">
        <v>601.48988542000006</v>
      </c>
      <c r="O69" s="165">
        <v>496.88294880999996</v>
      </c>
      <c r="P69" s="165">
        <v>392.27601222000004</v>
      </c>
      <c r="Q69" s="165">
        <v>287.66907563000001</v>
      </c>
      <c r="R69" s="165">
        <v>183.06213901000001</v>
      </c>
      <c r="S69" s="165">
        <v>78.455202439999994</v>
      </c>
      <c r="T69" s="165">
        <v>0</v>
      </c>
      <c r="U69" s="165">
        <v>0</v>
      </c>
      <c r="V69" s="165">
        <v>0</v>
      </c>
      <c r="W69" s="165">
        <v>0</v>
      </c>
      <c r="X69" s="165">
        <v>0</v>
      </c>
      <c r="Y69" s="165">
        <v>0</v>
      </c>
      <c r="Z69" s="165">
        <v>0</v>
      </c>
      <c r="AA69" s="165">
        <v>0</v>
      </c>
      <c r="AB69" s="165">
        <v>0</v>
      </c>
      <c r="AC69" s="165">
        <v>0</v>
      </c>
      <c r="AD69" s="165">
        <v>0</v>
      </c>
      <c r="AE69" s="165">
        <v>0</v>
      </c>
      <c r="AF69" s="165">
        <v>0</v>
      </c>
      <c r="AG69" s="165">
        <v>0</v>
      </c>
      <c r="AH69" s="165">
        <v>0</v>
      </c>
      <c r="AI69" s="165">
        <v>0</v>
      </c>
      <c r="AJ69" s="165">
        <f t="shared" si="2"/>
        <v>12814.349732529998</v>
      </c>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74"/>
      <c r="BM69" s="674"/>
      <c r="BN69" s="674"/>
      <c r="BO69" s="674"/>
      <c r="BP69" s="674"/>
      <c r="BQ69" s="674"/>
      <c r="BR69" s="674"/>
      <c r="BS69" s="674"/>
      <c r="BT69" s="674"/>
      <c r="BU69" s="674"/>
      <c r="BV69" s="674"/>
      <c r="BW69" s="674"/>
      <c r="BX69" s="674"/>
      <c r="BY69" s="674"/>
      <c r="BZ69" s="674"/>
      <c r="CA69" s="674"/>
      <c r="CB69" s="674"/>
      <c r="CC69" s="674"/>
    </row>
    <row r="70" spans="2:81">
      <c r="B70" s="166" t="s">
        <v>325</v>
      </c>
      <c r="C70" s="165">
        <v>922.85604895999995</v>
      </c>
      <c r="D70" s="165">
        <v>922.85604895999995</v>
      </c>
      <c r="E70" s="165">
        <v>922.85604895999995</v>
      </c>
      <c r="F70" s="165">
        <v>922.85604895999995</v>
      </c>
      <c r="G70" s="165">
        <v>922.85604895999995</v>
      </c>
      <c r="H70" s="165">
        <v>922.85604895999995</v>
      </c>
      <c r="I70" s="165">
        <v>922.85604895999995</v>
      </c>
      <c r="J70" s="165">
        <v>899.78464774000008</v>
      </c>
      <c r="K70" s="165">
        <v>807.49904284000002</v>
      </c>
      <c r="L70" s="165">
        <v>715.21343794999996</v>
      </c>
      <c r="M70" s="165">
        <v>622.92783305</v>
      </c>
      <c r="N70" s="165">
        <v>530.64222816000006</v>
      </c>
      <c r="O70" s="165">
        <v>438.35662324999998</v>
      </c>
      <c r="P70" s="165">
        <v>346.07101837000005</v>
      </c>
      <c r="Q70" s="165">
        <v>253.78541347000001</v>
      </c>
      <c r="R70" s="165">
        <v>161.49980857</v>
      </c>
      <c r="S70" s="165">
        <v>69.214203679999997</v>
      </c>
      <c r="T70" s="165">
        <v>0</v>
      </c>
      <c r="U70" s="165">
        <v>0</v>
      </c>
      <c r="V70" s="165">
        <v>0</v>
      </c>
      <c r="W70" s="165">
        <v>0</v>
      </c>
      <c r="X70" s="165">
        <v>0</v>
      </c>
      <c r="Y70" s="165">
        <v>0</v>
      </c>
      <c r="Z70" s="165">
        <v>0</v>
      </c>
      <c r="AA70" s="165">
        <v>0</v>
      </c>
      <c r="AB70" s="165">
        <v>0</v>
      </c>
      <c r="AC70" s="165">
        <v>0</v>
      </c>
      <c r="AD70" s="165">
        <v>0</v>
      </c>
      <c r="AE70" s="165">
        <v>0</v>
      </c>
      <c r="AF70" s="165">
        <v>0</v>
      </c>
      <c r="AG70" s="165">
        <v>0</v>
      </c>
      <c r="AH70" s="165">
        <v>0</v>
      </c>
      <c r="AI70" s="165">
        <v>0</v>
      </c>
      <c r="AJ70" s="165">
        <f t="shared" si="2"/>
        <v>11304.9865998</v>
      </c>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674"/>
      <c r="BM70" s="674"/>
      <c r="BN70" s="674"/>
      <c r="BO70" s="674"/>
      <c r="BP70" s="674"/>
      <c r="BQ70" s="674"/>
      <c r="BR70" s="674"/>
      <c r="BS70" s="674"/>
      <c r="BT70" s="674"/>
      <c r="BU70" s="674"/>
      <c r="BV70" s="674"/>
      <c r="BW70" s="674"/>
      <c r="BX70" s="674"/>
      <c r="BY70" s="674"/>
      <c r="BZ70" s="674"/>
      <c r="CA70" s="674"/>
      <c r="CB70" s="674"/>
      <c r="CC70" s="674"/>
    </row>
    <row r="71" spans="2:81">
      <c r="B71" s="167" t="s">
        <v>327</v>
      </c>
      <c r="C71" s="165">
        <v>353.89517668000002</v>
      </c>
      <c r="D71" s="165">
        <v>353.89517668000002</v>
      </c>
      <c r="E71" s="165">
        <v>353.89517668000002</v>
      </c>
      <c r="F71" s="165">
        <v>353.89517668000002</v>
      </c>
      <c r="G71" s="165">
        <v>353.89517668000002</v>
      </c>
      <c r="H71" s="165">
        <v>353.89517668000002</v>
      </c>
      <c r="I71" s="165">
        <v>353.89517668000002</v>
      </c>
      <c r="J71" s="165">
        <v>345.04779726999999</v>
      </c>
      <c r="K71" s="165">
        <v>309.65827960000001</v>
      </c>
      <c r="L71" s="165">
        <v>274.26876193999999</v>
      </c>
      <c r="M71" s="165">
        <v>238.87924425999998</v>
      </c>
      <c r="N71" s="165">
        <v>203.48972660000001</v>
      </c>
      <c r="O71" s="165">
        <v>168.10020892000003</v>
      </c>
      <c r="P71" s="165">
        <v>132.71069126</v>
      </c>
      <c r="Q71" s="165">
        <v>97.321173590000001</v>
      </c>
      <c r="R71" s="165">
        <v>61.931655920000004</v>
      </c>
      <c r="S71" s="165">
        <v>26.542138250000001</v>
      </c>
      <c r="T71" s="165">
        <v>0</v>
      </c>
      <c r="U71" s="165">
        <v>0</v>
      </c>
      <c r="V71" s="165">
        <v>0</v>
      </c>
      <c r="W71" s="165">
        <v>0</v>
      </c>
      <c r="X71" s="165">
        <v>0</v>
      </c>
      <c r="Y71" s="165">
        <v>0</v>
      </c>
      <c r="Z71" s="165">
        <v>0</v>
      </c>
      <c r="AA71" s="165">
        <v>0</v>
      </c>
      <c r="AB71" s="165">
        <v>0</v>
      </c>
      <c r="AC71" s="165">
        <v>0</v>
      </c>
      <c r="AD71" s="165">
        <v>0</v>
      </c>
      <c r="AE71" s="165">
        <v>0</v>
      </c>
      <c r="AF71" s="165">
        <v>0</v>
      </c>
      <c r="AG71" s="165">
        <v>0</v>
      </c>
      <c r="AH71" s="165">
        <v>0</v>
      </c>
      <c r="AI71" s="165">
        <v>0</v>
      </c>
      <c r="AJ71" s="165">
        <f t="shared" si="2"/>
        <v>4335.2159143700001</v>
      </c>
      <c r="AK71" s="674"/>
      <c r="AL71" s="674"/>
      <c r="AM71" s="674"/>
      <c r="AN71" s="674"/>
      <c r="AO71" s="674"/>
      <c r="AP71" s="674"/>
      <c r="AQ71" s="674"/>
      <c r="AR71" s="674"/>
      <c r="AS71" s="674"/>
      <c r="AT71" s="674"/>
      <c r="AU71" s="674"/>
      <c r="AV71" s="674"/>
      <c r="AW71" s="674"/>
      <c r="AX71" s="674"/>
      <c r="AY71" s="674"/>
      <c r="AZ71" s="674"/>
      <c r="BA71" s="674"/>
      <c r="BB71" s="674"/>
      <c r="BC71" s="674"/>
      <c r="BD71" s="674"/>
      <c r="BE71" s="674"/>
      <c r="BF71" s="674"/>
      <c r="BG71" s="674"/>
      <c r="BH71" s="674"/>
      <c r="BI71" s="674"/>
      <c r="BJ71" s="674"/>
      <c r="BK71" s="674"/>
      <c r="BL71" s="674"/>
      <c r="BM71" s="674"/>
      <c r="BN71" s="674"/>
      <c r="BO71" s="674"/>
      <c r="BP71" s="674"/>
      <c r="BQ71" s="674"/>
      <c r="BR71" s="674"/>
      <c r="BS71" s="674"/>
      <c r="BT71" s="674"/>
      <c r="BU71" s="674"/>
      <c r="BV71" s="674"/>
      <c r="BW71" s="674"/>
      <c r="BX71" s="674"/>
      <c r="BY71" s="674"/>
      <c r="BZ71" s="674"/>
      <c r="CA71" s="674"/>
      <c r="CB71" s="674"/>
      <c r="CC71" s="674"/>
    </row>
    <row r="72" spans="2:81">
      <c r="B72" s="168" t="s">
        <v>328</v>
      </c>
      <c r="C72" s="165">
        <v>568.96087227999999</v>
      </c>
      <c r="D72" s="165">
        <v>568.96087227999999</v>
      </c>
      <c r="E72" s="165">
        <v>568.96087227999999</v>
      </c>
      <c r="F72" s="165">
        <v>568.96087227999999</v>
      </c>
      <c r="G72" s="165">
        <v>568.96087227999999</v>
      </c>
      <c r="H72" s="165">
        <v>568.96087227999999</v>
      </c>
      <c r="I72" s="165">
        <v>568.96087227999999</v>
      </c>
      <c r="J72" s="165">
        <v>554.73685047000004</v>
      </c>
      <c r="K72" s="165">
        <v>497.84076324</v>
      </c>
      <c r="L72" s="165">
        <v>440.94467600999997</v>
      </c>
      <c r="M72" s="165">
        <v>384.04858879</v>
      </c>
      <c r="N72" s="165">
        <v>327.15250156000002</v>
      </c>
      <c r="O72" s="165">
        <v>270.25641432999998</v>
      </c>
      <c r="P72" s="165">
        <v>213.36032711000001</v>
      </c>
      <c r="Q72" s="165">
        <v>156.46423988000001</v>
      </c>
      <c r="R72" s="165">
        <v>99.568152650000002</v>
      </c>
      <c r="S72" s="165">
        <v>42.672065429999996</v>
      </c>
      <c r="T72" s="165">
        <v>0</v>
      </c>
      <c r="U72" s="165">
        <v>0</v>
      </c>
      <c r="V72" s="165">
        <v>0</v>
      </c>
      <c r="W72" s="165">
        <v>0</v>
      </c>
      <c r="X72" s="165">
        <v>0</v>
      </c>
      <c r="Y72" s="165">
        <v>0</v>
      </c>
      <c r="Z72" s="165">
        <v>0</v>
      </c>
      <c r="AA72" s="165">
        <v>0</v>
      </c>
      <c r="AB72" s="165">
        <v>0</v>
      </c>
      <c r="AC72" s="165">
        <v>0</v>
      </c>
      <c r="AD72" s="165">
        <v>0</v>
      </c>
      <c r="AE72" s="165">
        <v>0</v>
      </c>
      <c r="AF72" s="165">
        <v>0</v>
      </c>
      <c r="AG72" s="165">
        <v>0</v>
      </c>
      <c r="AH72" s="165">
        <v>0</v>
      </c>
      <c r="AI72" s="165">
        <v>0</v>
      </c>
      <c r="AJ72" s="165">
        <f t="shared" si="2"/>
        <v>6969.7706854299995</v>
      </c>
      <c r="AK72" s="674"/>
      <c r="AL72" s="674"/>
      <c r="AM72" s="674"/>
      <c r="AN72" s="674"/>
      <c r="AO72" s="674"/>
      <c r="AP72" s="674"/>
      <c r="AQ72" s="674"/>
      <c r="AR72" s="674"/>
      <c r="AS72" s="674"/>
      <c r="AT72" s="674"/>
      <c r="AU72" s="674"/>
      <c r="AV72" s="674"/>
      <c r="AW72" s="674"/>
      <c r="AX72" s="674"/>
      <c r="AY72" s="674"/>
      <c r="AZ72" s="674"/>
      <c r="BA72" s="674"/>
      <c r="BB72" s="674"/>
      <c r="BC72" s="674"/>
      <c r="BD72" s="674"/>
      <c r="BE72" s="674"/>
      <c r="BF72" s="674"/>
      <c r="BG72" s="674"/>
      <c r="BH72" s="674"/>
      <c r="BI72" s="674"/>
      <c r="BJ72" s="674"/>
      <c r="BK72" s="674"/>
      <c r="BL72" s="674"/>
      <c r="BM72" s="674"/>
      <c r="BN72" s="674"/>
      <c r="BO72" s="674"/>
      <c r="BP72" s="674"/>
      <c r="BQ72" s="674"/>
      <c r="BR72" s="674"/>
      <c r="BS72" s="674"/>
      <c r="BT72" s="674"/>
      <c r="BU72" s="674"/>
      <c r="BV72" s="674"/>
      <c r="BW72" s="674"/>
      <c r="BX72" s="674"/>
      <c r="BY72" s="674"/>
      <c r="BZ72" s="674"/>
      <c r="CA72" s="674"/>
      <c r="CB72" s="674"/>
      <c r="CC72" s="674"/>
    </row>
    <row r="73" spans="2:81">
      <c r="B73" s="166" t="s">
        <v>326</v>
      </c>
      <c r="C73" s="165">
        <v>123.21331696000001</v>
      </c>
      <c r="D73" s="165">
        <v>123.21331696000001</v>
      </c>
      <c r="E73" s="165">
        <v>123.21331696000001</v>
      </c>
      <c r="F73" s="165">
        <v>123.21331696000001</v>
      </c>
      <c r="G73" s="165">
        <v>123.21331696000001</v>
      </c>
      <c r="H73" s="165">
        <v>123.21331696000001</v>
      </c>
      <c r="I73" s="165">
        <v>123.21331696000001</v>
      </c>
      <c r="J73" s="165">
        <v>120.13298404</v>
      </c>
      <c r="K73" s="165">
        <v>107.81165234000001</v>
      </c>
      <c r="L73" s="165">
        <v>95.490320640000007</v>
      </c>
      <c r="M73" s="165">
        <v>83.168988960000007</v>
      </c>
      <c r="N73" s="165">
        <v>70.847657260000005</v>
      </c>
      <c r="O73" s="165">
        <v>58.526325559999997</v>
      </c>
      <c r="P73" s="165">
        <v>46.204993849999994</v>
      </c>
      <c r="Q73" s="165">
        <v>33.88366216</v>
      </c>
      <c r="R73" s="165">
        <v>21.56233044</v>
      </c>
      <c r="S73" s="165">
        <v>9.2409987600000001</v>
      </c>
      <c r="T73" s="165">
        <v>0</v>
      </c>
      <c r="U73" s="165">
        <v>0</v>
      </c>
      <c r="V73" s="165">
        <v>0</v>
      </c>
      <c r="W73" s="165">
        <v>0</v>
      </c>
      <c r="X73" s="165">
        <v>0</v>
      </c>
      <c r="Y73" s="165">
        <v>0</v>
      </c>
      <c r="Z73" s="165">
        <v>0</v>
      </c>
      <c r="AA73" s="165">
        <v>0</v>
      </c>
      <c r="AB73" s="165">
        <v>0</v>
      </c>
      <c r="AC73" s="165">
        <v>0</v>
      </c>
      <c r="AD73" s="165">
        <v>0</v>
      </c>
      <c r="AE73" s="165">
        <v>0</v>
      </c>
      <c r="AF73" s="165">
        <v>0</v>
      </c>
      <c r="AG73" s="165">
        <v>0</v>
      </c>
      <c r="AH73" s="165">
        <v>0</v>
      </c>
      <c r="AI73" s="165">
        <v>0</v>
      </c>
      <c r="AJ73" s="165">
        <f t="shared" si="2"/>
        <v>1509.3631327300002</v>
      </c>
      <c r="AK73" s="674"/>
      <c r="AL73" s="674"/>
      <c r="AM73" s="674"/>
      <c r="AN73" s="674"/>
      <c r="AO73" s="674"/>
      <c r="AP73" s="674"/>
      <c r="AQ73" s="674"/>
      <c r="AR73" s="674"/>
      <c r="AS73" s="674"/>
      <c r="AT73" s="674"/>
      <c r="AU73" s="674"/>
      <c r="AV73" s="674"/>
      <c r="AW73" s="674"/>
      <c r="AX73" s="674"/>
      <c r="AY73" s="674"/>
      <c r="AZ73" s="674"/>
      <c r="BA73" s="674"/>
      <c r="BB73" s="674"/>
      <c r="BC73" s="674"/>
      <c r="BD73" s="674"/>
      <c r="BE73" s="674"/>
      <c r="BF73" s="674"/>
      <c r="BG73" s="674"/>
      <c r="BH73" s="674"/>
      <c r="BI73" s="674"/>
      <c r="BJ73" s="674"/>
      <c r="BK73" s="674"/>
      <c r="BL73" s="674"/>
      <c r="BM73" s="674"/>
      <c r="BN73" s="674"/>
      <c r="BO73" s="674"/>
      <c r="BP73" s="674"/>
      <c r="BQ73" s="674"/>
      <c r="BR73" s="674"/>
      <c r="BS73" s="674"/>
      <c r="BT73" s="674"/>
      <c r="BU73" s="674"/>
      <c r="BV73" s="674"/>
      <c r="BW73" s="674"/>
      <c r="BX73" s="674"/>
      <c r="BY73" s="674"/>
      <c r="BZ73" s="674"/>
      <c r="CA73" s="674"/>
      <c r="CB73" s="674"/>
      <c r="CC73" s="674"/>
    </row>
    <row r="74" spans="2:81">
      <c r="B74" s="167" t="s">
        <v>327</v>
      </c>
      <c r="C74" s="165">
        <v>107.95044804000001</v>
      </c>
      <c r="D74" s="165">
        <v>107.95044804000001</v>
      </c>
      <c r="E74" s="165">
        <v>107.95044804000001</v>
      </c>
      <c r="F74" s="165">
        <v>107.95044804000001</v>
      </c>
      <c r="G74" s="165">
        <v>107.95044804000001</v>
      </c>
      <c r="H74" s="165">
        <v>107.95044804000001</v>
      </c>
      <c r="I74" s="165">
        <v>107.95044804000001</v>
      </c>
      <c r="J74" s="165">
        <v>105.25168684</v>
      </c>
      <c r="K74" s="165">
        <v>94.456642020000004</v>
      </c>
      <c r="L74" s="165">
        <v>83.661597220000004</v>
      </c>
      <c r="M74" s="165">
        <v>72.866552430000013</v>
      </c>
      <c r="N74" s="165">
        <v>62.071507619999998</v>
      </c>
      <c r="O74" s="165">
        <v>51.276462819999999</v>
      </c>
      <c r="P74" s="165">
        <v>40.481417999999991</v>
      </c>
      <c r="Q74" s="165">
        <v>29.686373199999998</v>
      </c>
      <c r="R74" s="165">
        <v>18.891328380000001</v>
      </c>
      <c r="S74" s="165">
        <v>8.0962835900000005</v>
      </c>
      <c r="T74" s="165">
        <v>0</v>
      </c>
      <c r="U74" s="165">
        <v>0</v>
      </c>
      <c r="V74" s="165">
        <v>0</v>
      </c>
      <c r="W74" s="165">
        <v>0</v>
      </c>
      <c r="X74" s="165">
        <v>0</v>
      </c>
      <c r="Y74" s="165">
        <v>0</v>
      </c>
      <c r="Z74" s="165">
        <v>0</v>
      </c>
      <c r="AA74" s="165">
        <v>0</v>
      </c>
      <c r="AB74" s="165">
        <v>0</v>
      </c>
      <c r="AC74" s="165">
        <v>0</v>
      </c>
      <c r="AD74" s="165">
        <v>0</v>
      </c>
      <c r="AE74" s="165">
        <v>0</v>
      </c>
      <c r="AF74" s="165">
        <v>0</v>
      </c>
      <c r="AG74" s="165">
        <v>0</v>
      </c>
      <c r="AH74" s="165">
        <v>0</v>
      </c>
      <c r="AI74" s="165">
        <v>0</v>
      </c>
      <c r="AJ74" s="165">
        <f t="shared" si="2"/>
        <v>1322.3929883999999</v>
      </c>
      <c r="AK74" s="674"/>
      <c r="AL74" s="674"/>
      <c r="AM74" s="674"/>
      <c r="AN74" s="674"/>
      <c r="AO74" s="674"/>
      <c r="AP74" s="674"/>
      <c r="AQ74" s="674"/>
      <c r="AR74" s="674"/>
      <c r="AS74" s="674"/>
      <c r="AT74" s="674"/>
      <c r="AU74" s="674"/>
      <c r="AV74" s="674"/>
      <c r="AW74" s="674"/>
      <c r="AX74" s="674"/>
      <c r="AY74" s="674"/>
      <c r="AZ74" s="674"/>
      <c r="BA74" s="674"/>
      <c r="BB74" s="674"/>
      <c r="BC74" s="674"/>
      <c r="BD74" s="674"/>
      <c r="BE74" s="674"/>
      <c r="BF74" s="674"/>
      <c r="BG74" s="674"/>
      <c r="BH74" s="674"/>
      <c r="BI74" s="674"/>
      <c r="BJ74" s="674"/>
      <c r="BK74" s="674"/>
      <c r="BL74" s="674"/>
      <c r="BM74" s="674"/>
      <c r="BN74" s="674"/>
      <c r="BO74" s="674"/>
      <c r="BP74" s="674"/>
      <c r="BQ74" s="674"/>
      <c r="BR74" s="674"/>
      <c r="BS74" s="674"/>
      <c r="BT74" s="674"/>
      <c r="BU74" s="674"/>
      <c r="BV74" s="674"/>
      <c r="BW74" s="674"/>
      <c r="BX74" s="674"/>
      <c r="BY74" s="674"/>
      <c r="BZ74" s="674"/>
      <c r="CA74" s="674"/>
      <c r="CB74" s="674"/>
      <c r="CC74" s="674"/>
    </row>
    <row r="75" spans="2:81">
      <c r="B75" s="168" t="s">
        <v>328</v>
      </c>
      <c r="C75" s="165">
        <v>15.262868920000001</v>
      </c>
      <c r="D75" s="165">
        <v>15.262868920000001</v>
      </c>
      <c r="E75" s="165">
        <v>15.262868920000001</v>
      </c>
      <c r="F75" s="165">
        <v>15.262868920000001</v>
      </c>
      <c r="G75" s="165">
        <v>15.262868920000001</v>
      </c>
      <c r="H75" s="165">
        <v>15.262868920000001</v>
      </c>
      <c r="I75" s="165">
        <v>15.262868920000001</v>
      </c>
      <c r="J75" s="165">
        <v>14.881297199999999</v>
      </c>
      <c r="K75" s="165">
        <v>13.35501032</v>
      </c>
      <c r="L75" s="165">
        <v>11.828723419999999</v>
      </c>
      <c r="M75" s="165">
        <v>10.302436530000001</v>
      </c>
      <c r="N75" s="165">
        <v>8.7761496399999999</v>
      </c>
      <c r="O75" s="165">
        <v>7.2498627400000002</v>
      </c>
      <c r="P75" s="165">
        <v>5.7235758499999996</v>
      </c>
      <c r="Q75" s="165">
        <v>4.1972889599999998</v>
      </c>
      <c r="R75" s="165">
        <v>2.6710020599999997</v>
      </c>
      <c r="S75" s="165">
        <v>1.14471517</v>
      </c>
      <c r="T75" s="165">
        <v>0</v>
      </c>
      <c r="U75" s="165">
        <v>0</v>
      </c>
      <c r="V75" s="165">
        <v>0</v>
      </c>
      <c r="W75" s="165">
        <v>0</v>
      </c>
      <c r="X75" s="165">
        <v>0</v>
      </c>
      <c r="Y75" s="165">
        <v>0</v>
      </c>
      <c r="Z75" s="165">
        <v>0</v>
      </c>
      <c r="AA75" s="165">
        <v>0</v>
      </c>
      <c r="AB75" s="165">
        <v>0</v>
      </c>
      <c r="AC75" s="165">
        <v>0</v>
      </c>
      <c r="AD75" s="165">
        <v>0</v>
      </c>
      <c r="AE75" s="165">
        <v>0</v>
      </c>
      <c r="AF75" s="165">
        <v>0</v>
      </c>
      <c r="AG75" s="165">
        <v>0</v>
      </c>
      <c r="AH75" s="165">
        <v>0</v>
      </c>
      <c r="AI75" s="165">
        <v>0</v>
      </c>
      <c r="AJ75" s="165">
        <f t="shared" si="2"/>
        <v>186.97014433000001</v>
      </c>
      <c r="AK75" s="674"/>
      <c r="AL75" s="674"/>
      <c r="AM75" s="674"/>
      <c r="AN75" s="674"/>
      <c r="AO75" s="674"/>
      <c r="AP75" s="674"/>
      <c r="AQ75" s="674"/>
      <c r="AR75" s="674"/>
      <c r="AS75" s="674"/>
      <c r="AT75" s="674"/>
      <c r="AU75" s="674"/>
      <c r="AV75" s="674"/>
      <c r="AW75" s="674"/>
      <c r="AX75" s="674"/>
      <c r="AY75" s="674"/>
      <c r="AZ75" s="674"/>
      <c r="BA75" s="674"/>
      <c r="BB75" s="674"/>
      <c r="BC75" s="674"/>
      <c r="BD75" s="674"/>
      <c r="BE75" s="674"/>
      <c r="BF75" s="674"/>
      <c r="BG75" s="674"/>
      <c r="BH75" s="674"/>
      <c r="BI75" s="674"/>
      <c r="BJ75" s="674"/>
      <c r="BK75" s="674"/>
      <c r="BL75" s="674"/>
      <c r="BM75" s="674"/>
      <c r="BN75" s="674"/>
      <c r="BO75" s="674"/>
      <c r="BP75" s="674"/>
      <c r="BQ75" s="674"/>
      <c r="BR75" s="674"/>
      <c r="BS75" s="674"/>
      <c r="BT75" s="674"/>
      <c r="BU75" s="674"/>
      <c r="BV75" s="674"/>
      <c r="BW75" s="674"/>
      <c r="BX75" s="674"/>
      <c r="BY75" s="674"/>
      <c r="BZ75" s="674"/>
      <c r="CA75" s="674"/>
      <c r="CB75" s="674"/>
      <c r="CC75" s="674"/>
    </row>
    <row r="76" spans="2:81">
      <c r="B76" s="780" t="s">
        <v>39</v>
      </c>
      <c r="C76" s="165">
        <v>475.52943495104751</v>
      </c>
      <c r="D76" s="165">
        <v>475.52943495104751</v>
      </c>
      <c r="E76" s="165">
        <v>475.52943495104751</v>
      </c>
      <c r="F76" s="165">
        <v>475.52943495104751</v>
      </c>
      <c r="G76" s="165">
        <v>475.52943495104751</v>
      </c>
      <c r="H76" s="165">
        <v>475.52943495104751</v>
      </c>
      <c r="I76" s="165">
        <v>475.52943495104751</v>
      </c>
      <c r="J76" s="165">
        <v>463.64119908411419</v>
      </c>
      <c r="K76" s="165">
        <v>416.08825559532579</v>
      </c>
      <c r="L76" s="165">
        <v>368.5353120960101</v>
      </c>
      <c r="M76" s="165">
        <v>320.98236860722182</v>
      </c>
      <c r="N76" s="165">
        <v>273.42942511843353</v>
      </c>
      <c r="O76" s="165">
        <v>225.87648161911784</v>
      </c>
      <c r="P76" s="165">
        <v>178.32353813032955</v>
      </c>
      <c r="Q76" s="165">
        <v>130.77059462048638</v>
      </c>
      <c r="R76" s="165">
        <v>83.217651121170661</v>
      </c>
      <c r="S76" s="165">
        <v>35.66470763238236</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f t="shared" si="2"/>
        <v>5825.2355782819259</v>
      </c>
      <c r="AK76" s="674"/>
      <c r="AL76" s="674"/>
      <c r="AM76" s="674"/>
      <c r="AN76" s="674"/>
      <c r="AO76" s="674"/>
      <c r="AP76" s="674"/>
      <c r="AQ76" s="674"/>
      <c r="AR76" s="674"/>
      <c r="AS76" s="674"/>
      <c r="AT76" s="674"/>
      <c r="AU76" s="674"/>
      <c r="AV76" s="674"/>
      <c r="AW76" s="674"/>
      <c r="AX76" s="674"/>
      <c r="AY76" s="674"/>
      <c r="AZ76" s="674"/>
      <c r="BA76" s="674"/>
      <c r="BB76" s="674"/>
      <c r="BC76" s="674"/>
      <c r="BD76" s="674"/>
      <c r="BE76" s="674"/>
      <c r="BF76" s="674"/>
      <c r="BG76" s="674"/>
      <c r="BH76" s="674"/>
      <c r="BI76" s="674"/>
      <c r="BJ76" s="674"/>
      <c r="BK76" s="674"/>
      <c r="BL76" s="674"/>
      <c r="BM76" s="674"/>
      <c r="BN76" s="674"/>
      <c r="BO76" s="674"/>
      <c r="BP76" s="674"/>
      <c r="BQ76" s="674"/>
      <c r="BR76" s="674"/>
      <c r="BS76" s="674"/>
      <c r="BT76" s="674"/>
      <c r="BU76" s="674"/>
      <c r="BV76" s="674"/>
      <c r="BW76" s="674"/>
      <c r="BX76" s="674"/>
      <c r="BY76" s="674"/>
      <c r="BZ76" s="674"/>
      <c r="CA76" s="674"/>
      <c r="CB76" s="674"/>
      <c r="CC76" s="674"/>
    </row>
    <row r="77" spans="2:81">
      <c r="B77" s="166" t="s">
        <v>325</v>
      </c>
      <c r="C77" s="165">
        <v>256.42516645962735</v>
      </c>
      <c r="D77" s="165">
        <v>256.42516645962735</v>
      </c>
      <c r="E77" s="165">
        <v>256.42516645962735</v>
      </c>
      <c r="F77" s="165">
        <v>256.42516645962735</v>
      </c>
      <c r="G77" s="165">
        <v>256.42516645962735</v>
      </c>
      <c r="H77" s="165">
        <v>256.42516645962735</v>
      </c>
      <c r="I77" s="165">
        <v>256.42516645962735</v>
      </c>
      <c r="J77" s="165">
        <v>250.01453729866302</v>
      </c>
      <c r="K77" s="165">
        <v>224.37202065480577</v>
      </c>
      <c r="L77" s="165">
        <v>198.72950401094855</v>
      </c>
      <c r="M77" s="165">
        <v>173.08698736709127</v>
      </c>
      <c r="N77" s="165">
        <v>147.44447072323402</v>
      </c>
      <c r="O77" s="165">
        <v>121.80195407937678</v>
      </c>
      <c r="P77" s="165">
        <v>96.15943743551955</v>
      </c>
      <c r="Q77" s="165">
        <v>70.516920781134857</v>
      </c>
      <c r="R77" s="165">
        <v>44.874404126750186</v>
      </c>
      <c r="S77" s="165">
        <v>19.231887482892937</v>
      </c>
      <c r="T77" s="165">
        <v>0</v>
      </c>
      <c r="U77" s="165">
        <v>0</v>
      </c>
      <c r="V77" s="165">
        <v>0</v>
      </c>
      <c r="W77" s="165">
        <v>0</v>
      </c>
      <c r="X77" s="165">
        <v>0</v>
      </c>
      <c r="Y77" s="165">
        <v>0</v>
      </c>
      <c r="Z77" s="165">
        <v>0</v>
      </c>
      <c r="AA77" s="165">
        <v>0</v>
      </c>
      <c r="AB77" s="165">
        <v>0</v>
      </c>
      <c r="AC77" s="165">
        <v>0</v>
      </c>
      <c r="AD77" s="165">
        <v>0</v>
      </c>
      <c r="AE77" s="165">
        <v>0</v>
      </c>
      <c r="AF77" s="165">
        <v>0</v>
      </c>
      <c r="AG77" s="165">
        <v>0</v>
      </c>
      <c r="AH77" s="165">
        <v>0</v>
      </c>
      <c r="AI77" s="165">
        <v>0</v>
      </c>
      <c r="AJ77" s="165">
        <f t="shared" si="2"/>
        <v>3141.2082891778082</v>
      </c>
      <c r="AK77" s="674"/>
      <c r="AL77" s="674"/>
      <c r="AM77" s="674"/>
      <c r="AN77" s="674"/>
      <c r="AO77" s="674"/>
      <c r="AP77" s="674"/>
      <c r="AQ77" s="674"/>
      <c r="AR77" s="674"/>
      <c r="AS77" s="674"/>
      <c r="AT77" s="674"/>
      <c r="AU77" s="674"/>
      <c r="AV77" s="674"/>
      <c r="AW77" s="674"/>
      <c r="AX77" s="674"/>
      <c r="AY77" s="674"/>
      <c r="AZ77" s="674"/>
      <c r="BA77" s="674"/>
      <c r="BB77" s="674"/>
      <c r="BC77" s="674"/>
      <c r="BD77" s="674"/>
      <c r="BE77" s="674"/>
      <c r="BF77" s="674"/>
      <c r="BG77" s="674"/>
      <c r="BH77" s="674"/>
      <c r="BI77" s="674"/>
      <c r="BJ77" s="674"/>
      <c r="BK77" s="674"/>
      <c r="BL77" s="674"/>
      <c r="BM77" s="674"/>
      <c r="BN77" s="674"/>
      <c r="BO77" s="674"/>
      <c r="BP77" s="674"/>
      <c r="BQ77" s="674"/>
      <c r="BR77" s="674"/>
      <c r="BS77" s="674"/>
      <c r="BT77" s="674"/>
      <c r="BU77" s="674"/>
      <c r="BV77" s="674"/>
      <c r="BW77" s="674"/>
      <c r="BX77" s="674"/>
      <c r="BY77" s="674"/>
      <c r="BZ77" s="674"/>
      <c r="CA77" s="674"/>
      <c r="CB77" s="674"/>
      <c r="CC77" s="674"/>
    </row>
    <row r="78" spans="2:81">
      <c r="B78" s="166" t="s">
        <v>326</v>
      </c>
      <c r="C78" s="165">
        <v>219.10426849142019</v>
      </c>
      <c r="D78" s="165">
        <v>219.10426849142019</v>
      </c>
      <c r="E78" s="165">
        <v>219.10426849142019</v>
      </c>
      <c r="F78" s="165">
        <v>219.10426849142019</v>
      </c>
      <c r="G78" s="165">
        <v>219.10426849142019</v>
      </c>
      <c r="H78" s="165">
        <v>219.10426849142019</v>
      </c>
      <c r="I78" s="165">
        <v>219.10426849142019</v>
      </c>
      <c r="J78" s="165">
        <v>213.62666178545115</v>
      </c>
      <c r="K78" s="165">
        <v>191.71623494052005</v>
      </c>
      <c r="L78" s="165">
        <v>169.80580808506159</v>
      </c>
      <c r="M78" s="165">
        <v>147.89538124013055</v>
      </c>
      <c r="N78" s="165">
        <v>125.98495439519949</v>
      </c>
      <c r="O78" s="165">
        <v>104.07452753974104</v>
      </c>
      <c r="P78" s="165">
        <v>82.164100694809989</v>
      </c>
      <c r="Q78" s="165">
        <v>60.253673839351521</v>
      </c>
      <c r="R78" s="165">
        <v>38.343246994420468</v>
      </c>
      <c r="S78" s="165">
        <v>16.432820149489419</v>
      </c>
      <c r="T78" s="165">
        <v>0</v>
      </c>
      <c r="U78" s="165">
        <v>0</v>
      </c>
      <c r="V78" s="165">
        <v>0</v>
      </c>
      <c r="W78" s="165">
        <v>0</v>
      </c>
      <c r="X78" s="165">
        <v>0</v>
      </c>
      <c r="Y78" s="165">
        <v>0</v>
      </c>
      <c r="Z78" s="165">
        <v>0</v>
      </c>
      <c r="AA78" s="165">
        <v>0</v>
      </c>
      <c r="AB78" s="165">
        <v>0</v>
      </c>
      <c r="AC78" s="165">
        <v>0</v>
      </c>
      <c r="AD78" s="165">
        <v>0</v>
      </c>
      <c r="AE78" s="165">
        <v>0</v>
      </c>
      <c r="AF78" s="165">
        <v>0</v>
      </c>
      <c r="AG78" s="165">
        <v>0</v>
      </c>
      <c r="AH78" s="165">
        <v>0</v>
      </c>
      <c r="AI78" s="165">
        <v>0</v>
      </c>
      <c r="AJ78" s="165">
        <f t="shared" si="2"/>
        <v>2684.0272891041168</v>
      </c>
      <c r="AK78" s="674"/>
      <c r="AL78" s="674"/>
      <c r="AM78" s="674"/>
      <c r="AN78" s="674"/>
      <c r="AO78" s="674"/>
      <c r="AP78" s="674"/>
      <c r="AQ78" s="674"/>
      <c r="AR78" s="674"/>
      <c r="AS78" s="674"/>
      <c r="AT78" s="674"/>
      <c r="AU78" s="674"/>
      <c r="AV78" s="674"/>
      <c r="AW78" s="674"/>
      <c r="AX78" s="674"/>
      <c r="AY78" s="674"/>
      <c r="AZ78" s="674"/>
      <c r="BA78" s="674"/>
      <c r="BB78" s="674"/>
      <c r="BC78" s="674"/>
      <c r="BD78" s="674"/>
      <c r="BE78" s="674"/>
      <c r="BF78" s="674"/>
      <c r="BG78" s="674"/>
      <c r="BH78" s="674"/>
      <c r="BI78" s="674"/>
      <c r="BJ78" s="674"/>
      <c r="BK78" s="674"/>
      <c r="BL78" s="674"/>
      <c r="BM78" s="674"/>
      <c r="BN78" s="674"/>
      <c r="BO78" s="674"/>
      <c r="BP78" s="674"/>
      <c r="BQ78" s="674"/>
      <c r="BR78" s="674"/>
      <c r="BS78" s="674"/>
      <c r="BT78" s="674"/>
      <c r="BU78" s="674"/>
      <c r="BV78" s="674"/>
      <c r="BW78" s="674"/>
      <c r="BX78" s="674"/>
      <c r="BY78" s="674"/>
      <c r="BZ78" s="674"/>
      <c r="CA78" s="674"/>
      <c r="CB78" s="674"/>
      <c r="CC78" s="674"/>
    </row>
    <row r="79" spans="2:81">
      <c r="B79" s="780" t="s">
        <v>40</v>
      </c>
      <c r="C79" s="165">
        <v>3.6415558875192611</v>
      </c>
      <c r="D79" s="165">
        <v>3.6415558875192611</v>
      </c>
      <c r="E79" s="165">
        <v>3.6415558875192611</v>
      </c>
      <c r="F79" s="165">
        <v>3.6415558875192611</v>
      </c>
      <c r="G79" s="165">
        <v>3.6415558875192611</v>
      </c>
      <c r="H79" s="165">
        <v>3.6415558875192611</v>
      </c>
      <c r="I79" s="165">
        <v>3.6415558875192611</v>
      </c>
      <c r="J79" s="165">
        <v>3.5505169903269995</v>
      </c>
      <c r="K79" s="165">
        <v>3.1863614014723507</v>
      </c>
      <c r="L79" s="165">
        <v>2.8222058127889058</v>
      </c>
      <c r="M79" s="165">
        <v>2.4580502241910631</v>
      </c>
      <c r="N79" s="165">
        <v>2.0938946352508134</v>
      </c>
      <c r="O79" s="165">
        <v>1.7297390465673685</v>
      </c>
      <c r="P79" s="165">
        <v>1.3655834577983224</v>
      </c>
      <c r="Q79" s="165">
        <v>1.0014278690292757</v>
      </c>
      <c r="R79" s="165">
        <v>0.63727228026022942</v>
      </c>
      <c r="S79" s="165">
        <v>0.27311669157678481</v>
      </c>
      <c r="T79" s="165">
        <v>0</v>
      </c>
      <c r="U79" s="165">
        <v>0</v>
      </c>
      <c r="V79" s="165">
        <v>0</v>
      </c>
      <c r="W79" s="165">
        <v>0</v>
      </c>
      <c r="X79" s="165">
        <v>0</v>
      </c>
      <c r="Y79" s="165">
        <v>0</v>
      </c>
      <c r="Z79" s="165">
        <v>0</v>
      </c>
      <c r="AA79" s="165">
        <v>0</v>
      </c>
      <c r="AB79" s="165">
        <v>0</v>
      </c>
      <c r="AC79" s="165">
        <v>0</v>
      </c>
      <c r="AD79" s="165">
        <v>0</v>
      </c>
      <c r="AE79" s="165">
        <v>0</v>
      </c>
      <c r="AF79" s="165">
        <v>0</v>
      </c>
      <c r="AG79" s="165">
        <v>0</v>
      </c>
      <c r="AH79" s="165">
        <v>0</v>
      </c>
      <c r="AI79" s="165">
        <v>0</v>
      </c>
      <c r="AJ79" s="165">
        <f t="shared" si="2"/>
        <v>44.60905962189694</v>
      </c>
      <c r="AK79" s="674"/>
      <c r="AL79" s="674"/>
      <c r="AM79" s="674"/>
      <c r="AN79" s="674"/>
      <c r="AO79" s="674"/>
      <c r="AP79" s="674"/>
      <c r="AQ79" s="674"/>
      <c r="AR79" s="674"/>
      <c r="AS79" s="674"/>
      <c r="AT79" s="674"/>
      <c r="AU79" s="674"/>
      <c r="AV79" s="674"/>
      <c r="AW79" s="674"/>
      <c r="AX79" s="674"/>
      <c r="AY79" s="674"/>
      <c r="AZ79" s="674"/>
      <c r="BA79" s="674"/>
      <c r="BB79" s="674"/>
      <c r="BC79" s="674"/>
      <c r="BD79" s="674"/>
      <c r="BE79" s="674"/>
      <c r="BF79" s="674"/>
      <c r="BG79" s="674"/>
      <c r="BH79" s="674"/>
      <c r="BI79" s="674"/>
      <c r="BJ79" s="674"/>
      <c r="BK79" s="674"/>
      <c r="BL79" s="674"/>
      <c r="BM79" s="674"/>
      <c r="BN79" s="674"/>
      <c r="BO79" s="674"/>
      <c r="BP79" s="674"/>
      <c r="BQ79" s="674"/>
      <c r="BR79" s="674"/>
      <c r="BS79" s="674"/>
      <c r="BT79" s="674"/>
      <c r="BU79" s="674"/>
      <c r="BV79" s="674"/>
      <c r="BW79" s="674"/>
      <c r="BX79" s="674"/>
      <c r="BY79" s="674"/>
      <c r="BZ79" s="674"/>
      <c r="CA79" s="674"/>
      <c r="CB79" s="674"/>
      <c r="CC79" s="674"/>
    </row>
    <row r="80" spans="2:81">
      <c r="B80" s="166" t="s">
        <v>325</v>
      </c>
      <c r="C80" s="165">
        <v>2.5125496266050336</v>
      </c>
      <c r="D80" s="165">
        <v>2.5125496266050336</v>
      </c>
      <c r="E80" s="165">
        <v>2.5125496266050336</v>
      </c>
      <c r="F80" s="165">
        <v>2.5125496266050336</v>
      </c>
      <c r="G80" s="165">
        <v>2.5125496266050336</v>
      </c>
      <c r="H80" s="165">
        <v>2.5125496266050336</v>
      </c>
      <c r="I80" s="165">
        <v>2.5125496266050336</v>
      </c>
      <c r="J80" s="165">
        <v>2.4497358859784288</v>
      </c>
      <c r="K80" s="165">
        <v>2.1984809233008047</v>
      </c>
      <c r="L80" s="165">
        <v>1.947225960623181</v>
      </c>
      <c r="M80" s="165">
        <v>1.6959709980311592</v>
      </c>
      <c r="N80" s="165">
        <v>1.4447160353535353</v>
      </c>
      <c r="O80" s="165">
        <v>1.1934610726759116</v>
      </c>
      <c r="P80" s="165">
        <v>0.94220610999828802</v>
      </c>
      <c r="Q80" s="165">
        <v>0.69095114732066421</v>
      </c>
      <c r="R80" s="165">
        <v>0.43969618472864236</v>
      </c>
      <c r="S80" s="165">
        <v>0.18844122205101868</v>
      </c>
      <c r="T80" s="165">
        <v>0</v>
      </c>
      <c r="U80" s="165">
        <v>0</v>
      </c>
      <c r="V80" s="165">
        <v>0</v>
      </c>
      <c r="W80" s="165">
        <v>0</v>
      </c>
      <c r="X80" s="165">
        <v>0</v>
      </c>
      <c r="Y80" s="165">
        <v>0</v>
      </c>
      <c r="Z80" s="165">
        <v>0</v>
      </c>
      <c r="AA80" s="165">
        <v>0</v>
      </c>
      <c r="AB80" s="165">
        <v>0</v>
      </c>
      <c r="AC80" s="165">
        <v>0</v>
      </c>
      <c r="AD80" s="165">
        <v>0</v>
      </c>
      <c r="AE80" s="165">
        <v>0</v>
      </c>
      <c r="AF80" s="165">
        <v>0</v>
      </c>
      <c r="AG80" s="165">
        <v>0</v>
      </c>
      <c r="AH80" s="165">
        <v>0</v>
      </c>
      <c r="AI80" s="165">
        <v>0</v>
      </c>
      <c r="AJ80" s="165">
        <f t="shared" si="2"/>
        <v>30.778732926296872</v>
      </c>
      <c r="AK80" s="674"/>
      <c r="AL80" s="674"/>
      <c r="AM80" s="674"/>
      <c r="AN80" s="674"/>
      <c r="AO80" s="674"/>
      <c r="AP80" s="674"/>
      <c r="AQ80" s="674"/>
      <c r="AR80" s="674"/>
      <c r="AS80" s="674"/>
      <c r="AT80" s="674"/>
      <c r="AU80" s="674"/>
      <c r="AV80" s="674"/>
      <c r="AW80" s="674"/>
      <c r="AX80" s="674"/>
      <c r="AY80" s="674"/>
      <c r="AZ80" s="674"/>
      <c r="BA80" s="674"/>
      <c r="BB80" s="674"/>
      <c r="BC80" s="674"/>
      <c r="BD80" s="674"/>
      <c r="BE80" s="674"/>
      <c r="BF80" s="674"/>
      <c r="BG80" s="674"/>
      <c r="BH80" s="674"/>
      <c r="BI80" s="674"/>
      <c r="BJ80" s="674"/>
      <c r="BK80" s="674"/>
      <c r="BL80" s="674"/>
      <c r="BM80" s="674"/>
      <c r="BN80" s="674"/>
      <c r="BO80" s="674"/>
      <c r="BP80" s="674"/>
      <c r="BQ80" s="674"/>
      <c r="BR80" s="674"/>
      <c r="BS80" s="674"/>
      <c r="BT80" s="674"/>
      <c r="BU80" s="674"/>
      <c r="BV80" s="674"/>
      <c r="BW80" s="674"/>
      <c r="BX80" s="674"/>
      <c r="BY80" s="674"/>
      <c r="BZ80" s="674"/>
      <c r="CA80" s="674"/>
      <c r="CB80" s="674"/>
      <c r="CC80" s="674"/>
    </row>
    <row r="81" spans="2:81">
      <c r="B81" s="166" t="s">
        <v>326</v>
      </c>
      <c r="C81" s="165">
        <v>1.1290062609142273</v>
      </c>
      <c r="D81" s="165">
        <v>1.1290062609142273</v>
      </c>
      <c r="E81" s="165">
        <v>1.1290062609142273</v>
      </c>
      <c r="F81" s="165">
        <v>1.1290062609142273</v>
      </c>
      <c r="G81" s="165">
        <v>1.1290062609142273</v>
      </c>
      <c r="H81" s="165">
        <v>1.1290062609142273</v>
      </c>
      <c r="I81" s="165">
        <v>1.1290062609142273</v>
      </c>
      <c r="J81" s="165">
        <v>1.1007811043485707</v>
      </c>
      <c r="K81" s="165">
        <v>0.98788047817154601</v>
      </c>
      <c r="L81" s="165">
        <v>0.87497985216572505</v>
      </c>
      <c r="M81" s="165">
        <v>0.76207922615990409</v>
      </c>
      <c r="N81" s="165">
        <v>0.64917859989727789</v>
      </c>
      <c r="O81" s="165">
        <v>0.53627797389145693</v>
      </c>
      <c r="P81" s="165">
        <v>0.42337734780003422</v>
      </c>
      <c r="Q81" s="165">
        <v>0.31047672170861151</v>
      </c>
      <c r="R81" s="165">
        <v>0.19757609553158706</v>
      </c>
      <c r="S81" s="165">
        <v>8.4675469525766142E-2</v>
      </c>
      <c r="T81" s="165">
        <v>0</v>
      </c>
      <c r="U81" s="165">
        <v>0</v>
      </c>
      <c r="V81" s="165">
        <v>0</v>
      </c>
      <c r="W81" s="165">
        <v>0</v>
      </c>
      <c r="X81" s="165">
        <v>0</v>
      </c>
      <c r="Y81" s="165">
        <v>0</v>
      </c>
      <c r="Z81" s="165">
        <v>0</v>
      </c>
      <c r="AA81" s="165">
        <v>0</v>
      </c>
      <c r="AB81" s="165">
        <v>0</v>
      </c>
      <c r="AC81" s="165">
        <v>0</v>
      </c>
      <c r="AD81" s="165">
        <v>0</v>
      </c>
      <c r="AE81" s="165">
        <v>0</v>
      </c>
      <c r="AF81" s="165">
        <v>0</v>
      </c>
      <c r="AG81" s="165">
        <v>0</v>
      </c>
      <c r="AH81" s="165">
        <v>0</v>
      </c>
      <c r="AI81" s="165">
        <v>0</v>
      </c>
      <c r="AJ81" s="165">
        <f t="shared" si="2"/>
        <v>13.830326695600071</v>
      </c>
      <c r="AK81" s="674"/>
      <c r="AL81" s="674"/>
      <c r="AM81" s="674"/>
      <c r="AN81" s="674"/>
      <c r="AO81" s="674"/>
      <c r="AP81" s="674"/>
      <c r="AQ81" s="674"/>
      <c r="AR81" s="674"/>
      <c r="AS81" s="674"/>
      <c r="AT81" s="674"/>
      <c r="AU81" s="674"/>
      <c r="AV81" s="674"/>
      <c r="AW81" s="674"/>
      <c r="AX81" s="674"/>
      <c r="AY81" s="674"/>
      <c r="AZ81" s="674"/>
      <c r="BA81" s="674"/>
      <c r="BB81" s="674"/>
      <c r="BC81" s="674"/>
      <c r="BD81" s="674"/>
      <c r="BE81" s="674"/>
      <c r="BF81" s="674"/>
      <c r="BG81" s="674"/>
      <c r="BH81" s="674"/>
      <c r="BI81" s="674"/>
      <c r="BJ81" s="674"/>
      <c r="BK81" s="674"/>
      <c r="BL81" s="674"/>
      <c r="BM81" s="674"/>
      <c r="BN81" s="674"/>
      <c r="BO81" s="674"/>
      <c r="BP81" s="674"/>
      <c r="BQ81" s="674"/>
      <c r="BR81" s="674"/>
      <c r="BS81" s="674"/>
      <c r="BT81" s="674"/>
      <c r="BU81" s="674"/>
      <c r="BV81" s="674"/>
      <c r="BW81" s="674"/>
      <c r="BX81" s="674"/>
      <c r="BY81" s="674"/>
      <c r="BZ81" s="674"/>
      <c r="CA81" s="674"/>
      <c r="CB81" s="674"/>
      <c r="CC81" s="674"/>
    </row>
    <row r="82" spans="2:81">
      <c r="B82" s="199" t="s">
        <v>726</v>
      </c>
      <c r="C82" s="173">
        <v>171.875</v>
      </c>
      <c r="D82" s="173">
        <v>171.875</v>
      </c>
      <c r="E82" s="173">
        <v>85.9375</v>
      </c>
      <c r="F82" s="173">
        <v>0</v>
      </c>
      <c r="G82" s="173">
        <v>0</v>
      </c>
      <c r="H82" s="173">
        <v>0</v>
      </c>
      <c r="I82" s="173">
        <v>0</v>
      </c>
      <c r="J82" s="173">
        <v>0</v>
      </c>
      <c r="K82" s="173">
        <v>0</v>
      </c>
      <c r="L82" s="173">
        <v>0</v>
      </c>
      <c r="M82" s="173">
        <v>0</v>
      </c>
      <c r="N82" s="173">
        <v>0</v>
      </c>
      <c r="O82" s="173">
        <v>0</v>
      </c>
      <c r="P82" s="173">
        <v>0</v>
      </c>
      <c r="Q82" s="173">
        <v>0</v>
      </c>
      <c r="R82" s="173">
        <v>0</v>
      </c>
      <c r="S82" s="173">
        <v>0</v>
      </c>
      <c r="T82" s="173">
        <v>0</v>
      </c>
      <c r="U82" s="173">
        <v>0</v>
      </c>
      <c r="V82" s="173">
        <v>0</v>
      </c>
      <c r="W82" s="173">
        <v>0</v>
      </c>
      <c r="X82" s="173">
        <v>0</v>
      </c>
      <c r="Y82" s="173">
        <v>0</v>
      </c>
      <c r="Z82" s="173">
        <v>0</v>
      </c>
      <c r="AA82" s="173">
        <v>0</v>
      </c>
      <c r="AB82" s="173">
        <v>0</v>
      </c>
      <c r="AC82" s="173">
        <v>0</v>
      </c>
      <c r="AD82" s="173">
        <v>0</v>
      </c>
      <c r="AE82" s="173">
        <v>0</v>
      </c>
      <c r="AF82" s="173">
        <v>0</v>
      </c>
      <c r="AG82" s="173">
        <v>0</v>
      </c>
      <c r="AH82" s="173">
        <v>0</v>
      </c>
      <c r="AI82" s="173">
        <v>0</v>
      </c>
      <c r="AJ82" s="173">
        <f t="shared" si="2"/>
        <v>429.6875</v>
      </c>
      <c r="AK82" s="674"/>
      <c r="AL82" s="674"/>
      <c r="AM82" s="674"/>
      <c r="AN82" s="674"/>
      <c r="AO82" s="674"/>
      <c r="AP82" s="674"/>
      <c r="AQ82" s="674"/>
      <c r="AR82" s="674"/>
      <c r="AS82" s="674"/>
      <c r="AT82" s="674"/>
      <c r="AU82" s="674"/>
      <c r="AV82" s="674"/>
      <c r="AW82" s="674"/>
      <c r="AX82" s="674"/>
      <c r="AY82" s="674"/>
      <c r="AZ82" s="674"/>
      <c r="BA82" s="674"/>
      <c r="BB82" s="674"/>
      <c r="BC82" s="674"/>
      <c r="BD82" s="674"/>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row>
    <row r="83" spans="2:81">
      <c r="B83" s="198" t="s">
        <v>750</v>
      </c>
      <c r="C83" s="352">
        <v>66.25</v>
      </c>
      <c r="D83" s="352">
        <v>66.25</v>
      </c>
      <c r="E83" s="352">
        <v>66.25</v>
      </c>
      <c r="F83" s="352">
        <v>66.25</v>
      </c>
      <c r="G83" s="352">
        <v>66.25</v>
      </c>
      <c r="H83" s="352">
        <v>66.25</v>
      </c>
      <c r="I83" s="352">
        <v>66.25</v>
      </c>
      <c r="J83" s="352">
        <v>66.25</v>
      </c>
      <c r="K83" s="352">
        <v>66.25</v>
      </c>
      <c r="L83" s="352">
        <v>66.25</v>
      </c>
      <c r="M83" s="352">
        <v>66.25</v>
      </c>
      <c r="N83" s="352">
        <v>66.25</v>
      </c>
      <c r="O83" s="352">
        <v>0</v>
      </c>
      <c r="P83" s="352">
        <v>0</v>
      </c>
      <c r="Q83" s="352">
        <v>0</v>
      </c>
      <c r="R83" s="352">
        <v>0</v>
      </c>
      <c r="S83" s="352">
        <v>0</v>
      </c>
      <c r="T83" s="352">
        <v>0</v>
      </c>
      <c r="U83" s="352">
        <v>0</v>
      </c>
      <c r="V83" s="352">
        <v>0</v>
      </c>
      <c r="W83" s="352">
        <v>0</v>
      </c>
      <c r="X83" s="352">
        <v>0</v>
      </c>
      <c r="Y83" s="352">
        <v>0</v>
      </c>
      <c r="Z83" s="352">
        <v>0</v>
      </c>
      <c r="AA83" s="352">
        <v>0</v>
      </c>
      <c r="AB83" s="352">
        <v>0</v>
      </c>
      <c r="AC83" s="352">
        <v>0</v>
      </c>
      <c r="AD83" s="352">
        <v>0</v>
      </c>
      <c r="AE83" s="352">
        <v>0</v>
      </c>
      <c r="AF83" s="352">
        <v>0</v>
      </c>
      <c r="AG83" s="352">
        <v>0</v>
      </c>
      <c r="AH83" s="352">
        <v>0</v>
      </c>
      <c r="AI83" s="352">
        <v>0</v>
      </c>
      <c r="AJ83" s="173">
        <f t="shared" si="2"/>
        <v>795</v>
      </c>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row>
    <row r="84" spans="2:81">
      <c r="B84" s="198" t="s">
        <v>727</v>
      </c>
      <c r="C84" s="169">
        <v>309.375</v>
      </c>
      <c r="D84" s="169">
        <v>309.375</v>
      </c>
      <c r="E84" s="169">
        <v>309.375</v>
      </c>
      <c r="F84" s="169">
        <v>309.375</v>
      </c>
      <c r="G84" s="169">
        <v>154.6875</v>
      </c>
      <c r="H84" s="169">
        <v>0</v>
      </c>
      <c r="I84" s="169">
        <v>0</v>
      </c>
      <c r="J84" s="169">
        <v>0</v>
      </c>
      <c r="K84" s="169">
        <v>0</v>
      </c>
      <c r="L84" s="169">
        <v>0</v>
      </c>
      <c r="M84" s="169">
        <v>0</v>
      </c>
      <c r="N84" s="169">
        <v>0</v>
      </c>
      <c r="O84" s="169">
        <v>0</v>
      </c>
      <c r="P84" s="169">
        <v>0</v>
      </c>
      <c r="Q84" s="169">
        <v>0</v>
      </c>
      <c r="R84" s="169">
        <v>0</v>
      </c>
      <c r="S84" s="169">
        <v>0</v>
      </c>
      <c r="T84" s="169">
        <v>0</v>
      </c>
      <c r="U84" s="169">
        <v>0</v>
      </c>
      <c r="V84" s="169">
        <v>0</v>
      </c>
      <c r="W84" s="169">
        <v>0</v>
      </c>
      <c r="X84" s="169">
        <v>0</v>
      </c>
      <c r="Y84" s="169">
        <v>0</v>
      </c>
      <c r="Z84" s="169">
        <v>0</v>
      </c>
      <c r="AA84" s="169">
        <v>0</v>
      </c>
      <c r="AB84" s="169">
        <v>0</v>
      </c>
      <c r="AC84" s="169">
        <v>0</v>
      </c>
      <c r="AD84" s="169">
        <v>0</v>
      </c>
      <c r="AE84" s="169">
        <v>0</v>
      </c>
      <c r="AF84" s="169">
        <v>0</v>
      </c>
      <c r="AG84" s="169">
        <v>0</v>
      </c>
      <c r="AH84" s="169">
        <v>0</v>
      </c>
      <c r="AI84" s="169">
        <v>0</v>
      </c>
      <c r="AJ84" s="173">
        <f t="shared" si="2"/>
        <v>1392.1875</v>
      </c>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674"/>
      <c r="BM84" s="674"/>
      <c r="BN84" s="674"/>
      <c r="BO84" s="674"/>
      <c r="BP84" s="674"/>
      <c r="BQ84" s="674"/>
      <c r="BR84" s="674"/>
      <c r="BS84" s="674"/>
      <c r="BT84" s="674"/>
      <c r="BU84" s="674"/>
      <c r="BV84" s="674"/>
      <c r="BW84" s="674"/>
      <c r="BX84" s="674"/>
      <c r="BY84" s="674"/>
      <c r="BZ84" s="674"/>
      <c r="CA84" s="674"/>
      <c r="CB84" s="674"/>
      <c r="CC84" s="674"/>
    </row>
    <row r="85" spans="2:81">
      <c r="B85" s="198" t="s">
        <v>752</v>
      </c>
      <c r="C85" s="169">
        <v>124.6875</v>
      </c>
      <c r="D85" s="169">
        <v>124.6875</v>
      </c>
      <c r="E85" s="169">
        <v>124.6875</v>
      </c>
      <c r="F85" s="169">
        <v>124.6875</v>
      </c>
      <c r="G85" s="169">
        <v>124.6875</v>
      </c>
      <c r="H85" s="169">
        <v>124.6875</v>
      </c>
      <c r="I85" s="169">
        <v>124.6875</v>
      </c>
      <c r="J85" s="169">
        <v>124.6875</v>
      </c>
      <c r="K85" s="169">
        <v>124.6875</v>
      </c>
      <c r="L85" s="169">
        <v>124.6875</v>
      </c>
      <c r="M85" s="169">
        <v>124.6875</v>
      </c>
      <c r="N85" s="169">
        <v>124.6875</v>
      </c>
      <c r="O85" s="169">
        <v>124.6875</v>
      </c>
      <c r="P85" s="169">
        <v>124.6875</v>
      </c>
      <c r="Q85" s="169">
        <v>124.6875</v>
      </c>
      <c r="R85" s="169">
        <v>124.6875</v>
      </c>
      <c r="S85" s="169">
        <v>124.6875</v>
      </c>
      <c r="T85" s="169">
        <v>124.6875</v>
      </c>
      <c r="U85" s="169">
        <v>124.6875</v>
      </c>
      <c r="V85" s="169">
        <v>124.6875</v>
      </c>
      <c r="W85" s="169">
        <v>0</v>
      </c>
      <c r="X85" s="169">
        <v>0</v>
      </c>
      <c r="Y85" s="169">
        <v>0</v>
      </c>
      <c r="Z85" s="169">
        <v>0</v>
      </c>
      <c r="AA85" s="169">
        <v>0</v>
      </c>
      <c r="AB85" s="169">
        <v>0</v>
      </c>
      <c r="AC85" s="169">
        <v>0</v>
      </c>
      <c r="AD85" s="169">
        <v>0</v>
      </c>
      <c r="AE85" s="169">
        <v>0</v>
      </c>
      <c r="AF85" s="169">
        <v>0</v>
      </c>
      <c r="AG85" s="169">
        <v>0</v>
      </c>
      <c r="AH85" s="169">
        <v>0</v>
      </c>
      <c r="AI85" s="169">
        <v>0</v>
      </c>
      <c r="AJ85" s="173">
        <f t="shared" si="2"/>
        <v>2493.75</v>
      </c>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674"/>
      <c r="BM85" s="674"/>
      <c r="BN85" s="674"/>
      <c r="BO85" s="674"/>
      <c r="BP85" s="674"/>
      <c r="BQ85" s="674"/>
      <c r="BR85" s="674"/>
      <c r="BS85" s="674"/>
      <c r="BT85" s="674"/>
      <c r="BU85" s="674"/>
      <c r="BV85" s="674"/>
      <c r="BW85" s="674"/>
      <c r="BX85" s="674"/>
      <c r="BY85" s="674"/>
      <c r="BZ85" s="674"/>
      <c r="CA85" s="674"/>
      <c r="CB85" s="674"/>
      <c r="CC85" s="674"/>
    </row>
    <row r="86" spans="2:81">
      <c r="B86" s="198" t="s">
        <v>728</v>
      </c>
      <c r="C86" s="169">
        <v>487.5</v>
      </c>
      <c r="D86" s="169">
        <v>487.5</v>
      </c>
      <c r="E86" s="169">
        <v>487.5</v>
      </c>
      <c r="F86" s="169">
        <v>487.5</v>
      </c>
      <c r="G86" s="169">
        <v>487.5</v>
      </c>
      <c r="H86" s="169">
        <v>487.5</v>
      </c>
      <c r="I86" s="169">
        <v>487.5</v>
      </c>
      <c r="J86" s="169">
        <v>487.5</v>
      </c>
      <c r="K86" s="169">
        <v>487.5</v>
      </c>
      <c r="L86" s="169">
        <v>243.75</v>
      </c>
      <c r="M86" s="169">
        <v>0</v>
      </c>
      <c r="N86" s="169">
        <v>0</v>
      </c>
      <c r="O86" s="169">
        <v>0</v>
      </c>
      <c r="P86" s="169">
        <v>0</v>
      </c>
      <c r="Q86" s="169">
        <v>0</v>
      </c>
      <c r="R86" s="169">
        <v>0</v>
      </c>
      <c r="S86" s="169">
        <v>0</v>
      </c>
      <c r="T86" s="169">
        <v>0</v>
      </c>
      <c r="U86" s="169">
        <v>0</v>
      </c>
      <c r="V86" s="169">
        <v>0</v>
      </c>
      <c r="W86" s="169">
        <v>0</v>
      </c>
      <c r="X86" s="169">
        <v>0</v>
      </c>
      <c r="Y86" s="169">
        <v>0</v>
      </c>
      <c r="Z86" s="169">
        <v>0</v>
      </c>
      <c r="AA86" s="169">
        <v>0</v>
      </c>
      <c r="AB86" s="169">
        <v>0</v>
      </c>
      <c r="AC86" s="169">
        <v>0</v>
      </c>
      <c r="AD86" s="169">
        <v>0</v>
      </c>
      <c r="AE86" s="169">
        <v>0</v>
      </c>
      <c r="AF86" s="169">
        <v>0</v>
      </c>
      <c r="AG86" s="975">
        <v>0</v>
      </c>
      <c r="AH86" s="169">
        <v>0</v>
      </c>
      <c r="AI86" s="169">
        <v>0</v>
      </c>
      <c r="AJ86" s="173">
        <f t="shared" si="2"/>
        <v>4631.25</v>
      </c>
      <c r="AK86" s="674"/>
      <c r="AL86" s="674"/>
      <c r="AM86" s="674"/>
      <c r="AN86" s="674"/>
      <c r="AO86" s="674"/>
      <c r="AP86" s="674"/>
      <c r="AQ86" s="674"/>
      <c r="AR86" s="674"/>
      <c r="AS86" s="674"/>
      <c r="AT86" s="674"/>
      <c r="AU86" s="674"/>
      <c r="AV86" s="674"/>
      <c r="AW86" s="674"/>
      <c r="AX86" s="674"/>
      <c r="AY86" s="674"/>
      <c r="AZ86" s="674"/>
      <c r="BA86" s="674"/>
      <c r="BB86" s="674"/>
      <c r="BC86" s="674"/>
      <c r="BD86" s="674"/>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row>
    <row r="87" spans="2:81">
      <c r="B87" s="198" t="s">
        <v>729</v>
      </c>
      <c r="C87" s="169">
        <v>209.6875</v>
      </c>
      <c r="D87" s="169">
        <v>209.6875</v>
      </c>
      <c r="E87" s="169">
        <v>209.6875</v>
      </c>
      <c r="F87" s="169">
        <v>209.6875</v>
      </c>
      <c r="G87" s="169">
        <v>209.6875</v>
      </c>
      <c r="H87" s="169">
        <v>209.6875</v>
      </c>
      <c r="I87" s="169">
        <v>209.6875</v>
      </c>
      <c r="J87" s="169">
        <v>209.6875</v>
      </c>
      <c r="K87" s="169">
        <v>209.6875</v>
      </c>
      <c r="L87" s="169">
        <v>209.6875</v>
      </c>
      <c r="M87" s="169">
        <v>209.6875</v>
      </c>
      <c r="N87" s="169">
        <v>209.6875</v>
      </c>
      <c r="O87" s="169">
        <v>209.6875</v>
      </c>
      <c r="P87" s="169">
        <v>209.6875</v>
      </c>
      <c r="Q87" s="169">
        <v>209.6875</v>
      </c>
      <c r="R87" s="169">
        <v>209.6875</v>
      </c>
      <c r="S87" s="169">
        <v>209.6875</v>
      </c>
      <c r="T87" s="169">
        <v>209.6875</v>
      </c>
      <c r="U87" s="169">
        <v>209.6875</v>
      </c>
      <c r="V87" s="169">
        <v>209.6875</v>
      </c>
      <c r="W87" s="169">
        <v>209.6875</v>
      </c>
      <c r="X87" s="169">
        <v>209.6875</v>
      </c>
      <c r="Y87" s="169">
        <v>209.6875</v>
      </c>
      <c r="Z87" s="169">
        <v>209.6875</v>
      </c>
      <c r="AA87" s="169">
        <v>209.6875</v>
      </c>
      <c r="AB87" s="169">
        <v>209.6875</v>
      </c>
      <c r="AC87" s="169">
        <v>209.6875</v>
      </c>
      <c r="AD87" s="169">
        <v>209.6875</v>
      </c>
      <c r="AE87" s="169">
        <v>209.6875</v>
      </c>
      <c r="AF87" s="169">
        <v>104.84375</v>
      </c>
      <c r="AG87" s="975">
        <v>0</v>
      </c>
      <c r="AH87" s="169">
        <v>0</v>
      </c>
      <c r="AI87" s="169">
        <v>0</v>
      </c>
      <c r="AJ87" s="173">
        <f t="shared" si="2"/>
        <v>6185.78125</v>
      </c>
      <c r="AK87" s="674"/>
      <c r="AL87" s="674"/>
      <c r="AM87" s="674"/>
      <c r="AN87" s="674"/>
      <c r="AO87" s="674"/>
      <c r="AP87" s="674"/>
      <c r="AQ87" s="674"/>
      <c r="AR87" s="674"/>
      <c r="AS87" s="674"/>
      <c r="AT87" s="674"/>
      <c r="AU87" s="674"/>
      <c r="AV87" s="674"/>
      <c r="AW87" s="674"/>
      <c r="AX87" s="674"/>
      <c r="AY87" s="674"/>
      <c r="AZ87" s="674"/>
      <c r="BA87" s="674"/>
      <c r="BB87" s="674"/>
      <c r="BC87" s="674"/>
      <c r="BD87" s="674"/>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row>
    <row r="88" spans="2:81">
      <c r="B88" s="198" t="s">
        <v>908</v>
      </c>
      <c r="C88" s="169">
        <v>13.235682850826404</v>
      </c>
      <c r="D88" s="169">
        <v>50.992209706284875</v>
      </c>
      <c r="E88" s="169">
        <v>50.992209706284875</v>
      </c>
      <c r="F88" s="169">
        <v>50.992209706284875</v>
      </c>
      <c r="G88" s="169">
        <v>51.13191439098852</v>
      </c>
      <c r="H88" s="169">
        <v>50.992209706284875</v>
      </c>
      <c r="I88" s="169">
        <v>0</v>
      </c>
      <c r="J88" s="169">
        <v>0</v>
      </c>
      <c r="K88" s="169">
        <v>0</v>
      </c>
      <c r="L88" s="169">
        <v>0</v>
      </c>
      <c r="M88" s="169">
        <v>0</v>
      </c>
      <c r="N88" s="169">
        <v>0</v>
      </c>
      <c r="O88" s="169">
        <v>0</v>
      </c>
      <c r="P88" s="169">
        <v>0</v>
      </c>
      <c r="Q88" s="169">
        <v>0</v>
      </c>
      <c r="R88" s="169">
        <v>0</v>
      </c>
      <c r="S88" s="169">
        <v>0</v>
      </c>
      <c r="T88" s="169">
        <v>0</v>
      </c>
      <c r="U88" s="169">
        <v>0</v>
      </c>
      <c r="V88" s="169">
        <v>0</v>
      </c>
      <c r="W88" s="169">
        <v>0</v>
      </c>
      <c r="X88" s="169">
        <v>0</v>
      </c>
      <c r="Y88" s="169">
        <v>0</v>
      </c>
      <c r="Z88" s="169">
        <v>0</v>
      </c>
      <c r="AA88" s="169">
        <v>0</v>
      </c>
      <c r="AB88" s="169">
        <v>0</v>
      </c>
      <c r="AC88" s="169">
        <v>0</v>
      </c>
      <c r="AD88" s="169">
        <v>0</v>
      </c>
      <c r="AE88" s="169">
        <v>0</v>
      </c>
      <c r="AF88" s="169">
        <v>0</v>
      </c>
      <c r="AG88" s="975">
        <v>0</v>
      </c>
      <c r="AH88" s="169">
        <v>0</v>
      </c>
      <c r="AI88" s="169">
        <v>0</v>
      </c>
      <c r="AJ88" s="173">
        <f t="shared" si="2"/>
        <v>268.33643606695443</v>
      </c>
      <c r="AK88" s="674"/>
      <c r="AL88" s="674"/>
      <c r="AM88" s="674"/>
      <c r="AN88" s="674"/>
      <c r="AO88" s="674"/>
      <c r="AP88" s="674"/>
      <c r="AQ88" s="674"/>
      <c r="AR88" s="674"/>
      <c r="AS88" s="674"/>
      <c r="AT88" s="674"/>
      <c r="AU88" s="674"/>
      <c r="AV88" s="674"/>
      <c r="AW88" s="674"/>
      <c r="AX88" s="674"/>
      <c r="AY88" s="674"/>
      <c r="AZ88" s="674"/>
      <c r="BA88" s="674"/>
      <c r="BB88" s="674"/>
      <c r="BC88" s="674"/>
      <c r="BD88" s="674"/>
      <c r="BE88" s="674"/>
      <c r="BF88" s="674"/>
      <c r="BG88" s="674"/>
      <c r="BH88" s="674"/>
      <c r="BI88" s="674"/>
      <c r="BJ88" s="674"/>
      <c r="BK88" s="674"/>
      <c r="BL88" s="674"/>
      <c r="BM88" s="674"/>
      <c r="BN88" s="674"/>
      <c r="BO88" s="674"/>
      <c r="BP88" s="674"/>
      <c r="BQ88" s="674"/>
      <c r="BR88" s="674"/>
      <c r="BS88" s="674"/>
      <c r="BT88" s="674"/>
      <c r="BU88" s="674"/>
      <c r="BV88" s="674"/>
      <c r="BW88" s="674"/>
      <c r="BX88" s="674"/>
      <c r="BY88" s="674"/>
      <c r="BZ88" s="674"/>
      <c r="CA88" s="674"/>
      <c r="CB88" s="674"/>
      <c r="CC88" s="674"/>
    </row>
    <row r="89" spans="2:81">
      <c r="B89" s="198" t="s">
        <v>909</v>
      </c>
      <c r="C89" s="169">
        <v>17.07830045267923</v>
      </c>
      <c r="D89" s="169">
        <v>65.796399621012739</v>
      </c>
      <c r="E89" s="169">
        <v>65.796399621012739</v>
      </c>
      <c r="F89" s="169">
        <v>65.796399621012739</v>
      </c>
      <c r="G89" s="169">
        <v>65.976663733024537</v>
      </c>
      <c r="H89" s="169">
        <v>65.796399621012739</v>
      </c>
      <c r="I89" s="169">
        <v>65.796399621012739</v>
      </c>
      <c r="J89" s="169">
        <v>65.796399621012739</v>
      </c>
      <c r="K89" s="169">
        <v>65.976663733024537</v>
      </c>
      <c r="L89" s="169">
        <v>65.796399621012739</v>
      </c>
      <c r="M89" s="169">
        <v>65.796399621012739</v>
      </c>
      <c r="N89" s="169">
        <v>0</v>
      </c>
      <c r="O89" s="169">
        <v>0</v>
      </c>
      <c r="P89" s="169">
        <v>0</v>
      </c>
      <c r="Q89" s="169">
        <v>0</v>
      </c>
      <c r="R89" s="169">
        <v>0</v>
      </c>
      <c r="S89" s="169">
        <v>0</v>
      </c>
      <c r="T89" s="169">
        <v>0</v>
      </c>
      <c r="U89" s="169">
        <v>0</v>
      </c>
      <c r="V89" s="169">
        <v>0</v>
      </c>
      <c r="W89" s="169">
        <v>0</v>
      </c>
      <c r="X89" s="169">
        <v>0</v>
      </c>
      <c r="Y89" s="169">
        <v>0</v>
      </c>
      <c r="Z89" s="169">
        <v>0</v>
      </c>
      <c r="AA89" s="169">
        <v>0</v>
      </c>
      <c r="AB89" s="169">
        <v>0</v>
      </c>
      <c r="AC89" s="169">
        <v>0</v>
      </c>
      <c r="AD89" s="169">
        <v>0</v>
      </c>
      <c r="AE89" s="169">
        <v>0</v>
      </c>
      <c r="AF89" s="169">
        <v>0</v>
      </c>
      <c r="AG89" s="975">
        <v>0</v>
      </c>
      <c r="AH89" s="169">
        <v>0</v>
      </c>
      <c r="AI89" s="169">
        <v>0</v>
      </c>
      <c r="AJ89" s="173">
        <f t="shared" si="2"/>
        <v>675.4028248868301</v>
      </c>
      <c r="AK89" s="674"/>
      <c r="AL89" s="674"/>
      <c r="AM89" s="674"/>
      <c r="AN89" s="674"/>
      <c r="AO89" s="674"/>
      <c r="AP89" s="674"/>
      <c r="AQ89" s="674"/>
      <c r="AR89" s="674"/>
      <c r="AS89" s="674"/>
      <c r="AT89" s="674"/>
      <c r="AU89" s="674"/>
      <c r="AV89" s="674"/>
      <c r="AW89" s="674"/>
      <c r="AX89" s="674"/>
      <c r="AY89" s="674"/>
      <c r="AZ89" s="674"/>
      <c r="BA89" s="674"/>
      <c r="BB89" s="674"/>
      <c r="BC89" s="674"/>
      <c r="BD89" s="674"/>
      <c r="BE89" s="674"/>
      <c r="BF89" s="674"/>
      <c r="BG89" s="674"/>
      <c r="BH89" s="674"/>
      <c r="BI89" s="674"/>
      <c r="BJ89" s="674"/>
      <c r="BK89" s="674"/>
      <c r="BL89" s="674"/>
      <c r="BM89" s="674"/>
      <c r="BN89" s="674"/>
      <c r="BO89" s="674"/>
      <c r="BP89" s="674"/>
      <c r="BQ89" s="674"/>
      <c r="BR89" s="674"/>
      <c r="BS89" s="674"/>
      <c r="BT89" s="674"/>
      <c r="BU89" s="674"/>
      <c r="BV89" s="674"/>
      <c r="BW89" s="674"/>
      <c r="BX89" s="674"/>
      <c r="BY89" s="674"/>
      <c r="BZ89" s="674"/>
      <c r="CA89" s="674"/>
      <c r="CB89" s="674"/>
      <c r="CC89" s="674"/>
    </row>
    <row r="90" spans="2:81">
      <c r="B90" s="198" t="s">
        <v>718</v>
      </c>
      <c r="C90" s="169">
        <v>87.19596222508234</v>
      </c>
      <c r="D90" s="169">
        <v>0</v>
      </c>
      <c r="E90" s="169">
        <v>0</v>
      </c>
      <c r="F90" s="169">
        <v>0</v>
      </c>
      <c r="G90" s="169">
        <v>0</v>
      </c>
      <c r="H90" s="169">
        <v>0</v>
      </c>
      <c r="I90" s="169">
        <v>0</v>
      </c>
      <c r="J90" s="169">
        <v>0</v>
      </c>
      <c r="K90" s="169">
        <v>0</v>
      </c>
      <c r="L90" s="169">
        <v>0</v>
      </c>
      <c r="M90" s="169">
        <v>0</v>
      </c>
      <c r="N90" s="169">
        <v>0</v>
      </c>
      <c r="O90" s="169">
        <v>0</v>
      </c>
      <c r="P90" s="169">
        <v>0</v>
      </c>
      <c r="Q90" s="169">
        <v>0</v>
      </c>
      <c r="R90" s="169">
        <v>0</v>
      </c>
      <c r="S90" s="169">
        <v>0</v>
      </c>
      <c r="T90" s="169">
        <v>0</v>
      </c>
      <c r="U90" s="169">
        <v>0</v>
      </c>
      <c r="V90" s="169">
        <v>0</v>
      </c>
      <c r="W90" s="169">
        <v>0</v>
      </c>
      <c r="X90" s="169">
        <v>0</v>
      </c>
      <c r="Y90" s="169">
        <v>0</v>
      </c>
      <c r="Z90" s="169">
        <v>0</v>
      </c>
      <c r="AA90" s="169">
        <v>0</v>
      </c>
      <c r="AB90" s="169">
        <v>0</v>
      </c>
      <c r="AC90" s="169">
        <v>0</v>
      </c>
      <c r="AD90" s="169">
        <v>0</v>
      </c>
      <c r="AE90" s="169">
        <v>0</v>
      </c>
      <c r="AF90" s="169">
        <v>0</v>
      </c>
      <c r="AG90" s="975">
        <v>0</v>
      </c>
      <c r="AH90" s="169">
        <v>0</v>
      </c>
      <c r="AI90" s="173">
        <v>0</v>
      </c>
      <c r="AJ90" s="173">
        <f t="shared" si="2"/>
        <v>87.19596222508234</v>
      </c>
      <c r="AK90" s="674"/>
      <c r="AL90" s="674"/>
      <c r="AM90" s="674"/>
      <c r="AN90" s="674"/>
      <c r="AO90" s="674"/>
      <c r="AP90" s="674"/>
      <c r="AQ90" s="674"/>
      <c r="AR90" s="674"/>
      <c r="AS90" s="674"/>
      <c r="AT90" s="674"/>
      <c r="AU90" s="674"/>
      <c r="AV90" s="674"/>
      <c r="AW90" s="674"/>
      <c r="AX90" s="674"/>
      <c r="AY90" s="674"/>
      <c r="AZ90" s="674"/>
      <c r="BA90" s="674"/>
      <c r="BB90" s="674"/>
      <c r="BC90" s="674"/>
      <c r="BD90" s="674"/>
      <c r="BE90" s="674"/>
      <c r="BF90" s="674"/>
      <c r="BG90" s="674"/>
      <c r="BH90" s="674"/>
      <c r="BI90" s="674"/>
      <c r="BJ90" s="674"/>
      <c r="BK90" s="674"/>
      <c r="BL90" s="674"/>
      <c r="BM90" s="674"/>
      <c r="BN90" s="674"/>
      <c r="BO90" s="674"/>
      <c r="BP90" s="674"/>
      <c r="BQ90" s="674"/>
      <c r="BR90" s="674"/>
      <c r="BS90" s="674"/>
      <c r="BT90" s="674"/>
      <c r="BU90" s="674"/>
      <c r="BV90" s="674"/>
      <c r="BW90" s="674"/>
      <c r="BX90" s="674"/>
      <c r="BY90" s="674"/>
      <c r="BZ90" s="674"/>
      <c r="CA90" s="674"/>
      <c r="CB90" s="674"/>
      <c r="CC90" s="674"/>
    </row>
    <row r="91" spans="2:81">
      <c r="B91" s="198" t="s">
        <v>563</v>
      </c>
      <c r="C91" s="169">
        <v>5.625</v>
      </c>
      <c r="D91" s="169">
        <v>0</v>
      </c>
      <c r="E91" s="169">
        <v>0</v>
      </c>
      <c r="F91" s="169">
        <v>0</v>
      </c>
      <c r="G91" s="169">
        <v>0</v>
      </c>
      <c r="H91" s="169">
        <v>0</v>
      </c>
      <c r="I91" s="169">
        <v>0</v>
      </c>
      <c r="J91" s="169">
        <v>0</v>
      </c>
      <c r="K91" s="169">
        <v>0</v>
      </c>
      <c r="L91" s="169">
        <v>0</v>
      </c>
      <c r="M91" s="169">
        <v>0</v>
      </c>
      <c r="N91" s="169">
        <v>0</v>
      </c>
      <c r="O91" s="169">
        <v>0</v>
      </c>
      <c r="P91" s="169">
        <v>0</v>
      </c>
      <c r="Q91" s="169">
        <v>0</v>
      </c>
      <c r="R91" s="169">
        <v>0</v>
      </c>
      <c r="S91" s="169">
        <v>0</v>
      </c>
      <c r="T91" s="169">
        <v>0</v>
      </c>
      <c r="U91" s="169">
        <v>0</v>
      </c>
      <c r="V91" s="169">
        <v>0</v>
      </c>
      <c r="W91" s="169">
        <v>0</v>
      </c>
      <c r="X91" s="169">
        <v>0</v>
      </c>
      <c r="Y91" s="169">
        <v>0</v>
      </c>
      <c r="Z91" s="169">
        <v>0</v>
      </c>
      <c r="AA91" s="169">
        <v>0</v>
      </c>
      <c r="AB91" s="169">
        <v>0</v>
      </c>
      <c r="AC91" s="169">
        <v>0</v>
      </c>
      <c r="AD91" s="169">
        <v>0</v>
      </c>
      <c r="AE91" s="169">
        <v>0</v>
      </c>
      <c r="AF91" s="169">
        <v>0</v>
      </c>
      <c r="AG91" s="975">
        <v>0</v>
      </c>
      <c r="AH91" s="169">
        <v>0</v>
      </c>
      <c r="AI91" s="466">
        <v>0</v>
      </c>
      <c r="AJ91" s="173">
        <f t="shared" si="2"/>
        <v>5.625</v>
      </c>
      <c r="AK91" s="674"/>
      <c r="AL91" s="674"/>
      <c r="AM91" s="674"/>
      <c r="AN91" s="674"/>
      <c r="AO91" s="674"/>
      <c r="AP91" s="674"/>
      <c r="AQ91" s="674"/>
      <c r="AR91" s="674"/>
      <c r="AS91" s="674"/>
      <c r="AT91" s="674"/>
      <c r="AU91" s="674"/>
      <c r="AV91" s="674"/>
      <c r="AW91" s="674"/>
      <c r="AX91" s="674"/>
      <c r="AY91" s="674"/>
      <c r="AZ91" s="674"/>
      <c r="BA91" s="674"/>
      <c r="BB91" s="674"/>
      <c r="BC91" s="674"/>
      <c r="BD91" s="674"/>
      <c r="BE91" s="674"/>
      <c r="BF91" s="674"/>
      <c r="BG91" s="674"/>
      <c r="BH91" s="674"/>
      <c r="BI91" s="674"/>
      <c r="BJ91" s="674"/>
      <c r="BK91" s="674"/>
      <c r="BL91" s="674"/>
      <c r="BM91" s="674"/>
      <c r="BN91" s="674"/>
      <c r="BO91" s="674"/>
      <c r="BP91" s="674"/>
      <c r="BQ91" s="674"/>
      <c r="BR91" s="674"/>
      <c r="BS91" s="674"/>
      <c r="BT91" s="674"/>
      <c r="BU91" s="674"/>
      <c r="BV91" s="674"/>
      <c r="BW91" s="674"/>
      <c r="BX91" s="674"/>
      <c r="BY91" s="674"/>
      <c r="BZ91" s="674"/>
      <c r="CA91" s="674"/>
      <c r="CB91" s="674"/>
      <c r="CC91" s="674"/>
    </row>
    <row r="92" spans="2:81">
      <c r="B92" s="198" t="s">
        <v>564</v>
      </c>
      <c r="C92" s="173">
        <v>28.137000399999998</v>
      </c>
      <c r="D92" s="173">
        <v>14.068500199999999</v>
      </c>
      <c r="E92" s="173">
        <v>0</v>
      </c>
      <c r="F92" s="173">
        <v>0</v>
      </c>
      <c r="G92" s="173">
        <v>0</v>
      </c>
      <c r="H92" s="173">
        <v>0</v>
      </c>
      <c r="I92" s="173">
        <v>0</v>
      </c>
      <c r="J92" s="173">
        <v>0</v>
      </c>
      <c r="K92" s="173">
        <v>0</v>
      </c>
      <c r="L92" s="173">
        <v>0</v>
      </c>
      <c r="M92" s="173">
        <v>0</v>
      </c>
      <c r="N92" s="173">
        <v>0</v>
      </c>
      <c r="O92" s="173">
        <v>0</v>
      </c>
      <c r="P92" s="173">
        <v>0</v>
      </c>
      <c r="Q92" s="173">
        <v>0</v>
      </c>
      <c r="R92" s="173">
        <v>0</v>
      </c>
      <c r="S92" s="173">
        <v>0</v>
      </c>
      <c r="T92" s="173">
        <v>0</v>
      </c>
      <c r="U92" s="173">
        <v>0</v>
      </c>
      <c r="V92" s="173">
        <v>0</v>
      </c>
      <c r="W92" s="173">
        <v>0</v>
      </c>
      <c r="X92" s="173">
        <v>0</v>
      </c>
      <c r="Y92" s="173">
        <v>0</v>
      </c>
      <c r="Z92" s="173">
        <v>0</v>
      </c>
      <c r="AA92" s="173">
        <v>0</v>
      </c>
      <c r="AB92" s="173">
        <v>0</v>
      </c>
      <c r="AC92" s="173">
        <v>0</v>
      </c>
      <c r="AD92" s="173">
        <v>0</v>
      </c>
      <c r="AE92" s="173">
        <v>0</v>
      </c>
      <c r="AF92" s="173">
        <v>0</v>
      </c>
      <c r="AG92" s="975">
        <v>0</v>
      </c>
      <c r="AH92" s="173">
        <v>0</v>
      </c>
      <c r="AI92" s="173">
        <v>0</v>
      </c>
      <c r="AJ92" s="173">
        <f t="shared" si="2"/>
        <v>42.205500599999993</v>
      </c>
      <c r="AK92" s="674"/>
      <c r="AL92" s="674"/>
      <c r="AM92" s="674"/>
      <c r="AN92" s="674"/>
      <c r="AO92" s="674"/>
      <c r="AP92" s="674"/>
      <c r="AQ92" s="674"/>
      <c r="AR92" s="674"/>
      <c r="AS92" s="674"/>
      <c r="AT92" s="674"/>
      <c r="AU92" s="674"/>
      <c r="AV92" s="674"/>
      <c r="AW92" s="674"/>
      <c r="AX92" s="674"/>
      <c r="AY92" s="674"/>
      <c r="AZ92" s="674"/>
      <c r="BA92" s="674"/>
      <c r="BB92" s="674"/>
      <c r="BC92" s="674"/>
      <c r="BD92" s="674"/>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row>
    <row r="93" spans="2:81">
      <c r="B93" s="199" t="s">
        <v>565</v>
      </c>
      <c r="C93" s="466">
        <v>5</v>
      </c>
      <c r="D93" s="466">
        <v>0</v>
      </c>
      <c r="E93" s="466">
        <v>0</v>
      </c>
      <c r="F93" s="466">
        <v>0</v>
      </c>
      <c r="G93" s="466">
        <v>0</v>
      </c>
      <c r="H93" s="466">
        <v>0</v>
      </c>
      <c r="I93" s="466">
        <v>0</v>
      </c>
      <c r="J93" s="466">
        <v>0</v>
      </c>
      <c r="K93" s="466">
        <v>0</v>
      </c>
      <c r="L93" s="466">
        <v>0</v>
      </c>
      <c r="M93" s="466">
        <v>0</v>
      </c>
      <c r="N93" s="466">
        <v>0</v>
      </c>
      <c r="O93" s="466">
        <v>0</v>
      </c>
      <c r="P93" s="466">
        <v>0</v>
      </c>
      <c r="Q93" s="466">
        <v>0</v>
      </c>
      <c r="R93" s="466">
        <v>0</v>
      </c>
      <c r="S93" s="466">
        <v>0</v>
      </c>
      <c r="T93" s="466">
        <v>0</v>
      </c>
      <c r="U93" s="466">
        <v>0</v>
      </c>
      <c r="V93" s="466">
        <v>0</v>
      </c>
      <c r="W93" s="466">
        <v>0</v>
      </c>
      <c r="X93" s="466">
        <v>0</v>
      </c>
      <c r="Y93" s="466">
        <v>0</v>
      </c>
      <c r="Z93" s="466">
        <v>0</v>
      </c>
      <c r="AA93" s="466">
        <v>0</v>
      </c>
      <c r="AB93" s="466">
        <v>0</v>
      </c>
      <c r="AC93" s="466">
        <v>0</v>
      </c>
      <c r="AD93" s="466">
        <v>0</v>
      </c>
      <c r="AE93" s="466">
        <v>0</v>
      </c>
      <c r="AF93" s="466">
        <v>0</v>
      </c>
      <c r="AG93" s="975">
        <v>0</v>
      </c>
      <c r="AH93" s="466">
        <v>0</v>
      </c>
      <c r="AI93" s="173">
        <v>0</v>
      </c>
      <c r="AJ93" s="173">
        <f t="shared" si="2"/>
        <v>5</v>
      </c>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row>
    <row r="94" spans="2:81">
      <c r="B94" s="745" t="s">
        <v>566</v>
      </c>
      <c r="C94" s="173">
        <v>8.8367245000000008</v>
      </c>
      <c r="D94" s="173">
        <v>5.1547559600000001</v>
      </c>
      <c r="E94" s="173">
        <v>0</v>
      </c>
      <c r="F94" s="173">
        <v>0</v>
      </c>
      <c r="G94" s="173">
        <v>0</v>
      </c>
      <c r="H94" s="173">
        <v>0</v>
      </c>
      <c r="I94" s="173">
        <v>0</v>
      </c>
      <c r="J94" s="173">
        <v>0</v>
      </c>
      <c r="K94" s="173">
        <v>0</v>
      </c>
      <c r="L94" s="173">
        <v>0</v>
      </c>
      <c r="M94" s="173">
        <v>0</v>
      </c>
      <c r="N94" s="173">
        <v>0</v>
      </c>
      <c r="O94" s="173">
        <v>0</v>
      </c>
      <c r="P94" s="173">
        <v>0</v>
      </c>
      <c r="Q94" s="173">
        <v>0</v>
      </c>
      <c r="R94" s="173">
        <v>0</v>
      </c>
      <c r="S94" s="173">
        <v>0</v>
      </c>
      <c r="T94" s="173">
        <v>0</v>
      </c>
      <c r="U94" s="173">
        <v>0</v>
      </c>
      <c r="V94" s="173">
        <v>0</v>
      </c>
      <c r="W94" s="173">
        <v>0</v>
      </c>
      <c r="X94" s="173">
        <v>0</v>
      </c>
      <c r="Y94" s="173">
        <v>0</v>
      </c>
      <c r="Z94" s="173">
        <v>0</v>
      </c>
      <c r="AA94" s="173">
        <v>0</v>
      </c>
      <c r="AB94" s="173">
        <v>0</v>
      </c>
      <c r="AC94" s="173">
        <v>0</v>
      </c>
      <c r="AD94" s="173">
        <v>0</v>
      </c>
      <c r="AE94" s="173">
        <v>0</v>
      </c>
      <c r="AF94" s="173">
        <v>0</v>
      </c>
      <c r="AG94" s="975">
        <v>0</v>
      </c>
      <c r="AH94" s="173">
        <v>0</v>
      </c>
      <c r="AI94" s="173">
        <v>0</v>
      </c>
      <c r="AJ94" s="173">
        <f t="shared" si="2"/>
        <v>13.991480460000002</v>
      </c>
      <c r="AK94" s="674"/>
      <c r="AL94" s="674"/>
      <c r="AM94" s="674"/>
      <c r="AN94" s="674"/>
      <c r="AO94" s="674"/>
      <c r="AP94" s="674"/>
      <c r="AQ94" s="674"/>
      <c r="AR94" s="674"/>
      <c r="AS94" s="674"/>
      <c r="AT94" s="674"/>
      <c r="AU94" s="674"/>
      <c r="AV94" s="674"/>
      <c r="AW94" s="674"/>
      <c r="AX94" s="674"/>
      <c r="AY94" s="674"/>
      <c r="AZ94" s="674"/>
      <c r="BA94" s="674"/>
      <c r="BB94" s="674"/>
      <c r="BC94" s="674"/>
      <c r="BD94" s="674"/>
      <c r="BE94" s="674"/>
      <c r="BF94" s="674"/>
      <c r="BG94" s="674"/>
      <c r="BH94" s="674"/>
      <c r="BI94" s="674"/>
      <c r="BJ94" s="674"/>
      <c r="BK94" s="674"/>
      <c r="BL94" s="674"/>
      <c r="BM94" s="674"/>
      <c r="BN94" s="674"/>
      <c r="BO94" s="674"/>
      <c r="BP94" s="674"/>
      <c r="BQ94" s="674"/>
      <c r="BR94" s="674"/>
      <c r="BS94" s="674"/>
      <c r="BT94" s="674"/>
      <c r="BU94" s="674"/>
      <c r="BV94" s="674"/>
      <c r="BW94" s="674"/>
      <c r="BX94" s="674"/>
      <c r="BY94" s="674"/>
      <c r="BZ94" s="674"/>
      <c r="CA94" s="674"/>
      <c r="CB94" s="674"/>
      <c r="CC94" s="674"/>
    </row>
    <row r="95" spans="2:81">
      <c r="B95" s="745" t="s">
        <v>567</v>
      </c>
      <c r="C95" s="173">
        <v>11.25</v>
      </c>
      <c r="D95" s="173">
        <v>0</v>
      </c>
      <c r="E95" s="173">
        <v>0</v>
      </c>
      <c r="F95" s="173">
        <v>0</v>
      </c>
      <c r="G95" s="173">
        <v>0</v>
      </c>
      <c r="H95" s="173">
        <v>0</v>
      </c>
      <c r="I95" s="173">
        <v>0</v>
      </c>
      <c r="J95" s="173">
        <v>0</v>
      </c>
      <c r="K95" s="173">
        <v>0</v>
      </c>
      <c r="L95" s="173">
        <v>0</v>
      </c>
      <c r="M95" s="173">
        <v>0</v>
      </c>
      <c r="N95" s="173">
        <v>0</v>
      </c>
      <c r="O95" s="173">
        <v>0</v>
      </c>
      <c r="P95" s="173">
        <v>0</v>
      </c>
      <c r="Q95" s="173">
        <v>0</v>
      </c>
      <c r="R95" s="173">
        <v>0</v>
      </c>
      <c r="S95" s="173">
        <v>0</v>
      </c>
      <c r="T95" s="173">
        <v>0</v>
      </c>
      <c r="U95" s="173">
        <v>0</v>
      </c>
      <c r="V95" s="173">
        <v>0</v>
      </c>
      <c r="W95" s="173">
        <v>0</v>
      </c>
      <c r="X95" s="173">
        <v>0</v>
      </c>
      <c r="Y95" s="173">
        <v>0</v>
      </c>
      <c r="Z95" s="173">
        <v>0</v>
      </c>
      <c r="AA95" s="173">
        <v>0</v>
      </c>
      <c r="AB95" s="173">
        <v>0</v>
      </c>
      <c r="AC95" s="173">
        <v>0</v>
      </c>
      <c r="AD95" s="173">
        <v>0</v>
      </c>
      <c r="AE95" s="173">
        <v>0</v>
      </c>
      <c r="AF95" s="173">
        <v>0</v>
      </c>
      <c r="AG95" s="975">
        <v>0</v>
      </c>
      <c r="AH95" s="173">
        <v>0</v>
      </c>
      <c r="AI95" s="173">
        <v>0</v>
      </c>
      <c r="AJ95" s="173">
        <f t="shared" si="2"/>
        <v>11.25</v>
      </c>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4"/>
      <c r="BY95" s="674"/>
      <c r="BZ95" s="674"/>
      <c r="CA95" s="674"/>
      <c r="CB95" s="674"/>
      <c r="CC95" s="674"/>
    </row>
    <row r="96" spans="2:81">
      <c r="B96" s="199" t="s">
        <v>43</v>
      </c>
      <c r="C96" s="173">
        <v>242.81785002999999</v>
      </c>
      <c r="D96" s="173">
        <v>0</v>
      </c>
      <c r="E96" s="173">
        <v>0</v>
      </c>
      <c r="F96" s="173">
        <v>0</v>
      </c>
      <c r="G96" s="173">
        <v>0</v>
      </c>
      <c r="H96" s="173">
        <v>0</v>
      </c>
      <c r="I96" s="173">
        <v>0</v>
      </c>
      <c r="J96" s="173">
        <v>0</v>
      </c>
      <c r="K96" s="173">
        <v>0</v>
      </c>
      <c r="L96" s="173">
        <v>0</v>
      </c>
      <c r="M96" s="173">
        <v>0</v>
      </c>
      <c r="N96" s="173">
        <v>0</v>
      </c>
      <c r="O96" s="173">
        <v>0</v>
      </c>
      <c r="P96" s="173">
        <v>0</v>
      </c>
      <c r="Q96" s="173">
        <v>0</v>
      </c>
      <c r="R96" s="173">
        <v>0</v>
      </c>
      <c r="S96" s="173">
        <v>0</v>
      </c>
      <c r="T96" s="173">
        <v>0</v>
      </c>
      <c r="U96" s="173">
        <v>0</v>
      </c>
      <c r="V96" s="173">
        <v>0</v>
      </c>
      <c r="W96" s="173">
        <v>0</v>
      </c>
      <c r="X96" s="173">
        <v>0</v>
      </c>
      <c r="Y96" s="173">
        <v>0</v>
      </c>
      <c r="Z96" s="173">
        <v>0</v>
      </c>
      <c r="AA96" s="173">
        <v>0</v>
      </c>
      <c r="AB96" s="173">
        <v>0</v>
      </c>
      <c r="AC96" s="173">
        <v>0</v>
      </c>
      <c r="AD96" s="173">
        <v>0</v>
      </c>
      <c r="AE96" s="173">
        <v>0</v>
      </c>
      <c r="AF96" s="173">
        <v>0</v>
      </c>
      <c r="AG96" s="975">
        <v>0</v>
      </c>
      <c r="AH96" s="173">
        <v>0</v>
      </c>
      <c r="AI96" s="173">
        <v>0</v>
      </c>
      <c r="AJ96" s="173">
        <f t="shared" si="2"/>
        <v>242.81785002999999</v>
      </c>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row>
    <row r="97" spans="2:81">
      <c r="B97" s="199" t="s">
        <v>494</v>
      </c>
      <c r="C97" s="173">
        <v>59.119817508102393</v>
      </c>
      <c r="D97" s="173">
        <v>0</v>
      </c>
      <c r="E97" s="173">
        <v>0</v>
      </c>
      <c r="F97" s="173">
        <v>0</v>
      </c>
      <c r="G97" s="173">
        <v>0</v>
      </c>
      <c r="H97" s="173">
        <v>0</v>
      </c>
      <c r="I97" s="173">
        <v>0</v>
      </c>
      <c r="J97" s="173">
        <v>0</v>
      </c>
      <c r="K97" s="173">
        <v>0</v>
      </c>
      <c r="L97" s="173">
        <v>0</v>
      </c>
      <c r="M97" s="173">
        <v>0</v>
      </c>
      <c r="N97" s="173">
        <v>0</v>
      </c>
      <c r="O97" s="173">
        <v>0</v>
      </c>
      <c r="P97" s="173">
        <v>0</v>
      </c>
      <c r="Q97" s="173">
        <v>0</v>
      </c>
      <c r="R97" s="173">
        <v>0</v>
      </c>
      <c r="S97" s="173">
        <v>0</v>
      </c>
      <c r="T97" s="173">
        <v>0</v>
      </c>
      <c r="U97" s="173">
        <v>0</v>
      </c>
      <c r="V97" s="173">
        <v>0</v>
      </c>
      <c r="W97" s="173">
        <v>0</v>
      </c>
      <c r="X97" s="173">
        <v>0</v>
      </c>
      <c r="Y97" s="173">
        <v>0</v>
      </c>
      <c r="Z97" s="173">
        <v>0</v>
      </c>
      <c r="AA97" s="173">
        <v>0</v>
      </c>
      <c r="AB97" s="173">
        <v>0</v>
      </c>
      <c r="AC97" s="173">
        <v>0</v>
      </c>
      <c r="AD97" s="173">
        <v>0</v>
      </c>
      <c r="AE97" s="173">
        <v>0</v>
      </c>
      <c r="AF97" s="173">
        <v>0</v>
      </c>
      <c r="AG97" s="173">
        <v>0</v>
      </c>
      <c r="AH97" s="173">
        <v>0</v>
      </c>
      <c r="AI97" s="173">
        <v>0</v>
      </c>
      <c r="AJ97" s="173">
        <f t="shared" si="2"/>
        <v>59.119817508102393</v>
      </c>
      <c r="AK97" s="674"/>
      <c r="AL97" s="674"/>
      <c r="AM97" s="674"/>
      <c r="AN97" s="674"/>
      <c r="AO97" s="674"/>
      <c r="AP97" s="674"/>
      <c r="AQ97" s="674"/>
      <c r="AR97" s="674"/>
      <c r="AS97" s="674"/>
      <c r="AT97" s="674"/>
      <c r="AU97" s="674"/>
      <c r="AV97" s="674"/>
      <c r="AW97" s="674"/>
      <c r="AX97" s="674"/>
      <c r="AY97" s="674"/>
      <c r="AZ97" s="674"/>
      <c r="BA97" s="674"/>
      <c r="BB97" s="674"/>
      <c r="BC97" s="674"/>
      <c r="BD97" s="674"/>
      <c r="BE97" s="674"/>
      <c r="BF97" s="674"/>
      <c r="BG97" s="674"/>
      <c r="BH97" s="674"/>
      <c r="BI97" s="674"/>
      <c r="BJ97" s="674"/>
      <c r="BK97" s="674"/>
      <c r="BL97" s="674"/>
      <c r="BM97" s="674"/>
      <c r="BN97" s="674"/>
      <c r="BO97" s="674"/>
      <c r="BP97" s="674"/>
      <c r="BQ97" s="674"/>
      <c r="BR97" s="674"/>
      <c r="BS97" s="674"/>
      <c r="BT97" s="674"/>
      <c r="BU97" s="674"/>
      <c r="BV97" s="674"/>
      <c r="BW97" s="674"/>
      <c r="BX97" s="674"/>
      <c r="BY97" s="674"/>
      <c r="BZ97" s="674"/>
      <c r="CA97" s="674"/>
      <c r="CB97" s="674"/>
      <c r="CC97" s="674"/>
    </row>
    <row r="98" spans="2:81">
      <c r="B98" s="199" t="s">
        <v>569</v>
      </c>
      <c r="C98" s="173">
        <v>335.10744317231797</v>
      </c>
      <c r="D98" s="173">
        <v>335.10744317231797</v>
      </c>
      <c r="E98" s="173">
        <v>82.62923256303732</v>
      </c>
      <c r="F98" s="173">
        <v>0</v>
      </c>
      <c r="G98" s="173">
        <v>0</v>
      </c>
      <c r="H98" s="173">
        <v>0</v>
      </c>
      <c r="I98" s="173">
        <v>0</v>
      </c>
      <c r="J98" s="173">
        <v>0</v>
      </c>
      <c r="K98" s="173">
        <v>0</v>
      </c>
      <c r="L98" s="173">
        <v>0</v>
      </c>
      <c r="M98" s="173">
        <v>0</v>
      </c>
      <c r="N98" s="173">
        <v>0</v>
      </c>
      <c r="O98" s="173">
        <v>0</v>
      </c>
      <c r="P98" s="173">
        <v>0</v>
      </c>
      <c r="Q98" s="173">
        <v>0</v>
      </c>
      <c r="R98" s="173">
        <v>0</v>
      </c>
      <c r="S98" s="173">
        <v>0</v>
      </c>
      <c r="T98" s="173">
        <v>0</v>
      </c>
      <c r="U98" s="173">
        <v>0</v>
      </c>
      <c r="V98" s="173">
        <v>0</v>
      </c>
      <c r="W98" s="173">
        <v>0</v>
      </c>
      <c r="X98" s="173">
        <v>0</v>
      </c>
      <c r="Y98" s="173">
        <v>0</v>
      </c>
      <c r="Z98" s="173">
        <v>0</v>
      </c>
      <c r="AA98" s="173">
        <v>0</v>
      </c>
      <c r="AB98" s="173">
        <v>0</v>
      </c>
      <c r="AC98" s="173">
        <v>0</v>
      </c>
      <c r="AD98" s="173">
        <v>0</v>
      </c>
      <c r="AE98" s="173">
        <v>0</v>
      </c>
      <c r="AF98" s="173">
        <v>0</v>
      </c>
      <c r="AG98" s="975">
        <v>0</v>
      </c>
      <c r="AH98" s="173">
        <v>0</v>
      </c>
      <c r="AI98" s="173">
        <v>0</v>
      </c>
      <c r="AJ98" s="173">
        <f t="shared" si="2"/>
        <v>752.84411890767331</v>
      </c>
      <c r="AK98" s="674"/>
      <c r="AL98" s="674"/>
      <c r="AM98" s="674"/>
      <c r="AN98" s="674"/>
      <c r="AO98" s="674"/>
      <c r="AP98" s="674"/>
      <c r="AQ98" s="674"/>
      <c r="AR98" s="674"/>
      <c r="AS98" s="674"/>
      <c r="AT98" s="674"/>
      <c r="AU98" s="674"/>
      <c r="AV98" s="674"/>
      <c r="AW98" s="674"/>
      <c r="AX98" s="674"/>
      <c r="AY98" s="674"/>
      <c r="AZ98" s="674"/>
      <c r="BA98" s="674"/>
      <c r="BB98" s="674"/>
      <c r="BC98" s="674"/>
      <c r="BD98" s="674"/>
      <c r="BE98" s="674"/>
      <c r="BF98" s="674"/>
      <c r="BG98" s="674"/>
      <c r="BH98" s="674"/>
      <c r="BI98" s="674"/>
      <c r="BJ98" s="674"/>
      <c r="BK98" s="674"/>
      <c r="BL98" s="674"/>
      <c r="BM98" s="674"/>
      <c r="BN98" s="674"/>
      <c r="BO98" s="674"/>
      <c r="BP98" s="674"/>
      <c r="BQ98" s="674"/>
      <c r="BR98" s="674"/>
      <c r="BS98" s="674"/>
      <c r="BT98" s="674"/>
      <c r="BU98" s="674"/>
      <c r="BV98" s="674"/>
      <c r="BW98" s="674"/>
      <c r="BX98" s="674"/>
      <c r="BY98" s="674"/>
      <c r="BZ98" s="674"/>
      <c r="CA98" s="674"/>
      <c r="CB98" s="674"/>
      <c r="CC98" s="674"/>
    </row>
    <row r="99" spans="2:81">
      <c r="B99" s="199" t="s">
        <v>603</v>
      </c>
      <c r="C99" s="173">
        <v>151.53791255135584</v>
      </c>
      <c r="D99" s="173">
        <v>37.36551268389595</v>
      </c>
      <c r="E99" s="173">
        <v>0</v>
      </c>
      <c r="F99" s="173">
        <v>0</v>
      </c>
      <c r="G99" s="173">
        <v>0</v>
      </c>
      <c r="H99" s="173">
        <v>0</v>
      </c>
      <c r="I99" s="173">
        <v>0</v>
      </c>
      <c r="J99" s="173">
        <v>0</v>
      </c>
      <c r="K99" s="173">
        <v>0</v>
      </c>
      <c r="L99" s="173">
        <v>0</v>
      </c>
      <c r="M99" s="173">
        <v>0</v>
      </c>
      <c r="N99" s="173">
        <v>0</v>
      </c>
      <c r="O99" s="173">
        <v>0</v>
      </c>
      <c r="P99" s="173">
        <v>0</v>
      </c>
      <c r="Q99" s="173">
        <v>0</v>
      </c>
      <c r="R99" s="173">
        <v>0</v>
      </c>
      <c r="S99" s="173">
        <v>0</v>
      </c>
      <c r="T99" s="173">
        <v>0</v>
      </c>
      <c r="U99" s="173">
        <v>0</v>
      </c>
      <c r="V99" s="173">
        <v>0</v>
      </c>
      <c r="W99" s="173">
        <v>0</v>
      </c>
      <c r="X99" s="173">
        <v>0</v>
      </c>
      <c r="Y99" s="173">
        <v>0</v>
      </c>
      <c r="Z99" s="173">
        <v>0</v>
      </c>
      <c r="AA99" s="173">
        <v>0</v>
      </c>
      <c r="AB99" s="173">
        <v>0</v>
      </c>
      <c r="AC99" s="173">
        <v>0</v>
      </c>
      <c r="AD99" s="173">
        <v>0</v>
      </c>
      <c r="AE99" s="173">
        <v>0</v>
      </c>
      <c r="AF99" s="173">
        <v>0</v>
      </c>
      <c r="AG99" s="975">
        <v>0</v>
      </c>
      <c r="AH99" s="173">
        <v>0</v>
      </c>
      <c r="AI99" s="173">
        <v>0</v>
      </c>
      <c r="AJ99" s="173">
        <f t="shared" si="2"/>
        <v>188.9034252352518</v>
      </c>
      <c r="AK99" s="674"/>
      <c r="AL99" s="674"/>
      <c r="AM99" s="674"/>
      <c r="AN99" s="674"/>
      <c r="AO99" s="674"/>
      <c r="AP99" s="674"/>
      <c r="AQ99" s="674"/>
      <c r="AR99" s="674"/>
      <c r="AS99" s="674"/>
      <c r="AT99" s="674"/>
      <c r="AU99" s="674"/>
      <c r="AV99" s="674"/>
      <c r="AW99" s="674"/>
      <c r="AX99" s="674"/>
      <c r="AY99" s="674"/>
      <c r="AZ99" s="674"/>
      <c r="BA99" s="674"/>
      <c r="BB99" s="674"/>
      <c r="BC99" s="674"/>
      <c r="BD99" s="674"/>
      <c r="BE99" s="674"/>
      <c r="BF99" s="674"/>
      <c r="BG99" s="674"/>
      <c r="BH99" s="674"/>
      <c r="BI99" s="674"/>
      <c r="BJ99" s="674"/>
      <c r="BK99" s="674"/>
      <c r="BL99" s="674"/>
      <c r="BM99" s="674"/>
      <c r="BN99" s="674"/>
      <c r="BO99" s="674"/>
      <c r="BP99" s="674"/>
      <c r="BQ99" s="674"/>
      <c r="BR99" s="674"/>
      <c r="BS99" s="674"/>
      <c r="BT99" s="674"/>
      <c r="BU99" s="674"/>
      <c r="BV99" s="674"/>
      <c r="BW99" s="674"/>
      <c r="BX99" s="674"/>
      <c r="BY99" s="674"/>
      <c r="BZ99" s="674"/>
      <c r="CA99" s="674"/>
      <c r="CB99" s="674"/>
      <c r="CC99" s="674"/>
    </row>
    <row r="100" spans="2:81">
      <c r="B100" s="199" t="s">
        <v>730</v>
      </c>
      <c r="C100" s="173">
        <v>42.716554892248993</v>
      </c>
      <c r="D100" s="173">
        <v>10.883944123230565</v>
      </c>
      <c r="E100" s="173">
        <v>0</v>
      </c>
      <c r="F100" s="173">
        <v>0</v>
      </c>
      <c r="G100" s="173">
        <v>0</v>
      </c>
      <c r="H100" s="173">
        <v>0</v>
      </c>
      <c r="I100" s="173">
        <v>0</v>
      </c>
      <c r="J100" s="173">
        <v>0</v>
      </c>
      <c r="K100" s="173">
        <v>0</v>
      </c>
      <c r="L100" s="173">
        <v>0</v>
      </c>
      <c r="M100" s="173">
        <v>0</v>
      </c>
      <c r="N100" s="173">
        <v>0</v>
      </c>
      <c r="O100" s="173">
        <v>0</v>
      </c>
      <c r="P100" s="173">
        <v>0</v>
      </c>
      <c r="Q100" s="173">
        <v>0</v>
      </c>
      <c r="R100" s="173">
        <v>0</v>
      </c>
      <c r="S100" s="173">
        <v>0</v>
      </c>
      <c r="T100" s="173">
        <v>0</v>
      </c>
      <c r="U100" s="173">
        <v>0</v>
      </c>
      <c r="V100" s="173">
        <v>0</v>
      </c>
      <c r="W100" s="173">
        <v>0</v>
      </c>
      <c r="X100" s="173">
        <v>0</v>
      </c>
      <c r="Y100" s="173">
        <v>0</v>
      </c>
      <c r="Z100" s="173">
        <v>0</v>
      </c>
      <c r="AA100" s="173">
        <v>0</v>
      </c>
      <c r="AB100" s="173">
        <v>0</v>
      </c>
      <c r="AC100" s="173">
        <v>0</v>
      </c>
      <c r="AD100" s="173">
        <v>0</v>
      </c>
      <c r="AE100" s="173">
        <v>0</v>
      </c>
      <c r="AF100" s="173">
        <v>0</v>
      </c>
      <c r="AG100" s="975">
        <v>0</v>
      </c>
      <c r="AH100" s="173">
        <v>0</v>
      </c>
      <c r="AI100" s="173">
        <v>0</v>
      </c>
      <c r="AJ100" s="173">
        <f t="shared" si="2"/>
        <v>53.600499015479556</v>
      </c>
      <c r="AK100" s="674"/>
      <c r="AL100" s="674"/>
      <c r="AM100" s="674"/>
      <c r="AN100" s="674"/>
      <c r="AO100" s="674"/>
      <c r="AP100" s="674"/>
      <c r="AQ100" s="674"/>
      <c r="AR100" s="674"/>
      <c r="AS100" s="674"/>
      <c r="AT100" s="674"/>
      <c r="AU100" s="674"/>
      <c r="AV100" s="674"/>
      <c r="AW100" s="674"/>
      <c r="AX100" s="674"/>
      <c r="AY100" s="674"/>
      <c r="AZ100" s="674"/>
      <c r="BA100" s="674"/>
      <c r="BB100" s="674"/>
      <c r="BC100" s="674"/>
      <c r="BD100" s="674"/>
      <c r="BE100" s="674"/>
      <c r="BF100" s="674"/>
      <c r="BG100" s="674"/>
      <c r="BH100" s="674"/>
      <c r="BI100" s="674"/>
      <c r="BJ100" s="674"/>
      <c r="BK100" s="674"/>
      <c r="BL100" s="674"/>
      <c r="BM100" s="674"/>
      <c r="BN100" s="674"/>
      <c r="BO100" s="674"/>
      <c r="BP100" s="674"/>
      <c r="BQ100" s="674"/>
      <c r="BR100" s="674"/>
      <c r="BS100" s="674"/>
      <c r="BT100" s="674"/>
      <c r="BU100" s="674"/>
      <c r="BV100" s="674"/>
      <c r="BW100" s="674"/>
      <c r="BX100" s="674"/>
      <c r="BY100" s="674"/>
      <c r="BZ100" s="674"/>
      <c r="CA100" s="674"/>
      <c r="CB100" s="674"/>
      <c r="CC100" s="674"/>
    </row>
    <row r="101" spans="2:81">
      <c r="B101" s="199" t="s">
        <v>833</v>
      </c>
      <c r="C101" s="173">
        <v>144.3988088478379</v>
      </c>
      <c r="D101" s="173">
        <v>0</v>
      </c>
      <c r="E101" s="173">
        <v>0</v>
      </c>
      <c r="F101" s="173">
        <v>0</v>
      </c>
      <c r="G101" s="173">
        <v>0</v>
      </c>
      <c r="H101" s="173">
        <v>0</v>
      </c>
      <c r="I101" s="173">
        <v>0</v>
      </c>
      <c r="J101" s="173">
        <v>0</v>
      </c>
      <c r="K101" s="173">
        <v>0</v>
      </c>
      <c r="L101" s="173">
        <v>0</v>
      </c>
      <c r="M101" s="173">
        <v>0</v>
      </c>
      <c r="N101" s="173">
        <v>0</v>
      </c>
      <c r="O101" s="173">
        <v>0</v>
      </c>
      <c r="P101" s="173">
        <v>0</v>
      </c>
      <c r="Q101" s="173">
        <v>0</v>
      </c>
      <c r="R101" s="173">
        <v>0</v>
      </c>
      <c r="S101" s="173">
        <v>0</v>
      </c>
      <c r="T101" s="173">
        <v>0</v>
      </c>
      <c r="U101" s="173">
        <v>0</v>
      </c>
      <c r="V101" s="173">
        <v>0</v>
      </c>
      <c r="W101" s="173">
        <v>0</v>
      </c>
      <c r="X101" s="173">
        <v>0</v>
      </c>
      <c r="Y101" s="173">
        <v>0</v>
      </c>
      <c r="Z101" s="173">
        <v>0</v>
      </c>
      <c r="AA101" s="173">
        <v>0</v>
      </c>
      <c r="AB101" s="173">
        <v>0</v>
      </c>
      <c r="AC101" s="173">
        <v>0</v>
      </c>
      <c r="AD101" s="173">
        <v>0</v>
      </c>
      <c r="AE101" s="173">
        <v>0</v>
      </c>
      <c r="AF101" s="173">
        <v>0</v>
      </c>
      <c r="AG101" s="975">
        <v>0</v>
      </c>
      <c r="AH101" s="173">
        <v>0</v>
      </c>
      <c r="AI101" s="173">
        <v>0</v>
      </c>
      <c r="AJ101" s="173">
        <f t="shared" si="2"/>
        <v>144.3988088478379</v>
      </c>
      <c r="AK101" s="674"/>
      <c r="AL101" s="674"/>
      <c r="AM101" s="674"/>
      <c r="AN101" s="674"/>
      <c r="AO101" s="674"/>
      <c r="AP101" s="674"/>
      <c r="AQ101" s="674"/>
      <c r="AR101" s="674"/>
      <c r="AS101" s="674"/>
      <c r="AT101" s="674"/>
      <c r="AU101" s="674"/>
      <c r="AV101" s="674"/>
      <c r="AW101" s="674"/>
      <c r="AX101" s="674"/>
      <c r="AY101" s="674"/>
      <c r="AZ101" s="674"/>
      <c r="BA101" s="674"/>
      <c r="BB101" s="674"/>
      <c r="BC101" s="674"/>
      <c r="BD101" s="674"/>
      <c r="BE101" s="674"/>
      <c r="BF101" s="674"/>
      <c r="BG101" s="674"/>
      <c r="BH101" s="674"/>
      <c r="BI101" s="674"/>
      <c r="BJ101" s="674"/>
      <c r="BK101" s="674"/>
      <c r="BL101" s="674"/>
      <c r="BM101" s="674"/>
      <c r="BN101" s="674"/>
      <c r="BO101" s="674"/>
      <c r="BP101" s="674"/>
      <c r="BQ101" s="674"/>
      <c r="BR101" s="674"/>
      <c r="BS101" s="674"/>
      <c r="BT101" s="674"/>
      <c r="BU101" s="674"/>
      <c r="BV101" s="674"/>
      <c r="BW101" s="674"/>
      <c r="BX101" s="674"/>
      <c r="BY101" s="674"/>
      <c r="BZ101" s="674"/>
      <c r="CA101" s="674"/>
      <c r="CB101" s="674"/>
      <c r="CC101" s="674"/>
    </row>
    <row r="102" spans="2:81">
      <c r="B102" s="199" t="s">
        <v>570</v>
      </c>
      <c r="C102" s="173">
        <v>216.49467993228797</v>
      </c>
      <c r="D102" s="173">
        <v>216.49467993228794</v>
      </c>
      <c r="E102" s="173">
        <v>107.9507719114422</v>
      </c>
      <c r="F102" s="173">
        <v>0</v>
      </c>
      <c r="G102" s="173">
        <v>0</v>
      </c>
      <c r="H102" s="173">
        <v>0</v>
      </c>
      <c r="I102" s="173">
        <v>0</v>
      </c>
      <c r="J102" s="173">
        <v>0</v>
      </c>
      <c r="K102" s="173">
        <v>0</v>
      </c>
      <c r="L102" s="173">
        <v>0</v>
      </c>
      <c r="M102" s="173">
        <v>0</v>
      </c>
      <c r="N102" s="173">
        <v>0</v>
      </c>
      <c r="O102" s="173">
        <v>0</v>
      </c>
      <c r="P102" s="173">
        <v>0</v>
      </c>
      <c r="Q102" s="173">
        <v>0</v>
      </c>
      <c r="R102" s="173">
        <v>0</v>
      </c>
      <c r="S102" s="173">
        <v>0</v>
      </c>
      <c r="T102" s="173">
        <v>0</v>
      </c>
      <c r="U102" s="173">
        <v>0</v>
      </c>
      <c r="V102" s="173">
        <v>0</v>
      </c>
      <c r="W102" s="173">
        <v>0</v>
      </c>
      <c r="X102" s="173">
        <v>0</v>
      </c>
      <c r="Y102" s="173">
        <v>0</v>
      </c>
      <c r="Z102" s="173">
        <v>0</v>
      </c>
      <c r="AA102" s="173">
        <v>0</v>
      </c>
      <c r="AB102" s="173">
        <v>0</v>
      </c>
      <c r="AC102" s="173">
        <v>0</v>
      </c>
      <c r="AD102" s="173">
        <v>0</v>
      </c>
      <c r="AE102" s="173">
        <v>0</v>
      </c>
      <c r="AF102" s="173">
        <v>0</v>
      </c>
      <c r="AG102" s="975">
        <v>0</v>
      </c>
      <c r="AH102" s="173">
        <v>0</v>
      </c>
      <c r="AI102" s="173">
        <v>0</v>
      </c>
      <c r="AJ102" s="173">
        <f t="shared" si="2"/>
        <v>540.94013177601812</v>
      </c>
      <c r="AK102" s="674"/>
      <c r="AL102" s="674"/>
      <c r="AM102" s="674"/>
      <c r="AN102" s="674"/>
      <c r="AO102" s="674"/>
      <c r="AP102" s="674"/>
      <c r="AQ102" s="674"/>
      <c r="AR102" s="674"/>
      <c r="AS102" s="674"/>
      <c r="AT102" s="674"/>
      <c r="AU102" s="674"/>
      <c r="AV102" s="674"/>
      <c r="AW102" s="674"/>
      <c r="AX102" s="674"/>
      <c r="AY102" s="674"/>
      <c r="AZ102" s="674"/>
      <c r="BA102" s="674"/>
      <c r="BB102" s="674"/>
      <c r="BC102" s="674"/>
      <c r="BD102" s="674"/>
      <c r="BE102" s="674"/>
      <c r="BF102" s="674"/>
      <c r="BG102" s="674"/>
      <c r="BH102" s="674"/>
      <c r="BI102" s="674"/>
      <c r="BJ102" s="674"/>
      <c r="BK102" s="674"/>
      <c r="BL102" s="674"/>
      <c r="BM102" s="674"/>
      <c r="BN102" s="674"/>
      <c r="BO102" s="674"/>
      <c r="BP102" s="674"/>
      <c r="BQ102" s="674"/>
      <c r="BR102" s="674"/>
      <c r="BS102" s="674"/>
      <c r="BT102" s="674"/>
      <c r="BU102" s="674"/>
      <c r="BV102" s="674"/>
      <c r="BW102" s="674"/>
      <c r="BX102" s="674"/>
      <c r="BY102" s="674"/>
      <c r="BZ102" s="674"/>
      <c r="CA102" s="674"/>
      <c r="CB102" s="674"/>
      <c r="CC102" s="674"/>
    </row>
    <row r="103" spans="2:81">
      <c r="B103" s="198" t="s">
        <v>571</v>
      </c>
      <c r="C103" s="173">
        <v>273.44483291375661</v>
      </c>
      <c r="D103" s="173">
        <v>204.52175174097414</v>
      </c>
      <c r="E103" s="173">
        <v>0</v>
      </c>
      <c r="F103" s="173">
        <v>0</v>
      </c>
      <c r="G103" s="173">
        <v>0</v>
      </c>
      <c r="H103" s="173">
        <v>0</v>
      </c>
      <c r="I103" s="173">
        <v>0</v>
      </c>
      <c r="J103" s="173">
        <v>0</v>
      </c>
      <c r="K103" s="173">
        <v>0</v>
      </c>
      <c r="L103" s="173">
        <v>0</v>
      </c>
      <c r="M103" s="173">
        <v>0</v>
      </c>
      <c r="N103" s="173">
        <v>0</v>
      </c>
      <c r="O103" s="173">
        <v>0</v>
      </c>
      <c r="P103" s="173">
        <v>0</v>
      </c>
      <c r="Q103" s="173">
        <v>0</v>
      </c>
      <c r="R103" s="173">
        <v>0</v>
      </c>
      <c r="S103" s="173">
        <v>0</v>
      </c>
      <c r="T103" s="173">
        <v>0</v>
      </c>
      <c r="U103" s="173">
        <v>0</v>
      </c>
      <c r="V103" s="173">
        <v>0</v>
      </c>
      <c r="W103" s="173">
        <v>0</v>
      </c>
      <c r="X103" s="173">
        <v>0</v>
      </c>
      <c r="Y103" s="173">
        <v>0</v>
      </c>
      <c r="Z103" s="173">
        <v>0</v>
      </c>
      <c r="AA103" s="173">
        <v>0</v>
      </c>
      <c r="AB103" s="173">
        <v>0</v>
      </c>
      <c r="AC103" s="173">
        <v>0</v>
      </c>
      <c r="AD103" s="173">
        <v>0</v>
      </c>
      <c r="AE103" s="173">
        <v>0</v>
      </c>
      <c r="AF103" s="173">
        <v>0</v>
      </c>
      <c r="AG103" s="975">
        <v>0</v>
      </c>
      <c r="AH103" s="173">
        <v>0</v>
      </c>
      <c r="AI103" s="173">
        <v>0</v>
      </c>
      <c r="AJ103" s="173">
        <f t="shared" si="2"/>
        <v>477.96658465473075</v>
      </c>
      <c r="AK103" s="674"/>
      <c r="AL103" s="674"/>
      <c r="AM103" s="674"/>
      <c r="AN103" s="674"/>
      <c r="AO103" s="674"/>
      <c r="AP103" s="674"/>
      <c r="AQ103" s="674"/>
      <c r="AR103" s="674"/>
      <c r="AS103" s="674"/>
      <c r="AT103" s="674"/>
      <c r="AU103" s="674"/>
      <c r="AV103" s="674"/>
      <c r="AW103" s="674"/>
      <c r="AX103" s="674"/>
      <c r="AY103" s="674"/>
      <c r="AZ103" s="674"/>
      <c r="BA103" s="674"/>
      <c r="BB103" s="674"/>
      <c r="BC103" s="674"/>
      <c r="BD103" s="674"/>
      <c r="BE103" s="674"/>
      <c r="BF103" s="674"/>
      <c r="BG103" s="674"/>
      <c r="BH103" s="674"/>
      <c r="BI103" s="674"/>
      <c r="BJ103" s="674"/>
      <c r="BK103" s="674"/>
      <c r="BL103" s="674"/>
      <c r="BM103" s="674"/>
      <c r="BN103" s="674"/>
      <c r="BO103" s="674"/>
      <c r="BP103" s="674"/>
      <c r="BQ103" s="674"/>
      <c r="BR103" s="674"/>
      <c r="BS103" s="674"/>
      <c r="BT103" s="674"/>
      <c r="BU103" s="674"/>
      <c r="BV103" s="674"/>
      <c r="BW103" s="674"/>
      <c r="BX103" s="674"/>
      <c r="BY103" s="674"/>
      <c r="BZ103" s="674"/>
      <c r="CA103" s="674"/>
      <c r="CB103" s="674"/>
      <c r="CC103" s="674"/>
    </row>
    <row r="104" spans="2:81">
      <c r="B104" s="198" t="s">
        <v>486</v>
      </c>
      <c r="C104" s="173">
        <v>511.52895068489676</v>
      </c>
      <c r="D104" s="173">
        <v>511.52895068489676</v>
      </c>
      <c r="E104" s="173">
        <v>511.52895068489676</v>
      </c>
      <c r="F104" s="173">
        <v>512.93039986485542</v>
      </c>
      <c r="G104" s="173">
        <v>0</v>
      </c>
      <c r="H104" s="173">
        <v>0</v>
      </c>
      <c r="I104" s="173">
        <v>0</v>
      </c>
      <c r="J104" s="173">
        <v>0</v>
      </c>
      <c r="K104" s="173">
        <v>0</v>
      </c>
      <c r="L104" s="173">
        <v>0</v>
      </c>
      <c r="M104" s="173">
        <v>0</v>
      </c>
      <c r="N104" s="173">
        <v>0</v>
      </c>
      <c r="O104" s="173">
        <v>0</v>
      </c>
      <c r="P104" s="173">
        <v>0</v>
      </c>
      <c r="Q104" s="173">
        <v>0</v>
      </c>
      <c r="R104" s="173">
        <v>0</v>
      </c>
      <c r="S104" s="173">
        <v>0</v>
      </c>
      <c r="T104" s="173">
        <v>0</v>
      </c>
      <c r="U104" s="173">
        <v>0</v>
      </c>
      <c r="V104" s="173">
        <v>0</v>
      </c>
      <c r="W104" s="173">
        <v>0</v>
      </c>
      <c r="X104" s="173">
        <v>0</v>
      </c>
      <c r="Y104" s="173">
        <v>0</v>
      </c>
      <c r="Z104" s="173">
        <v>0</v>
      </c>
      <c r="AA104" s="173">
        <v>0</v>
      </c>
      <c r="AB104" s="173">
        <v>0</v>
      </c>
      <c r="AC104" s="173">
        <v>0</v>
      </c>
      <c r="AD104" s="173">
        <v>0</v>
      </c>
      <c r="AE104" s="173">
        <v>0</v>
      </c>
      <c r="AF104" s="173">
        <v>0</v>
      </c>
      <c r="AG104" s="975">
        <v>0</v>
      </c>
      <c r="AH104" s="173">
        <v>0</v>
      </c>
      <c r="AI104" s="164">
        <v>0</v>
      </c>
      <c r="AJ104" s="173">
        <f t="shared" si="2"/>
        <v>2047.5172519195457</v>
      </c>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row>
    <row r="105" spans="2:81">
      <c r="B105" s="198" t="s">
        <v>604</v>
      </c>
      <c r="C105" s="173">
        <v>244.1827695917402</v>
      </c>
      <c r="D105" s="173">
        <v>244.1827695917402</v>
      </c>
      <c r="E105" s="173">
        <v>244.18276959174023</v>
      </c>
      <c r="F105" s="173">
        <v>60.878443925611933</v>
      </c>
      <c r="G105" s="173">
        <v>0</v>
      </c>
      <c r="H105" s="173">
        <v>0</v>
      </c>
      <c r="I105" s="173">
        <v>0</v>
      </c>
      <c r="J105" s="173">
        <v>0</v>
      </c>
      <c r="K105" s="173">
        <v>0</v>
      </c>
      <c r="L105" s="173">
        <v>0</v>
      </c>
      <c r="M105" s="173">
        <v>0</v>
      </c>
      <c r="N105" s="173">
        <v>0</v>
      </c>
      <c r="O105" s="173">
        <v>0</v>
      </c>
      <c r="P105" s="173">
        <v>0</v>
      </c>
      <c r="Q105" s="173">
        <v>0</v>
      </c>
      <c r="R105" s="173">
        <v>0</v>
      </c>
      <c r="S105" s="173">
        <v>0</v>
      </c>
      <c r="T105" s="173">
        <v>0</v>
      </c>
      <c r="U105" s="173">
        <v>0</v>
      </c>
      <c r="V105" s="173">
        <v>0</v>
      </c>
      <c r="W105" s="173">
        <v>0</v>
      </c>
      <c r="X105" s="173">
        <v>0</v>
      </c>
      <c r="Y105" s="173">
        <v>0</v>
      </c>
      <c r="Z105" s="173">
        <v>0</v>
      </c>
      <c r="AA105" s="173">
        <v>0</v>
      </c>
      <c r="AB105" s="173">
        <v>0</v>
      </c>
      <c r="AC105" s="173">
        <v>0</v>
      </c>
      <c r="AD105" s="173">
        <v>0</v>
      </c>
      <c r="AE105" s="173">
        <v>0</v>
      </c>
      <c r="AF105" s="173">
        <v>0</v>
      </c>
      <c r="AG105" s="975">
        <v>0</v>
      </c>
      <c r="AH105" s="173">
        <v>0</v>
      </c>
      <c r="AI105" s="164">
        <v>0</v>
      </c>
      <c r="AJ105" s="173">
        <f t="shared" si="2"/>
        <v>793.42675270083259</v>
      </c>
      <c r="AK105" s="674"/>
      <c r="AL105" s="674"/>
      <c r="AM105" s="674"/>
      <c r="AN105" s="674"/>
      <c r="AO105" s="674"/>
      <c r="AP105" s="674"/>
      <c r="AQ105" s="674"/>
      <c r="AR105" s="674"/>
      <c r="AS105" s="674"/>
      <c r="AT105" s="674"/>
      <c r="AU105" s="674"/>
      <c r="AV105" s="674"/>
      <c r="AW105" s="674"/>
      <c r="AX105" s="674"/>
      <c r="AY105" s="674"/>
      <c r="AZ105" s="674"/>
      <c r="BA105" s="674"/>
      <c r="BB105" s="674"/>
      <c r="BC105" s="674"/>
      <c r="BD105" s="674"/>
      <c r="BE105" s="674"/>
      <c r="BF105" s="674"/>
      <c r="BG105" s="674"/>
      <c r="BH105" s="674"/>
      <c r="BI105" s="674"/>
      <c r="BJ105" s="674"/>
      <c r="BK105" s="674"/>
      <c r="BL105" s="674"/>
      <c r="BM105" s="674"/>
      <c r="BN105" s="674"/>
      <c r="BO105" s="674"/>
      <c r="BP105" s="674"/>
      <c r="BQ105" s="674"/>
      <c r="BR105" s="674"/>
      <c r="BS105" s="674"/>
      <c r="BT105" s="674"/>
      <c r="BU105" s="674"/>
      <c r="BV105" s="674"/>
      <c r="BW105" s="674"/>
      <c r="BX105" s="674"/>
      <c r="BY105" s="674"/>
      <c r="BZ105" s="674"/>
      <c r="CA105" s="674"/>
      <c r="CB105" s="674"/>
      <c r="CC105" s="674"/>
    </row>
    <row r="106" spans="2:81">
      <c r="B106" s="198" t="s">
        <v>751</v>
      </c>
      <c r="C106" s="164">
        <v>0</v>
      </c>
      <c r="D106" s="164">
        <v>0</v>
      </c>
      <c r="E106" s="164">
        <v>0</v>
      </c>
      <c r="F106" s="164">
        <v>0</v>
      </c>
      <c r="G106" s="164">
        <v>0</v>
      </c>
      <c r="H106" s="164">
        <v>0</v>
      </c>
      <c r="I106" s="164">
        <v>0</v>
      </c>
      <c r="J106" s="164">
        <v>0</v>
      </c>
      <c r="K106" s="164">
        <v>0</v>
      </c>
      <c r="L106" s="164">
        <v>0</v>
      </c>
      <c r="M106" s="164">
        <v>0</v>
      </c>
      <c r="N106" s="164">
        <v>0</v>
      </c>
      <c r="O106" s="164">
        <v>0</v>
      </c>
      <c r="P106" s="164">
        <v>0</v>
      </c>
      <c r="Q106" s="164">
        <v>0</v>
      </c>
      <c r="R106" s="164">
        <v>0</v>
      </c>
      <c r="S106" s="164">
        <v>0</v>
      </c>
      <c r="T106" s="164">
        <v>0</v>
      </c>
      <c r="U106" s="164">
        <v>0</v>
      </c>
      <c r="V106" s="164">
        <v>0</v>
      </c>
      <c r="W106" s="164">
        <v>0</v>
      </c>
      <c r="X106" s="164">
        <v>0</v>
      </c>
      <c r="Y106" s="164">
        <v>0</v>
      </c>
      <c r="Z106" s="164">
        <v>0</v>
      </c>
      <c r="AA106" s="164">
        <v>0</v>
      </c>
      <c r="AB106" s="164">
        <v>0</v>
      </c>
      <c r="AC106" s="164">
        <v>0</v>
      </c>
      <c r="AD106" s="164">
        <v>0</v>
      </c>
      <c r="AE106" s="164">
        <v>0</v>
      </c>
      <c r="AF106" s="164">
        <v>0</v>
      </c>
      <c r="AG106" s="975">
        <v>0</v>
      </c>
      <c r="AH106" s="164">
        <v>0</v>
      </c>
      <c r="AI106" s="164">
        <v>0</v>
      </c>
      <c r="AJ106" s="173">
        <f t="shared" si="2"/>
        <v>0</v>
      </c>
      <c r="AK106" s="674"/>
      <c r="AL106" s="674"/>
      <c r="AM106" s="674"/>
      <c r="AN106" s="674"/>
      <c r="AO106" s="674"/>
      <c r="AP106" s="674"/>
      <c r="AQ106" s="674"/>
      <c r="AR106" s="674"/>
      <c r="AS106" s="674"/>
      <c r="AT106" s="674"/>
      <c r="AU106" s="674"/>
      <c r="AV106" s="674"/>
      <c r="AW106" s="674"/>
      <c r="AX106" s="674"/>
      <c r="AY106" s="674"/>
      <c r="AZ106" s="674"/>
      <c r="BA106" s="674"/>
      <c r="BB106" s="674"/>
      <c r="BC106" s="674"/>
      <c r="BD106" s="674"/>
      <c r="BE106" s="674"/>
      <c r="BF106" s="674"/>
      <c r="BG106" s="674"/>
      <c r="BH106" s="674"/>
      <c r="BI106" s="674"/>
      <c r="BJ106" s="674"/>
      <c r="BK106" s="674"/>
      <c r="BL106" s="674"/>
      <c r="BM106" s="674"/>
      <c r="BN106" s="674"/>
      <c r="BO106" s="674"/>
      <c r="BP106" s="674"/>
      <c r="BQ106" s="674"/>
      <c r="BR106" s="674"/>
      <c r="BS106" s="674"/>
      <c r="BT106" s="674"/>
      <c r="BU106" s="674"/>
      <c r="BV106" s="674"/>
      <c r="BW106" s="674"/>
      <c r="BX106" s="674"/>
      <c r="BY106" s="674"/>
      <c r="BZ106" s="674"/>
      <c r="CA106" s="674"/>
      <c r="CB106" s="674"/>
      <c r="CC106" s="674"/>
    </row>
    <row r="107" spans="2:81">
      <c r="B107" s="198" t="s">
        <v>749</v>
      </c>
      <c r="C107" s="164">
        <v>6.6118318399999998</v>
      </c>
      <c r="D107" s="164">
        <v>6.6118318399999998</v>
      </c>
      <c r="E107" s="164">
        <v>6.6118318399999998</v>
      </c>
      <c r="F107" s="164">
        <v>6.6118318399999998</v>
      </c>
      <c r="G107" s="164">
        <v>6.6118318399999998</v>
      </c>
      <c r="H107" s="164">
        <v>6.6118318399999998</v>
      </c>
      <c r="I107" s="164">
        <v>6.6118318399999998</v>
      </c>
      <c r="J107" s="164">
        <v>0</v>
      </c>
      <c r="K107" s="164">
        <v>0</v>
      </c>
      <c r="L107" s="164">
        <v>0</v>
      </c>
      <c r="M107" s="164">
        <v>0</v>
      </c>
      <c r="N107" s="164">
        <v>0</v>
      </c>
      <c r="O107" s="164">
        <v>0</v>
      </c>
      <c r="P107" s="164">
        <v>0</v>
      </c>
      <c r="Q107" s="164">
        <v>0</v>
      </c>
      <c r="R107" s="164">
        <v>0</v>
      </c>
      <c r="S107" s="164">
        <v>0</v>
      </c>
      <c r="T107" s="164">
        <v>0</v>
      </c>
      <c r="U107" s="164">
        <v>0</v>
      </c>
      <c r="V107" s="164">
        <v>0</v>
      </c>
      <c r="W107" s="164">
        <v>0</v>
      </c>
      <c r="X107" s="164">
        <v>0</v>
      </c>
      <c r="Y107" s="164">
        <v>0</v>
      </c>
      <c r="Z107" s="164">
        <v>0</v>
      </c>
      <c r="AA107" s="164">
        <v>0</v>
      </c>
      <c r="AB107" s="164">
        <v>0</v>
      </c>
      <c r="AC107" s="164">
        <v>0</v>
      </c>
      <c r="AD107" s="164">
        <v>0</v>
      </c>
      <c r="AE107" s="164">
        <v>0</v>
      </c>
      <c r="AF107" s="164">
        <v>0</v>
      </c>
      <c r="AG107" s="975">
        <v>0</v>
      </c>
      <c r="AH107" s="164">
        <v>0</v>
      </c>
      <c r="AI107" s="169">
        <v>0</v>
      </c>
      <c r="AJ107" s="173">
        <f t="shared" si="2"/>
        <v>46.282822879999998</v>
      </c>
      <c r="AK107" s="674"/>
      <c r="AL107" s="674"/>
      <c r="AM107" s="674"/>
      <c r="AN107" s="674"/>
      <c r="AO107" s="674"/>
      <c r="AP107" s="674"/>
      <c r="AQ107" s="674"/>
      <c r="AR107" s="674"/>
      <c r="AS107" s="674"/>
      <c r="AT107" s="674"/>
      <c r="AU107" s="674"/>
      <c r="AV107" s="674"/>
      <c r="AW107" s="674"/>
      <c r="AX107" s="674"/>
      <c r="AY107" s="674"/>
      <c r="AZ107" s="674"/>
      <c r="BA107" s="674"/>
      <c r="BB107" s="674"/>
      <c r="BC107" s="674"/>
      <c r="BD107" s="674"/>
      <c r="BE107" s="674"/>
      <c r="BF107" s="674"/>
      <c r="BG107" s="674"/>
      <c r="BH107" s="674"/>
      <c r="BI107" s="674"/>
      <c r="BJ107" s="674"/>
      <c r="BK107" s="674"/>
      <c r="BL107" s="674"/>
      <c r="BM107" s="674"/>
      <c r="BN107" s="674"/>
      <c r="BO107" s="674"/>
      <c r="BP107" s="674"/>
      <c r="BQ107" s="674"/>
      <c r="BR107" s="674"/>
      <c r="BS107" s="674"/>
      <c r="BT107" s="674"/>
      <c r="BU107" s="674"/>
      <c r="BV107" s="674"/>
      <c r="BW107" s="674"/>
      <c r="BX107" s="674"/>
      <c r="BY107" s="674"/>
      <c r="BZ107" s="674"/>
      <c r="CA107" s="674"/>
      <c r="CB107" s="674"/>
      <c r="CC107" s="674"/>
    </row>
    <row r="108" spans="2:81">
      <c r="B108" s="791" t="s">
        <v>834</v>
      </c>
      <c r="C108" s="169">
        <v>348.57588936000002</v>
      </c>
      <c r="D108" s="169">
        <v>348.57588936000002</v>
      </c>
      <c r="E108" s="169">
        <v>348.57588936000002</v>
      </c>
      <c r="F108" s="169">
        <v>348.57588936000002</v>
      </c>
      <c r="G108" s="169">
        <v>348.57588936000002</v>
      </c>
      <c r="H108" s="169">
        <v>348.57588936000002</v>
      </c>
      <c r="I108" s="169">
        <v>0</v>
      </c>
      <c r="J108" s="169">
        <v>0</v>
      </c>
      <c r="K108" s="169">
        <v>0</v>
      </c>
      <c r="L108" s="169">
        <v>0</v>
      </c>
      <c r="M108" s="169">
        <v>0</v>
      </c>
      <c r="N108" s="169">
        <v>0</v>
      </c>
      <c r="O108" s="169">
        <v>0</v>
      </c>
      <c r="P108" s="169">
        <v>0</v>
      </c>
      <c r="Q108" s="169">
        <v>0</v>
      </c>
      <c r="R108" s="169">
        <v>0</v>
      </c>
      <c r="S108" s="169">
        <v>0</v>
      </c>
      <c r="T108" s="169">
        <v>0</v>
      </c>
      <c r="U108" s="169">
        <v>0</v>
      </c>
      <c r="V108" s="169">
        <v>0</v>
      </c>
      <c r="W108" s="169">
        <v>0</v>
      </c>
      <c r="X108" s="169">
        <v>0</v>
      </c>
      <c r="Y108" s="169">
        <v>0</v>
      </c>
      <c r="Z108" s="169">
        <v>0</v>
      </c>
      <c r="AA108" s="169">
        <v>0</v>
      </c>
      <c r="AB108" s="169">
        <v>0</v>
      </c>
      <c r="AC108" s="169">
        <v>0</v>
      </c>
      <c r="AD108" s="169">
        <v>0</v>
      </c>
      <c r="AE108" s="169">
        <v>0</v>
      </c>
      <c r="AF108" s="169">
        <v>0</v>
      </c>
      <c r="AG108" s="975">
        <v>0</v>
      </c>
      <c r="AH108" s="169">
        <v>0</v>
      </c>
      <c r="AI108" s="975">
        <v>0</v>
      </c>
      <c r="AJ108" s="173">
        <f t="shared" si="2"/>
        <v>2091.4553361600001</v>
      </c>
      <c r="AK108" s="674"/>
      <c r="AL108" s="674"/>
      <c r="AM108" s="674"/>
      <c r="AN108" s="674"/>
      <c r="AO108" s="674"/>
      <c r="AP108" s="674"/>
      <c r="AQ108" s="674"/>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4"/>
      <c r="BU108" s="674"/>
      <c r="BV108" s="674"/>
      <c r="BW108" s="674"/>
      <c r="BX108" s="674"/>
      <c r="BY108" s="674"/>
      <c r="BZ108" s="674"/>
      <c r="CA108" s="674"/>
      <c r="CB108" s="674"/>
      <c r="CC108" s="674"/>
    </row>
    <row r="109" spans="2:81">
      <c r="B109" s="198" t="s">
        <v>835</v>
      </c>
      <c r="C109" s="975">
        <v>355.19892777999996</v>
      </c>
      <c r="D109" s="975">
        <v>355.19892777999996</v>
      </c>
      <c r="E109" s="975">
        <v>355.19892777999996</v>
      </c>
      <c r="F109" s="975">
        <v>355.19892777999996</v>
      </c>
      <c r="G109" s="975">
        <v>355.19892777999996</v>
      </c>
      <c r="H109" s="975">
        <v>355.19892777999996</v>
      </c>
      <c r="I109" s="975">
        <v>355.19892777999996</v>
      </c>
      <c r="J109" s="975">
        <v>355.19892777999996</v>
      </c>
      <c r="K109" s="975">
        <v>355.19892777999996</v>
      </c>
      <c r="L109" s="975">
        <v>0</v>
      </c>
      <c r="M109" s="975">
        <v>0</v>
      </c>
      <c r="N109" s="975">
        <v>0</v>
      </c>
      <c r="O109" s="975">
        <v>0</v>
      </c>
      <c r="P109" s="975">
        <v>0</v>
      </c>
      <c r="Q109" s="975">
        <v>0</v>
      </c>
      <c r="R109" s="975">
        <v>0</v>
      </c>
      <c r="S109" s="975">
        <v>0</v>
      </c>
      <c r="T109" s="975">
        <v>0</v>
      </c>
      <c r="U109" s="975">
        <v>0</v>
      </c>
      <c r="V109" s="975">
        <v>0</v>
      </c>
      <c r="W109" s="975">
        <v>0</v>
      </c>
      <c r="X109" s="975">
        <v>0</v>
      </c>
      <c r="Y109" s="975">
        <v>0</v>
      </c>
      <c r="Z109" s="975">
        <v>0</v>
      </c>
      <c r="AA109" s="975">
        <v>0</v>
      </c>
      <c r="AB109" s="975">
        <v>0</v>
      </c>
      <c r="AC109" s="975">
        <v>0</v>
      </c>
      <c r="AD109" s="975">
        <v>0</v>
      </c>
      <c r="AE109" s="975">
        <v>0</v>
      </c>
      <c r="AF109" s="975">
        <v>0</v>
      </c>
      <c r="AG109" s="975">
        <v>0</v>
      </c>
      <c r="AH109" s="975">
        <v>0</v>
      </c>
      <c r="AI109" s="975">
        <v>0</v>
      </c>
      <c r="AJ109" s="173">
        <f t="shared" si="2"/>
        <v>3196.7903500199991</v>
      </c>
      <c r="AK109" s="674"/>
      <c r="AL109" s="674"/>
      <c r="AM109" s="674"/>
      <c r="AN109" s="674"/>
      <c r="AO109" s="674"/>
      <c r="AP109" s="674"/>
      <c r="AQ109" s="674"/>
      <c r="AR109" s="674"/>
      <c r="AS109" s="674"/>
      <c r="AT109" s="674"/>
      <c r="AU109" s="674"/>
      <c r="AV109" s="674"/>
      <c r="AW109" s="674"/>
      <c r="AX109" s="674"/>
      <c r="AY109" s="674"/>
      <c r="AZ109" s="674"/>
      <c r="BA109" s="674"/>
      <c r="BB109" s="674"/>
      <c r="BC109" s="674"/>
      <c r="BD109" s="674"/>
      <c r="BE109" s="674"/>
      <c r="BF109" s="674"/>
      <c r="BG109" s="674"/>
      <c r="BH109" s="674"/>
      <c r="BI109" s="674"/>
      <c r="BJ109" s="674"/>
      <c r="BK109" s="674"/>
      <c r="BL109" s="674"/>
      <c r="BM109" s="674"/>
      <c r="BN109" s="674"/>
      <c r="BO109" s="674"/>
      <c r="BP109" s="674"/>
      <c r="BQ109" s="674"/>
      <c r="BR109" s="674"/>
      <c r="BS109" s="674"/>
      <c r="BT109" s="674"/>
      <c r="BU109" s="674"/>
      <c r="BV109" s="674"/>
      <c r="BW109" s="674"/>
      <c r="BX109" s="674"/>
      <c r="BY109" s="674"/>
      <c r="BZ109" s="674"/>
      <c r="CA109" s="674"/>
      <c r="CB109" s="674"/>
      <c r="CC109" s="674"/>
    </row>
    <row r="110" spans="2:81">
      <c r="B110" s="198" t="s">
        <v>836</v>
      </c>
      <c r="C110" s="975">
        <v>369.37684057999996</v>
      </c>
      <c r="D110" s="975">
        <v>369.37684057999996</v>
      </c>
      <c r="E110" s="975">
        <v>369.37684057999996</v>
      </c>
      <c r="F110" s="975">
        <v>369.37684057999996</v>
      </c>
      <c r="G110" s="975">
        <v>369.37684057999996</v>
      </c>
      <c r="H110" s="975">
        <v>369.37684057999996</v>
      </c>
      <c r="I110" s="975">
        <v>369.37684057999996</v>
      </c>
      <c r="J110" s="975">
        <v>369.37684057999996</v>
      </c>
      <c r="K110" s="975">
        <v>369.37684057999996</v>
      </c>
      <c r="L110" s="975">
        <v>369.37684057999996</v>
      </c>
      <c r="M110" s="975">
        <v>369.37684057999996</v>
      </c>
      <c r="N110" s="975">
        <v>0</v>
      </c>
      <c r="O110" s="975">
        <v>0</v>
      </c>
      <c r="P110" s="975">
        <v>0</v>
      </c>
      <c r="Q110" s="975">
        <v>0</v>
      </c>
      <c r="R110" s="975">
        <v>0</v>
      </c>
      <c r="S110" s="975">
        <v>0</v>
      </c>
      <c r="T110" s="975">
        <v>0</v>
      </c>
      <c r="U110" s="975">
        <v>0</v>
      </c>
      <c r="V110" s="975">
        <v>0</v>
      </c>
      <c r="W110" s="975">
        <v>0</v>
      </c>
      <c r="X110" s="975">
        <v>0</v>
      </c>
      <c r="Y110" s="975">
        <v>0</v>
      </c>
      <c r="Z110" s="975">
        <v>0</v>
      </c>
      <c r="AA110" s="975">
        <v>0</v>
      </c>
      <c r="AB110" s="975">
        <v>0</v>
      </c>
      <c r="AC110" s="975">
        <v>0</v>
      </c>
      <c r="AD110" s="975">
        <v>0</v>
      </c>
      <c r="AE110" s="975">
        <v>0</v>
      </c>
      <c r="AF110" s="975">
        <v>0</v>
      </c>
      <c r="AG110" s="975">
        <v>0</v>
      </c>
      <c r="AH110" s="975">
        <v>0</v>
      </c>
      <c r="AI110" s="975">
        <v>0</v>
      </c>
      <c r="AJ110" s="173">
        <f t="shared" si="2"/>
        <v>4063.1452463800006</v>
      </c>
      <c r="AK110" s="674"/>
      <c r="AL110" s="674"/>
      <c r="AM110" s="674"/>
      <c r="AN110" s="674"/>
      <c r="AO110" s="674"/>
      <c r="AP110" s="674"/>
      <c r="AQ110" s="674"/>
      <c r="AR110" s="674"/>
      <c r="AS110" s="674"/>
      <c r="AT110" s="674"/>
      <c r="AU110" s="674"/>
      <c r="AV110" s="674"/>
      <c r="AW110" s="674"/>
      <c r="AX110" s="674"/>
      <c r="AY110" s="674"/>
      <c r="AZ110" s="674"/>
      <c r="BA110" s="674"/>
      <c r="BB110" s="674"/>
      <c r="BC110" s="674"/>
      <c r="BD110" s="674"/>
      <c r="BE110" s="674"/>
      <c r="BF110" s="674"/>
      <c r="BG110" s="674"/>
      <c r="BH110" s="674"/>
      <c r="BI110" s="674"/>
      <c r="BJ110" s="674"/>
      <c r="BK110" s="674"/>
      <c r="BL110" s="674"/>
      <c r="BM110" s="674"/>
      <c r="BN110" s="674"/>
      <c r="BO110" s="674"/>
      <c r="BP110" s="674"/>
      <c r="BQ110" s="674"/>
      <c r="BR110" s="674"/>
      <c r="BS110" s="674"/>
      <c r="BT110" s="674"/>
      <c r="BU110" s="674"/>
      <c r="BV110" s="674"/>
      <c r="BW110" s="674"/>
      <c r="BX110" s="674"/>
      <c r="BY110" s="674"/>
      <c r="BZ110" s="674"/>
      <c r="CA110" s="674"/>
      <c r="CB110" s="674"/>
      <c r="CC110" s="674"/>
    </row>
    <row r="111" spans="2:81">
      <c r="B111" s="198" t="s">
        <v>573</v>
      </c>
      <c r="C111" s="975">
        <v>227.83848760000001</v>
      </c>
      <c r="D111" s="975">
        <v>227.83848760000001</v>
      </c>
      <c r="E111" s="975">
        <v>227.83848760000001</v>
      </c>
      <c r="F111" s="975">
        <v>227.83848760000001</v>
      </c>
      <c r="G111" s="975">
        <v>0</v>
      </c>
      <c r="H111" s="975">
        <v>0</v>
      </c>
      <c r="I111" s="975">
        <v>0</v>
      </c>
      <c r="J111" s="975">
        <v>0</v>
      </c>
      <c r="K111" s="975">
        <v>0</v>
      </c>
      <c r="L111" s="975">
        <v>0</v>
      </c>
      <c r="M111" s="975">
        <v>0</v>
      </c>
      <c r="N111" s="975">
        <v>0</v>
      </c>
      <c r="O111" s="975">
        <v>0</v>
      </c>
      <c r="P111" s="975">
        <v>0</v>
      </c>
      <c r="Q111" s="975">
        <v>0</v>
      </c>
      <c r="R111" s="975">
        <v>0</v>
      </c>
      <c r="S111" s="975">
        <v>0</v>
      </c>
      <c r="T111" s="975">
        <v>0</v>
      </c>
      <c r="U111" s="975">
        <v>0</v>
      </c>
      <c r="V111" s="975">
        <v>0</v>
      </c>
      <c r="W111" s="975">
        <v>0</v>
      </c>
      <c r="X111" s="975">
        <v>0</v>
      </c>
      <c r="Y111" s="975">
        <v>0</v>
      </c>
      <c r="Z111" s="975">
        <v>0</v>
      </c>
      <c r="AA111" s="975">
        <v>0</v>
      </c>
      <c r="AB111" s="975">
        <v>0</v>
      </c>
      <c r="AC111" s="975">
        <v>0</v>
      </c>
      <c r="AD111" s="975">
        <v>0</v>
      </c>
      <c r="AE111" s="975">
        <v>0</v>
      </c>
      <c r="AF111" s="975">
        <v>0</v>
      </c>
      <c r="AG111" s="975">
        <v>0</v>
      </c>
      <c r="AH111" s="975">
        <v>0</v>
      </c>
      <c r="AI111" s="975">
        <v>0</v>
      </c>
      <c r="AJ111" s="173">
        <f t="shared" si="2"/>
        <v>911.35395040000003</v>
      </c>
      <c r="AK111" s="674"/>
      <c r="AL111" s="674"/>
      <c r="AM111" s="674"/>
      <c r="AN111" s="674"/>
      <c r="AO111" s="674"/>
      <c r="AP111" s="674"/>
      <c r="AQ111" s="674"/>
      <c r="AR111" s="674"/>
      <c r="AS111" s="674"/>
      <c r="AT111" s="674"/>
      <c r="AU111" s="674"/>
      <c r="AV111" s="674"/>
      <c r="AW111" s="674"/>
      <c r="AX111" s="674"/>
      <c r="AY111" s="674"/>
      <c r="AZ111" s="674"/>
      <c r="BA111" s="674"/>
      <c r="BB111" s="674"/>
      <c r="BC111" s="674"/>
      <c r="BD111" s="674"/>
      <c r="BE111" s="674"/>
      <c r="BF111" s="674"/>
      <c r="BG111" s="674"/>
      <c r="BH111" s="674"/>
      <c r="BI111" s="674"/>
      <c r="BJ111" s="674"/>
      <c r="BK111" s="674"/>
      <c r="BL111" s="674"/>
      <c r="BM111" s="674"/>
      <c r="BN111" s="674"/>
      <c r="BO111" s="674"/>
      <c r="BP111" s="674"/>
      <c r="BQ111" s="674"/>
      <c r="BR111" s="674"/>
      <c r="BS111" s="674"/>
      <c r="BT111" s="674"/>
      <c r="BU111" s="674"/>
      <c r="BV111" s="674"/>
      <c r="BW111" s="674"/>
      <c r="BX111" s="674"/>
      <c r="BY111" s="674"/>
      <c r="BZ111" s="674"/>
      <c r="CA111" s="674"/>
      <c r="CB111" s="674"/>
      <c r="CC111" s="674"/>
    </row>
    <row r="112" spans="2:81">
      <c r="B112" s="198" t="s">
        <v>519</v>
      </c>
      <c r="C112" s="975">
        <v>651.66583465999997</v>
      </c>
      <c r="D112" s="975">
        <v>651.66583465999997</v>
      </c>
      <c r="E112" s="975">
        <v>597.38207063000004</v>
      </c>
      <c r="F112" s="975">
        <v>488.81454258000002</v>
      </c>
      <c r="G112" s="975">
        <v>380.24701452999994</v>
      </c>
      <c r="H112" s="975">
        <v>271.67948647000003</v>
      </c>
      <c r="I112" s="975">
        <v>163.11195841</v>
      </c>
      <c r="J112" s="975">
        <v>54.41409719</v>
      </c>
      <c r="K112" s="975">
        <v>0</v>
      </c>
      <c r="L112" s="975">
        <v>0</v>
      </c>
      <c r="M112" s="975">
        <v>0</v>
      </c>
      <c r="N112" s="975">
        <v>0</v>
      </c>
      <c r="O112" s="975">
        <v>0</v>
      </c>
      <c r="P112" s="975">
        <v>0</v>
      </c>
      <c r="Q112" s="975">
        <v>0</v>
      </c>
      <c r="R112" s="975">
        <v>0</v>
      </c>
      <c r="S112" s="975">
        <v>0</v>
      </c>
      <c r="T112" s="975">
        <v>0</v>
      </c>
      <c r="U112" s="975">
        <v>0</v>
      </c>
      <c r="V112" s="975">
        <v>0</v>
      </c>
      <c r="W112" s="975">
        <v>0</v>
      </c>
      <c r="X112" s="975">
        <v>0</v>
      </c>
      <c r="Y112" s="975">
        <v>0</v>
      </c>
      <c r="Z112" s="975">
        <v>0</v>
      </c>
      <c r="AA112" s="975">
        <v>0</v>
      </c>
      <c r="AB112" s="975">
        <v>0</v>
      </c>
      <c r="AC112" s="975">
        <v>0</v>
      </c>
      <c r="AD112" s="975">
        <v>0</v>
      </c>
      <c r="AE112" s="975">
        <v>0</v>
      </c>
      <c r="AF112" s="975">
        <v>0</v>
      </c>
      <c r="AG112" s="975">
        <v>0</v>
      </c>
      <c r="AH112" s="975">
        <v>0</v>
      </c>
      <c r="AI112" s="975">
        <v>0</v>
      </c>
      <c r="AJ112" s="173">
        <f t="shared" si="2"/>
        <v>3258.9808391300003</v>
      </c>
      <c r="AK112" s="674"/>
      <c r="AL112" s="674"/>
      <c r="AM112" s="674"/>
      <c r="AN112" s="674"/>
      <c r="AO112" s="674"/>
      <c r="AP112" s="674"/>
      <c r="AQ112" s="674"/>
      <c r="AR112" s="674"/>
      <c r="AS112" s="674"/>
      <c r="AT112" s="674"/>
      <c r="AU112" s="674"/>
      <c r="AV112" s="674"/>
      <c r="AW112" s="674"/>
      <c r="AX112" s="674"/>
      <c r="AY112" s="674"/>
      <c r="AZ112" s="674"/>
      <c r="BA112" s="674"/>
      <c r="BB112" s="674"/>
      <c r="BC112" s="674"/>
      <c r="BD112" s="674"/>
      <c r="BE112" s="674"/>
      <c r="BF112" s="674"/>
      <c r="BG112" s="674"/>
      <c r="BH112" s="674"/>
      <c r="BI112" s="674"/>
      <c r="BJ112" s="674"/>
      <c r="BK112" s="674"/>
      <c r="BL112" s="674"/>
      <c r="BM112" s="674"/>
      <c r="BN112" s="674"/>
      <c r="BO112" s="674"/>
      <c r="BP112" s="674"/>
      <c r="BQ112" s="674"/>
      <c r="BR112" s="674"/>
      <c r="BS112" s="674"/>
      <c r="BT112" s="674"/>
      <c r="BU112" s="674"/>
      <c r="BV112" s="674"/>
      <c r="BW112" s="674"/>
      <c r="BX112" s="674"/>
      <c r="BY112" s="674"/>
      <c r="BZ112" s="674"/>
      <c r="CA112" s="674"/>
      <c r="CB112" s="674"/>
      <c r="CC112" s="674"/>
    </row>
    <row r="113" spans="2:81">
      <c r="B113" s="198" t="s">
        <v>837</v>
      </c>
      <c r="C113" s="975">
        <v>303.69237119999997</v>
      </c>
      <c r="D113" s="975">
        <v>303.69237119999997</v>
      </c>
      <c r="E113" s="975">
        <v>0</v>
      </c>
      <c r="F113" s="975">
        <v>0</v>
      </c>
      <c r="G113" s="975">
        <v>0</v>
      </c>
      <c r="H113" s="975">
        <v>0</v>
      </c>
      <c r="I113" s="975">
        <v>0</v>
      </c>
      <c r="J113" s="975">
        <v>0</v>
      </c>
      <c r="K113" s="975">
        <v>0</v>
      </c>
      <c r="L113" s="975">
        <v>0</v>
      </c>
      <c r="M113" s="975">
        <v>0</v>
      </c>
      <c r="N113" s="975">
        <v>0</v>
      </c>
      <c r="O113" s="975">
        <v>0</v>
      </c>
      <c r="P113" s="975">
        <v>0</v>
      </c>
      <c r="Q113" s="975">
        <v>0</v>
      </c>
      <c r="R113" s="975">
        <v>0</v>
      </c>
      <c r="S113" s="975">
        <v>0</v>
      </c>
      <c r="T113" s="975">
        <v>0</v>
      </c>
      <c r="U113" s="975">
        <v>0</v>
      </c>
      <c r="V113" s="975">
        <v>0</v>
      </c>
      <c r="W113" s="975">
        <v>0</v>
      </c>
      <c r="X113" s="975">
        <v>0</v>
      </c>
      <c r="Y113" s="975">
        <v>0</v>
      </c>
      <c r="Z113" s="975">
        <v>0</v>
      </c>
      <c r="AA113" s="975">
        <v>0</v>
      </c>
      <c r="AB113" s="975">
        <v>0</v>
      </c>
      <c r="AC113" s="975">
        <v>0</v>
      </c>
      <c r="AD113" s="975">
        <v>0</v>
      </c>
      <c r="AE113" s="975">
        <v>0</v>
      </c>
      <c r="AF113" s="975">
        <v>0</v>
      </c>
      <c r="AG113" s="975">
        <v>0</v>
      </c>
      <c r="AH113" s="975">
        <v>0</v>
      </c>
      <c r="AI113" s="975">
        <v>0</v>
      </c>
      <c r="AJ113" s="173">
        <f t="shared" si="2"/>
        <v>607.38474239999994</v>
      </c>
      <c r="AK113" s="674"/>
      <c r="AL113" s="674"/>
      <c r="AM113" s="674"/>
      <c r="AN113" s="674"/>
      <c r="AO113" s="674"/>
      <c r="AP113" s="674"/>
      <c r="AQ113" s="674"/>
      <c r="AR113" s="674"/>
      <c r="AS113" s="674"/>
      <c r="AT113" s="674"/>
      <c r="AU113" s="674"/>
      <c r="AV113" s="674"/>
      <c r="AW113" s="674"/>
      <c r="AX113" s="674"/>
      <c r="AY113" s="674"/>
      <c r="AZ113" s="674"/>
      <c r="BA113" s="674"/>
      <c r="BB113" s="674"/>
      <c r="BC113" s="674"/>
      <c r="BD113" s="674"/>
      <c r="BE113" s="674"/>
      <c r="BF113" s="674"/>
      <c r="BG113" s="674"/>
      <c r="BH113" s="674"/>
      <c r="BI113" s="674"/>
      <c r="BJ113" s="674"/>
      <c r="BK113" s="674"/>
      <c r="BL113" s="674"/>
      <c r="BM113" s="674"/>
      <c r="BN113" s="674"/>
      <c r="BO113" s="674"/>
      <c r="BP113" s="674"/>
      <c r="BQ113" s="674"/>
      <c r="BR113" s="674"/>
      <c r="BS113" s="674"/>
      <c r="BT113" s="674"/>
      <c r="BU113" s="674"/>
      <c r="BV113" s="674"/>
      <c r="BW113" s="674"/>
      <c r="BX113" s="674"/>
      <c r="BY113" s="674"/>
      <c r="BZ113" s="674"/>
      <c r="CA113" s="674"/>
      <c r="CB113" s="674"/>
      <c r="CC113" s="674"/>
    </row>
    <row r="114" spans="2:81">
      <c r="B114" s="669" t="s">
        <v>838</v>
      </c>
      <c r="C114" s="975">
        <v>170.99933428</v>
      </c>
      <c r="D114" s="975">
        <v>170.99933428</v>
      </c>
      <c r="E114" s="975">
        <v>85.49966714</v>
      </c>
      <c r="F114" s="975">
        <v>0</v>
      </c>
      <c r="G114" s="975">
        <v>0</v>
      </c>
      <c r="H114" s="975">
        <v>0</v>
      </c>
      <c r="I114" s="975">
        <v>0</v>
      </c>
      <c r="J114" s="975">
        <v>0</v>
      </c>
      <c r="K114" s="975">
        <v>0</v>
      </c>
      <c r="L114" s="975">
        <v>0</v>
      </c>
      <c r="M114" s="975">
        <v>0</v>
      </c>
      <c r="N114" s="975">
        <v>0</v>
      </c>
      <c r="O114" s="975">
        <v>0</v>
      </c>
      <c r="P114" s="975">
        <v>0</v>
      </c>
      <c r="Q114" s="975">
        <v>0</v>
      </c>
      <c r="R114" s="975">
        <v>0</v>
      </c>
      <c r="S114" s="975">
        <v>0</v>
      </c>
      <c r="T114" s="975">
        <v>0</v>
      </c>
      <c r="U114" s="975">
        <v>0</v>
      </c>
      <c r="V114" s="975">
        <v>0</v>
      </c>
      <c r="W114" s="975">
        <v>0</v>
      </c>
      <c r="X114" s="975">
        <v>0</v>
      </c>
      <c r="Y114" s="975">
        <v>0</v>
      </c>
      <c r="Z114" s="975">
        <v>0</v>
      </c>
      <c r="AA114" s="975">
        <v>0</v>
      </c>
      <c r="AB114" s="975">
        <v>0</v>
      </c>
      <c r="AC114" s="975">
        <v>0</v>
      </c>
      <c r="AD114" s="975">
        <v>0</v>
      </c>
      <c r="AE114" s="975">
        <v>0</v>
      </c>
      <c r="AF114" s="975">
        <v>0</v>
      </c>
      <c r="AG114" s="975">
        <v>0</v>
      </c>
      <c r="AH114" s="975">
        <v>0</v>
      </c>
      <c r="AI114" s="975">
        <v>0</v>
      </c>
      <c r="AJ114" s="173">
        <f t="shared" si="2"/>
        <v>427.49833569999998</v>
      </c>
      <c r="AK114" s="674"/>
      <c r="AL114" s="674"/>
      <c r="AM114" s="674"/>
      <c r="AN114" s="674"/>
      <c r="AO114" s="674"/>
      <c r="AP114" s="674"/>
      <c r="AQ114" s="674"/>
      <c r="AR114" s="674"/>
      <c r="AS114" s="674"/>
      <c r="AT114" s="674"/>
      <c r="AU114" s="674"/>
      <c r="AV114" s="674"/>
      <c r="AW114" s="674"/>
      <c r="AX114" s="674"/>
      <c r="AY114" s="674"/>
      <c r="AZ114" s="674"/>
      <c r="BA114" s="674"/>
      <c r="BB114" s="674"/>
      <c r="BC114" s="674"/>
      <c r="BD114" s="674"/>
      <c r="BE114" s="674"/>
      <c r="BF114" s="674"/>
      <c r="BG114" s="674"/>
      <c r="BH114" s="674"/>
      <c r="BI114" s="674"/>
      <c r="BJ114" s="674"/>
      <c r="BK114" s="674"/>
      <c r="BL114" s="674"/>
      <c r="BM114" s="674"/>
      <c r="BN114" s="674"/>
      <c r="BO114" s="674"/>
      <c r="BP114" s="674"/>
      <c r="BQ114" s="674"/>
      <c r="BR114" s="674"/>
      <c r="BS114" s="674"/>
      <c r="BT114" s="674"/>
      <c r="BU114" s="674"/>
      <c r="BV114" s="674"/>
      <c r="BW114" s="674"/>
      <c r="BX114" s="674"/>
      <c r="BY114" s="674"/>
      <c r="BZ114" s="674"/>
      <c r="CA114" s="674"/>
      <c r="CB114" s="674"/>
      <c r="CC114" s="674"/>
    </row>
    <row r="115" spans="2:81">
      <c r="B115" s="669" t="s">
        <v>905</v>
      </c>
      <c r="C115" s="975">
        <v>27.867416327513151</v>
      </c>
      <c r="D115" s="975">
        <v>27.867416327513151</v>
      </c>
      <c r="E115" s="975">
        <v>27.867416327513151</v>
      </c>
      <c r="F115" s="975">
        <v>13.933708163756576</v>
      </c>
      <c r="G115" s="975">
        <v>0</v>
      </c>
      <c r="H115" s="975">
        <v>0</v>
      </c>
      <c r="I115" s="975">
        <v>0</v>
      </c>
      <c r="J115" s="975">
        <v>0</v>
      </c>
      <c r="K115" s="975">
        <v>0</v>
      </c>
      <c r="L115" s="975">
        <v>0</v>
      </c>
      <c r="M115" s="975">
        <v>0</v>
      </c>
      <c r="N115" s="975">
        <v>0</v>
      </c>
      <c r="O115" s="975">
        <v>0</v>
      </c>
      <c r="P115" s="975">
        <v>0</v>
      </c>
      <c r="Q115" s="975">
        <v>0</v>
      </c>
      <c r="R115" s="975">
        <v>0</v>
      </c>
      <c r="S115" s="975">
        <v>0</v>
      </c>
      <c r="T115" s="975">
        <v>0</v>
      </c>
      <c r="U115" s="975">
        <v>0</v>
      </c>
      <c r="V115" s="975">
        <v>0</v>
      </c>
      <c r="W115" s="975">
        <v>0</v>
      </c>
      <c r="X115" s="975">
        <v>0</v>
      </c>
      <c r="Y115" s="975">
        <v>0</v>
      </c>
      <c r="Z115" s="975">
        <v>0</v>
      </c>
      <c r="AA115" s="975">
        <v>0</v>
      </c>
      <c r="AB115" s="975">
        <v>0</v>
      </c>
      <c r="AC115" s="975">
        <v>0</v>
      </c>
      <c r="AD115" s="975">
        <v>0</v>
      </c>
      <c r="AE115" s="975">
        <v>0</v>
      </c>
      <c r="AF115" s="975">
        <v>0</v>
      </c>
      <c r="AG115" s="975">
        <v>0</v>
      </c>
      <c r="AH115" s="975">
        <v>0</v>
      </c>
      <c r="AI115" s="975">
        <v>0</v>
      </c>
      <c r="AJ115" s="173">
        <f t="shared" si="2"/>
        <v>97.535957146296028</v>
      </c>
      <c r="AK115" s="674"/>
      <c r="AL115" s="674"/>
      <c r="AM115" s="674"/>
      <c r="AN115" s="674"/>
      <c r="AO115" s="674"/>
      <c r="AP115" s="674"/>
      <c r="AQ115" s="674"/>
      <c r="AR115" s="674"/>
      <c r="AS115" s="674"/>
      <c r="AT115" s="674"/>
      <c r="AU115" s="674"/>
      <c r="AV115" s="674"/>
      <c r="AW115" s="674"/>
      <c r="AX115" s="674"/>
      <c r="AY115" s="674"/>
      <c r="AZ115" s="674"/>
      <c r="BA115" s="674"/>
      <c r="BB115" s="674"/>
      <c r="BC115" s="674"/>
      <c r="BD115" s="674"/>
      <c r="BE115" s="674"/>
      <c r="BF115" s="674"/>
      <c r="BG115" s="674"/>
      <c r="BH115" s="674"/>
      <c r="BI115" s="674"/>
      <c r="BJ115" s="674"/>
      <c r="BK115" s="674"/>
      <c r="BL115" s="674"/>
      <c r="BM115" s="674"/>
      <c r="BN115" s="674"/>
      <c r="BO115" s="674"/>
      <c r="BP115" s="674"/>
      <c r="BQ115" s="674"/>
      <c r="BR115" s="674"/>
      <c r="BS115" s="674"/>
      <c r="BT115" s="674"/>
      <c r="BU115" s="674"/>
      <c r="BV115" s="674"/>
      <c r="BW115" s="674"/>
      <c r="BX115" s="674"/>
      <c r="BY115" s="674"/>
      <c r="BZ115" s="674"/>
      <c r="CA115" s="674"/>
      <c r="CB115" s="674"/>
      <c r="CC115" s="674"/>
    </row>
    <row r="116" spans="2:81">
      <c r="B116" s="669" t="s">
        <v>761</v>
      </c>
      <c r="C116" s="975">
        <v>25.818091134439388</v>
      </c>
      <c r="D116" s="975">
        <v>25.818091134439388</v>
      </c>
      <c r="E116" s="975">
        <v>25.818091134439388</v>
      </c>
      <c r="F116" s="975">
        <v>25.818091134439388</v>
      </c>
      <c r="G116" s="975">
        <v>25.818091134439388</v>
      </c>
      <c r="H116" s="975">
        <v>0</v>
      </c>
      <c r="I116" s="975">
        <v>0</v>
      </c>
      <c r="J116" s="975">
        <v>0</v>
      </c>
      <c r="K116" s="975">
        <v>0</v>
      </c>
      <c r="L116" s="975">
        <v>0</v>
      </c>
      <c r="M116" s="975">
        <v>0</v>
      </c>
      <c r="N116" s="975">
        <v>0</v>
      </c>
      <c r="O116" s="975">
        <v>0</v>
      </c>
      <c r="P116" s="975">
        <v>0</v>
      </c>
      <c r="Q116" s="975">
        <v>0</v>
      </c>
      <c r="R116" s="975">
        <v>0</v>
      </c>
      <c r="S116" s="975">
        <v>0</v>
      </c>
      <c r="T116" s="975">
        <v>0</v>
      </c>
      <c r="U116" s="975">
        <v>0</v>
      </c>
      <c r="V116" s="975">
        <v>0</v>
      </c>
      <c r="W116" s="975">
        <v>0</v>
      </c>
      <c r="X116" s="975">
        <v>0</v>
      </c>
      <c r="Y116" s="975">
        <v>0</v>
      </c>
      <c r="Z116" s="975">
        <v>0</v>
      </c>
      <c r="AA116" s="975">
        <v>0</v>
      </c>
      <c r="AB116" s="975">
        <v>0</v>
      </c>
      <c r="AC116" s="975">
        <v>0</v>
      </c>
      <c r="AD116" s="975">
        <v>0</v>
      </c>
      <c r="AE116" s="975">
        <v>0</v>
      </c>
      <c r="AF116" s="975">
        <v>0</v>
      </c>
      <c r="AG116" s="975">
        <v>0</v>
      </c>
      <c r="AH116" s="975">
        <v>0</v>
      </c>
      <c r="AI116" s="975">
        <v>0</v>
      </c>
      <c r="AJ116" s="975">
        <f t="shared" si="2"/>
        <v>129.09045567219695</v>
      </c>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row>
    <row r="117" spans="2:81">
      <c r="B117" s="669" t="s">
        <v>42</v>
      </c>
      <c r="C117" s="975">
        <v>42.253021079999996</v>
      </c>
      <c r="D117" s="975">
        <v>0</v>
      </c>
      <c r="E117" s="975">
        <v>0</v>
      </c>
      <c r="F117" s="975">
        <v>0</v>
      </c>
      <c r="G117" s="975">
        <v>0</v>
      </c>
      <c r="H117" s="975">
        <v>0</v>
      </c>
      <c r="I117" s="975">
        <v>0</v>
      </c>
      <c r="J117" s="975">
        <v>0</v>
      </c>
      <c r="K117" s="975">
        <v>0</v>
      </c>
      <c r="L117" s="975">
        <v>0</v>
      </c>
      <c r="M117" s="975">
        <v>0</v>
      </c>
      <c r="N117" s="975">
        <v>0</v>
      </c>
      <c r="O117" s="975">
        <v>0</v>
      </c>
      <c r="P117" s="975">
        <v>0</v>
      </c>
      <c r="Q117" s="975">
        <v>0</v>
      </c>
      <c r="R117" s="975">
        <v>0</v>
      </c>
      <c r="S117" s="975">
        <v>0</v>
      </c>
      <c r="T117" s="975">
        <v>0</v>
      </c>
      <c r="U117" s="975">
        <v>0</v>
      </c>
      <c r="V117" s="975">
        <v>0</v>
      </c>
      <c r="W117" s="975">
        <v>0</v>
      </c>
      <c r="X117" s="975">
        <v>0</v>
      </c>
      <c r="Y117" s="975">
        <v>0</v>
      </c>
      <c r="Z117" s="975">
        <v>0</v>
      </c>
      <c r="AA117" s="975">
        <v>0</v>
      </c>
      <c r="AB117" s="975">
        <v>0</v>
      </c>
      <c r="AC117" s="975">
        <v>0</v>
      </c>
      <c r="AD117" s="975">
        <v>0</v>
      </c>
      <c r="AE117" s="975">
        <v>0</v>
      </c>
      <c r="AF117" s="975">
        <v>0</v>
      </c>
      <c r="AG117" s="975">
        <v>0</v>
      </c>
      <c r="AH117" s="975">
        <v>0</v>
      </c>
      <c r="AI117" s="975">
        <v>0</v>
      </c>
      <c r="AJ117" s="975">
        <f t="shared" si="2"/>
        <v>42.253021079999996</v>
      </c>
      <c r="AK117" s="674"/>
      <c r="AL117" s="674"/>
      <c r="AM117" s="674"/>
      <c r="AN117" s="674"/>
      <c r="AO117" s="674"/>
      <c r="AP117" s="674"/>
      <c r="AQ117" s="674"/>
      <c r="AR117" s="674"/>
      <c r="AS117" s="674"/>
      <c r="AT117" s="674"/>
      <c r="AU117" s="674"/>
      <c r="AV117" s="674"/>
      <c r="AW117" s="674"/>
      <c r="AX117" s="674"/>
      <c r="AY117" s="674"/>
      <c r="AZ117" s="674"/>
      <c r="BA117" s="674"/>
      <c r="BB117" s="674"/>
      <c r="BC117" s="674"/>
      <c r="BD117" s="674"/>
      <c r="BE117" s="674"/>
      <c r="BF117" s="674"/>
      <c r="BG117" s="674"/>
      <c r="BH117" s="674"/>
      <c r="BI117" s="674"/>
      <c r="BJ117" s="674"/>
      <c r="BK117" s="674"/>
      <c r="BL117" s="674"/>
      <c r="BM117" s="674"/>
      <c r="BN117" s="674"/>
      <c r="BO117" s="674"/>
      <c r="BP117" s="674"/>
      <c r="BQ117" s="674"/>
      <c r="BR117" s="674"/>
      <c r="BS117" s="674"/>
      <c r="BT117" s="674"/>
      <c r="BU117" s="674"/>
      <c r="BV117" s="674"/>
      <c r="BW117" s="674"/>
      <c r="BX117" s="674"/>
      <c r="BY117" s="674"/>
      <c r="BZ117" s="674"/>
      <c r="CA117" s="674"/>
      <c r="CB117" s="674"/>
      <c r="CC117" s="674"/>
    </row>
    <row r="118" spans="2:81">
      <c r="B118" s="669" t="s">
        <v>758</v>
      </c>
      <c r="C118" s="975">
        <v>334.38063864935464</v>
      </c>
      <c r="D118" s="975">
        <v>334.38063864935464</v>
      </c>
      <c r="E118" s="975">
        <v>0</v>
      </c>
      <c r="F118" s="975">
        <v>0</v>
      </c>
      <c r="G118" s="975">
        <v>0</v>
      </c>
      <c r="H118" s="975">
        <v>0</v>
      </c>
      <c r="I118" s="975">
        <v>0</v>
      </c>
      <c r="J118" s="975">
        <v>0</v>
      </c>
      <c r="K118" s="975">
        <v>0</v>
      </c>
      <c r="L118" s="975">
        <v>0</v>
      </c>
      <c r="M118" s="975">
        <v>0</v>
      </c>
      <c r="N118" s="975">
        <v>0</v>
      </c>
      <c r="O118" s="975">
        <v>0</v>
      </c>
      <c r="P118" s="975">
        <v>0</v>
      </c>
      <c r="Q118" s="975">
        <v>0</v>
      </c>
      <c r="R118" s="975">
        <v>0</v>
      </c>
      <c r="S118" s="975">
        <v>0</v>
      </c>
      <c r="T118" s="975">
        <v>0</v>
      </c>
      <c r="U118" s="975">
        <v>0</v>
      </c>
      <c r="V118" s="975">
        <v>0</v>
      </c>
      <c r="W118" s="975">
        <v>0</v>
      </c>
      <c r="X118" s="975">
        <v>0</v>
      </c>
      <c r="Y118" s="975">
        <v>0</v>
      </c>
      <c r="Z118" s="975">
        <v>0</v>
      </c>
      <c r="AA118" s="975">
        <v>0</v>
      </c>
      <c r="AB118" s="975">
        <v>0</v>
      </c>
      <c r="AC118" s="975">
        <v>0</v>
      </c>
      <c r="AD118" s="975">
        <v>0</v>
      </c>
      <c r="AE118" s="975">
        <v>0</v>
      </c>
      <c r="AF118" s="975">
        <v>0</v>
      </c>
      <c r="AG118" s="975">
        <v>0</v>
      </c>
      <c r="AH118" s="975">
        <v>0</v>
      </c>
      <c r="AI118" s="975">
        <v>0</v>
      </c>
      <c r="AJ118" s="975">
        <f t="shared" si="2"/>
        <v>668.76127729870927</v>
      </c>
      <c r="AK118" s="674"/>
      <c r="AL118" s="674"/>
      <c r="AM118" s="674"/>
      <c r="AN118" s="674"/>
      <c r="AO118" s="674"/>
      <c r="AP118" s="674"/>
      <c r="AQ118" s="674"/>
      <c r="AR118" s="674"/>
      <c r="AS118" s="674"/>
      <c r="AT118" s="674"/>
      <c r="AU118" s="674"/>
      <c r="AV118" s="674"/>
      <c r="AW118" s="674"/>
      <c r="AX118" s="674"/>
      <c r="AY118" s="674"/>
      <c r="AZ118" s="674"/>
      <c r="BA118" s="674"/>
      <c r="BB118" s="674"/>
      <c r="BC118" s="674"/>
      <c r="BD118" s="674"/>
      <c r="BE118" s="674"/>
      <c r="BF118" s="674"/>
      <c r="BG118" s="674"/>
      <c r="BH118" s="674"/>
      <c r="BI118" s="674"/>
      <c r="BJ118" s="674"/>
      <c r="BK118" s="674"/>
      <c r="BL118" s="674"/>
      <c r="BM118" s="674"/>
      <c r="BN118" s="674"/>
      <c r="BO118" s="674"/>
      <c r="BP118" s="674"/>
      <c r="BQ118" s="674"/>
      <c r="BR118" s="674"/>
      <c r="BS118" s="674"/>
      <c r="BT118" s="674"/>
      <c r="BU118" s="674"/>
      <c r="BV118" s="674"/>
      <c r="BW118" s="674"/>
      <c r="BX118" s="674"/>
      <c r="BY118" s="674"/>
      <c r="BZ118" s="674"/>
      <c r="CA118" s="674"/>
      <c r="CB118" s="674"/>
      <c r="CC118" s="674"/>
    </row>
    <row r="119" spans="2:81">
      <c r="B119" s="669" t="s">
        <v>899</v>
      </c>
      <c r="C119" s="975">
        <v>524.35312343440467</v>
      </c>
      <c r="D119" s="975">
        <v>524.35312343440467</v>
      </c>
      <c r="E119" s="975">
        <v>524.35312343440467</v>
      </c>
      <c r="F119" s="975">
        <v>524.35312343440467</v>
      </c>
      <c r="G119" s="975">
        <v>524.35312343440467</v>
      </c>
      <c r="H119" s="975">
        <v>524.35312343440467</v>
      </c>
      <c r="I119" s="975">
        <v>524.35312343440467</v>
      </c>
      <c r="J119" s="975">
        <v>524.35312343440467</v>
      </c>
      <c r="K119" s="975">
        <v>524.35312343440467</v>
      </c>
      <c r="L119" s="975">
        <v>524.35312343440467</v>
      </c>
      <c r="M119" s="975">
        <v>0</v>
      </c>
      <c r="N119" s="975">
        <v>0</v>
      </c>
      <c r="O119" s="975">
        <v>0</v>
      </c>
      <c r="P119" s="975">
        <v>0</v>
      </c>
      <c r="Q119" s="975">
        <v>0</v>
      </c>
      <c r="R119" s="975">
        <v>0</v>
      </c>
      <c r="S119" s="975">
        <v>0</v>
      </c>
      <c r="T119" s="975">
        <v>0</v>
      </c>
      <c r="U119" s="975">
        <v>0</v>
      </c>
      <c r="V119" s="975">
        <v>0</v>
      </c>
      <c r="W119" s="975">
        <v>0</v>
      </c>
      <c r="X119" s="975">
        <v>0</v>
      </c>
      <c r="Y119" s="975">
        <v>0</v>
      </c>
      <c r="Z119" s="975">
        <v>0</v>
      </c>
      <c r="AA119" s="975">
        <v>0</v>
      </c>
      <c r="AB119" s="975">
        <v>0</v>
      </c>
      <c r="AC119" s="975">
        <v>0</v>
      </c>
      <c r="AD119" s="975">
        <v>0</v>
      </c>
      <c r="AE119" s="975">
        <v>0</v>
      </c>
      <c r="AF119" s="975">
        <v>0</v>
      </c>
      <c r="AG119" s="975">
        <v>0</v>
      </c>
      <c r="AH119" s="975">
        <v>0</v>
      </c>
      <c r="AI119" s="975">
        <v>0</v>
      </c>
      <c r="AJ119" s="975">
        <f t="shared" si="2"/>
        <v>5243.5312343440464</v>
      </c>
      <c r="AK119" s="674"/>
      <c r="AL119" s="674"/>
      <c r="AM119" s="674"/>
      <c r="AN119" s="674"/>
      <c r="AO119" s="674"/>
      <c r="AP119" s="674"/>
      <c r="AQ119" s="674"/>
      <c r="AR119" s="674"/>
      <c r="AS119" s="674"/>
      <c r="AT119" s="674"/>
      <c r="AU119" s="674"/>
      <c r="AV119" s="674"/>
      <c r="AW119" s="674"/>
      <c r="AX119" s="674"/>
      <c r="AY119" s="674"/>
      <c r="AZ119" s="674"/>
      <c r="BA119" s="674"/>
      <c r="BB119" s="674"/>
      <c r="BC119" s="674"/>
      <c r="BD119" s="674"/>
      <c r="BE119" s="674"/>
      <c r="BF119" s="674"/>
      <c r="BG119" s="674"/>
      <c r="BH119" s="674"/>
      <c r="BI119" s="674"/>
      <c r="BJ119" s="674"/>
      <c r="BK119" s="674"/>
      <c r="BL119" s="674"/>
      <c r="BM119" s="674"/>
      <c r="BN119" s="674"/>
      <c r="BO119" s="674"/>
      <c r="BP119" s="674"/>
      <c r="BQ119" s="674"/>
      <c r="BR119" s="674"/>
      <c r="BS119" s="674"/>
      <c r="BT119" s="674"/>
      <c r="BU119" s="674"/>
      <c r="BV119" s="674"/>
      <c r="BW119" s="674"/>
      <c r="BX119" s="674"/>
      <c r="BY119" s="674"/>
      <c r="BZ119" s="674"/>
      <c r="CA119" s="674"/>
      <c r="CB119" s="674"/>
      <c r="CC119" s="674"/>
    </row>
    <row r="120" spans="2:81">
      <c r="B120" s="669" t="s">
        <v>900</v>
      </c>
      <c r="C120" s="975">
        <v>229.82219257801165</v>
      </c>
      <c r="D120" s="975">
        <v>229.82219257801165</v>
      </c>
      <c r="E120" s="975">
        <v>229.82219257801165</v>
      </c>
      <c r="F120" s="975">
        <v>229.82219257801165</v>
      </c>
      <c r="G120" s="975">
        <v>229.82219257801165</v>
      </c>
      <c r="H120" s="975">
        <v>229.82219257801165</v>
      </c>
      <c r="I120" s="975">
        <v>229.82219257801165</v>
      </c>
      <c r="J120" s="975">
        <v>0</v>
      </c>
      <c r="K120" s="975">
        <v>0</v>
      </c>
      <c r="L120" s="975">
        <v>0</v>
      </c>
      <c r="M120" s="975">
        <v>0</v>
      </c>
      <c r="N120" s="975">
        <v>0</v>
      </c>
      <c r="O120" s="975">
        <v>0</v>
      </c>
      <c r="P120" s="975">
        <v>0</v>
      </c>
      <c r="Q120" s="975">
        <v>0</v>
      </c>
      <c r="R120" s="975">
        <v>0</v>
      </c>
      <c r="S120" s="975">
        <v>0</v>
      </c>
      <c r="T120" s="975">
        <v>0</v>
      </c>
      <c r="U120" s="975">
        <v>0</v>
      </c>
      <c r="V120" s="975">
        <v>0</v>
      </c>
      <c r="W120" s="975">
        <v>0</v>
      </c>
      <c r="X120" s="975">
        <v>0</v>
      </c>
      <c r="Y120" s="975">
        <v>0</v>
      </c>
      <c r="Z120" s="975">
        <v>0</v>
      </c>
      <c r="AA120" s="975">
        <v>0</v>
      </c>
      <c r="AB120" s="975">
        <v>0</v>
      </c>
      <c r="AC120" s="975">
        <v>0</v>
      </c>
      <c r="AD120" s="975">
        <v>0</v>
      </c>
      <c r="AE120" s="975">
        <v>0</v>
      </c>
      <c r="AF120" s="975">
        <v>0</v>
      </c>
      <c r="AG120" s="975">
        <v>0</v>
      </c>
      <c r="AH120" s="975">
        <v>0</v>
      </c>
      <c r="AI120" s="975">
        <v>0</v>
      </c>
      <c r="AJ120" s="975">
        <f t="shared" si="2"/>
        <v>1608.7553480460817</v>
      </c>
      <c r="AK120" s="674"/>
      <c r="AL120" s="674"/>
      <c r="AM120" s="674"/>
      <c r="AN120" s="674"/>
      <c r="AO120" s="674"/>
      <c r="AP120" s="674"/>
      <c r="AQ120" s="674"/>
      <c r="AR120" s="674"/>
      <c r="AS120" s="674"/>
      <c r="AT120" s="674"/>
      <c r="AU120" s="674"/>
      <c r="AV120" s="674"/>
      <c r="AW120" s="674"/>
      <c r="AX120" s="674"/>
      <c r="AY120" s="674"/>
      <c r="AZ120" s="674"/>
      <c r="BA120" s="674"/>
      <c r="BB120" s="674"/>
      <c r="BC120" s="674"/>
      <c r="BD120" s="674"/>
      <c r="BE120" s="674"/>
      <c r="BF120" s="674"/>
      <c r="BG120" s="674"/>
      <c r="BH120" s="674"/>
      <c r="BI120" s="674"/>
      <c r="BJ120" s="674"/>
      <c r="BK120" s="674"/>
      <c r="BL120" s="674"/>
      <c r="BM120" s="674"/>
      <c r="BN120" s="674"/>
      <c r="BO120" s="674"/>
      <c r="BP120" s="674"/>
      <c r="BQ120" s="674"/>
      <c r="BR120" s="674"/>
      <c r="BS120" s="674"/>
      <c r="BT120" s="674"/>
      <c r="BU120" s="674"/>
      <c r="BV120" s="674"/>
      <c r="BW120" s="674"/>
      <c r="BX120" s="674"/>
      <c r="BY120" s="674"/>
      <c r="BZ120" s="674"/>
      <c r="CA120" s="674"/>
      <c r="CB120" s="674"/>
      <c r="CC120" s="674"/>
    </row>
    <row r="121" spans="2:81">
      <c r="B121" s="669" t="s">
        <v>901</v>
      </c>
      <c r="C121" s="975">
        <v>574.12524756154505</v>
      </c>
      <c r="D121" s="975">
        <v>574.12524756154505</v>
      </c>
      <c r="E121" s="975">
        <v>574.12524756154505</v>
      </c>
      <c r="F121" s="975">
        <v>574.12524756154505</v>
      </c>
      <c r="G121" s="975">
        <v>574.12524756154505</v>
      </c>
      <c r="H121" s="975">
        <v>0</v>
      </c>
      <c r="I121" s="975">
        <v>0</v>
      </c>
      <c r="J121" s="975">
        <v>0</v>
      </c>
      <c r="K121" s="975">
        <v>0</v>
      </c>
      <c r="L121" s="975">
        <v>0</v>
      </c>
      <c r="M121" s="975">
        <v>0</v>
      </c>
      <c r="N121" s="975">
        <v>0</v>
      </c>
      <c r="O121" s="975">
        <v>0</v>
      </c>
      <c r="P121" s="975">
        <v>0</v>
      </c>
      <c r="Q121" s="975">
        <v>0</v>
      </c>
      <c r="R121" s="975">
        <v>0</v>
      </c>
      <c r="S121" s="975">
        <v>0</v>
      </c>
      <c r="T121" s="975">
        <v>0</v>
      </c>
      <c r="U121" s="975">
        <v>0</v>
      </c>
      <c r="V121" s="975">
        <v>0</v>
      </c>
      <c r="W121" s="975">
        <v>0</v>
      </c>
      <c r="X121" s="975">
        <v>0</v>
      </c>
      <c r="Y121" s="975">
        <v>0</v>
      </c>
      <c r="Z121" s="975">
        <v>0</v>
      </c>
      <c r="AA121" s="975">
        <v>0</v>
      </c>
      <c r="AB121" s="975">
        <v>0</v>
      </c>
      <c r="AC121" s="975">
        <v>0</v>
      </c>
      <c r="AD121" s="975">
        <v>0</v>
      </c>
      <c r="AE121" s="975">
        <v>0</v>
      </c>
      <c r="AF121" s="975">
        <v>0</v>
      </c>
      <c r="AG121" s="975">
        <v>0</v>
      </c>
      <c r="AH121" s="975">
        <v>0</v>
      </c>
      <c r="AI121" s="975">
        <v>0</v>
      </c>
      <c r="AJ121" s="975">
        <f t="shared" si="2"/>
        <v>2870.6262378077254</v>
      </c>
      <c r="AK121" s="674"/>
      <c r="AL121" s="674"/>
      <c r="AM121" s="674"/>
      <c r="AN121" s="674"/>
      <c r="AO121" s="674"/>
      <c r="AP121" s="674"/>
      <c r="AQ121" s="674"/>
      <c r="AR121" s="674"/>
      <c r="AS121" s="674"/>
      <c r="AT121" s="674"/>
      <c r="AU121" s="674"/>
      <c r="AV121" s="674"/>
      <c r="AW121" s="674"/>
      <c r="AX121" s="674"/>
      <c r="AY121" s="674"/>
      <c r="AZ121" s="674"/>
      <c r="BA121" s="674"/>
      <c r="BB121" s="674"/>
      <c r="BC121" s="674"/>
      <c r="BD121" s="674"/>
      <c r="BE121" s="674"/>
      <c r="BF121" s="674"/>
      <c r="BG121" s="674"/>
      <c r="BH121" s="674"/>
      <c r="BI121" s="674"/>
      <c r="BJ121" s="674"/>
      <c r="BK121" s="674"/>
      <c r="BL121" s="674"/>
      <c r="BM121" s="674"/>
      <c r="BN121" s="674"/>
      <c r="BO121" s="674"/>
      <c r="BP121" s="674"/>
      <c r="BQ121" s="674"/>
      <c r="BR121" s="674"/>
      <c r="BS121" s="674"/>
      <c r="BT121" s="674"/>
      <c r="BU121" s="674"/>
      <c r="BV121" s="674"/>
      <c r="BW121" s="674"/>
      <c r="BX121" s="674"/>
      <c r="BY121" s="674"/>
      <c r="BZ121" s="674"/>
      <c r="CA121" s="674"/>
      <c r="CB121" s="674"/>
      <c r="CC121" s="674"/>
    </row>
    <row r="122" spans="2:81">
      <c r="B122" s="669" t="s">
        <v>759</v>
      </c>
      <c r="C122" s="975">
        <v>218.32183284753503</v>
      </c>
      <c r="D122" s="975">
        <v>109.16091642376752</v>
      </c>
      <c r="E122" s="975">
        <v>0</v>
      </c>
      <c r="F122" s="975">
        <v>0</v>
      </c>
      <c r="G122" s="975">
        <v>0</v>
      </c>
      <c r="H122" s="975">
        <v>0</v>
      </c>
      <c r="I122" s="975">
        <v>0</v>
      </c>
      <c r="J122" s="975">
        <v>0</v>
      </c>
      <c r="K122" s="975">
        <v>0</v>
      </c>
      <c r="L122" s="975">
        <v>0</v>
      </c>
      <c r="M122" s="975">
        <v>0</v>
      </c>
      <c r="N122" s="975">
        <v>0</v>
      </c>
      <c r="O122" s="975">
        <v>0</v>
      </c>
      <c r="P122" s="975">
        <v>0</v>
      </c>
      <c r="Q122" s="975">
        <v>0</v>
      </c>
      <c r="R122" s="975">
        <v>0</v>
      </c>
      <c r="S122" s="975">
        <v>0</v>
      </c>
      <c r="T122" s="975">
        <v>0</v>
      </c>
      <c r="U122" s="975">
        <v>0</v>
      </c>
      <c r="V122" s="975">
        <v>0</v>
      </c>
      <c r="W122" s="975">
        <v>0</v>
      </c>
      <c r="X122" s="975">
        <v>0</v>
      </c>
      <c r="Y122" s="975">
        <v>0</v>
      </c>
      <c r="Z122" s="975">
        <v>0</v>
      </c>
      <c r="AA122" s="975">
        <v>0</v>
      </c>
      <c r="AB122" s="975">
        <v>0</v>
      </c>
      <c r="AC122" s="975">
        <v>0</v>
      </c>
      <c r="AD122" s="975">
        <v>0</v>
      </c>
      <c r="AE122" s="975">
        <v>0</v>
      </c>
      <c r="AF122" s="975">
        <v>0</v>
      </c>
      <c r="AG122" s="975">
        <v>0</v>
      </c>
      <c r="AH122" s="975">
        <v>0</v>
      </c>
      <c r="AI122" s="975">
        <v>0</v>
      </c>
      <c r="AJ122" s="975">
        <f t="shared" si="2"/>
        <v>327.48274927130257</v>
      </c>
      <c r="AK122" s="674"/>
      <c r="AL122" s="674"/>
      <c r="AM122" s="674"/>
      <c r="AN122" s="674"/>
      <c r="AO122" s="674"/>
      <c r="AP122" s="674"/>
      <c r="AQ122" s="674"/>
      <c r="AR122" s="674"/>
      <c r="AS122" s="674"/>
      <c r="AT122" s="674"/>
      <c r="AU122" s="674"/>
      <c r="AV122" s="674"/>
      <c r="AW122" s="674"/>
      <c r="AX122" s="674"/>
      <c r="AY122" s="674"/>
      <c r="AZ122" s="674"/>
      <c r="BA122" s="674"/>
      <c r="BB122" s="674"/>
      <c r="BC122" s="674"/>
      <c r="BD122" s="674"/>
      <c r="BE122" s="674"/>
      <c r="BF122" s="674"/>
      <c r="BG122" s="674"/>
      <c r="BH122" s="674"/>
      <c r="BI122" s="674"/>
      <c r="BJ122" s="674"/>
      <c r="BK122" s="674"/>
      <c r="BL122" s="674"/>
      <c r="BM122" s="674"/>
      <c r="BN122" s="674"/>
      <c r="BO122" s="674"/>
      <c r="BP122" s="674"/>
      <c r="BQ122" s="674"/>
      <c r="BR122" s="674"/>
      <c r="BS122" s="674"/>
      <c r="BT122" s="674"/>
      <c r="BU122" s="674"/>
      <c r="BV122" s="674"/>
      <c r="BW122" s="674"/>
      <c r="BX122" s="674"/>
      <c r="BY122" s="674"/>
      <c r="BZ122" s="674"/>
      <c r="CA122" s="674"/>
      <c r="CB122" s="674"/>
      <c r="CC122" s="674"/>
    </row>
    <row r="123" spans="2:81">
      <c r="B123" s="669" t="s">
        <v>41</v>
      </c>
      <c r="C123" s="975">
        <v>318.95664668127102</v>
      </c>
      <c r="D123" s="975">
        <v>318.95664668127102</v>
      </c>
      <c r="E123" s="975">
        <v>318.95664668127102</v>
      </c>
      <c r="F123" s="975">
        <v>318.95664668127102</v>
      </c>
      <c r="G123" s="975">
        <v>318.95664668127102</v>
      </c>
      <c r="H123" s="975">
        <v>318.95664668127102</v>
      </c>
      <c r="I123" s="975">
        <v>318.95664668127102</v>
      </c>
      <c r="J123" s="975">
        <v>318.95664668127102</v>
      </c>
      <c r="K123" s="975">
        <v>318.95664668127102</v>
      </c>
      <c r="L123" s="975">
        <v>318.95664668127102</v>
      </c>
      <c r="M123" s="975">
        <v>318.95664668127102</v>
      </c>
      <c r="N123" s="975">
        <v>318.95664668127102</v>
      </c>
      <c r="O123" s="975">
        <v>318.95664668127102</v>
      </c>
      <c r="P123" s="975">
        <v>318.95664668127102</v>
      </c>
      <c r="Q123" s="975">
        <v>318.95664668127102</v>
      </c>
      <c r="R123" s="975">
        <v>318.95664668127102</v>
      </c>
      <c r="S123" s="975">
        <v>318.95664668127102</v>
      </c>
      <c r="T123" s="975">
        <v>318.95664668127102</v>
      </c>
      <c r="U123" s="975">
        <v>318.95664668127102</v>
      </c>
      <c r="V123" s="975">
        <v>310.98273051294507</v>
      </c>
      <c r="W123" s="975">
        <v>279.08706584395514</v>
      </c>
      <c r="X123" s="975">
        <v>247.19140117496519</v>
      </c>
      <c r="Y123" s="975">
        <v>215.29573650597533</v>
      </c>
      <c r="Z123" s="975">
        <v>183.4000718369854</v>
      </c>
      <c r="AA123" s="975">
        <v>151.50440717230953</v>
      </c>
      <c r="AB123" s="975">
        <v>119.60874250331962</v>
      </c>
      <c r="AC123" s="975">
        <v>87.713077834329724</v>
      </c>
      <c r="AD123" s="975">
        <v>55.817413169653832</v>
      </c>
      <c r="AE123" s="975">
        <v>23.921748500663924</v>
      </c>
      <c r="AF123" s="975">
        <v>0</v>
      </c>
      <c r="AG123" s="975">
        <v>0</v>
      </c>
      <c r="AH123" s="975">
        <v>0</v>
      </c>
      <c r="AI123" s="975">
        <v>0</v>
      </c>
      <c r="AJ123" s="975">
        <f t="shared" si="2"/>
        <v>7734.6986819992535</v>
      </c>
      <c r="AK123" s="674"/>
      <c r="AL123" s="674"/>
      <c r="AM123" s="674"/>
      <c r="AN123" s="674"/>
      <c r="AO123" s="674"/>
      <c r="AP123" s="674"/>
      <c r="AQ123" s="674"/>
      <c r="AR123" s="674"/>
      <c r="AS123" s="674"/>
      <c r="AT123" s="674"/>
      <c r="AU123" s="674"/>
      <c r="AV123" s="674"/>
      <c r="AW123" s="674"/>
      <c r="AX123" s="674"/>
      <c r="AY123" s="674"/>
      <c r="AZ123" s="674"/>
      <c r="BA123" s="674"/>
      <c r="BB123" s="674"/>
      <c r="BC123" s="674"/>
      <c r="BD123" s="674"/>
      <c r="BE123" s="674"/>
      <c r="BF123" s="674"/>
      <c r="BG123" s="674"/>
      <c r="BH123" s="674"/>
      <c r="BI123" s="674"/>
      <c r="BJ123" s="674"/>
      <c r="BK123" s="674"/>
      <c r="BL123" s="674"/>
      <c r="BM123" s="674"/>
      <c r="BN123" s="674"/>
      <c r="BO123" s="674"/>
      <c r="BP123" s="674"/>
      <c r="BQ123" s="674"/>
      <c r="BR123" s="674"/>
      <c r="BS123" s="674"/>
      <c r="BT123" s="674"/>
      <c r="BU123" s="674"/>
      <c r="BV123" s="674"/>
      <c r="BW123" s="674"/>
      <c r="BX123" s="674"/>
      <c r="BY123" s="674"/>
      <c r="BZ123" s="674"/>
      <c r="CA123" s="674"/>
      <c r="CB123" s="674"/>
      <c r="CC123" s="674"/>
    </row>
    <row r="124" spans="2:81">
      <c r="B124" s="669" t="s">
        <v>117</v>
      </c>
      <c r="C124" s="975">
        <v>101.79285668999999</v>
      </c>
      <c r="D124" s="975">
        <v>101.85103392000001</v>
      </c>
      <c r="E124" s="975">
        <v>101.85103392000001</v>
      </c>
      <c r="F124" s="975">
        <v>102.13007786000001</v>
      </c>
      <c r="G124" s="975">
        <v>93.794360900000001</v>
      </c>
      <c r="H124" s="975">
        <v>78.215752039999998</v>
      </c>
      <c r="I124" s="975">
        <v>65.539231380000004</v>
      </c>
      <c r="J124" s="975">
        <v>43.160535259999996</v>
      </c>
      <c r="K124" s="975">
        <v>10.92951403</v>
      </c>
      <c r="L124" s="975">
        <v>0.37368945000000003</v>
      </c>
      <c r="M124" s="975">
        <v>0</v>
      </c>
      <c r="N124" s="975">
        <v>0</v>
      </c>
      <c r="O124" s="975">
        <v>0</v>
      </c>
      <c r="P124" s="975">
        <v>0</v>
      </c>
      <c r="Q124" s="975">
        <v>0</v>
      </c>
      <c r="R124" s="975">
        <v>0</v>
      </c>
      <c r="S124" s="975">
        <v>0</v>
      </c>
      <c r="T124" s="975">
        <v>0</v>
      </c>
      <c r="U124" s="975">
        <v>0</v>
      </c>
      <c r="V124" s="975">
        <v>0</v>
      </c>
      <c r="W124" s="975">
        <v>0</v>
      </c>
      <c r="X124" s="975">
        <v>0</v>
      </c>
      <c r="Y124" s="975">
        <v>0</v>
      </c>
      <c r="Z124" s="975">
        <v>0</v>
      </c>
      <c r="AA124" s="975">
        <v>0</v>
      </c>
      <c r="AB124" s="975">
        <v>0</v>
      </c>
      <c r="AC124" s="975">
        <v>0</v>
      </c>
      <c r="AD124" s="975">
        <v>0</v>
      </c>
      <c r="AE124" s="975">
        <v>0</v>
      </c>
      <c r="AF124" s="975">
        <v>0</v>
      </c>
      <c r="AG124" s="975">
        <v>0</v>
      </c>
      <c r="AH124" s="975">
        <v>0</v>
      </c>
      <c r="AI124" s="975">
        <v>0</v>
      </c>
      <c r="AJ124" s="975">
        <f t="shared" si="2"/>
        <v>699.63808545000006</v>
      </c>
      <c r="AK124" s="674"/>
      <c r="AL124" s="674"/>
      <c r="AM124" s="674"/>
      <c r="AN124" s="674"/>
      <c r="AO124" s="674"/>
      <c r="AP124" s="674"/>
      <c r="AQ124" s="674"/>
      <c r="AR124" s="674"/>
      <c r="AS124" s="674"/>
      <c r="AT124" s="674"/>
      <c r="AU124" s="674"/>
      <c r="AV124" s="674"/>
      <c r="AW124" s="674"/>
      <c r="AX124" s="674"/>
      <c r="AY124" s="674"/>
      <c r="AZ124" s="674"/>
      <c r="BA124" s="674"/>
      <c r="BB124" s="674"/>
      <c r="BC124" s="674"/>
      <c r="BD124" s="674"/>
      <c r="BE124" s="674"/>
      <c r="BF124" s="674"/>
      <c r="BG124" s="674"/>
      <c r="BH124" s="674"/>
      <c r="BI124" s="674"/>
      <c r="BJ124" s="674"/>
      <c r="BK124" s="674"/>
      <c r="BL124" s="674"/>
      <c r="BM124" s="674"/>
      <c r="BN124" s="674"/>
      <c r="BO124" s="674"/>
      <c r="BP124" s="674"/>
      <c r="BQ124" s="674"/>
      <c r="BR124" s="674"/>
      <c r="BS124" s="674"/>
      <c r="BT124" s="674"/>
      <c r="BU124" s="674"/>
      <c r="BV124" s="674"/>
      <c r="BW124" s="674"/>
      <c r="BX124" s="674"/>
      <c r="BY124" s="674"/>
      <c r="BZ124" s="674"/>
      <c r="CA124" s="674"/>
      <c r="CB124" s="674"/>
      <c r="CC124" s="674"/>
    </row>
    <row r="125" spans="2:81">
      <c r="B125" s="198" t="s">
        <v>303</v>
      </c>
      <c r="C125" s="975">
        <v>2148.1286779418642</v>
      </c>
      <c r="D125" s="975">
        <v>87.183020035078414</v>
      </c>
      <c r="E125" s="975">
        <v>0</v>
      </c>
      <c r="F125" s="975">
        <v>0</v>
      </c>
      <c r="G125" s="975">
        <v>0</v>
      </c>
      <c r="H125" s="975">
        <v>0</v>
      </c>
      <c r="I125" s="975">
        <v>0</v>
      </c>
      <c r="J125" s="975">
        <v>0</v>
      </c>
      <c r="K125" s="975">
        <v>0</v>
      </c>
      <c r="L125" s="975">
        <v>0</v>
      </c>
      <c r="M125" s="975">
        <v>0</v>
      </c>
      <c r="N125" s="975">
        <v>0</v>
      </c>
      <c r="O125" s="975">
        <v>0</v>
      </c>
      <c r="P125" s="975">
        <v>0</v>
      </c>
      <c r="Q125" s="975">
        <v>0</v>
      </c>
      <c r="R125" s="975">
        <v>0</v>
      </c>
      <c r="S125" s="975">
        <v>0</v>
      </c>
      <c r="T125" s="975">
        <v>0</v>
      </c>
      <c r="U125" s="975">
        <v>0</v>
      </c>
      <c r="V125" s="975">
        <v>0</v>
      </c>
      <c r="W125" s="975">
        <v>0</v>
      </c>
      <c r="X125" s="975">
        <v>0</v>
      </c>
      <c r="Y125" s="975">
        <v>0</v>
      </c>
      <c r="Z125" s="975">
        <v>0</v>
      </c>
      <c r="AA125" s="975">
        <v>0</v>
      </c>
      <c r="AB125" s="975">
        <v>0</v>
      </c>
      <c r="AC125" s="975">
        <v>0</v>
      </c>
      <c r="AD125" s="975">
        <v>0</v>
      </c>
      <c r="AE125" s="975">
        <v>0</v>
      </c>
      <c r="AF125" s="975">
        <v>0</v>
      </c>
      <c r="AG125" s="975">
        <v>0</v>
      </c>
      <c r="AH125" s="975">
        <v>0</v>
      </c>
      <c r="AI125" s="975">
        <v>0</v>
      </c>
      <c r="AJ125" s="975">
        <f t="shared" ref="AJ125:AJ138" si="3">SUM(C125:AI125)</f>
        <v>2235.3116979769425</v>
      </c>
      <c r="AK125" s="674"/>
      <c r="AL125" s="674"/>
      <c r="AM125" s="674"/>
      <c r="AN125" s="674"/>
      <c r="AO125" s="674"/>
      <c r="AP125" s="674"/>
      <c r="AQ125" s="674"/>
      <c r="AR125" s="674"/>
      <c r="AS125" s="674"/>
      <c r="AT125" s="674"/>
      <c r="AU125" s="674"/>
      <c r="AV125" s="674"/>
      <c r="AW125" s="674"/>
      <c r="AX125" s="674"/>
      <c r="AY125" s="674"/>
      <c r="AZ125" s="674"/>
      <c r="BA125" s="674"/>
      <c r="BB125" s="674"/>
      <c r="BC125" s="674"/>
      <c r="BD125" s="674"/>
      <c r="BE125" s="674"/>
      <c r="BF125" s="674"/>
      <c r="BG125" s="674"/>
      <c r="BH125" s="674"/>
      <c r="BI125" s="674"/>
      <c r="BJ125" s="674"/>
      <c r="BK125" s="674"/>
      <c r="BL125" s="674"/>
      <c r="BM125" s="674"/>
      <c r="BN125" s="674"/>
      <c r="BO125" s="674"/>
      <c r="BP125" s="674"/>
      <c r="BQ125" s="674"/>
      <c r="BR125" s="674"/>
      <c r="BS125" s="674"/>
      <c r="BT125" s="674"/>
      <c r="BU125" s="674"/>
      <c r="BV125" s="674"/>
      <c r="BW125" s="674"/>
      <c r="BX125" s="674"/>
      <c r="BY125" s="674"/>
      <c r="BZ125" s="674"/>
      <c r="CA125" s="674"/>
      <c r="CB125" s="674"/>
      <c r="CC125" s="674"/>
    </row>
    <row r="126" spans="2:81">
      <c r="B126" s="387" t="s">
        <v>107</v>
      </c>
      <c r="C126" s="975">
        <v>2118.1617497318643</v>
      </c>
      <c r="D126" s="975">
        <v>87.183020035078414</v>
      </c>
      <c r="E126" s="975">
        <v>0</v>
      </c>
      <c r="F126" s="975">
        <v>0</v>
      </c>
      <c r="G126" s="975">
        <v>0</v>
      </c>
      <c r="H126" s="975">
        <v>0</v>
      </c>
      <c r="I126" s="975">
        <v>0</v>
      </c>
      <c r="J126" s="975">
        <v>0</v>
      </c>
      <c r="K126" s="975">
        <v>0</v>
      </c>
      <c r="L126" s="975">
        <v>0</v>
      </c>
      <c r="M126" s="975">
        <v>0</v>
      </c>
      <c r="N126" s="975">
        <v>0</v>
      </c>
      <c r="O126" s="975">
        <v>0</v>
      </c>
      <c r="P126" s="975">
        <v>0</v>
      </c>
      <c r="Q126" s="975">
        <v>0</v>
      </c>
      <c r="R126" s="975">
        <v>0</v>
      </c>
      <c r="S126" s="975">
        <v>0</v>
      </c>
      <c r="T126" s="975">
        <v>0</v>
      </c>
      <c r="U126" s="975">
        <v>0</v>
      </c>
      <c r="V126" s="975">
        <v>0</v>
      </c>
      <c r="W126" s="975">
        <v>0</v>
      </c>
      <c r="X126" s="975">
        <v>0</v>
      </c>
      <c r="Y126" s="975">
        <v>0</v>
      </c>
      <c r="Z126" s="975">
        <v>0</v>
      </c>
      <c r="AA126" s="975">
        <v>0</v>
      </c>
      <c r="AB126" s="975">
        <v>0</v>
      </c>
      <c r="AC126" s="975">
        <v>0</v>
      </c>
      <c r="AD126" s="975">
        <v>0</v>
      </c>
      <c r="AE126" s="975">
        <v>0</v>
      </c>
      <c r="AF126" s="975">
        <v>0</v>
      </c>
      <c r="AG126" s="975">
        <v>0</v>
      </c>
      <c r="AH126" s="975">
        <v>0</v>
      </c>
      <c r="AI126" s="975">
        <v>0</v>
      </c>
      <c r="AJ126" s="975">
        <f t="shared" si="3"/>
        <v>2205.3447697669426</v>
      </c>
      <c r="AK126" s="674"/>
      <c r="AL126" s="674"/>
      <c r="AM126" s="674"/>
      <c r="AN126" s="674"/>
      <c r="AO126" s="674"/>
      <c r="AP126" s="674"/>
      <c r="AQ126" s="674"/>
      <c r="AR126" s="674"/>
      <c r="AS126" s="674"/>
      <c r="AT126" s="674"/>
      <c r="AU126" s="674"/>
      <c r="AV126" s="674"/>
      <c r="AW126" s="674"/>
      <c r="AX126" s="674"/>
      <c r="AY126" s="674"/>
      <c r="AZ126" s="674"/>
      <c r="BA126" s="674"/>
      <c r="BB126" s="674"/>
      <c r="BC126" s="674"/>
      <c r="BD126" s="674"/>
      <c r="BE126" s="674"/>
      <c r="BF126" s="674"/>
      <c r="BG126" s="674"/>
      <c r="BH126" s="674"/>
      <c r="BI126" s="674"/>
      <c r="BJ126" s="674"/>
      <c r="BK126" s="674"/>
      <c r="BL126" s="674"/>
      <c r="BM126" s="674"/>
      <c r="BN126" s="674"/>
      <c r="BO126" s="674"/>
      <c r="BP126" s="674"/>
      <c r="BQ126" s="674"/>
      <c r="BR126" s="674"/>
      <c r="BS126" s="674"/>
      <c r="BT126" s="674"/>
      <c r="BU126" s="674"/>
      <c r="BV126" s="674"/>
      <c r="BW126" s="674"/>
      <c r="BX126" s="674"/>
      <c r="BY126" s="674"/>
      <c r="BZ126" s="674"/>
      <c r="CA126" s="674"/>
      <c r="CB126" s="674"/>
      <c r="CC126" s="674"/>
    </row>
    <row r="127" spans="2:81">
      <c r="B127" s="161" t="s">
        <v>105</v>
      </c>
      <c r="C127" s="501">
        <v>29.966928210000006</v>
      </c>
      <c r="D127" s="501">
        <v>0</v>
      </c>
      <c r="E127" s="162">
        <v>0</v>
      </c>
      <c r="F127" s="162">
        <v>0</v>
      </c>
      <c r="G127" s="162">
        <v>0</v>
      </c>
      <c r="H127" s="162">
        <v>0</v>
      </c>
      <c r="I127" s="162">
        <v>0</v>
      </c>
      <c r="J127" s="162">
        <v>0</v>
      </c>
      <c r="K127" s="162">
        <v>0</v>
      </c>
      <c r="L127" s="162">
        <v>0</v>
      </c>
      <c r="M127" s="162">
        <v>0</v>
      </c>
      <c r="N127" s="162">
        <v>0</v>
      </c>
      <c r="O127" s="162">
        <v>0</v>
      </c>
      <c r="P127" s="162">
        <v>0</v>
      </c>
      <c r="Q127" s="162">
        <v>0</v>
      </c>
      <c r="R127" s="162">
        <v>0</v>
      </c>
      <c r="S127" s="162">
        <v>0</v>
      </c>
      <c r="T127" s="162">
        <v>0</v>
      </c>
      <c r="U127" s="162">
        <v>0</v>
      </c>
      <c r="V127" s="162">
        <v>0</v>
      </c>
      <c r="W127" s="162">
        <v>0</v>
      </c>
      <c r="X127" s="162">
        <v>0</v>
      </c>
      <c r="Y127" s="162">
        <v>0</v>
      </c>
      <c r="Z127" s="162">
        <v>0</v>
      </c>
      <c r="AA127" s="162">
        <v>0</v>
      </c>
      <c r="AB127" s="162">
        <v>0</v>
      </c>
      <c r="AC127" s="162">
        <v>0</v>
      </c>
      <c r="AD127" s="162">
        <v>0</v>
      </c>
      <c r="AE127" s="162">
        <v>0</v>
      </c>
      <c r="AF127" s="162">
        <v>0</v>
      </c>
      <c r="AG127" s="162">
        <v>0</v>
      </c>
      <c r="AH127" s="162">
        <v>0</v>
      </c>
      <c r="AI127" s="162">
        <v>0</v>
      </c>
      <c r="AJ127" s="162">
        <f t="shared" si="3"/>
        <v>29.966928210000006</v>
      </c>
      <c r="AK127" s="674"/>
      <c r="AL127" s="674"/>
      <c r="AM127" s="674"/>
      <c r="AN127" s="674"/>
      <c r="AO127" s="674"/>
      <c r="AP127" s="674"/>
      <c r="AQ127" s="674"/>
      <c r="AR127" s="674"/>
      <c r="AS127" s="674"/>
      <c r="AT127" s="674"/>
      <c r="AU127" s="674"/>
      <c r="AV127" s="674"/>
      <c r="AW127" s="674"/>
      <c r="AX127" s="674"/>
      <c r="AY127" s="674"/>
      <c r="AZ127" s="674"/>
      <c r="BA127" s="674"/>
      <c r="BB127" s="674"/>
      <c r="BC127" s="674"/>
      <c r="BD127" s="674"/>
      <c r="BE127" s="674"/>
      <c r="BF127" s="674"/>
      <c r="BG127" s="674"/>
      <c r="BH127" s="674"/>
      <c r="BI127" s="674"/>
      <c r="BJ127" s="674"/>
      <c r="BK127" s="674"/>
      <c r="BL127" s="674"/>
      <c r="BM127" s="674"/>
      <c r="BN127" s="674"/>
      <c r="BO127" s="674"/>
      <c r="BP127" s="674"/>
      <c r="BQ127" s="674"/>
      <c r="BR127" s="674"/>
      <c r="BS127" s="674"/>
      <c r="BT127" s="674"/>
      <c r="BU127" s="674"/>
      <c r="BV127" s="674"/>
      <c r="BW127" s="674"/>
      <c r="BX127" s="674"/>
      <c r="BY127" s="674"/>
      <c r="BZ127" s="674"/>
      <c r="CA127" s="674"/>
      <c r="CB127" s="674"/>
      <c r="CC127" s="674"/>
    </row>
    <row r="128" spans="2:81">
      <c r="B128" s="163" t="s">
        <v>466</v>
      </c>
      <c r="C128" s="164">
        <v>66.246098093882466</v>
      </c>
      <c r="D128" s="164">
        <v>64.484358017694206</v>
      </c>
      <c r="E128" s="164">
        <v>62.391224291327674</v>
      </c>
      <c r="F128" s="164">
        <v>50.286182601641286</v>
      </c>
      <c r="G128" s="164">
        <v>32.992183515808406</v>
      </c>
      <c r="H128" s="164">
        <v>15.82636403221426</v>
      </c>
      <c r="I128" s="164">
        <v>1.2025159505372243</v>
      </c>
      <c r="J128" s="164">
        <v>0.1237707423298962</v>
      </c>
      <c r="K128" s="164">
        <v>5.2260000000000001E-2</v>
      </c>
      <c r="L128" s="164">
        <v>5.2260000000000001E-2</v>
      </c>
      <c r="M128" s="164">
        <v>5.2260000000000001E-2</v>
      </c>
      <c r="N128" s="164">
        <v>0</v>
      </c>
      <c r="O128" s="164">
        <v>0</v>
      </c>
      <c r="P128" s="164">
        <v>0</v>
      </c>
      <c r="Q128" s="164">
        <v>0</v>
      </c>
      <c r="R128" s="164">
        <v>0</v>
      </c>
      <c r="S128" s="164">
        <v>0</v>
      </c>
      <c r="T128" s="164">
        <v>0</v>
      </c>
      <c r="U128" s="164">
        <v>0</v>
      </c>
      <c r="V128" s="164">
        <v>0</v>
      </c>
      <c r="W128" s="164">
        <v>0</v>
      </c>
      <c r="X128" s="164">
        <v>0</v>
      </c>
      <c r="Y128" s="164">
        <v>0</v>
      </c>
      <c r="Z128" s="164">
        <v>0</v>
      </c>
      <c r="AA128" s="164">
        <v>0</v>
      </c>
      <c r="AB128" s="164">
        <v>0</v>
      </c>
      <c r="AC128" s="164">
        <v>0</v>
      </c>
      <c r="AD128" s="164">
        <v>0</v>
      </c>
      <c r="AE128" s="164">
        <v>0</v>
      </c>
      <c r="AF128" s="164">
        <v>0</v>
      </c>
      <c r="AG128" s="164">
        <v>0</v>
      </c>
      <c r="AH128" s="164">
        <v>0</v>
      </c>
      <c r="AI128" s="164">
        <v>0</v>
      </c>
      <c r="AJ128" s="164">
        <f t="shared" si="3"/>
        <v>293.70947724543544</v>
      </c>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row>
    <row r="129" spans="2:81">
      <c r="B129" s="28" t="s">
        <v>118</v>
      </c>
      <c r="C129" s="156">
        <v>65.816472463882462</v>
      </c>
      <c r="D129" s="156">
        <v>64.432098017694202</v>
      </c>
      <c r="E129" s="156">
        <v>62.338964291327677</v>
      </c>
      <c r="F129" s="156">
        <v>50.233922601641289</v>
      </c>
      <c r="G129" s="156">
        <v>32.93992351580841</v>
      </c>
      <c r="H129" s="156">
        <v>15.774104032214259</v>
      </c>
      <c r="I129" s="156">
        <v>1.1502559505372243</v>
      </c>
      <c r="J129" s="156">
        <v>7.1510742329896196E-2</v>
      </c>
      <c r="K129" s="156">
        <v>0</v>
      </c>
      <c r="L129" s="156">
        <v>0</v>
      </c>
      <c r="M129" s="156">
        <v>0</v>
      </c>
      <c r="N129" s="156">
        <v>0</v>
      </c>
      <c r="O129" s="156">
        <v>0</v>
      </c>
      <c r="P129" s="156">
        <v>0</v>
      </c>
      <c r="Q129" s="156">
        <v>0</v>
      </c>
      <c r="R129" s="156">
        <v>0</v>
      </c>
      <c r="S129" s="156">
        <v>0</v>
      </c>
      <c r="T129" s="156">
        <v>0</v>
      </c>
      <c r="U129" s="156">
        <v>0</v>
      </c>
      <c r="V129" s="156">
        <v>0</v>
      </c>
      <c r="W129" s="156">
        <v>0</v>
      </c>
      <c r="X129" s="156">
        <v>0</v>
      </c>
      <c r="Y129" s="156">
        <v>0</v>
      </c>
      <c r="Z129" s="156">
        <v>0</v>
      </c>
      <c r="AA129" s="156">
        <v>0</v>
      </c>
      <c r="AB129" s="156">
        <v>0</v>
      </c>
      <c r="AC129" s="156">
        <v>0</v>
      </c>
      <c r="AD129" s="156">
        <v>0</v>
      </c>
      <c r="AE129" s="156">
        <v>0</v>
      </c>
      <c r="AF129" s="156">
        <v>0</v>
      </c>
      <c r="AG129" s="156">
        <v>0</v>
      </c>
      <c r="AH129" s="156">
        <v>0</v>
      </c>
      <c r="AI129" s="156">
        <v>0</v>
      </c>
      <c r="AJ129" s="156">
        <f t="shared" si="3"/>
        <v>292.75725161543545</v>
      </c>
      <c r="AK129" s="674"/>
      <c r="AL129" s="674"/>
      <c r="AM129" s="674"/>
      <c r="AN129" s="674"/>
      <c r="AO129" s="674"/>
      <c r="AP129" s="674"/>
      <c r="AQ129" s="674"/>
      <c r="AR129" s="674"/>
      <c r="AS129" s="674"/>
      <c r="AT129" s="674"/>
      <c r="AU129" s="674"/>
      <c r="AV129" s="674"/>
      <c r="AW129" s="674"/>
      <c r="AX129" s="674"/>
      <c r="AY129" s="674"/>
      <c r="AZ129" s="674"/>
      <c r="BA129" s="674"/>
      <c r="BB129" s="674"/>
      <c r="BC129" s="674"/>
      <c r="BD129" s="674"/>
      <c r="BE129" s="674"/>
      <c r="BF129" s="674"/>
      <c r="BG129" s="674"/>
      <c r="BH129" s="674"/>
      <c r="BI129" s="674"/>
      <c r="BJ129" s="674"/>
      <c r="BK129" s="674"/>
      <c r="BL129" s="674"/>
      <c r="BM129" s="674"/>
      <c r="BN129" s="674"/>
      <c r="BO129" s="674"/>
      <c r="BP129" s="674"/>
      <c r="BQ129" s="674"/>
      <c r="BR129" s="674"/>
      <c r="BS129" s="674"/>
      <c r="BT129" s="674"/>
      <c r="BU129" s="674"/>
      <c r="BV129" s="674"/>
      <c r="BW129" s="674"/>
      <c r="BX129" s="674"/>
      <c r="BY129" s="674"/>
      <c r="BZ129" s="674"/>
      <c r="CA129" s="674"/>
      <c r="CB129" s="674"/>
      <c r="CC129" s="674"/>
    </row>
    <row r="130" spans="2:81">
      <c r="B130" s="161" t="s">
        <v>120</v>
      </c>
      <c r="C130" s="162">
        <v>9.4483341299881864</v>
      </c>
      <c r="D130" s="162">
        <v>8.0639596837999221</v>
      </c>
      <c r="E130" s="162">
        <v>6.6812189336961705</v>
      </c>
      <c r="F130" s="162">
        <v>5.2984781879064338</v>
      </c>
      <c r="G130" s="162">
        <v>3.9157374378026817</v>
      </c>
      <c r="H130" s="162">
        <v>2.53299668769893</v>
      </c>
      <c r="I130" s="162">
        <v>1.1502559505372243</v>
      </c>
      <c r="J130" s="162">
        <v>7.1510742329896196E-2</v>
      </c>
      <c r="K130" s="162">
        <v>0</v>
      </c>
      <c r="L130" s="162">
        <v>0</v>
      </c>
      <c r="M130" s="162">
        <v>0</v>
      </c>
      <c r="N130" s="162">
        <v>0</v>
      </c>
      <c r="O130" s="162">
        <v>0</v>
      </c>
      <c r="P130" s="162">
        <v>0</v>
      </c>
      <c r="Q130" s="162">
        <v>0</v>
      </c>
      <c r="R130" s="162">
        <v>0</v>
      </c>
      <c r="S130" s="162">
        <v>0</v>
      </c>
      <c r="T130" s="162">
        <v>0</v>
      </c>
      <c r="U130" s="162">
        <v>0</v>
      </c>
      <c r="V130" s="162">
        <v>0</v>
      </c>
      <c r="W130" s="162">
        <v>0</v>
      </c>
      <c r="X130" s="162">
        <v>0</v>
      </c>
      <c r="Y130" s="162">
        <v>0</v>
      </c>
      <c r="Z130" s="162">
        <v>0</v>
      </c>
      <c r="AA130" s="162">
        <v>0</v>
      </c>
      <c r="AB130" s="162">
        <v>0</v>
      </c>
      <c r="AC130" s="162">
        <v>0</v>
      </c>
      <c r="AD130" s="162">
        <v>0</v>
      </c>
      <c r="AE130" s="162">
        <v>0</v>
      </c>
      <c r="AF130" s="162">
        <v>0</v>
      </c>
      <c r="AG130" s="162">
        <v>0</v>
      </c>
      <c r="AH130" s="162">
        <v>0</v>
      </c>
      <c r="AI130" s="162">
        <v>0</v>
      </c>
      <c r="AJ130" s="162">
        <f t="shared" si="3"/>
        <v>37.162491753759447</v>
      </c>
      <c r="AK130" s="674"/>
      <c r="AL130" s="674"/>
      <c r="AM130" s="674"/>
      <c r="AN130" s="674"/>
      <c r="AO130" s="674"/>
      <c r="AP130" s="674"/>
      <c r="AQ130" s="674"/>
      <c r="AR130" s="674"/>
      <c r="AS130" s="674"/>
      <c r="AT130" s="674"/>
      <c r="AU130" s="674"/>
      <c r="AV130" s="674"/>
      <c r="AW130" s="674"/>
      <c r="AX130" s="674"/>
      <c r="AY130" s="674"/>
      <c r="AZ130" s="674"/>
      <c r="BA130" s="674"/>
      <c r="BB130" s="674"/>
      <c r="BC130" s="674"/>
      <c r="BD130" s="674"/>
      <c r="BE130" s="674"/>
      <c r="BF130" s="674"/>
      <c r="BG130" s="674"/>
      <c r="BH130" s="674"/>
      <c r="BI130" s="674"/>
      <c r="BJ130" s="674"/>
      <c r="BK130" s="674"/>
      <c r="BL130" s="674"/>
      <c r="BM130" s="674"/>
      <c r="BN130" s="674"/>
      <c r="BO130" s="674"/>
      <c r="BP130" s="674"/>
      <c r="BQ130" s="674"/>
      <c r="BR130" s="674"/>
      <c r="BS130" s="674"/>
      <c r="BT130" s="674"/>
      <c r="BU130" s="674"/>
      <c r="BV130" s="674"/>
      <c r="BW130" s="674"/>
      <c r="BX130" s="674"/>
      <c r="BY130" s="674"/>
      <c r="BZ130" s="674"/>
      <c r="CA130" s="674"/>
      <c r="CB130" s="674"/>
      <c r="CC130" s="674"/>
    </row>
    <row r="131" spans="2:81">
      <c r="B131" s="28" t="s">
        <v>207</v>
      </c>
      <c r="C131" s="156">
        <v>9.44669135290113</v>
      </c>
      <c r="D131" s="156">
        <v>8.0639596837999221</v>
      </c>
      <c r="E131" s="156">
        <v>6.6812189336961705</v>
      </c>
      <c r="F131" s="156">
        <v>5.2984781879064338</v>
      </c>
      <c r="G131" s="156">
        <v>3.9157374378026817</v>
      </c>
      <c r="H131" s="156">
        <v>2.53299668769893</v>
      </c>
      <c r="I131" s="156">
        <v>1.1502559505372243</v>
      </c>
      <c r="J131" s="156">
        <v>7.1510742329896196E-2</v>
      </c>
      <c r="K131" s="156">
        <v>0</v>
      </c>
      <c r="L131" s="156">
        <v>0</v>
      </c>
      <c r="M131" s="156">
        <v>0</v>
      </c>
      <c r="N131" s="156">
        <v>0</v>
      </c>
      <c r="O131" s="156">
        <v>0</v>
      </c>
      <c r="P131" s="156">
        <v>0</v>
      </c>
      <c r="Q131" s="156">
        <v>0</v>
      </c>
      <c r="R131" s="156">
        <v>0</v>
      </c>
      <c r="S131" s="156">
        <v>0</v>
      </c>
      <c r="T131" s="156">
        <v>0</v>
      </c>
      <c r="U131" s="156">
        <v>0</v>
      </c>
      <c r="V131" s="156">
        <v>0</v>
      </c>
      <c r="W131" s="156">
        <v>0</v>
      </c>
      <c r="X131" s="156">
        <v>0</v>
      </c>
      <c r="Y131" s="156">
        <v>0</v>
      </c>
      <c r="Z131" s="156">
        <v>0</v>
      </c>
      <c r="AA131" s="156">
        <v>0</v>
      </c>
      <c r="AB131" s="156">
        <v>0</v>
      </c>
      <c r="AC131" s="156">
        <v>0</v>
      </c>
      <c r="AD131" s="156">
        <v>0</v>
      </c>
      <c r="AE131" s="156">
        <v>0</v>
      </c>
      <c r="AF131" s="156">
        <v>0</v>
      </c>
      <c r="AG131" s="156">
        <v>0</v>
      </c>
      <c r="AH131" s="156">
        <v>0</v>
      </c>
      <c r="AI131" s="156">
        <v>0</v>
      </c>
      <c r="AJ131" s="156">
        <f t="shared" si="3"/>
        <v>37.160848976672391</v>
      </c>
      <c r="AK131" s="674"/>
      <c r="AL131" s="674"/>
      <c r="AM131" s="674"/>
      <c r="AN131" s="674"/>
      <c r="AO131" s="674"/>
      <c r="AP131" s="674"/>
      <c r="AQ131" s="674"/>
      <c r="AR131" s="674"/>
      <c r="AS131" s="674"/>
      <c r="AT131" s="674"/>
      <c r="AU131" s="674"/>
      <c r="AV131" s="674"/>
      <c r="AW131" s="674"/>
      <c r="AX131" s="674"/>
      <c r="AY131" s="674"/>
      <c r="AZ131" s="674"/>
      <c r="BA131" s="674"/>
      <c r="BB131" s="674"/>
      <c r="BC131" s="674"/>
      <c r="BD131" s="674"/>
      <c r="BE131" s="674"/>
      <c r="BF131" s="674"/>
      <c r="BG131" s="674"/>
      <c r="BH131" s="674"/>
      <c r="BI131" s="674"/>
      <c r="BJ131" s="674"/>
      <c r="BK131" s="674"/>
      <c r="BL131" s="674"/>
      <c r="BM131" s="674"/>
      <c r="BN131" s="674"/>
      <c r="BO131" s="674"/>
      <c r="BP131" s="674"/>
      <c r="BQ131" s="674"/>
      <c r="BR131" s="674"/>
      <c r="BS131" s="674"/>
      <c r="BT131" s="674"/>
      <c r="BU131" s="674"/>
      <c r="BV131" s="674"/>
      <c r="BW131" s="674"/>
      <c r="BX131" s="674"/>
      <c r="BY131" s="674"/>
      <c r="BZ131" s="674"/>
      <c r="CA131" s="674"/>
      <c r="CB131" s="674"/>
      <c r="CC131" s="674"/>
    </row>
    <row r="132" spans="2:81">
      <c r="B132" s="170" t="s">
        <v>124</v>
      </c>
      <c r="C132" s="156">
        <v>1.6427770870559692E-3</v>
      </c>
      <c r="D132" s="156">
        <v>0</v>
      </c>
      <c r="E132" s="156">
        <v>0</v>
      </c>
      <c r="F132" s="156">
        <v>0</v>
      </c>
      <c r="G132" s="156">
        <v>0</v>
      </c>
      <c r="H132" s="156">
        <v>0</v>
      </c>
      <c r="I132" s="156">
        <v>0</v>
      </c>
      <c r="J132" s="156">
        <v>0</v>
      </c>
      <c r="K132" s="156">
        <v>0</v>
      </c>
      <c r="L132" s="156">
        <v>0</v>
      </c>
      <c r="M132" s="156">
        <v>0</v>
      </c>
      <c r="N132" s="156">
        <v>0</v>
      </c>
      <c r="O132" s="156">
        <v>0</v>
      </c>
      <c r="P132" s="156">
        <v>0</v>
      </c>
      <c r="Q132" s="156">
        <v>0</v>
      </c>
      <c r="R132" s="156">
        <v>0</v>
      </c>
      <c r="S132" s="156">
        <v>0</v>
      </c>
      <c r="T132" s="156">
        <v>0</v>
      </c>
      <c r="U132" s="156">
        <v>0</v>
      </c>
      <c r="V132" s="156">
        <v>0</v>
      </c>
      <c r="W132" s="156">
        <v>0</v>
      </c>
      <c r="X132" s="156">
        <v>0</v>
      </c>
      <c r="Y132" s="156">
        <v>0</v>
      </c>
      <c r="Z132" s="156">
        <v>0</v>
      </c>
      <c r="AA132" s="156">
        <v>0</v>
      </c>
      <c r="AB132" s="156">
        <v>0</v>
      </c>
      <c r="AC132" s="156">
        <v>0</v>
      </c>
      <c r="AD132" s="156">
        <v>0</v>
      </c>
      <c r="AE132" s="156">
        <v>0</v>
      </c>
      <c r="AF132" s="156">
        <v>0</v>
      </c>
      <c r="AG132" s="156">
        <v>0</v>
      </c>
      <c r="AH132" s="156">
        <v>0</v>
      </c>
      <c r="AI132" s="156">
        <v>0</v>
      </c>
      <c r="AJ132" s="156">
        <f t="shared" si="3"/>
        <v>1.6427770870559692E-3</v>
      </c>
      <c r="AK132" s="674"/>
      <c r="AL132" s="674"/>
      <c r="AM132" s="674"/>
      <c r="AN132" s="674"/>
      <c r="AO132" s="674"/>
      <c r="AP132" s="674"/>
      <c r="AQ132" s="674"/>
      <c r="AR132" s="674"/>
      <c r="AS132" s="674"/>
      <c r="AT132" s="674"/>
      <c r="AU132" s="674"/>
      <c r="AV132" s="674"/>
      <c r="AW132" s="674"/>
      <c r="AX132" s="674"/>
      <c r="AY132" s="674"/>
      <c r="AZ132" s="674"/>
      <c r="BA132" s="674"/>
      <c r="BB132" s="674"/>
      <c r="BC132" s="674"/>
      <c r="BD132" s="674"/>
      <c r="BE132" s="674"/>
      <c r="BF132" s="674"/>
      <c r="BG132" s="674"/>
      <c r="BH132" s="674"/>
      <c r="BI132" s="674"/>
      <c r="BJ132" s="674"/>
      <c r="BK132" s="674"/>
      <c r="BL132" s="674"/>
      <c r="BM132" s="674"/>
      <c r="BN132" s="674"/>
      <c r="BO132" s="674"/>
      <c r="BP132" s="674"/>
      <c r="BQ132" s="674"/>
      <c r="BR132" s="674"/>
      <c r="BS132" s="674"/>
      <c r="BT132" s="674"/>
      <c r="BU132" s="674"/>
      <c r="BV132" s="674"/>
      <c r="BW132" s="674"/>
      <c r="BX132" s="674"/>
      <c r="BY132" s="674"/>
      <c r="BZ132" s="674"/>
      <c r="CA132" s="674"/>
      <c r="CB132" s="674"/>
      <c r="CC132" s="674"/>
    </row>
    <row r="133" spans="2:81">
      <c r="B133" s="161" t="s">
        <v>125</v>
      </c>
      <c r="C133" s="162">
        <v>56.368138333894279</v>
      </c>
      <c r="D133" s="162">
        <v>56.368138333894279</v>
      </c>
      <c r="E133" s="162">
        <v>55.657745357631505</v>
      </c>
      <c r="F133" s="162">
        <v>44.935444413734857</v>
      </c>
      <c r="G133" s="162">
        <v>29.024186078005727</v>
      </c>
      <c r="H133" s="162">
        <v>13.24110734451533</v>
      </c>
      <c r="I133" s="162">
        <v>0</v>
      </c>
      <c r="J133" s="162">
        <v>0</v>
      </c>
      <c r="K133" s="162">
        <v>0</v>
      </c>
      <c r="L133" s="162">
        <v>0</v>
      </c>
      <c r="M133" s="162">
        <v>0</v>
      </c>
      <c r="N133" s="162">
        <v>0</v>
      </c>
      <c r="O133" s="162">
        <v>0</v>
      </c>
      <c r="P133" s="162">
        <v>0</v>
      </c>
      <c r="Q133" s="162">
        <v>0</v>
      </c>
      <c r="R133" s="162">
        <v>0</v>
      </c>
      <c r="S133" s="162">
        <v>0</v>
      </c>
      <c r="T133" s="162">
        <v>0</v>
      </c>
      <c r="U133" s="162">
        <v>0</v>
      </c>
      <c r="V133" s="162">
        <v>0</v>
      </c>
      <c r="W133" s="162">
        <v>0</v>
      </c>
      <c r="X133" s="162">
        <v>0</v>
      </c>
      <c r="Y133" s="162">
        <v>0</v>
      </c>
      <c r="Z133" s="162">
        <v>0</v>
      </c>
      <c r="AA133" s="162">
        <v>0</v>
      </c>
      <c r="AB133" s="162">
        <v>0</v>
      </c>
      <c r="AC133" s="162">
        <v>0</v>
      </c>
      <c r="AD133" s="162">
        <v>0</v>
      </c>
      <c r="AE133" s="162">
        <v>0</v>
      </c>
      <c r="AF133" s="162">
        <v>0</v>
      </c>
      <c r="AG133" s="162">
        <v>0</v>
      </c>
      <c r="AH133" s="162">
        <v>0</v>
      </c>
      <c r="AI133" s="162">
        <v>0</v>
      </c>
      <c r="AJ133" s="162">
        <f t="shared" si="3"/>
        <v>255.59475986167601</v>
      </c>
      <c r="AK133" s="674"/>
      <c r="AL133" s="674"/>
      <c r="AM133" s="674"/>
      <c r="AN133" s="674"/>
      <c r="AO133" s="674"/>
      <c r="AP133" s="674"/>
      <c r="AQ133" s="674"/>
      <c r="AR133" s="674"/>
      <c r="AS133" s="674"/>
      <c r="AT133" s="674"/>
      <c r="AU133" s="674"/>
      <c r="AV133" s="674"/>
      <c r="AW133" s="674"/>
      <c r="AX133" s="674"/>
      <c r="AY133" s="674"/>
      <c r="AZ133" s="674"/>
      <c r="BA133" s="674"/>
      <c r="BB133" s="674"/>
      <c r="BC133" s="674"/>
      <c r="BD133" s="674"/>
      <c r="BE133" s="674"/>
      <c r="BF133" s="674"/>
      <c r="BG133" s="674"/>
      <c r="BH133" s="674"/>
      <c r="BI133" s="674"/>
      <c r="BJ133" s="674"/>
      <c r="BK133" s="674"/>
      <c r="BL133" s="674"/>
      <c r="BM133" s="674"/>
      <c r="BN133" s="674"/>
      <c r="BO133" s="674"/>
      <c r="BP133" s="674"/>
      <c r="BQ133" s="674"/>
      <c r="BR133" s="674"/>
      <c r="BS133" s="674"/>
      <c r="BT133" s="674"/>
      <c r="BU133" s="674"/>
      <c r="BV133" s="674"/>
      <c r="BW133" s="674"/>
      <c r="BX133" s="674"/>
      <c r="BY133" s="674"/>
      <c r="BZ133" s="674"/>
      <c r="CA133" s="674"/>
      <c r="CB133" s="674"/>
      <c r="CC133" s="674"/>
    </row>
    <row r="134" spans="2:81">
      <c r="B134" s="28" t="s">
        <v>207</v>
      </c>
      <c r="C134" s="156">
        <v>56.368138333894279</v>
      </c>
      <c r="D134" s="156">
        <v>56.368138333894279</v>
      </c>
      <c r="E134" s="156">
        <v>55.657745357631505</v>
      </c>
      <c r="F134" s="156">
        <v>44.935444413734857</v>
      </c>
      <c r="G134" s="156">
        <v>29.024186078005727</v>
      </c>
      <c r="H134" s="156">
        <v>13.24110734451533</v>
      </c>
      <c r="I134" s="156">
        <v>0</v>
      </c>
      <c r="J134" s="156">
        <v>0</v>
      </c>
      <c r="K134" s="156">
        <v>0</v>
      </c>
      <c r="L134" s="156">
        <v>0</v>
      </c>
      <c r="M134" s="156">
        <v>0</v>
      </c>
      <c r="N134" s="156">
        <v>0</v>
      </c>
      <c r="O134" s="156">
        <v>0</v>
      </c>
      <c r="P134" s="156">
        <v>0</v>
      </c>
      <c r="Q134" s="156">
        <v>0</v>
      </c>
      <c r="R134" s="156">
        <v>0</v>
      </c>
      <c r="S134" s="156">
        <v>0</v>
      </c>
      <c r="T134" s="156">
        <v>0</v>
      </c>
      <c r="U134" s="156">
        <v>0</v>
      </c>
      <c r="V134" s="156">
        <v>0</v>
      </c>
      <c r="W134" s="156">
        <v>0</v>
      </c>
      <c r="X134" s="156">
        <v>0</v>
      </c>
      <c r="Y134" s="156">
        <v>0</v>
      </c>
      <c r="Z134" s="156">
        <v>0</v>
      </c>
      <c r="AA134" s="156">
        <v>0</v>
      </c>
      <c r="AB134" s="156">
        <v>0</v>
      </c>
      <c r="AC134" s="156">
        <v>0</v>
      </c>
      <c r="AD134" s="156">
        <v>0</v>
      </c>
      <c r="AE134" s="156">
        <v>0</v>
      </c>
      <c r="AF134" s="156">
        <v>0</v>
      </c>
      <c r="AG134" s="156">
        <v>0</v>
      </c>
      <c r="AH134" s="156">
        <v>0</v>
      </c>
      <c r="AI134" s="156">
        <v>0</v>
      </c>
      <c r="AJ134" s="156">
        <f t="shared" si="3"/>
        <v>255.59475986167601</v>
      </c>
      <c r="AK134" s="674"/>
      <c r="AL134" s="674"/>
      <c r="AM134" s="674"/>
      <c r="AN134" s="674"/>
      <c r="AO134" s="674"/>
      <c r="AP134" s="674"/>
      <c r="AQ134" s="674"/>
      <c r="AR134" s="674"/>
      <c r="AS134" s="674"/>
      <c r="AT134" s="674"/>
      <c r="AU134" s="674"/>
      <c r="AV134" s="674"/>
      <c r="AW134" s="674"/>
      <c r="AX134" s="674"/>
      <c r="AY134" s="674"/>
      <c r="AZ134" s="674"/>
      <c r="BA134" s="674"/>
      <c r="BB134" s="674"/>
      <c r="BC134" s="674"/>
      <c r="BD134" s="674"/>
      <c r="BE134" s="674"/>
      <c r="BF134" s="674"/>
      <c r="BG134" s="674"/>
      <c r="BH134" s="674"/>
      <c r="BI134" s="674"/>
      <c r="BJ134" s="674"/>
      <c r="BK134" s="674"/>
      <c r="BL134" s="674"/>
      <c r="BM134" s="674"/>
      <c r="BN134" s="674"/>
      <c r="BO134" s="674"/>
      <c r="BP134" s="674"/>
      <c r="BQ134" s="674"/>
      <c r="BR134" s="674"/>
      <c r="BS134" s="674"/>
      <c r="BT134" s="674"/>
      <c r="BU134" s="674"/>
      <c r="BV134" s="674"/>
      <c r="BW134" s="674"/>
      <c r="BX134" s="674"/>
      <c r="BY134" s="674"/>
      <c r="BZ134" s="674"/>
      <c r="CA134" s="674"/>
      <c r="CB134" s="674"/>
      <c r="CC134" s="674"/>
    </row>
    <row r="135" spans="2:81">
      <c r="B135" s="170" t="s">
        <v>124</v>
      </c>
      <c r="C135" s="156">
        <v>0</v>
      </c>
      <c r="D135" s="156">
        <v>0</v>
      </c>
      <c r="E135" s="156">
        <v>0</v>
      </c>
      <c r="F135" s="156">
        <v>0</v>
      </c>
      <c r="G135" s="156">
        <v>0</v>
      </c>
      <c r="H135" s="156">
        <v>0</v>
      </c>
      <c r="I135" s="156">
        <v>0</v>
      </c>
      <c r="J135" s="156">
        <v>0</v>
      </c>
      <c r="K135" s="156">
        <v>0</v>
      </c>
      <c r="L135" s="156">
        <v>0</v>
      </c>
      <c r="M135" s="156">
        <v>0</v>
      </c>
      <c r="N135" s="156">
        <v>0</v>
      </c>
      <c r="O135" s="156">
        <v>0</v>
      </c>
      <c r="P135" s="156">
        <v>0</v>
      </c>
      <c r="Q135" s="156">
        <v>0</v>
      </c>
      <c r="R135" s="156">
        <v>0</v>
      </c>
      <c r="S135" s="156">
        <v>0</v>
      </c>
      <c r="T135" s="156">
        <v>0</v>
      </c>
      <c r="U135" s="156">
        <v>0</v>
      </c>
      <c r="V135" s="156">
        <v>0</v>
      </c>
      <c r="W135" s="156">
        <v>0</v>
      </c>
      <c r="X135" s="156">
        <v>0</v>
      </c>
      <c r="Y135" s="156">
        <v>0</v>
      </c>
      <c r="Z135" s="156">
        <v>0</v>
      </c>
      <c r="AA135" s="156">
        <v>0</v>
      </c>
      <c r="AB135" s="156">
        <v>0</v>
      </c>
      <c r="AC135" s="156">
        <v>0</v>
      </c>
      <c r="AD135" s="156">
        <v>0</v>
      </c>
      <c r="AE135" s="156">
        <v>0</v>
      </c>
      <c r="AF135" s="156">
        <v>0</v>
      </c>
      <c r="AG135" s="156">
        <v>0</v>
      </c>
      <c r="AH135" s="156">
        <v>0</v>
      </c>
      <c r="AI135" s="156">
        <v>0</v>
      </c>
      <c r="AJ135" s="156">
        <f t="shared" si="3"/>
        <v>0</v>
      </c>
      <c r="AK135" s="674"/>
      <c r="AL135" s="674"/>
      <c r="AM135" s="674"/>
      <c r="AN135" s="674"/>
      <c r="AO135" s="674"/>
      <c r="AP135" s="674"/>
      <c r="AQ135" s="674"/>
      <c r="AR135" s="674"/>
      <c r="AS135" s="674"/>
      <c r="AT135" s="674"/>
      <c r="AU135" s="674"/>
      <c r="AV135" s="674"/>
      <c r="AW135" s="674"/>
      <c r="AX135" s="674"/>
      <c r="AY135" s="674"/>
      <c r="AZ135" s="674"/>
      <c r="BA135" s="674"/>
      <c r="BB135" s="674"/>
      <c r="BC135" s="674"/>
      <c r="BD135" s="674"/>
      <c r="BE135" s="674"/>
      <c r="BF135" s="674"/>
      <c r="BG135" s="674"/>
      <c r="BH135" s="674"/>
      <c r="BI135" s="674"/>
      <c r="BJ135" s="674"/>
      <c r="BK135" s="674"/>
      <c r="BL135" s="674"/>
      <c r="BM135" s="674"/>
      <c r="BN135" s="674"/>
      <c r="BO135" s="674"/>
      <c r="BP135" s="674"/>
      <c r="BQ135" s="674"/>
      <c r="BR135" s="674"/>
      <c r="BS135" s="674"/>
      <c r="BT135" s="674"/>
      <c r="BU135" s="674"/>
      <c r="BV135" s="674"/>
      <c r="BW135" s="674"/>
      <c r="BX135" s="674"/>
      <c r="BY135" s="674"/>
      <c r="BZ135" s="674"/>
      <c r="CA135" s="674"/>
      <c r="CB135" s="674"/>
      <c r="CC135" s="674"/>
    </row>
    <row r="136" spans="2:81">
      <c r="B136" s="161" t="s">
        <v>150</v>
      </c>
      <c r="C136" s="162">
        <v>0.42962562999999998</v>
      </c>
      <c r="D136" s="162">
        <v>5.2260000000000001E-2</v>
      </c>
      <c r="E136" s="162">
        <v>5.2260000000000001E-2</v>
      </c>
      <c r="F136" s="162">
        <v>5.2260000000000001E-2</v>
      </c>
      <c r="G136" s="162">
        <v>5.2260000000000001E-2</v>
      </c>
      <c r="H136" s="162">
        <v>5.2260000000000001E-2</v>
      </c>
      <c r="I136" s="162">
        <v>5.2260000000000001E-2</v>
      </c>
      <c r="J136" s="162">
        <v>5.2260000000000001E-2</v>
      </c>
      <c r="K136" s="162">
        <v>5.2260000000000001E-2</v>
      </c>
      <c r="L136" s="162">
        <v>5.2260000000000001E-2</v>
      </c>
      <c r="M136" s="162">
        <v>5.2260000000000001E-2</v>
      </c>
      <c r="N136" s="162">
        <v>0</v>
      </c>
      <c r="O136" s="162">
        <v>0</v>
      </c>
      <c r="P136" s="162">
        <v>0</v>
      </c>
      <c r="Q136" s="162">
        <v>0</v>
      </c>
      <c r="R136" s="162">
        <v>0</v>
      </c>
      <c r="S136" s="162">
        <v>0</v>
      </c>
      <c r="T136" s="162">
        <v>0</v>
      </c>
      <c r="U136" s="162">
        <v>0</v>
      </c>
      <c r="V136" s="162">
        <v>0</v>
      </c>
      <c r="W136" s="162">
        <v>0</v>
      </c>
      <c r="X136" s="162">
        <v>0</v>
      </c>
      <c r="Y136" s="162">
        <v>0</v>
      </c>
      <c r="Z136" s="162">
        <v>0</v>
      </c>
      <c r="AA136" s="162">
        <v>0</v>
      </c>
      <c r="AB136" s="162">
        <v>0</v>
      </c>
      <c r="AC136" s="162">
        <v>0</v>
      </c>
      <c r="AD136" s="162">
        <v>0</v>
      </c>
      <c r="AE136" s="162">
        <v>0</v>
      </c>
      <c r="AF136" s="162">
        <v>0</v>
      </c>
      <c r="AG136" s="162">
        <v>0</v>
      </c>
      <c r="AH136" s="162">
        <v>0</v>
      </c>
      <c r="AI136" s="162">
        <v>0</v>
      </c>
      <c r="AJ136" s="162">
        <f t="shared" si="3"/>
        <v>0.95222562999999971</v>
      </c>
      <c r="AK136" s="674"/>
      <c r="AL136" s="674"/>
      <c r="AM136" s="674"/>
      <c r="AN136" s="674"/>
      <c r="AO136" s="674"/>
      <c r="AP136" s="674"/>
      <c r="AQ136" s="674"/>
      <c r="AR136" s="674"/>
      <c r="AS136" s="674"/>
      <c r="AT136" s="674"/>
      <c r="AU136" s="674"/>
      <c r="AV136" s="674"/>
      <c r="AW136" s="674"/>
      <c r="AX136" s="674"/>
      <c r="AY136" s="674"/>
      <c r="AZ136" s="674"/>
      <c r="BA136" s="674"/>
      <c r="BB136" s="674"/>
      <c r="BC136" s="674"/>
      <c r="BD136" s="674"/>
      <c r="BE136" s="674"/>
      <c r="BF136" s="674"/>
      <c r="BG136" s="674"/>
      <c r="BH136" s="674"/>
      <c r="BI136" s="674"/>
      <c r="BJ136" s="674"/>
      <c r="BK136" s="674"/>
      <c r="BL136" s="674"/>
      <c r="BM136" s="674"/>
      <c r="BN136" s="674"/>
      <c r="BO136" s="674"/>
      <c r="BP136" s="674"/>
      <c r="BQ136" s="674"/>
      <c r="BR136" s="674"/>
      <c r="BS136" s="674"/>
      <c r="BT136" s="674"/>
      <c r="BU136" s="674"/>
      <c r="BV136" s="674"/>
      <c r="BW136" s="674"/>
      <c r="BX136" s="674"/>
      <c r="BY136" s="674"/>
      <c r="BZ136" s="674"/>
      <c r="CA136" s="674"/>
      <c r="CB136" s="674"/>
      <c r="CC136" s="674"/>
    </row>
    <row r="137" spans="2:81">
      <c r="B137" s="28" t="s">
        <v>207</v>
      </c>
      <c r="C137" s="156">
        <v>0</v>
      </c>
      <c r="D137" s="156">
        <v>0</v>
      </c>
      <c r="E137" s="156">
        <v>0</v>
      </c>
      <c r="F137" s="156">
        <v>0</v>
      </c>
      <c r="G137" s="156">
        <v>0</v>
      </c>
      <c r="H137" s="156">
        <v>0</v>
      </c>
      <c r="I137" s="156">
        <v>0</v>
      </c>
      <c r="J137" s="156">
        <v>0</v>
      </c>
      <c r="K137" s="156">
        <v>0</v>
      </c>
      <c r="L137" s="156">
        <v>0</v>
      </c>
      <c r="M137" s="156">
        <v>0</v>
      </c>
      <c r="N137" s="156">
        <v>0</v>
      </c>
      <c r="O137" s="156">
        <v>0</v>
      </c>
      <c r="P137" s="156">
        <v>0</v>
      </c>
      <c r="Q137" s="156">
        <v>0</v>
      </c>
      <c r="R137" s="156">
        <v>0</v>
      </c>
      <c r="S137" s="156">
        <v>0</v>
      </c>
      <c r="T137" s="156">
        <v>0</v>
      </c>
      <c r="U137" s="156">
        <v>0</v>
      </c>
      <c r="V137" s="156">
        <v>0</v>
      </c>
      <c r="W137" s="156">
        <v>0</v>
      </c>
      <c r="X137" s="156">
        <v>0</v>
      </c>
      <c r="Y137" s="156">
        <v>0</v>
      </c>
      <c r="Z137" s="156">
        <v>0</v>
      </c>
      <c r="AA137" s="156">
        <v>0</v>
      </c>
      <c r="AB137" s="156">
        <v>0</v>
      </c>
      <c r="AC137" s="156">
        <v>0</v>
      </c>
      <c r="AD137" s="156">
        <v>0</v>
      </c>
      <c r="AE137" s="156">
        <v>0</v>
      </c>
      <c r="AF137" s="156">
        <v>0</v>
      </c>
      <c r="AG137" s="156">
        <v>0</v>
      </c>
      <c r="AH137" s="156">
        <v>0</v>
      </c>
      <c r="AI137" s="156">
        <v>0</v>
      </c>
      <c r="AJ137" s="156">
        <f t="shared" si="3"/>
        <v>0</v>
      </c>
      <c r="AK137" s="674"/>
      <c r="AL137" s="674"/>
      <c r="AM137" s="674"/>
      <c r="AN137" s="674"/>
      <c r="AO137" s="674"/>
      <c r="AP137" s="674"/>
      <c r="AQ137" s="674"/>
      <c r="AR137" s="674"/>
      <c r="AS137" s="674"/>
      <c r="AT137" s="674"/>
      <c r="AU137" s="674"/>
      <c r="AV137" s="674"/>
      <c r="AW137" s="674"/>
      <c r="AX137" s="674"/>
      <c r="AY137" s="674"/>
      <c r="AZ137" s="674"/>
      <c r="BA137" s="674"/>
      <c r="BB137" s="674"/>
      <c r="BC137" s="674"/>
      <c r="BD137" s="674"/>
      <c r="BE137" s="674"/>
      <c r="BF137" s="674"/>
      <c r="BG137" s="674"/>
      <c r="BH137" s="674"/>
      <c r="BI137" s="674"/>
      <c r="BJ137" s="674"/>
      <c r="BK137" s="674"/>
      <c r="BL137" s="674"/>
      <c r="BM137" s="674"/>
      <c r="BN137" s="674"/>
      <c r="BO137" s="674"/>
      <c r="BP137" s="674"/>
      <c r="BQ137" s="674"/>
      <c r="BR137" s="674"/>
      <c r="BS137" s="674"/>
      <c r="BT137" s="674"/>
      <c r="BU137" s="674"/>
      <c r="BV137" s="674"/>
      <c r="BW137" s="674"/>
      <c r="BX137" s="674"/>
      <c r="BY137" s="674"/>
      <c r="BZ137" s="674"/>
      <c r="CA137" s="674"/>
      <c r="CB137" s="674"/>
      <c r="CC137" s="674"/>
    </row>
    <row r="138" spans="2:81">
      <c r="B138" s="170" t="s">
        <v>124</v>
      </c>
      <c r="C138" s="156">
        <v>0.42962562999999998</v>
      </c>
      <c r="D138" s="156">
        <v>5.2260000000000001E-2</v>
      </c>
      <c r="E138" s="156">
        <v>5.2260000000000001E-2</v>
      </c>
      <c r="F138" s="156">
        <v>5.2260000000000001E-2</v>
      </c>
      <c r="G138" s="156">
        <v>5.2260000000000001E-2</v>
      </c>
      <c r="H138" s="156">
        <v>5.2260000000000001E-2</v>
      </c>
      <c r="I138" s="156">
        <v>5.2260000000000001E-2</v>
      </c>
      <c r="J138" s="156">
        <v>5.2260000000000001E-2</v>
      </c>
      <c r="K138" s="156">
        <v>5.2260000000000001E-2</v>
      </c>
      <c r="L138" s="156">
        <v>5.2260000000000001E-2</v>
      </c>
      <c r="M138" s="156">
        <v>5.2260000000000001E-2</v>
      </c>
      <c r="N138" s="156">
        <v>0</v>
      </c>
      <c r="O138" s="156">
        <v>0</v>
      </c>
      <c r="P138" s="156">
        <v>0</v>
      </c>
      <c r="Q138" s="156">
        <v>0</v>
      </c>
      <c r="R138" s="156">
        <v>0</v>
      </c>
      <c r="S138" s="156">
        <v>0</v>
      </c>
      <c r="T138" s="156">
        <v>0</v>
      </c>
      <c r="U138" s="156">
        <v>0</v>
      </c>
      <c r="V138" s="156">
        <v>0</v>
      </c>
      <c r="W138" s="156">
        <v>0</v>
      </c>
      <c r="X138" s="156">
        <v>0</v>
      </c>
      <c r="Y138" s="156">
        <v>0</v>
      </c>
      <c r="Z138" s="156">
        <v>0</v>
      </c>
      <c r="AA138" s="156">
        <v>0</v>
      </c>
      <c r="AB138" s="156">
        <v>0</v>
      </c>
      <c r="AC138" s="156">
        <v>0</v>
      </c>
      <c r="AD138" s="156">
        <v>0</v>
      </c>
      <c r="AE138" s="156">
        <v>0</v>
      </c>
      <c r="AF138" s="156">
        <v>0</v>
      </c>
      <c r="AG138" s="156">
        <v>0</v>
      </c>
      <c r="AH138" s="156">
        <v>0</v>
      </c>
      <c r="AI138" s="156">
        <v>0</v>
      </c>
      <c r="AJ138" s="156">
        <f t="shared" si="3"/>
        <v>0.95222562999999971</v>
      </c>
      <c r="AK138" s="674"/>
      <c r="AL138" s="674"/>
      <c r="AM138" s="674"/>
      <c r="AN138" s="674"/>
      <c r="AO138" s="674"/>
      <c r="AP138" s="674"/>
      <c r="AQ138" s="674"/>
      <c r="AR138" s="674"/>
      <c r="AS138" s="674"/>
      <c r="AT138" s="674"/>
      <c r="AU138" s="674"/>
      <c r="AV138" s="674"/>
      <c r="AW138" s="674"/>
      <c r="AX138" s="674"/>
      <c r="AY138" s="674"/>
      <c r="AZ138" s="674"/>
      <c r="BA138" s="674"/>
      <c r="BB138" s="674"/>
      <c r="BC138" s="674"/>
      <c r="BD138" s="674"/>
      <c r="BE138" s="674"/>
      <c r="BF138" s="674"/>
      <c r="BG138" s="674"/>
      <c r="BH138" s="674"/>
      <c r="BI138" s="674"/>
      <c r="BJ138" s="674"/>
      <c r="BK138" s="674"/>
      <c r="BL138" s="674"/>
      <c r="BM138" s="674"/>
      <c r="BN138" s="674"/>
      <c r="BO138" s="674"/>
      <c r="BP138" s="674"/>
      <c r="BQ138" s="674"/>
      <c r="BR138" s="674"/>
      <c r="BS138" s="674"/>
      <c r="BT138" s="674"/>
      <c r="BU138" s="674"/>
      <c r="BV138" s="674"/>
      <c r="BW138" s="674"/>
      <c r="BX138" s="674"/>
      <c r="BY138" s="674"/>
      <c r="BZ138" s="674"/>
      <c r="CA138" s="674"/>
      <c r="CB138" s="674"/>
      <c r="CC138" s="674"/>
    </row>
    <row r="139" spans="2:81">
      <c r="B139" s="28"/>
      <c r="C139" s="156"/>
      <c r="D139" s="156"/>
      <c r="E139" s="156"/>
      <c r="F139" s="156"/>
      <c r="G139" s="156"/>
      <c r="H139" s="156"/>
      <c r="I139" s="156"/>
      <c r="J139" s="156"/>
      <c r="K139" s="150"/>
      <c r="L139" s="56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674"/>
      <c r="AL139" s="674"/>
      <c r="AM139" s="674"/>
      <c r="AN139" s="674"/>
      <c r="AO139" s="674"/>
      <c r="AP139" s="674"/>
      <c r="AQ139" s="674"/>
      <c r="AR139" s="674"/>
      <c r="AS139" s="674"/>
      <c r="AT139" s="674"/>
      <c r="AU139" s="674"/>
      <c r="AV139" s="674"/>
      <c r="AW139" s="674"/>
      <c r="AX139" s="674"/>
      <c r="AY139" s="674"/>
      <c r="AZ139" s="674"/>
      <c r="BA139" s="674"/>
      <c r="BB139" s="674"/>
      <c r="BC139" s="674"/>
      <c r="BD139" s="674"/>
      <c r="BE139" s="674"/>
      <c r="BF139" s="674"/>
      <c r="BG139" s="674"/>
      <c r="BH139" s="674"/>
      <c r="BI139" s="674"/>
      <c r="BJ139" s="674"/>
      <c r="BK139" s="674"/>
      <c r="BL139" s="674"/>
      <c r="BM139" s="674"/>
      <c r="BN139" s="674"/>
      <c r="BO139" s="674"/>
      <c r="BP139" s="674"/>
      <c r="BQ139" s="674"/>
      <c r="BR139" s="674"/>
      <c r="BS139" s="674"/>
      <c r="BT139" s="674"/>
      <c r="BU139" s="674"/>
      <c r="BV139" s="674"/>
      <c r="BW139" s="674"/>
      <c r="BX139" s="674"/>
      <c r="BY139" s="674"/>
      <c r="BZ139" s="674"/>
      <c r="CA139" s="674"/>
      <c r="CB139" s="674"/>
      <c r="CC139" s="674"/>
    </row>
    <row r="140" spans="2:81">
      <c r="B140" s="171" t="s">
        <v>151</v>
      </c>
      <c r="C140" s="172">
        <v>7079.0951574681849</v>
      </c>
      <c r="D140" s="172">
        <v>4253.1791980665312</v>
      </c>
      <c r="E140" s="172">
        <v>3026.0802386851906</v>
      </c>
      <c r="F140" s="172">
        <v>2610.5551958891151</v>
      </c>
      <c r="G140" s="172">
        <v>2004.6185748247651</v>
      </c>
      <c r="H140" s="172">
        <v>1387.5094166451863</v>
      </c>
      <c r="I140" s="172">
        <v>1372.8855685635092</v>
      </c>
      <c r="J140" s="172">
        <v>1136.2643731399728</v>
      </c>
      <c r="K140" s="172">
        <v>1112.8684817608425</v>
      </c>
      <c r="L140" s="172">
        <v>1089.6327711389586</v>
      </c>
      <c r="M140" s="172">
        <v>539.86297893121025</v>
      </c>
      <c r="N140" s="172">
        <v>510.17306385691904</v>
      </c>
      <c r="O140" s="172">
        <v>491.40710686592757</v>
      </c>
      <c r="P140" s="172">
        <v>469.35560962646611</v>
      </c>
      <c r="Q140" s="172">
        <v>425.27004668196122</v>
      </c>
      <c r="R140" s="172">
        <v>382.70659300197667</v>
      </c>
      <c r="S140" s="172">
        <v>356.2864061533391</v>
      </c>
      <c r="T140" s="172">
        <v>335.6751469439946</v>
      </c>
      <c r="U140" s="172">
        <v>332.49067070429754</v>
      </c>
      <c r="V140" s="172">
        <v>321.33227829627441</v>
      </c>
      <c r="W140" s="172">
        <v>286.25213738758748</v>
      </c>
      <c r="X140" s="172">
        <v>251.57005600454866</v>
      </c>
      <c r="Y140" s="172">
        <v>215.29573650597533</v>
      </c>
      <c r="Z140" s="172">
        <v>183.4000718369854</v>
      </c>
      <c r="AA140" s="172">
        <v>151.50440717230953</v>
      </c>
      <c r="AB140" s="172">
        <v>119.60874250331962</v>
      </c>
      <c r="AC140" s="172">
        <v>87.713077834329724</v>
      </c>
      <c r="AD140" s="172">
        <v>55.817413169653832</v>
      </c>
      <c r="AE140" s="172">
        <v>23.921748500663924</v>
      </c>
      <c r="AF140" s="172">
        <v>0</v>
      </c>
      <c r="AG140" s="172">
        <v>0</v>
      </c>
      <c r="AH140" s="172">
        <v>0</v>
      </c>
      <c r="AI140" s="172">
        <v>0</v>
      </c>
      <c r="AJ140" s="172">
        <f>+SUM(C140:AI140)</f>
        <v>30612.332268159997</v>
      </c>
      <c r="AK140" s="674"/>
      <c r="AL140" s="674"/>
      <c r="AM140" s="674"/>
      <c r="AN140" s="674"/>
      <c r="AO140" s="674"/>
      <c r="AP140" s="674"/>
      <c r="AQ140" s="674"/>
      <c r="AR140" s="674"/>
      <c r="AS140" s="674"/>
      <c r="AT140" s="674"/>
      <c r="AU140" s="674"/>
      <c r="AV140" s="674"/>
      <c r="AW140" s="674"/>
      <c r="AX140" s="674"/>
      <c r="AY140" s="674"/>
      <c r="AZ140" s="674"/>
      <c r="BA140" s="674"/>
      <c r="BB140" s="674"/>
      <c r="BC140" s="674"/>
      <c r="BD140" s="674"/>
      <c r="BE140" s="674"/>
      <c r="BF140" s="674"/>
      <c r="BG140" s="674"/>
      <c r="BH140" s="674"/>
      <c r="BI140" s="674"/>
      <c r="BJ140" s="674"/>
      <c r="BK140" s="674"/>
      <c r="BL140" s="674"/>
      <c r="BM140" s="674"/>
      <c r="BN140" s="674"/>
      <c r="BO140" s="674"/>
      <c r="BP140" s="674"/>
      <c r="BQ140" s="674"/>
      <c r="BR140" s="674"/>
    </row>
    <row r="141" spans="2:81">
      <c r="B141" s="163" t="s">
        <v>152</v>
      </c>
      <c r="C141" s="164">
        <v>700.47078777804961</v>
      </c>
      <c r="D141" s="164">
        <v>678.58114764027619</v>
      </c>
      <c r="E141" s="164">
        <v>675.45723223121706</v>
      </c>
      <c r="F141" s="164">
        <v>662.89252236169898</v>
      </c>
      <c r="G141" s="164">
        <v>647.29382517279782</v>
      </c>
      <c r="H141" s="164">
        <v>620.09299328825455</v>
      </c>
      <c r="I141" s="164">
        <v>618.71025255109282</v>
      </c>
      <c r="J141" s="164">
        <v>611.91124970556814</v>
      </c>
      <c r="K141" s="164">
        <v>588.51535832643788</v>
      </c>
      <c r="L141" s="164">
        <v>565.27964770455389</v>
      </c>
      <c r="M141" s="164">
        <v>539.86297893121025</v>
      </c>
      <c r="N141" s="164">
        <v>510.17306385691904</v>
      </c>
      <c r="O141" s="164">
        <v>491.40710686592757</v>
      </c>
      <c r="P141" s="164">
        <v>469.35560962646611</v>
      </c>
      <c r="Q141" s="164">
        <v>425.27004668196122</v>
      </c>
      <c r="R141" s="164">
        <v>382.70659300197667</v>
      </c>
      <c r="S141" s="164">
        <v>356.2864061533391</v>
      </c>
      <c r="T141" s="164">
        <v>335.6751469439946</v>
      </c>
      <c r="U141" s="164">
        <v>332.49067070429754</v>
      </c>
      <c r="V141" s="164">
        <v>321.33227829627441</v>
      </c>
      <c r="W141" s="164">
        <v>286.25213738758748</v>
      </c>
      <c r="X141" s="164">
        <v>251.57005600454866</v>
      </c>
      <c r="Y141" s="164">
        <v>215.29573650597533</v>
      </c>
      <c r="Z141" s="164">
        <v>183.4000718369854</v>
      </c>
      <c r="AA141" s="164">
        <v>151.50440717230953</v>
      </c>
      <c r="AB141" s="164">
        <v>119.60874250331962</v>
      </c>
      <c r="AC141" s="164">
        <v>87.713077834329724</v>
      </c>
      <c r="AD141" s="164">
        <v>55.817413169653832</v>
      </c>
      <c r="AE141" s="164">
        <v>23.921748500663924</v>
      </c>
      <c r="AF141" s="164">
        <v>0</v>
      </c>
      <c r="AG141" s="164">
        <v>0</v>
      </c>
      <c r="AH141" s="164">
        <v>0</v>
      </c>
      <c r="AI141" s="164">
        <v>0</v>
      </c>
      <c r="AJ141" s="164">
        <f t="shared" ref="AJ141:AJ142" si="4">+SUM(C141:AI141)</f>
        <v>11908.848308737688</v>
      </c>
      <c r="AK141" s="674"/>
      <c r="AL141" s="674"/>
      <c r="AM141" s="674"/>
      <c r="AN141" s="674"/>
      <c r="AO141" s="674"/>
      <c r="AP141" s="674"/>
      <c r="AQ141" s="674"/>
      <c r="AR141" s="674"/>
      <c r="AS141" s="674"/>
      <c r="AT141" s="674"/>
      <c r="AU141" s="674"/>
      <c r="AV141" s="674"/>
      <c r="AW141" s="674"/>
      <c r="AX141" s="674"/>
      <c r="AY141" s="674"/>
      <c r="AZ141" s="674"/>
      <c r="BA141" s="674"/>
      <c r="BB141" s="674"/>
      <c r="BC141" s="674"/>
      <c r="BD141" s="674"/>
      <c r="BE141" s="674"/>
      <c r="BF141" s="674"/>
      <c r="BG141" s="674"/>
      <c r="BH141" s="674"/>
      <c r="BI141" s="674"/>
      <c r="BJ141" s="674"/>
      <c r="BK141" s="674"/>
      <c r="BL141" s="674"/>
      <c r="BM141" s="674"/>
      <c r="BN141" s="674"/>
      <c r="BO141" s="674"/>
      <c r="BP141" s="674"/>
      <c r="BQ141" s="674"/>
      <c r="BR141" s="674"/>
    </row>
    <row r="142" spans="2:81">
      <c r="B142" s="171" t="s">
        <v>153</v>
      </c>
      <c r="C142" s="172">
        <v>7134.5427085319807</v>
      </c>
      <c r="D142" s="172">
        <v>6778.5536574404796</v>
      </c>
      <c r="E142" s="172">
        <v>6220.7109719720238</v>
      </c>
      <c r="F142" s="172">
        <v>5783.6090091297256</v>
      </c>
      <c r="G142" s="172">
        <v>5213.9981117401176</v>
      </c>
      <c r="H142" s="172">
        <v>4869.1818690632808</v>
      </c>
      <c r="I142" s="172">
        <v>4296.2572203352775</v>
      </c>
      <c r="J142" s="172">
        <v>4077.047286351547</v>
      </c>
      <c r="K142" s="172">
        <v>3795.9399971174348</v>
      </c>
      <c r="L142" s="172">
        <v>2995.1475151177706</v>
      </c>
      <c r="M142" s="172">
        <v>2563.1440460182521</v>
      </c>
      <c r="N142" s="172">
        <v>1941.9740710908306</v>
      </c>
      <c r="O142" s="172">
        <v>1787.2088954109831</v>
      </c>
      <c r="P142" s="172">
        <v>1652.3033701405989</v>
      </c>
      <c r="Q142" s="172">
        <v>1408.1584077094317</v>
      </c>
      <c r="R142" s="172">
        <v>1167.070541980434</v>
      </c>
      <c r="S142" s="172">
        <v>931.16227876789003</v>
      </c>
      <c r="T142" s="172">
        <v>736.14343865300361</v>
      </c>
      <c r="U142" s="172">
        <v>656.74176777249238</v>
      </c>
      <c r="V142" s="172">
        <v>578.88574001255915</v>
      </c>
      <c r="W142" s="172">
        <v>377.72522752654368</v>
      </c>
      <c r="X142" s="172">
        <v>312.02847544538992</v>
      </c>
      <c r="Y142" s="172">
        <v>215.84001570344253</v>
      </c>
      <c r="Z142" s="172">
        <v>214.59981466742713</v>
      </c>
      <c r="AA142" s="172">
        <v>213.87312399846826</v>
      </c>
      <c r="AB142" s="172">
        <v>213.2566819929045</v>
      </c>
      <c r="AC142" s="172">
        <v>212.6571250185809</v>
      </c>
      <c r="AD142" s="172">
        <v>212.06635145999996</v>
      </c>
      <c r="AE142" s="172">
        <v>211.46239668000001</v>
      </c>
      <c r="AF142" s="172">
        <v>106.02158623000001</v>
      </c>
      <c r="AG142" s="172">
        <v>0.57516825999999999</v>
      </c>
      <c r="AH142" s="172">
        <v>0.20072392999999999</v>
      </c>
      <c r="AI142" s="172">
        <v>1.108074E-2</v>
      </c>
      <c r="AJ142" s="172">
        <f t="shared" si="4"/>
        <v>66878.098676008871</v>
      </c>
      <c r="AK142" s="674"/>
      <c r="AL142" s="674"/>
      <c r="AM142" s="674"/>
      <c r="AN142" s="674"/>
      <c r="AO142" s="674"/>
      <c r="AP142" s="674"/>
      <c r="AQ142" s="674"/>
      <c r="AR142" s="674"/>
      <c r="AS142" s="674"/>
      <c r="AT142" s="674"/>
      <c r="AU142" s="674"/>
      <c r="AV142" s="674"/>
      <c r="AW142" s="674"/>
      <c r="AX142" s="674"/>
      <c r="AY142" s="674"/>
      <c r="AZ142" s="674"/>
      <c r="BA142" s="674"/>
      <c r="BB142" s="674"/>
      <c r="BC142" s="674"/>
      <c r="BD142" s="674"/>
      <c r="BE142" s="674"/>
      <c r="BF142" s="674"/>
      <c r="BG142" s="674"/>
      <c r="BH142" s="674"/>
      <c r="BI142" s="674"/>
      <c r="BJ142" s="674"/>
      <c r="BK142" s="674"/>
      <c r="BL142" s="674"/>
      <c r="BM142" s="674"/>
      <c r="BN142" s="674"/>
      <c r="BO142" s="674"/>
      <c r="BP142" s="674"/>
      <c r="BQ142" s="674"/>
      <c r="BR142" s="674"/>
    </row>
    <row r="143" spans="2:81">
      <c r="B143" s="150"/>
      <c r="C143" s="28"/>
      <c r="D143" s="28"/>
      <c r="E143" s="28"/>
      <c r="F143" s="28"/>
      <c r="G143" s="28"/>
      <c r="H143" s="150"/>
      <c r="I143" s="150"/>
      <c r="J143" s="150"/>
      <c r="K143" s="150"/>
      <c r="L143" s="175"/>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K143" s="674"/>
      <c r="AL143" s="674"/>
      <c r="AM143" s="674"/>
      <c r="AN143" s="674"/>
      <c r="AO143" s="674"/>
      <c r="AP143" s="674"/>
      <c r="AQ143" s="674"/>
      <c r="AR143" s="674"/>
      <c r="AS143" s="674"/>
      <c r="AT143" s="674"/>
      <c r="AU143" s="674"/>
      <c r="AV143" s="674"/>
      <c r="AW143" s="674"/>
      <c r="AX143" s="674"/>
      <c r="AY143" s="674"/>
      <c r="AZ143" s="674"/>
      <c r="BA143" s="674"/>
      <c r="BB143" s="674"/>
      <c r="BC143" s="674"/>
      <c r="BD143" s="674"/>
      <c r="BE143" s="674"/>
      <c r="BF143" s="674"/>
      <c r="BG143" s="674"/>
      <c r="BH143" s="674"/>
      <c r="BI143" s="674"/>
      <c r="BJ143" s="674"/>
      <c r="BK143" s="674"/>
      <c r="BL143" s="674"/>
      <c r="BM143" s="674"/>
      <c r="BN143" s="674"/>
      <c r="BO143" s="674"/>
      <c r="BP143" s="674"/>
      <c r="BQ143" s="674"/>
      <c r="BR143" s="674"/>
    </row>
    <row r="144" spans="2:81">
      <c r="AK144" s="674"/>
      <c r="AL144" s="674"/>
      <c r="AM144" s="674"/>
      <c r="AN144" s="674"/>
      <c r="AO144" s="674"/>
      <c r="AP144" s="674"/>
      <c r="AQ144" s="674"/>
      <c r="AR144" s="674"/>
      <c r="AS144" s="674"/>
      <c r="AT144" s="674"/>
      <c r="AU144" s="674"/>
      <c r="AV144" s="674"/>
      <c r="AW144" s="674"/>
      <c r="AX144" s="674"/>
      <c r="AY144" s="674"/>
      <c r="AZ144" s="674"/>
      <c r="BA144" s="674"/>
      <c r="BB144" s="674"/>
      <c r="BC144" s="674"/>
      <c r="BD144" s="674"/>
      <c r="BE144" s="674"/>
      <c r="BF144" s="674"/>
      <c r="BG144" s="674"/>
      <c r="BH144" s="674"/>
      <c r="BI144" s="674"/>
      <c r="BJ144" s="674"/>
      <c r="BK144" s="674"/>
      <c r="BL144" s="674"/>
      <c r="BM144" s="674"/>
      <c r="BN144" s="674"/>
      <c r="BO144" s="674"/>
      <c r="BP144" s="674"/>
      <c r="BQ144" s="674"/>
      <c r="BR144" s="674"/>
    </row>
    <row r="145" spans="2:70">
      <c r="B145" s="33" t="s">
        <v>467</v>
      </c>
      <c r="C145" s="150"/>
      <c r="D145" s="150"/>
      <c r="E145" s="150"/>
      <c r="F145" s="150"/>
      <c r="AK145" s="674"/>
      <c r="AL145" s="674"/>
      <c r="AM145" s="674"/>
      <c r="AN145" s="674"/>
      <c r="AO145" s="674"/>
      <c r="AP145" s="674"/>
      <c r="AQ145" s="674"/>
      <c r="AR145" s="674"/>
      <c r="AS145" s="674"/>
      <c r="AT145" s="674"/>
      <c r="AU145" s="674"/>
      <c r="AV145" s="674"/>
      <c r="AW145" s="674"/>
      <c r="AX145" s="674"/>
      <c r="AY145" s="674"/>
      <c r="AZ145" s="674"/>
      <c r="BA145" s="674"/>
      <c r="BB145" s="674"/>
      <c r="BC145" s="674"/>
      <c r="BD145" s="674"/>
      <c r="BE145" s="674"/>
      <c r="BF145" s="674"/>
      <c r="BG145" s="674"/>
      <c r="BH145" s="674"/>
      <c r="BI145" s="674"/>
      <c r="BJ145" s="674"/>
      <c r="BK145" s="674"/>
      <c r="BL145" s="674"/>
      <c r="BM145" s="674"/>
      <c r="BN145" s="674"/>
      <c r="BO145" s="674"/>
      <c r="BP145" s="674"/>
      <c r="BQ145" s="674"/>
      <c r="BR145" s="674"/>
    </row>
    <row r="146" spans="2:70">
      <c r="B146" s="780" t="s">
        <v>935</v>
      </c>
      <c r="C146" s="150"/>
      <c r="D146" s="150"/>
      <c r="E146" s="150"/>
      <c r="F146" s="150"/>
      <c r="AK146" s="674"/>
      <c r="AL146" s="674"/>
      <c r="AM146" s="674"/>
      <c r="AN146" s="674"/>
      <c r="AO146" s="674"/>
      <c r="AP146" s="674"/>
      <c r="AQ146" s="674"/>
      <c r="AR146" s="674"/>
      <c r="AS146" s="674"/>
      <c r="AT146" s="674"/>
      <c r="AU146" s="674"/>
      <c r="AV146" s="674"/>
      <c r="AW146" s="674"/>
      <c r="AX146" s="674"/>
      <c r="AY146" s="674"/>
      <c r="AZ146" s="674"/>
      <c r="BA146" s="674"/>
      <c r="BB146" s="674"/>
      <c r="BC146" s="674"/>
      <c r="BD146" s="674"/>
      <c r="BE146" s="674"/>
      <c r="BF146" s="674"/>
      <c r="BG146" s="674"/>
      <c r="BH146" s="674"/>
      <c r="BI146" s="674"/>
      <c r="BJ146" s="674"/>
      <c r="BK146" s="674"/>
      <c r="BL146" s="674"/>
      <c r="BM146" s="674"/>
      <c r="BN146" s="674"/>
      <c r="BO146" s="674"/>
      <c r="BP146" s="674"/>
      <c r="BQ146" s="674"/>
      <c r="BR146" s="674"/>
    </row>
    <row r="147" spans="2:70">
      <c r="B147" s="1436"/>
      <c r="C147" s="1436"/>
      <c r="D147" s="1436"/>
      <c r="E147" s="1436"/>
      <c r="F147" s="1436"/>
      <c r="AK147" s="674"/>
      <c r="AL147" s="674"/>
      <c r="AM147" s="674"/>
      <c r="AN147" s="674"/>
      <c r="AO147" s="674"/>
      <c r="AP147" s="674"/>
      <c r="AQ147" s="674"/>
      <c r="AR147" s="674"/>
      <c r="AS147" s="674"/>
      <c r="AT147" s="674"/>
      <c r="AU147" s="674"/>
      <c r="AV147" s="674"/>
      <c r="AW147" s="674"/>
      <c r="AX147" s="674"/>
      <c r="AY147" s="674"/>
      <c r="AZ147" s="674"/>
      <c r="BA147" s="674"/>
      <c r="BB147" s="674"/>
      <c r="BC147" s="674"/>
      <c r="BD147" s="674"/>
      <c r="BE147" s="674"/>
      <c r="BF147" s="674"/>
      <c r="BG147" s="674"/>
      <c r="BH147" s="674"/>
      <c r="BI147" s="674"/>
      <c r="BJ147" s="674"/>
      <c r="BK147" s="674"/>
      <c r="BL147" s="674"/>
      <c r="BM147" s="674"/>
      <c r="BN147" s="674"/>
      <c r="BO147" s="674"/>
      <c r="BP147" s="674"/>
      <c r="BQ147" s="674"/>
      <c r="BR147" s="674"/>
    </row>
    <row r="148" spans="2:70">
      <c r="AK148" s="674"/>
      <c r="AL148" s="674"/>
      <c r="AM148" s="674"/>
      <c r="AN148" s="674"/>
      <c r="AO148" s="674"/>
      <c r="AP148" s="674"/>
      <c r="AQ148" s="674"/>
      <c r="AR148" s="674"/>
      <c r="AS148" s="674"/>
      <c r="AT148" s="674"/>
      <c r="AU148" s="674"/>
      <c r="AV148" s="674"/>
      <c r="AW148" s="674"/>
      <c r="AX148" s="674"/>
      <c r="AY148" s="674"/>
      <c r="AZ148" s="674"/>
      <c r="BA148" s="674"/>
      <c r="BB148" s="674"/>
      <c r="BC148" s="674"/>
      <c r="BD148" s="674"/>
      <c r="BE148" s="674"/>
      <c r="BF148" s="674"/>
      <c r="BG148" s="674"/>
      <c r="BH148" s="674"/>
      <c r="BI148" s="674"/>
      <c r="BJ148" s="674"/>
      <c r="BK148" s="674"/>
      <c r="BL148" s="674"/>
      <c r="BM148" s="674"/>
      <c r="BN148" s="674"/>
      <c r="BO148" s="674"/>
      <c r="BP148" s="674"/>
      <c r="BQ148" s="674"/>
      <c r="BR148" s="674"/>
    </row>
    <row r="149" spans="2:70">
      <c r="AK149" s="674"/>
      <c r="AL149" s="674"/>
      <c r="AM149" s="674"/>
      <c r="AN149" s="674"/>
      <c r="AO149" s="674"/>
      <c r="AP149" s="674"/>
      <c r="AQ149" s="674"/>
      <c r="AR149" s="674"/>
      <c r="AS149" s="674"/>
      <c r="AT149" s="674"/>
      <c r="AU149" s="674"/>
      <c r="AV149" s="674"/>
      <c r="AW149" s="674"/>
      <c r="AX149" s="674"/>
      <c r="AY149" s="674"/>
      <c r="AZ149" s="674"/>
      <c r="BA149" s="674"/>
      <c r="BB149" s="674"/>
      <c r="BC149" s="674"/>
      <c r="BD149" s="674"/>
      <c r="BE149" s="674"/>
      <c r="BF149" s="674"/>
      <c r="BG149" s="674"/>
      <c r="BH149" s="674"/>
      <c r="BI149" s="674"/>
      <c r="BJ149" s="674"/>
      <c r="BK149" s="674"/>
      <c r="BL149" s="674"/>
      <c r="BM149" s="674"/>
      <c r="BN149" s="674"/>
      <c r="BO149" s="674"/>
      <c r="BP149" s="674"/>
      <c r="BQ149" s="674"/>
      <c r="BR149" s="674"/>
    </row>
    <row r="150" spans="2:70">
      <c r="AK150" s="674"/>
      <c r="AL150" s="674"/>
      <c r="AM150" s="674"/>
      <c r="AN150" s="674"/>
      <c r="AO150" s="674"/>
      <c r="AP150" s="674"/>
      <c r="AQ150" s="674"/>
      <c r="AR150" s="674"/>
      <c r="AS150" s="674"/>
      <c r="AT150" s="674"/>
      <c r="AU150" s="674"/>
      <c r="AV150" s="674"/>
      <c r="AW150" s="674"/>
      <c r="AX150" s="674"/>
      <c r="AY150" s="674"/>
      <c r="AZ150" s="674"/>
      <c r="BA150" s="674"/>
      <c r="BB150" s="674"/>
      <c r="BC150" s="674"/>
      <c r="BD150" s="674"/>
      <c r="BE150" s="674"/>
      <c r="BF150" s="674"/>
      <c r="BG150" s="674"/>
      <c r="BH150" s="674"/>
      <c r="BI150" s="674"/>
      <c r="BJ150" s="674"/>
      <c r="BK150" s="674"/>
      <c r="BL150" s="674"/>
      <c r="BM150" s="674"/>
      <c r="BN150" s="674"/>
      <c r="BO150" s="674"/>
      <c r="BP150" s="674"/>
      <c r="BQ150" s="674"/>
      <c r="BR150" s="674"/>
    </row>
    <row r="151" spans="2:70">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row>
    <row r="152" spans="2:70">
      <c r="AK152" s="674"/>
      <c r="AL152" s="674"/>
      <c r="AM152" s="674"/>
      <c r="AN152" s="674"/>
      <c r="AO152" s="674"/>
      <c r="AP152" s="674"/>
      <c r="AQ152" s="674"/>
      <c r="AR152" s="674"/>
      <c r="AS152" s="674"/>
      <c r="AT152" s="674"/>
      <c r="AU152" s="674"/>
      <c r="AV152" s="674"/>
      <c r="AW152" s="674"/>
      <c r="AX152" s="674"/>
      <c r="AY152" s="674"/>
      <c r="AZ152" s="674"/>
      <c r="BA152" s="674"/>
      <c r="BB152" s="674"/>
      <c r="BC152" s="674"/>
      <c r="BD152" s="674"/>
      <c r="BE152" s="674"/>
      <c r="BF152" s="674"/>
      <c r="BG152" s="674"/>
      <c r="BH152" s="674"/>
      <c r="BI152" s="674"/>
      <c r="BJ152" s="674"/>
      <c r="BK152" s="674"/>
      <c r="BL152" s="674"/>
      <c r="BM152" s="674"/>
      <c r="BN152" s="674"/>
      <c r="BO152" s="674"/>
      <c r="BP152" s="674"/>
      <c r="BQ152" s="674"/>
      <c r="BR152" s="674"/>
    </row>
    <row r="153" spans="2:70">
      <c r="AK153" s="674"/>
      <c r="AL153" s="674"/>
      <c r="AM153" s="674"/>
      <c r="AN153" s="674"/>
      <c r="AO153" s="674"/>
      <c r="AP153" s="674"/>
      <c r="AQ153" s="674"/>
      <c r="AR153" s="674"/>
      <c r="AS153" s="674"/>
      <c r="AT153" s="674"/>
      <c r="AU153" s="674"/>
      <c r="AV153" s="674"/>
      <c r="AW153" s="674"/>
      <c r="AX153" s="674"/>
      <c r="AY153" s="674"/>
      <c r="AZ153" s="674"/>
      <c r="BA153" s="674"/>
      <c r="BB153" s="674"/>
      <c r="BC153" s="674"/>
      <c r="BD153" s="674"/>
      <c r="BE153" s="674"/>
      <c r="BF153" s="674"/>
      <c r="BG153" s="674"/>
      <c r="BH153" s="674"/>
      <c r="BI153" s="674"/>
      <c r="BJ153" s="674"/>
      <c r="BK153" s="674"/>
      <c r="BL153" s="674"/>
      <c r="BM153" s="674"/>
      <c r="BN153" s="674"/>
      <c r="BO153" s="674"/>
      <c r="BP153" s="674"/>
      <c r="BQ153" s="674"/>
      <c r="BR153" s="674"/>
    </row>
    <row r="154" spans="2:70">
      <c r="AK154" s="674"/>
      <c r="AL154" s="674"/>
      <c r="AM154" s="674"/>
      <c r="AN154" s="674"/>
      <c r="AO154" s="674"/>
      <c r="AP154" s="674"/>
      <c r="AQ154" s="674"/>
      <c r="AR154" s="674"/>
      <c r="AS154" s="674"/>
      <c r="AT154" s="674"/>
      <c r="AU154" s="674"/>
      <c r="AV154" s="674"/>
      <c r="AW154" s="674"/>
      <c r="AX154" s="674"/>
      <c r="AY154" s="674"/>
      <c r="AZ154" s="674"/>
      <c r="BA154" s="674"/>
      <c r="BB154" s="674"/>
      <c r="BC154" s="674"/>
      <c r="BD154" s="674"/>
      <c r="BE154" s="674"/>
      <c r="BF154" s="674"/>
      <c r="BG154" s="674"/>
      <c r="BH154" s="674"/>
      <c r="BI154" s="674"/>
      <c r="BJ154" s="674"/>
      <c r="BK154" s="674"/>
      <c r="BL154" s="674"/>
      <c r="BM154" s="674"/>
      <c r="BN154" s="674"/>
      <c r="BO154" s="674"/>
      <c r="BP154" s="674"/>
      <c r="BQ154" s="674"/>
      <c r="BR154" s="674"/>
    </row>
    <row r="155" spans="2:70">
      <c r="AK155" s="674"/>
      <c r="AL155" s="674"/>
      <c r="AM155" s="674"/>
      <c r="AN155" s="674"/>
      <c r="AO155" s="674"/>
      <c r="AP155" s="674"/>
      <c r="AQ155" s="674"/>
      <c r="AR155" s="674"/>
      <c r="AS155" s="674"/>
      <c r="AT155" s="674"/>
      <c r="AU155" s="674"/>
      <c r="AV155" s="674"/>
      <c r="AW155" s="674"/>
      <c r="AX155" s="674"/>
      <c r="AY155" s="674"/>
      <c r="AZ155" s="674"/>
      <c r="BA155" s="674"/>
      <c r="BB155" s="674"/>
      <c r="BC155" s="674"/>
      <c r="BD155" s="674"/>
      <c r="BE155" s="674"/>
      <c r="BF155" s="674"/>
      <c r="BG155" s="674"/>
      <c r="BH155" s="674"/>
      <c r="BI155" s="674"/>
      <c r="BJ155" s="674"/>
      <c r="BK155" s="674"/>
      <c r="BL155" s="674"/>
      <c r="BM155" s="674"/>
      <c r="BN155" s="674"/>
      <c r="BO155" s="674"/>
      <c r="BP155" s="674"/>
      <c r="BQ155" s="674"/>
      <c r="BR155" s="674"/>
    </row>
  </sheetData>
  <mergeCells count="3">
    <mergeCell ref="B5:AJ5"/>
    <mergeCell ref="B10:AJ10"/>
    <mergeCell ref="B147:F147"/>
  </mergeCells>
  <hyperlinks>
    <hyperlink ref="A1" location="INDICE!A1" display="Indice"/>
  </hyperlinks>
  <printOptions horizontalCentered="1"/>
  <pageMargins left="0" right="0.39370078740157483" top="0.19685039370078741" bottom="0.19685039370078741" header="0.15748031496062992" footer="0"/>
  <pageSetup scale="31" orientation="landscape" r:id="rId1"/>
  <headerFooter scaleWithDoc="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K31"/>
  <sheetViews>
    <sheetView showGridLines="0" view="pageBreakPreview" zoomScale="85" zoomScaleNormal="75" zoomScaleSheetLayoutView="85" workbookViewId="0"/>
  </sheetViews>
  <sheetFormatPr baseColWidth="10" defaultColWidth="11.42578125" defaultRowHeight="12.75"/>
  <cols>
    <col min="1" max="1" width="5.85546875" bestFit="1" customWidth="1"/>
    <col min="2" max="2" width="39.7109375" customWidth="1"/>
    <col min="3" max="3" width="20.7109375" customWidth="1"/>
    <col min="4" max="4" width="20.85546875" customWidth="1"/>
    <col min="5" max="5" width="24.42578125" customWidth="1"/>
    <col min="6" max="6" width="22.85546875" customWidth="1"/>
  </cols>
  <sheetData>
    <row r="1" spans="1:11">
      <c r="A1" s="149" t="s">
        <v>302</v>
      </c>
    </row>
    <row r="2" spans="1:11" ht="14.25">
      <c r="B2" s="3" t="s">
        <v>866</v>
      </c>
      <c r="C2" s="22"/>
      <c r="D2" s="22"/>
      <c r="E2" s="22"/>
      <c r="F2" s="42"/>
    </row>
    <row r="3" spans="1:11" ht="14.25">
      <c r="B3" s="21" t="s">
        <v>412</v>
      </c>
      <c r="C3" s="21"/>
      <c r="D3" s="21"/>
      <c r="E3" s="21"/>
      <c r="F3" s="42"/>
    </row>
    <row r="4" spans="1:11">
      <c r="B4" s="42"/>
      <c r="C4" s="42"/>
      <c r="D4" s="42"/>
      <c r="E4" s="42"/>
      <c r="F4" s="42"/>
    </row>
    <row r="5" spans="1:11">
      <c r="B5" s="42"/>
      <c r="C5" s="42"/>
      <c r="D5" s="42"/>
      <c r="E5" s="42"/>
      <c r="F5" s="42"/>
    </row>
    <row r="6" spans="1:11" ht="15.75" customHeight="1">
      <c r="B6" s="1294" t="s">
        <v>158</v>
      </c>
      <c r="C6" s="1294"/>
      <c r="D6" s="1294"/>
      <c r="E6" s="1294"/>
      <c r="F6" s="1294"/>
    </row>
    <row r="7" spans="1:11">
      <c r="B7" s="1294"/>
      <c r="C7" s="1294"/>
      <c r="D7" s="1294"/>
      <c r="E7" s="1294"/>
      <c r="F7" s="1294"/>
    </row>
    <row r="8" spans="1:11">
      <c r="B8" s="42"/>
      <c r="C8" s="42"/>
      <c r="D8" s="42"/>
      <c r="E8" s="42"/>
      <c r="F8" s="42"/>
    </row>
    <row r="9" spans="1:11" ht="15.75" thickBot="1">
      <c r="A9" s="2"/>
      <c r="C9" s="47"/>
      <c r="D9" s="47"/>
      <c r="E9" s="47"/>
      <c r="F9" s="498"/>
    </row>
    <row r="10" spans="1:11" ht="17.25" thickTop="1" thickBot="1">
      <c r="A10" s="2"/>
      <c r="B10" s="47" t="s">
        <v>884</v>
      </c>
      <c r="C10" s="1439" t="s">
        <v>615</v>
      </c>
      <c r="D10" s="1440"/>
      <c r="E10" s="799"/>
      <c r="F10" s="799"/>
    </row>
    <row r="11" spans="1:11" ht="17.25" thickTop="1" thickBot="1">
      <c r="B11" s="1441" t="s">
        <v>616</v>
      </c>
      <c r="C11" s="1441" t="s">
        <v>617</v>
      </c>
      <c r="D11" s="1443" t="s">
        <v>618</v>
      </c>
      <c r="E11" s="1439" t="s">
        <v>619</v>
      </c>
      <c r="F11" s="1440"/>
    </row>
    <row r="12" spans="1:11" ht="46.5" customHeight="1" thickTop="1" thickBot="1">
      <c r="B12" s="1442"/>
      <c r="C12" s="1442"/>
      <c r="D12" s="1444"/>
      <c r="E12" s="19" t="s">
        <v>620</v>
      </c>
      <c r="F12" s="19" t="s">
        <v>621</v>
      </c>
    </row>
    <row r="13" spans="1:11" ht="16.5" thickTop="1">
      <c r="B13" s="71"/>
      <c r="C13" s="130"/>
      <c r="D13" s="130"/>
      <c r="E13" s="130"/>
      <c r="F13" s="130"/>
    </row>
    <row r="14" spans="1:11" ht="15">
      <c r="B14" s="82" t="s">
        <v>46</v>
      </c>
      <c r="C14" s="318">
        <v>17219527.489999998</v>
      </c>
      <c r="D14" s="812">
        <v>29.960260000000002</v>
      </c>
      <c r="E14" s="318">
        <v>5159015.2067754744</v>
      </c>
      <c r="F14" s="318">
        <v>5159015.2067754697</v>
      </c>
      <c r="G14" s="1003"/>
      <c r="H14" s="1003"/>
      <c r="I14" s="1003"/>
      <c r="J14" s="1003"/>
      <c r="K14" s="1003"/>
    </row>
    <row r="15" spans="1:11" ht="15">
      <c r="B15" s="82" t="s">
        <v>351</v>
      </c>
      <c r="C15" s="318">
        <v>3104794.4040000001</v>
      </c>
      <c r="D15" s="812">
        <v>29.960260000000002</v>
      </c>
      <c r="E15" s="318">
        <v>930204.4759038504</v>
      </c>
      <c r="F15" s="318">
        <v>930204.4759038504</v>
      </c>
      <c r="G15" s="1003"/>
      <c r="H15" s="1003"/>
      <c r="I15" s="1003"/>
      <c r="J15" s="1003"/>
      <c r="K15" s="1003"/>
    </row>
    <row r="16" spans="1:11" ht="15">
      <c r="B16" s="82" t="s">
        <v>352</v>
      </c>
      <c r="C16" s="318">
        <v>38524078.620999999</v>
      </c>
      <c r="D16" s="812">
        <v>24.593589999999995</v>
      </c>
      <c r="E16" s="318">
        <v>9474453.9473263919</v>
      </c>
      <c r="F16" s="318">
        <v>597749.8042501919</v>
      </c>
      <c r="G16" s="1003"/>
      <c r="H16" s="1003"/>
      <c r="I16" s="1003"/>
      <c r="J16" s="1003"/>
      <c r="K16" s="1003"/>
    </row>
    <row r="17" spans="2:11" ht="15">
      <c r="B17" s="82" t="s">
        <v>353</v>
      </c>
      <c r="C17" s="318">
        <v>18947454.208999999</v>
      </c>
      <c r="D17" s="812">
        <v>31.005080000000007</v>
      </c>
      <c r="E17" s="318">
        <v>5874673.3354638182</v>
      </c>
      <c r="F17" s="318">
        <v>6184517.6707693646</v>
      </c>
      <c r="G17" s="1003"/>
      <c r="H17" s="1003"/>
      <c r="I17" s="1003"/>
      <c r="J17" s="1003"/>
      <c r="K17" s="1003"/>
    </row>
    <row r="18" spans="2:11" ht="15">
      <c r="B18" s="82" t="s">
        <v>310</v>
      </c>
      <c r="C18" s="318">
        <v>46303523</v>
      </c>
      <c r="D18" s="812">
        <v>32.850110000000001</v>
      </c>
      <c r="E18" s="318">
        <v>15210758.239375299</v>
      </c>
      <c r="F18" s="318">
        <v>130206.79883046824</v>
      </c>
      <c r="G18" s="1003"/>
      <c r="H18" s="1003"/>
      <c r="I18" s="1003"/>
      <c r="J18" s="1003"/>
      <c r="K18" s="1003"/>
    </row>
    <row r="19" spans="2:11" ht="15.75" thickBot="1">
      <c r="B19" s="131"/>
      <c r="C19" s="200"/>
      <c r="D19" s="200"/>
      <c r="E19" s="200"/>
      <c r="F19" s="200"/>
    </row>
    <row r="20" spans="2:11" ht="13.5" thickTop="1">
      <c r="B20" s="800"/>
      <c r="C20" s="800"/>
      <c r="D20" s="800"/>
      <c r="E20" s="800"/>
      <c r="F20" s="800"/>
    </row>
    <row r="21" spans="2:11">
      <c r="B21" s="1437" t="s">
        <v>622</v>
      </c>
      <c r="C21" s="1437"/>
      <c r="D21" s="1437"/>
      <c r="E21" s="1437"/>
      <c r="F21" s="1437"/>
    </row>
    <row r="22" spans="2:11">
      <c r="B22" s="1437" t="s">
        <v>623</v>
      </c>
      <c r="C22" s="1437"/>
      <c r="D22" s="1437"/>
      <c r="E22" s="1437"/>
      <c r="F22" s="1437"/>
    </row>
    <row r="23" spans="2:11">
      <c r="B23" s="1437" t="s">
        <v>624</v>
      </c>
      <c r="C23" s="1437"/>
      <c r="D23" s="1437"/>
      <c r="E23" s="1437"/>
      <c r="F23" s="1437"/>
    </row>
    <row r="24" spans="2:11">
      <c r="B24" s="1437" t="s">
        <v>625</v>
      </c>
      <c r="C24" s="1437"/>
      <c r="D24" s="1437"/>
      <c r="E24" s="1437"/>
      <c r="F24" s="1437"/>
    </row>
    <row r="25" spans="2:11">
      <c r="B25" s="141"/>
      <c r="C25" s="141"/>
      <c r="D25" s="141"/>
      <c r="E25" s="141"/>
      <c r="F25" s="141"/>
    </row>
    <row r="26" spans="2:11">
      <c r="B26" s="1437" t="s">
        <v>626</v>
      </c>
      <c r="C26" s="1437"/>
      <c r="D26" s="1437"/>
      <c r="E26" s="1437"/>
      <c r="F26" s="1437"/>
    </row>
    <row r="27" spans="2:11">
      <c r="B27" s="141"/>
      <c r="C27" s="141"/>
      <c r="D27" s="141"/>
      <c r="E27" s="141"/>
      <c r="F27" s="141"/>
    </row>
    <row r="28" spans="2:11" ht="54.75" customHeight="1">
      <c r="B28" s="1438" t="s">
        <v>627</v>
      </c>
      <c r="C28" s="1438"/>
      <c r="D28" s="1438"/>
      <c r="E28" s="1438"/>
      <c r="F28" s="1438"/>
    </row>
    <row r="29" spans="2:11">
      <c r="B29" s="141"/>
      <c r="C29" s="141"/>
      <c r="D29" s="141"/>
      <c r="E29" s="141"/>
      <c r="F29" s="141"/>
    </row>
    <row r="30" spans="2:11" ht="28.5" customHeight="1">
      <c r="B30" s="1438" t="s">
        <v>628</v>
      </c>
      <c r="C30" s="1438"/>
      <c r="D30" s="1438"/>
      <c r="E30" s="1438"/>
      <c r="F30" s="1438"/>
    </row>
    <row r="31" spans="2:11">
      <c r="B31" s="1438"/>
      <c r="C31" s="1438"/>
      <c r="D31" s="1438"/>
      <c r="E31" s="1438"/>
      <c r="F31" s="1438"/>
    </row>
  </sheetData>
  <mergeCells count="14">
    <mergeCell ref="B31:F31"/>
    <mergeCell ref="C10:D10"/>
    <mergeCell ref="B11:B12"/>
    <mergeCell ref="C11:C12"/>
    <mergeCell ref="D11:D12"/>
    <mergeCell ref="E11:F11"/>
    <mergeCell ref="B26:F26"/>
    <mergeCell ref="B28:F28"/>
    <mergeCell ref="B30:F30"/>
    <mergeCell ref="B6:F7"/>
    <mergeCell ref="B21:F21"/>
    <mergeCell ref="B22:F22"/>
    <mergeCell ref="B23:F23"/>
    <mergeCell ref="B24:F24"/>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scale="75" orientation="portrait" r:id="rId1"/>
  <headerFooter scaleWithDoc="0">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IL60"/>
  <sheetViews>
    <sheetView showGridLines="0" view="pageBreakPreview" zoomScale="85" zoomScaleSheetLayoutView="85" workbookViewId="0"/>
  </sheetViews>
  <sheetFormatPr baseColWidth="10" defaultColWidth="11.42578125" defaultRowHeight="12.75"/>
  <cols>
    <col min="1" max="1" width="5.85546875" bestFit="1" customWidth="1"/>
    <col min="2" max="2" width="76.7109375" customWidth="1"/>
    <col min="3" max="5" width="13.28515625" customWidth="1"/>
  </cols>
  <sheetData>
    <row r="1" spans="1:5">
      <c r="A1" s="149" t="s">
        <v>302</v>
      </c>
      <c r="B1" s="383"/>
    </row>
    <row r="2" spans="1:5" ht="14.25">
      <c r="B2" s="3" t="s">
        <v>866</v>
      </c>
      <c r="C2" s="84"/>
      <c r="D2" s="28"/>
      <c r="E2" s="85"/>
    </row>
    <row r="3" spans="1:5" ht="14.25">
      <c r="B3" s="21" t="s">
        <v>412</v>
      </c>
      <c r="C3" s="84"/>
      <c r="D3" s="28"/>
      <c r="E3" s="28"/>
    </row>
    <row r="4" spans="1:5">
      <c r="B4" s="86"/>
      <c r="C4" s="84"/>
      <c r="D4" s="28"/>
      <c r="E4" s="28"/>
    </row>
    <row r="5" spans="1:5">
      <c r="B5" s="86"/>
      <c r="C5" s="84"/>
      <c r="D5" s="28"/>
      <c r="E5" s="28"/>
    </row>
    <row r="6" spans="1:5" ht="16.5">
      <c r="B6" s="1293" t="s">
        <v>601</v>
      </c>
      <c r="C6" s="1293"/>
      <c r="D6" s="1293"/>
      <c r="E6" s="1293"/>
    </row>
    <row r="7" spans="1:5" ht="15.75">
      <c r="B7" s="1294" t="s">
        <v>381</v>
      </c>
      <c r="C7" s="1294"/>
      <c r="D7" s="1294"/>
      <c r="E7" s="1294"/>
    </row>
    <row r="8" spans="1:5" ht="14.25">
      <c r="B8" s="1445" t="s">
        <v>891</v>
      </c>
      <c r="C8" s="1445"/>
      <c r="D8" s="1445"/>
      <c r="E8" s="1445"/>
    </row>
    <row r="9" spans="1:5">
      <c r="B9" s="87"/>
      <c r="C9" s="87"/>
      <c r="D9" s="87"/>
      <c r="E9" s="28"/>
    </row>
    <row r="10" spans="1:5" ht="13.5" thickBot="1">
      <c r="B10" s="28"/>
      <c r="C10" s="28"/>
      <c r="D10" s="28"/>
      <c r="E10" s="88" t="s">
        <v>382</v>
      </c>
    </row>
    <row r="11" spans="1:5" ht="13.5" thickTop="1">
      <c r="A11" s="2"/>
      <c r="B11" s="321"/>
      <c r="C11" s="322"/>
      <c r="D11" s="655"/>
      <c r="E11" s="321"/>
    </row>
    <row r="12" spans="1:5" ht="15.75">
      <c r="B12" s="325" t="s">
        <v>383</v>
      </c>
      <c r="C12" s="326" t="s">
        <v>384</v>
      </c>
      <c r="D12" s="656" t="s">
        <v>385</v>
      </c>
      <c r="E12" s="325" t="s">
        <v>386</v>
      </c>
    </row>
    <row r="13" spans="1:5" ht="15.75" thickBot="1">
      <c r="B13" s="329"/>
      <c r="C13" s="330"/>
      <c r="D13" s="657"/>
      <c r="E13" s="659"/>
    </row>
    <row r="14" spans="1:5" ht="13.5" thickTop="1">
      <c r="B14" s="89"/>
      <c r="C14" s="51"/>
      <c r="D14" s="658"/>
      <c r="E14" s="660"/>
    </row>
    <row r="15" spans="1:5" ht="15.75">
      <c r="B15" s="12" t="s">
        <v>417</v>
      </c>
      <c r="C15" s="17">
        <f>+C17+C22+C28</f>
        <v>122448.78376190465</v>
      </c>
      <c r="D15" s="1147">
        <f>+D17+D22</f>
        <v>0</v>
      </c>
      <c r="E15" s="11">
        <f>+C15+D15</f>
        <v>122448.78376190465</v>
      </c>
    </row>
    <row r="16" spans="1:5">
      <c r="B16" s="26"/>
      <c r="C16" s="143"/>
      <c r="D16" s="1148"/>
      <c r="E16" s="78"/>
    </row>
    <row r="17" spans="2:5" ht="15">
      <c r="B17" s="91" t="s">
        <v>549</v>
      </c>
      <c r="C17" s="390">
        <f>+C19</f>
        <v>14099.765228170496</v>
      </c>
      <c r="D17" s="1149">
        <f>+D19</f>
        <v>0</v>
      </c>
      <c r="E17" s="77">
        <f>+E19</f>
        <v>14099.765228170496</v>
      </c>
    </row>
    <row r="18" spans="2:5">
      <c r="B18" s="26"/>
      <c r="C18" s="391"/>
      <c r="D18" s="1150"/>
      <c r="E18" s="78"/>
    </row>
    <row r="19" spans="2:5" ht="15">
      <c r="B19" s="26" t="s">
        <v>607</v>
      </c>
      <c r="C19" s="390">
        <v>14099.765228170496</v>
      </c>
      <c r="D19" s="1149">
        <v>0</v>
      </c>
      <c r="E19" s="77">
        <f>D19+C19</f>
        <v>14099.765228170496</v>
      </c>
    </row>
    <row r="20" spans="2:5" ht="15">
      <c r="B20" s="26"/>
      <c r="C20" s="390"/>
      <c r="D20" s="1149"/>
      <c r="E20" s="77"/>
    </row>
    <row r="21" spans="2:5">
      <c r="B21" s="91" t="s">
        <v>550</v>
      </c>
      <c r="C21" s="280"/>
      <c r="D21" s="1148"/>
      <c r="E21" s="194"/>
    </row>
    <row r="22" spans="2:5" ht="15">
      <c r="B22" s="91" t="s">
        <v>608</v>
      </c>
      <c r="C22" s="350">
        <f>+C24+C25+C26</f>
        <v>108294.40235865749</v>
      </c>
      <c r="D22" s="1151">
        <f>+D24+D25</f>
        <v>0</v>
      </c>
      <c r="E22" s="77">
        <f>+E24+E25+E26</f>
        <v>108294.40235865749</v>
      </c>
    </row>
    <row r="23" spans="2:5">
      <c r="B23" s="91"/>
      <c r="C23" s="143"/>
      <c r="D23" s="1148"/>
      <c r="E23" s="78"/>
    </row>
    <row r="24" spans="2:5" ht="15">
      <c r="B24" s="794" t="s">
        <v>609</v>
      </c>
      <c r="C24" s="795">
        <v>55826.929087444711</v>
      </c>
      <c r="D24" s="1152">
        <v>0</v>
      </c>
      <c r="E24" s="796">
        <f>+C24+D24</f>
        <v>55826.929087444711</v>
      </c>
    </row>
    <row r="25" spans="2:5" ht="15">
      <c r="B25" s="794" t="s">
        <v>607</v>
      </c>
      <c r="C25" s="795">
        <v>52030.450914393827</v>
      </c>
      <c r="D25" s="1152">
        <v>0</v>
      </c>
      <c r="E25" s="796">
        <f t="shared" ref="E25:E26" si="0">+C25+D25</f>
        <v>52030.450914393827</v>
      </c>
    </row>
    <row r="26" spans="2:5" ht="15">
      <c r="B26" s="794" t="s">
        <v>931</v>
      </c>
      <c r="C26" s="795">
        <v>437.02235681895985</v>
      </c>
      <c r="D26" s="1152"/>
      <c r="E26" s="796">
        <f t="shared" si="0"/>
        <v>437.02235681895985</v>
      </c>
    </row>
    <row r="27" spans="2:5">
      <c r="B27" s="26"/>
      <c r="C27" s="143"/>
      <c r="D27" s="1148"/>
      <c r="E27" s="78"/>
    </row>
    <row r="28" spans="2:5" ht="15">
      <c r="B28" s="91" t="s">
        <v>610</v>
      </c>
      <c r="C28" s="350">
        <f>+C30</f>
        <v>54.616175076655189</v>
      </c>
      <c r="D28" s="1151">
        <f>+D30</f>
        <v>0</v>
      </c>
      <c r="E28" s="77">
        <f>+E30</f>
        <v>54.616175076655189</v>
      </c>
    </row>
    <row r="29" spans="2:5">
      <c r="B29" s="91"/>
      <c r="C29" s="143"/>
      <c r="D29" s="1148"/>
      <c r="E29" s="78"/>
    </row>
    <row r="30" spans="2:5" ht="15">
      <c r="B30" s="26" t="s">
        <v>607</v>
      </c>
      <c r="C30" s="350">
        <v>54.616175076655189</v>
      </c>
      <c r="D30" s="1151">
        <v>0</v>
      </c>
      <c r="E30" s="77">
        <f>+C30+D30</f>
        <v>54.616175076655189</v>
      </c>
    </row>
    <row r="31" spans="2:5">
      <c r="B31" s="26"/>
      <c r="C31" s="143"/>
      <c r="D31" s="1153"/>
      <c r="E31" s="78"/>
    </row>
    <row r="32" spans="2:5" ht="28.5">
      <c r="B32" s="13" t="s">
        <v>254</v>
      </c>
      <c r="C32" s="349">
        <v>605625</v>
      </c>
      <c r="D32" s="1154">
        <v>0</v>
      </c>
      <c r="E32" s="349">
        <f>+C32+D32</f>
        <v>605625</v>
      </c>
    </row>
    <row r="33" spans="1:246" ht="15.75">
      <c r="B33" s="92"/>
      <c r="C33" s="281"/>
      <c r="D33" s="1155"/>
      <c r="E33" s="70"/>
    </row>
    <row r="34" spans="1:246" ht="15.75">
      <c r="B34" s="12" t="s">
        <v>360</v>
      </c>
      <c r="C34" s="17">
        <f>+C36</f>
        <v>879953.73</v>
      </c>
      <c r="D34" s="1156">
        <f>+D36</f>
        <v>0</v>
      </c>
      <c r="E34" s="11">
        <f>+C34+D34</f>
        <v>879953.73</v>
      </c>
    </row>
    <row r="35" spans="1:246" ht="15.75">
      <c r="B35" s="92"/>
      <c r="C35" s="281"/>
      <c r="D35" s="1155"/>
      <c r="E35" s="70"/>
    </row>
    <row r="36" spans="1:246" ht="15">
      <c r="B36" s="91" t="s">
        <v>387</v>
      </c>
      <c r="C36" s="282">
        <v>879953.73</v>
      </c>
      <c r="D36" s="1157">
        <v>0</v>
      </c>
      <c r="E36" s="77">
        <f>+C36+D36</f>
        <v>879953.73</v>
      </c>
    </row>
    <row r="37" spans="1:246" ht="15">
      <c r="B37" s="208"/>
      <c r="C37" s="209"/>
      <c r="D37" s="1157"/>
      <c r="E37" s="77"/>
    </row>
    <row r="38" spans="1:246" ht="15.75">
      <c r="B38" s="499" t="s">
        <v>221</v>
      </c>
      <c r="C38" s="17">
        <f>+C34+C32+C15</f>
        <v>1608027.5137619046</v>
      </c>
      <c r="D38" s="1147">
        <f>+D34+D32+D15</f>
        <v>0</v>
      </c>
      <c r="E38" s="11">
        <f>+C38+D38</f>
        <v>1608027.5137619046</v>
      </c>
    </row>
    <row r="39" spans="1:246" ht="13.5" thickBot="1">
      <c r="B39" s="93"/>
      <c r="C39" s="283"/>
      <c r="D39" s="1158"/>
      <c r="E39" s="284"/>
    </row>
    <row r="40" spans="1:246" s="314" customFormat="1" ht="16.5" thickTop="1">
      <c r="A40" s="28"/>
      <c r="B40" s="28"/>
      <c r="C40" s="28"/>
      <c r="D40" s="28"/>
      <c r="E40" s="28"/>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315"/>
      <c r="CE40" s="315"/>
      <c r="CF40" s="315"/>
      <c r="CG40" s="315"/>
      <c r="CH40" s="315"/>
      <c r="CI40" s="315"/>
      <c r="CJ40" s="315"/>
      <c r="CK40" s="315"/>
      <c r="CL40" s="315"/>
      <c r="CM40" s="315"/>
      <c r="CN40" s="315"/>
      <c r="CO40" s="315"/>
      <c r="CP40" s="315"/>
      <c r="CQ40" s="315"/>
      <c r="CR40" s="315"/>
      <c r="CS40" s="315"/>
      <c r="CT40" s="315"/>
      <c r="CU40" s="315"/>
      <c r="CV40" s="315"/>
      <c r="CW40" s="315"/>
      <c r="CX40" s="315"/>
      <c r="CY40" s="315"/>
      <c r="CZ40" s="315"/>
      <c r="DA40" s="315"/>
      <c r="DB40" s="315"/>
      <c r="DC40" s="315"/>
      <c r="DD40" s="315"/>
      <c r="DE40" s="315"/>
      <c r="DF40" s="315"/>
      <c r="DG40" s="315"/>
      <c r="DH40" s="315"/>
      <c r="DI40" s="315"/>
      <c r="DJ40" s="315"/>
      <c r="DK40" s="315"/>
      <c r="DL40" s="315"/>
      <c r="DM40" s="315"/>
      <c r="DN40" s="315"/>
      <c r="DO40" s="315"/>
      <c r="DP40" s="315"/>
      <c r="DQ40" s="315"/>
      <c r="DR40" s="315"/>
      <c r="DS40" s="315"/>
      <c r="DT40" s="315"/>
      <c r="DU40" s="315"/>
      <c r="DV40" s="315"/>
      <c r="DW40" s="315"/>
      <c r="DX40" s="315"/>
      <c r="DY40" s="315"/>
      <c r="DZ40" s="315"/>
      <c r="EA40" s="315"/>
      <c r="EB40" s="315"/>
      <c r="EC40" s="315"/>
      <c r="ED40" s="315"/>
      <c r="EE40" s="315"/>
      <c r="EF40" s="315"/>
      <c r="EG40" s="315"/>
      <c r="EH40" s="315"/>
      <c r="EI40" s="315"/>
      <c r="EJ40" s="315"/>
      <c r="EK40" s="315"/>
      <c r="EL40" s="315"/>
      <c r="EM40" s="315"/>
      <c r="EN40" s="315"/>
      <c r="EO40" s="315"/>
      <c r="EP40" s="315"/>
      <c r="EQ40" s="315"/>
      <c r="ER40" s="315"/>
      <c r="ES40" s="315"/>
      <c r="ET40" s="315"/>
      <c r="EU40" s="315"/>
      <c r="EV40" s="315"/>
      <c r="EW40" s="315"/>
      <c r="EX40" s="315"/>
      <c r="EY40" s="315"/>
      <c r="EZ40" s="315"/>
      <c r="FA40" s="315"/>
      <c r="FB40" s="315"/>
      <c r="FC40" s="315"/>
      <c r="FD40" s="315"/>
      <c r="FE40" s="315"/>
      <c r="FF40" s="315"/>
      <c r="FG40" s="315"/>
      <c r="FH40" s="315"/>
      <c r="FI40" s="315"/>
      <c r="FJ40" s="315"/>
      <c r="FK40" s="315"/>
      <c r="FL40" s="315"/>
      <c r="FM40" s="315"/>
      <c r="FN40" s="315"/>
      <c r="FO40" s="315"/>
      <c r="FP40" s="315"/>
      <c r="FQ40" s="315"/>
      <c r="FR40" s="315"/>
      <c r="FS40" s="315"/>
      <c r="FT40" s="315"/>
      <c r="FU40" s="315"/>
      <c r="FV40" s="315"/>
      <c r="FW40" s="315"/>
      <c r="FX40" s="315"/>
      <c r="FY40" s="315"/>
      <c r="FZ40" s="315"/>
      <c r="GA40" s="315"/>
      <c r="GB40" s="315"/>
      <c r="GC40" s="315"/>
      <c r="GD40" s="315"/>
      <c r="GE40" s="315"/>
      <c r="GF40" s="315"/>
      <c r="GG40" s="315"/>
      <c r="GH40" s="315"/>
      <c r="GI40" s="315"/>
      <c r="GJ40" s="315"/>
      <c r="GK40" s="315"/>
      <c r="GL40" s="315"/>
      <c r="GM40" s="315"/>
      <c r="GN40" s="315"/>
      <c r="GO40" s="315"/>
      <c r="GP40" s="315"/>
      <c r="GQ40" s="315"/>
      <c r="GR40" s="315"/>
      <c r="GS40" s="315"/>
      <c r="GT40" s="315"/>
      <c r="GU40" s="315"/>
      <c r="GV40" s="315"/>
      <c r="GW40" s="315"/>
      <c r="GX40" s="315"/>
      <c r="GY40" s="315"/>
      <c r="GZ40" s="315"/>
      <c r="HA40" s="315"/>
      <c r="HB40" s="315"/>
      <c r="HC40" s="315"/>
      <c r="HD40" s="315"/>
      <c r="HE40" s="315"/>
      <c r="HF40" s="315"/>
      <c r="HG40" s="315"/>
      <c r="HH40" s="315"/>
      <c r="HI40" s="315"/>
      <c r="HJ40" s="315"/>
      <c r="HK40" s="315"/>
      <c r="HL40" s="315"/>
      <c r="HM40" s="315"/>
      <c r="HN40" s="315"/>
      <c r="HO40" s="315"/>
      <c r="HP40" s="315"/>
      <c r="HQ40" s="315"/>
      <c r="HR40" s="315"/>
      <c r="HS40" s="315"/>
      <c r="HT40" s="315"/>
      <c r="HU40" s="315"/>
      <c r="HV40" s="315"/>
      <c r="HW40" s="315"/>
      <c r="HX40" s="315"/>
      <c r="HY40" s="315"/>
      <c r="HZ40" s="315"/>
      <c r="IA40" s="315"/>
      <c r="IB40" s="315"/>
      <c r="IC40" s="315"/>
      <c r="ID40" s="315"/>
      <c r="IE40" s="315"/>
      <c r="IF40" s="315"/>
      <c r="IG40" s="315"/>
      <c r="IH40" s="315"/>
      <c r="II40" s="315"/>
      <c r="IJ40" s="315"/>
      <c r="IK40" s="315"/>
      <c r="IL40" s="315"/>
    </row>
    <row r="41" spans="1:246">
      <c r="B41" s="1446" t="s">
        <v>468</v>
      </c>
      <c r="C41" s="1446"/>
      <c r="D41" s="1446"/>
      <c r="E41" s="1446"/>
    </row>
    <row r="42" spans="1:246">
      <c r="B42" s="1446"/>
      <c r="C42" s="1446"/>
      <c r="D42" s="1446"/>
      <c r="E42" s="1446"/>
    </row>
    <row r="43" spans="1:246">
      <c r="B43" s="1446"/>
      <c r="C43" s="1446"/>
      <c r="D43" s="1446"/>
      <c r="E43" s="1446"/>
    </row>
    <row r="44" spans="1:246">
      <c r="B44" s="1446"/>
      <c r="C44" s="1446"/>
      <c r="D44" s="1446"/>
      <c r="E44" s="1446"/>
    </row>
    <row r="45" spans="1:246" ht="12.75" customHeight="1">
      <c r="B45" s="303"/>
      <c r="C45" s="303"/>
      <c r="D45" s="303"/>
      <c r="E45" s="303"/>
    </row>
    <row r="46" spans="1:246" ht="12.75" customHeight="1">
      <c r="B46" s="1294" t="s">
        <v>27</v>
      </c>
      <c r="C46" s="1294"/>
      <c r="D46" s="1294"/>
      <c r="E46" s="1294"/>
    </row>
    <row r="47" spans="1:246" ht="13.5" thickBot="1">
      <c r="B47" s="28"/>
      <c r="C47" s="28"/>
      <c r="D47" s="203"/>
      <c r="E47" s="88" t="s">
        <v>382</v>
      </c>
    </row>
    <row r="48" spans="1:246" ht="13.5" thickTop="1">
      <c r="B48" s="321"/>
      <c r="C48" s="322"/>
      <c r="D48" s="323"/>
      <c r="E48" s="324"/>
    </row>
    <row r="49" spans="2:7" ht="15" customHeight="1">
      <c r="B49" s="14" t="s">
        <v>383</v>
      </c>
      <c r="C49" s="326" t="s">
        <v>384</v>
      </c>
      <c r="D49" s="327" t="s">
        <v>385</v>
      </c>
      <c r="E49" s="328" t="s">
        <v>386</v>
      </c>
    </row>
    <row r="50" spans="2:7" ht="15.75" thickBot="1">
      <c r="B50" s="329"/>
      <c r="C50" s="330"/>
      <c r="D50" s="331"/>
      <c r="E50" s="332"/>
    </row>
    <row r="51" spans="2:7" ht="13.5" thickTop="1">
      <c r="B51" s="50"/>
      <c r="C51" s="204"/>
      <c r="D51" s="205"/>
      <c r="E51" s="206"/>
    </row>
    <row r="52" spans="2:7" ht="15.75">
      <c r="B52" s="207" t="s">
        <v>28</v>
      </c>
      <c r="C52" s="285">
        <f>SUM(C54:C58)</f>
        <v>209858.67</v>
      </c>
      <c r="D52" s="1159">
        <f>+D54+D55+D57+D58</f>
        <v>0</v>
      </c>
      <c r="E52" s="15">
        <f>SUM(C52:D52)</f>
        <v>209858.67</v>
      </c>
      <c r="G52" s="346"/>
    </row>
    <row r="53" spans="2:7">
      <c r="B53" s="208"/>
      <c r="C53" s="143"/>
      <c r="D53" s="1160"/>
      <c r="E53" s="95"/>
    </row>
    <row r="54" spans="2:7" ht="17.25" customHeight="1">
      <c r="B54" s="986" t="s">
        <v>29</v>
      </c>
      <c r="C54" s="987">
        <v>166973.49</v>
      </c>
      <c r="D54" s="1161">
        <v>0</v>
      </c>
      <c r="E54" s="988">
        <f>+C54+D54</f>
        <v>166973.49</v>
      </c>
    </row>
    <row r="55" spans="2:7" ht="15">
      <c r="B55" s="986" t="s">
        <v>30</v>
      </c>
      <c r="C55" s="987">
        <v>5753.2</v>
      </c>
      <c r="D55" s="1162">
        <v>0</v>
      </c>
      <c r="E55" s="988">
        <f>+C55+D55</f>
        <v>5753.2</v>
      </c>
    </row>
    <row r="56" spans="2:7" ht="15">
      <c r="B56" s="986"/>
      <c r="C56" s="987"/>
      <c r="D56" s="1162"/>
      <c r="E56" s="988"/>
    </row>
    <row r="57" spans="2:7" ht="15">
      <c r="B57" s="986" t="s">
        <v>31</v>
      </c>
      <c r="C57" s="987">
        <v>37078.080000000002</v>
      </c>
      <c r="D57" s="1161">
        <v>0</v>
      </c>
      <c r="E57" s="988">
        <f>+C57+D57</f>
        <v>37078.080000000002</v>
      </c>
    </row>
    <row r="58" spans="2:7" ht="15">
      <c r="B58" s="986" t="s">
        <v>30</v>
      </c>
      <c r="C58" s="987">
        <v>53.9</v>
      </c>
      <c r="D58" s="1162">
        <v>0</v>
      </c>
      <c r="E58" s="988">
        <f>+C58+D58</f>
        <v>53.9</v>
      </c>
    </row>
    <row r="59" spans="2:7" ht="13.5" thickBot="1">
      <c r="B59" s="53"/>
      <c r="C59" s="53"/>
      <c r="D59" s="96"/>
      <c r="E59" s="97"/>
    </row>
    <row r="60" spans="2:7" ht="13.5" thickTop="1"/>
  </sheetData>
  <mergeCells count="5">
    <mergeCell ref="B46:E46"/>
    <mergeCell ref="B6:E6"/>
    <mergeCell ref="B7:E7"/>
    <mergeCell ref="B8:E8"/>
    <mergeCell ref="B41:E44"/>
  </mergeCells>
  <phoneticPr fontId="43" type="noConversion"/>
  <hyperlinks>
    <hyperlink ref="A1" location="INDICE!A1" display="Indice"/>
  </hyperlinks>
  <printOptions horizontalCentered="1"/>
  <pageMargins left="0.39370078740157483" right="0.39370078740157483" top="0.19685039370078741" bottom="0.35433070866141736" header="0.15748031496062992" footer="0.23622047244094491"/>
  <pageSetup scale="86" orientation="portrait" r:id="rId1"/>
  <headerFooter scaleWithDoc="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E44"/>
  <sheetViews>
    <sheetView showGridLines="0" showRuler="0" view="pageBreakPreview" zoomScale="85" zoomScaleSheetLayoutView="85" workbookViewId="0"/>
  </sheetViews>
  <sheetFormatPr baseColWidth="10" defaultColWidth="11.42578125" defaultRowHeight="12.75"/>
  <cols>
    <col min="1" max="1" width="5.85546875" bestFit="1" customWidth="1"/>
    <col min="2" max="2" width="59.7109375" bestFit="1" customWidth="1"/>
    <col min="3" max="3" width="22.42578125" customWidth="1"/>
    <col min="4" max="4" width="19.28515625" customWidth="1"/>
    <col min="10" max="10" width="12.7109375" bestFit="1" customWidth="1"/>
  </cols>
  <sheetData>
    <row r="1" spans="1:5">
      <c r="A1" s="149" t="s">
        <v>302</v>
      </c>
      <c r="B1" s="383"/>
      <c r="C1" s="358"/>
      <c r="D1" s="358"/>
    </row>
    <row r="2" spans="1:5" ht="14.25">
      <c r="B2" s="3" t="s">
        <v>866</v>
      </c>
      <c r="C2" s="360"/>
      <c r="D2" s="381"/>
    </row>
    <row r="3" spans="1:5" ht="14.25">
      <c r="B3" s="361" t="s">
        <v>412</v>
      </c>
      <c r="C3" s="360"/>
      <c r="D3" s="381"/>
    </row>
    <row r="4" spans="1:5" ht="14.25">
      <c r="B4" s="361"/>
      <c r="C4" s="360"/>
      <c r="D4" s="179"/>
    </row>
    <row r="5" spans="1:5">
      <c r="B5" s="360"/>
      <c r="C5" s="360"/>
      <c r="D5" s="179"/>
    </row>
    <row r="6" spans="1:5" ht="13.5" customHeight="1">
      <c r="B6" s="1354" t="s">
        <v>439</v>
      </c>
      <c r="C6" s="1354"/>
      <c r="D6" s="377"/>
    </row>
    <row r="7" spans="1:5" ht="14.25">
      <c r="B7" s="1453" t="s">
        <v>892</v>
      </c>
      <c r="C7" s="1453"/>
      <c r="D7" s="378"/>
    </row>
    <row r="8" spans="1:5" ht="14.25">
      <c r="B8" s="395"/>
      <c r="C8" s="395"/>
      <c r="D8" s="395"/>
    </row>
    <row r="9" spans="1:5" ht="13.5" thickBot="1">
      <c r="B9" s="24"/>
      <c r="C9" s="28"/>
      <c r="D9" s="179"/>
    </row>
    <row r="10" spans="1:5" ht="13.5" customHeight="1" thickTop="1">
      <c r="B10" s="1447" t="s">
        <v>440</v>
      </c>
      <c r="C10" s="1450" t="s">
        <v>469</v>
      </c>
    </row>
    <row r="11" spans="1:5">
      <c r="B11" s="1448"/>
      <c r="C11" s="1451"/>
    </row>
    <row r="12" spans="1:5" ht="13.5" customHeight="1">
      <c r="B12" s="1448"/>
      <c r="C12" s="1451"/>
    </row>
    <row r="13" spans="1:5">
      <c r="B13" s="1449"/>
      <c r="C13" s="1452"/>
    </row>
    <row r="14" spans="1:5">
      <c r="B14" s="180"/>
      <c r="C14" s="468"/>
    </row>
    <row r="15" spans="1:5" ht="15.75">
      <c r="B15" s="181" t="s">
        <v>377</v>
      </c>
      <c r="C15" s="469">
        <f>SUM(C17:C40)</f>
        <v>879953.73</v>
      </c>
      <c r="D15" s="507"/>
      <c r="E15" s="507"/>
    </row>
    <row r="16" spans="1:5" ht="14.25">
      <c r="B16" s="182"/>
      <c r="C16" s="470"/>
      <c r="D16" s="507"/>
      <c r="E16" s="507"/>
    </row>
    <row r="17" spans="2:5">
      <c r="B17" s="201" t="s">
        <v>441</v>
      </c>
      <c r="C17" s="471">
        <v>29784.49</v>
      </c>
      <c r="D17" s="507"/>
      <c r="E17" s="507"/>
    </row>
    <row r="18" spans="2:5">
      <c r="B18" s="183" t="s">
        <v>442</v>
      </c>
      <c r="C18" s="471">
        <v>9319.5299999999988</v>
      </c>
      <c r="D18" s="507"/>
      <c r="E18" s="507"/>
    </row>
    <row r="19" spans="2:5">
      <c r="B19" s="201" t="s">
        <v>443</v>
      </c>
      <c r="C19" s="471">
        <v>43726.83</v>
      </c>
      <c r="D19" s="507"/>
      <c r="E19" s="507"/>
    </row>
    <row r="20" spans="2:5">
      <c r="B20" s="201" t="s">
        <v>444</v>
      </c>
      <c r="C20" s="471">
        <v>47532.57</v>
      </c>
      <c r="D20" s="507"/>
      <c r="E20" s="507"/>
    </row>
    <row r="21" spans="2:5">
      <c r="B21" s="201" t="s">
        <v>445</v>
      </c>
      <c r="C21" s="471">
        <v>74250.039999999994</v>
      </c>
      <c r="D21" s="507"/>
      <c r="E21" s="507"/>
    </row>
    <row r="22" spans="2:5">
      <c r="B22" s="201" t="s">
        <v>446</v>
      </c>
      <c r="C22" s="471">
        <v>26126.5</v>
      </c>
      <c r="D22" s="507"/>
      <c r="E22" s="507"/>
    </row>
    <row r="23" spans="2:5">
      <c r="B23" s="201" t="s">
        <v>447</v>
      </c>
      <c r="C23" s="471">
        <v>162963.72999999998</v>
      </c>
      <c r="D23" s="507"/>
      <c r="E23" s="507"/>
    </row>
    <row r="24" spans="2:5">
      <c r="B24" s="201" t="s">
        <v>448</v>
      </c>
      <c r="C24" s="471">
        <v>1349.76</v>
      </c>
      <c r="D24" s="507"/>
      <c r="E24" s="507"/>
    </row>
    <row r="25" spans="2:5">
      <c r="B25" s="201" t="s">
        <v>0</v>
      </c>
      <c r="C25" s="471">
        <v>449.62</v>
      </c>
      <c r="D25" s="507"/>
      <c r="E25" s="507"/>
    </row>
    <row r="26" spans="2:5">
      <c r="B26" s="201" t="s">
        <v>1</v>
      </c>
      <c r="C26" s="471">
        <v>6491.53</v>
      </c>
      <c r="D26" s="507"/>
      <c r="E26" s="507"/>
    </row>
    <row r="27" spans="2:5">
      <c r="B27" s="201" t="s">
        <v>2</v>
      </c>
      <c r="C27" s="471">
        <v>2132.54</v>
      </c>
      <c r="D27" s="507"/>
      <c r="E27" s="507"/>
    </row>
    <row r="28" spans="2:5">
      <c r="B28" s="183" t="s">
        <v>3</v>
      </c>
      <c r="C28" s="471">
        <v>9391.1299999999992</v>
      </c>
      <c r="D28" s="507"/>
      <c r="E28" s="507"/>
    </row>
    <row r="29" spans="2:5">
      <c r="B29" s="201" t="s">
        <v>4</v>
      </c>
      <c r="C29" s="471">
        <v>169717.52</v>
      </c>
      <c r="D29" s="507"/>
      <c r="E29" s="507"/>
    </row>
    <row r="30" spans="2:5">
      <c r="B30" s="201" t="s">
        <v>5</v>
      </c>
      <c r="C30" s="471">
        <v>12395.39</v>
      </c>
      <c r="D30" s="507"/>
      <c r="E30" s="507"/>
    </row>
    <row r="31" spans="2:5">
      <c r="B31" s="201" t="s">
        <v>6</v>
      </c>
      <c r="C31" s="471">
        <v>85658.209999999992</v>
      </c>
      <c r="D31" s="507"/>
      <c r="E31" s="507"/>
    </row>
    <row r="32" spans="2:5">
      <c r="B32" s="201" t="s">
        <v>7</v>
      </c>
      <c r="C32" s="471">
        <v>32371.86</v>
      </c>
      <c r="D32" s="507"/>
      <c r="E32" s="507"/>
    </row>
    <row r="33" spans="2:5">
      <c r="B33" s="183" t="s">
        <v>8</v>
      </c>
      <c r="C33" s="471">
        <v>21981.81</v>
      </c>
      <c r="D33" s="507"/>
      <c r="E33" s="507"/>
    </row>
    <row r="34" spans="2:5">
      <c r="B34" s="201" t="s">
        <v>9</v>
      </c>
      <c r="C34" s="471">
        <v>41414.54</v>
      </c>
      <c r="D34" s="507"/>
      <c r="E34" s="507"/>
    </row>
    <row r="35" spans="2:5">
      <c r="B35" s="201" t="s">
        <v>10</v>
      </c>
      <c r="C35" s="471">
        <v>0</v>
      </c>
      <c r="D35" s="507"/>
      <c r="E35" s="507"/>
    </row>
    <row r="36" spans="2:5">
      <c r="B36" s="201" t="s">
        <v>11</v>
      </c>
      <c r="C36" s="471">
        <v>0</v>
      </c>
      <c r="D36" s="507"/>
      <c r="E36" s="507"/>
    </row>
    <row r="37" spans="2:5">
      <c r="B37" s="201" t="s">
        <v>12</v>
      </c>
      <c r="C37" s="471">
        <v>58700.45</v>
      </c>
      <c r="D37" s="507"/>
      <c r="E37" s="507"/>
    </row>
    <row r="38" spans="2:5">
      <c r="B38" s="201" t="s">
        <v>13</v>
      </c>
      <c r="C38" s="471">
        <v>29308.19</v>
      </c>
      <c r="D38" s="507"/>
      <c r="E38" s="507"/>
    </row>
    <row r="39" spans="2:5">
      <c r="B39" s="201" t="s">
        <v>14</v>
      </c>
      <c r="C39" s="471">
        <v>1010.51</v>
      </c>
      <c r="D39" s="507"/>
      <c r="E39" s="507"/>
    </row>
    <row r="40" spans="2:5">
      <c r="B40" s="201" t="s">
        <v>15</v>
      </c>
      <c r="C40" s="471">
        <v>13876.98</v>
      </c>
      <c r="D40" s="507"/>
      <c r="E40" s="507"/>
    </row>
    <row r="41" spans="2:5" ht="13.5" thickBot="1">
      <c r="B41" s="54"/>
      <c r="C41" s="472"/>
      <c r="D41" s="507"/>
    </row>
    <row r="42" spans="2:5" ht="12.75" customHeight="1" thickTop="1">
      <c r="B42" s="28"/>
      <c r="C42" s="47"/>
      <c r="D42" s="47"/>
    </row>
    <row r="43" spans="2:5" ht="12.75" customHeight="1">
      <c r="B43" s="1454" t="s">
        <v>470</v>
      </c>
      <c r="C43" s="1454"/>
      <c r="D43" s="28"/>
    </row>
    <row r="44" spans="2:5">
      <c r="B44" s="976"/>
      <c r="C44" s="976"/>
    </row>
  </sheetData>
  <customSheetViews>
    <customSheetView guid="{AE035438-BA58-480D-90AC-43CF75BC256A}" scale="75" showPageBreaks="1" fitToPage="1" printArea="1" showRuler="0">
      <pageMargins left="0.39370078740157483" right="0.39370078740157483" top="0.78740157480314965" bottom="0.98425196850393704" header="0" footer="0"/>
      <printOptions horizontalCentered="1"/>
      <pageSetup paperSize="9" scale="72" orientation="portrait" horizontalDpi="4294967293" r:id="rId1"/>
      <headerFooter alignWithMargins="0"/>
    </customSheetView>
  </customSheetViews>
  <mergeCells count="5">
    <mergeCell ref="B6:C6"/>
    <mergeCell ref="B10:B13"/>
    <mergeCell ref="C10:C13"/>
    <mergeCell ref="B7:C7"/>
    <mergeCell ref="B43:C43"/>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orientation="portrait" horizontalDpi="4294967293" r:id="rId2"/>
  <headerFooter scaleWithDoc="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7"/>
  <sheetViews>
    <sheetView showGridLines="0" showRuler="0" view="pageBreakPreview" zoomScale="85" zoomScaleNormal="85" zoomScaleSheetLayoutView="85" workbookViewId="0"/>
  </sheetViews>
  <sheetFormatPr baseColWidth="10" defaultColWidth="11.42578125" defaultRowHeight="12.75"/>
  <cols>
    <col min="1" max="1" width="5.85546875" style="7" bestFit="1" customWidth="1"/>
    <col min="2" max="2" width="32.7109375" style="6" customWidth="1"/>
    <col min="3" max="3" width="24" style="6" bestFit="1" customWidth="1"/>
    <col min="4" max="16" width="11.5703125" style="6" bestFit="1" customWidth="1"/>
    <col min="17" max="17" width="12.28515625" style="6" bestFit="1" customWidth="1"/>
    <col min="18" max="24" width="11.5703125" style="6" bestFit="1" customWidth="1"/>
    <col min="25" max="26" width="13.42578125" style="6" customWidth="1"/>
    <col min="27" max="27" width="13.42578125" style="780" customWidth="1"/>
    <col min="28" max="28" width="13.140625" style="6" bestFit="1" customWidth="1"/>
    <col min="29" max="29" width="12.7109375" style="6" bestFit="1" customWidth="1"/>
    <col min="30" max="16384" width="11.42578125" style="6"/>
  </cols>
  <sheetData>
    <row r="1" spans="1:31">
      <c r="A1" s="149" t="s">
        <v>302</v>
      </c>
      <c r="B1" s="212"/>
    </row>
    <row r="2" spans="1:31" ht="14.25">
      <c r="B2" s="3" t="s">
        <v>866</v>
      </c>
      <c r="C2" s="360"/>
      <c r="D2" s="360"/>
      <c r="E2" s="360"/>
      <c r="F2" s="360"/>
      <c r="G2" s="360"/>
      <c r="H2" s="360"/>
      <c r="I2" s="360"/>
      <c r="J2" s="360"/>
      <c r="K2" s="360"/>
      <c r="L2" s="360"/>
      <c r="M2" s="360"/>
      <c r="N2" s="360"/>
      <c r="O2" s="360"/>
      <c r="P2" s="374"/>
      <c r="Q2" s="374"/>
      <c r="R2" s="374"/>
      <c r="S2" s="374"/>
      <c r="T2" s="374"/>
      <c r="U2" s="374"/>
      <c r="V2" s="374"/>
      <c r="W2" s="360"/>
      <c r="X2" s="360"/>
      <c r="Y2" s="360"/>
      <c r="Z2" s="360"/>
      <c r="AA2" s="360"/>
      <c r="AB2" s="360"/>
    </row>
    <row r="3" spans="1:31" ht="14.25">
      <c r="B3" s="361" t="s">
        <v>412</v>
      </c>
      <c r="C3" s="360"/>
      <c r="D3" s="360"/>
      <c r="E3" s="360"/>
      <c r="F3" s="360"/>
      <c r="G3" s="360"/>
      <c r="H3" s="360"/>
      <c r="I3" s="360"/>
      <c r="J3" s="360"/>
      <c r="K3" s="360"/>
      <c r="L3" s="360"/>
      <c r="M3" s="360"/>
      <c r="N3" s="360"/>
      <c r="O3" s="360"/>
      <c r="P3" s="374"/>
      <c r="Q3" s="374"/>
      <c r="R3" s="374"/>
      <c r="S3" s="374"/>
      <c r="T3" s="374"/>
      <c r="U3" s="374"/>
      <c r="V3" s="374"/>
      <c r="W3" s="360"/>
      <c r="X3" s="360"/>
      <c r="Y3" s="360"/>
      <c r="Z3" s="360"/>
      <c r="AA3" s="360"/>
      <c r="AB3" s="360"/>
    </row>
    <row r="4" spans="1:31">
      <c r="B4" s="360"/>
      <c r="C4" s="360"/>
      <c r="D4" s="360"/>
      <c r="E4" s="360"/>
      <c r="F4" s="360"/>
      <c r="G4" s="360"/>
      <c r="H4" s="360"/>
      <c r="I4" s="360"/>
      <c r="J4" s="360"/>
      <c r="K4" s="360"/>
      <c r="L4" s="360"/>
      <c r="M4" s="360"/>
      <c r="N4" s="360"/>
      <c r="O4" s="360"/>
      <c r="P4" s="374"/>
      <c r="Q4" s="374"/>
      <c r="R4" s="374"/>
      <c r="S4" s="374"/>
      <c r="T4" s="374"/>
      <c r="U4" s="374"/>
      <c r="V4" s="374"/>
      <c r="W4" s="360"/>
      <c r="X4" s="360"/>
      <c r="Y4" s="360"/>
      <c r="Z4" s="360"/>
      <c r="AA4" s="360"/>
      <c r="AB4" s="360"/>
    </row>
    <row r="5" spans="1:31">
      <c r="B5" s="360"/>
      <c r="C5" s="360"/>
      <c r="D5" s="360"/>
      <c r="E5" s="360"/>
      <c r="F5" s="360"/>
      <c r="G5" s="360"/>
      <c r="H5" s="360"/>
      <c r="I5" s="360"/>
      <c r="J5" s="360"/>
      <c r="K5" s="360"/>
      <c r="L5" s="360"/>
      <c r="M5" s="360"/>
      <c r="N5" s="360"/>
      <c r="O5" s="360"/>
      <c r="P5" s="374"/>
      <c r="Q5" s="374"/>
      <c r="R5" s="374"/>
      <c r="S5" s="374"/>
      <c r="T5" s="374"/>
      <c r="U5" s="374"/>
      <c r="V5" s="374"/>
      <c r="W5" s="360"/>
      <c r="X5" s="360"/>
      <c r="Y5" s="360"/>
      <c r="Z5" s="360"/>
      <c r="AA5" s="360"/>
      <c r="AB5" s="360"/>
    </row>
    <row r="6" spans="1:31" ht="16.5">
      <c r="B6" s="1457" t="s">
        <v>733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355"/>
    </row>
    <row r="7" spans="1:31" ht="13.5">
      <c r="B7" s="1458" t="s">
        <v>56</v>
      </c>
      <c r="C7" s="1458"/>
      <c r="D7" s="1458"/>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356"/>
    </row>
    <row r="8" spans="1:31">
      <c r="B8" s="360"/>
      <c r="C8" s="360"/>
      <c r="D8" s="360"/>
      <c r="E8" s="360"/>
      <c r="F8" s="360"/>
      <c r="G8" s="360"/>
      <c r="H8" s="360"/>
      <c r="I8" s="360"/>
      <c r="J8" s="360"/>
      <c r="K8" s="360"/>
      <c r="L8" s="360"/>
      <c r="M8" s="360"/>
      <c r="N8" s="360"/>
      <c r="O8" s="360"/>
      <c r="P8" s="374"/>
      <c r="Q8" s="374"/>
      <c r="R8" s="374"/>
      <c r="S8" s="374"/>
      <c r="T8" s="374"/>
      <c r="U8" s="374"/>
      <c r="V8" s="374"/>
      <c r="W8" s="360"/>
      <c r="X8" s="360"/>
      <c r="Y8" s="360"/>
      <c r="Z8" s="360"/>
      <c r="AA8" s="360"/>
      <c r="AB8" s="360"/>
    </row>
    <row r="9" spans="1:31" ht="13.5" thickBot="1">
      <c r="B9" s="375" t="s">
        <v>244</v>
      </c>
      <c r="C9" s="360"/>
      <c r="D9" s="360"/>
      <c r="E9" s="360"/>
      <c r="F9" s="360"/>
      <c r="G9" s="360"/>
      <c r="H9" s="360"/>
      <c r="I9" s="360"/>
      <c r="J9" s="360"/>
      <c r="K9" s="360"/>
      <c r="L9" s="360"/>
      <c r="M9" s="360"/>
      <c r="N9" s="360"/>
      <c r="O9" s="360"/>
      <c r="P9" s="374"/>
      <c r="Q9" s="374"/>
      <c r="R9" s="374"/>
      <c r="S9" s="374"/>
      <c r="T9" s="374"/>
      <c r="U9" s="374"/>
      <c r="V9" s="374"/>
      <c r="W9" s="360"/>
      <c r="X9" s="360"/>
      <c r="Y9" s="360"/>
      <c r="Z9" s="360"/>
      <c r="AA9" s="360"/>
      <c r="AB9" s="360"/>
    </row>
    <row r="10" spans="1:31" ht="42.75" customHeight="1" thickTop="1" thickBot="1">
      <c r="A10" s="713"/>
      <c r="B10" s="1459" t="s">
        <v>57</v>
      </c>
      <c r="C10" s="1460"/>
      <c r="D10" s="714">
        <v>1993</v>
      </c>
      <c r="E10" s="333">
        <v>1994</v>
      </c>
      <c r="F10" s="333">
        <v>1995</v>
      </c>
      <c r="G10" s="333">
        <v>1996</v>
      </c>
      <c r="H10" s="333">
        <v>1997</v>
      </c>
      <c r="I10" s="333">
        <v>1998</v>
      </c>
      <c r="J10" s="333">
        <v>1999</v>
      </c>
      <c r="K10" s="333">
        <v>2000</v>
      </c>
      <c r="L10" s="333">
        <v>2001</v>
      </c>
      <c r="M10" s="333">
        <v>2002</v>
      </c>
      <c r="N10" s="333">
        <v>2003</v>
      </c>
      <c r="O10" s="334">
        <v>2004</v>
      </c>
      <c r="P10" s="334">
        <v>2005</v>
      </c>
      <c r="Q10" s="334">
        <v>2006</v>
      </c>
      <c r="R10" s="334">
        <v>2007</v>
      </c>
      <c r="S10" s="334">
        <v>2008</v>
      </c>
      <c r="T10" s="334">
        <v>2009</v>
      </c>
      <c r="U10" s="334">
        <v>2010</v>
      </c>
      <c r="V10" s="335">
        <v>2011</v>
      </c>
      <c r="W10" s="335">
        <v>2012</v>
      </c>
      <c r="X10" s="335">
        <v>2013</v>
      </c>
      <c r="Y10" s="661">
        <v>2014</v>
      </c>
      <c r="Z10" s="785">
        <v>2015</v>
      </c>
      <c r="AA10" s="786">
        <v>2016</v>
      </c>
      <c r="AB10" s="336" t="s">
        <v>407</v>
      </c>
    </row>
    <row r="11" spans="1:31" ht="13.5" thickTop="1">
      <c r="A11" s="540"/>
      <c r="B11" s="1461" t="s">
        <v>58</v>
      </c>
      <c r="C11" s="286" t="s">
        <v>59</v>
      </c>
      <c r="D11" s="541">
        <v>1596.86</v>
      </c>
      <c r="E11" s="541">
        <v>873.74</v>
      </c>
      <c r="F11" s="541">
        <v>2404.88</v>
      </c>
      <c r="G11" s="541">
        <v>824.23</v>
      </c>
      <c r="H11" s="541">
        <v>441.81599999999997</v>
      </c>
      <c r="I11" s="541">
        <v>0</v>
      </c>
      <c r="J11" s="541">
        <v>0</v>
      </c>
      <c r="K11" s="541">
        <v>2067.4160000000002</v>
      </c>
      <c r="L11" s="541">
        <v>10563.591</v>
      </c>
      <c r="M11" s="541">
        <v>0</v>
      </c>
      <c r="N11" s="541">
        <v>5604.7070000000003</v>
      </c>
      <c r="O11" s="542">
        <v>3450.8789999999999</v>
      </c>
      <c r="P11" s="542">
        <v>0</v>
      </c>
      <c r="Q11" s="542">
        <v>0</v>
      </c>
      <c r="R11" s="542">
        <v>0</v>
      </c>
      <c r="S11" s="542">
        <v>0</v>
      </c>
      <c r="T11" s="542">
        <v>0</v>
      </c>
      <c r="U11" s="542">
        <v>0</v>
      </c>
      <c r="V11" s="542">
        <v>0</v>
      </c>
      <c r="W11" s="542">
        <v>0</v>
      </c>
      <c r="X11" s="541">
        <v>0</v>
      </c>
      <c r="Y11" s="541">
        <v>0</v>
      </c>
      <c r="Z11" s="541">
        <v>0</v>
      </c>
      <c r="AA11" s="710">
        <v>0</v>
      </c>
      <c r="AB11" s="554">
        <f>+SUM(D11:AA11)</f>
        <v>27828.118999999999</v>
      </c>
      <c r="AC11" s="351"/>
      <c r="AD11" s="351"/>
      <c r="AE11" s="351"/>
    </row>
    <row r="12" spans="1:31">
      <c r="A12" s="301"/>
      <c r="B12" s="1461"/>
      <c r="C12" s="94" t="s">
        <v>60</v>
      </c>
      <c r="D12" s="543">
        <v>-275.69</v>
      </c>
      <c r="E12" s="543">
        <v>-227.16</v>
      </c>
      <c r="F12" s="543">
        <v>-285.08999999999997</v>
      </c>
      <c r="G12" s="543">
        <v>-273.45999999999998</v>
      </c>
      <c r="H12" s="543">
        <v>-481.91800000000001</v>
      </c>
      <c r="I12" s="543">
        <v>-653.86500000000001</v>
      </c>
      <c r="J12" s="543">
        <v>-827.11800000000005</v>
      </c>
      <c r="K12" s="543">
        <v>-1283.886</v>
      </c>
      <c r="L12" s="543">
        <v>-1182.9860000000001</v>
      </c>
      <c r="M12" s="543">
        <v>-729.2</v>
      </c>
      <c r="N12" s="543">
        <v>-5705.8109999999997</v>
      </c>
      <c r="O12" s="544">
        <v>-5493.8029999999999</v>
      </c>
      <c r="P12" s="544">
        <v>-3588.5559000000007</v>
      </c>
      <c r="Q12" s="544">
        <v>-9530.1106799999998</v>
      </c>
      <c r="R12" s="544">
        <v>0</v>
      </c>
      <c r="S12" s="544">
        <v>0</v>
      </c>
      <c r="T12" s="544">
        <v>0</v>
      </c>
      <c r="U12" s="544">
        <v>0</v>
      </c>
      <c r="V12" s="544">
        <v>0</v>
      </c>
      <c r="W12" s="544">
        <v>0</v>
      </c>
      <c r="X12" s="543">
        <v>0</v>
      </c>
      <c r="Y12" s="543">
        <v>0</v>
      </c>
      <c r="Z12" s="543">
        <v>0</v>
      </c>
      <c r="AA12" s="711">
        <v>0</v>
      </c>
      <c r="AB12" s="548">
        <f t="shared" ref="AB12:AB15" si="0">+SUM(D12:AA12)</f>
        <v>-30538.653579999998</v>
      </c>
      <c r="AC12" s="351"/>
      <c r="AD12" s="351"/>
      <c r="AE12" s="351"/>
    </row>
    <row r="13" spans="1:31">
      <c r="A13" s="301"/>
      <c r="B13" s="1461"/>
      <c r="C13" s="94" t="s">
        <v>61</v>
      </c>
      <c r="D13" s="543">
        <v>1321.17</v>
      </c>
      <c r="E13" s="543">
        <v>646.58000000000004</v>
      </c>
      <c r="F13" s="543">
        <v>2119.79</v>
      </c>
      <c r="G13" s="543">
        <v>550.77</v>
      </c>
      <c r="H13" s="543">
        <v>-40.102000000000032</v>
      </c>
      <c r="I13" s="543">
        <v>-653.86500000000001</v>
      </c>
      <c r="J13" s="543">
        <v>-827.11800000000005</v>
      </c>
      <c r="K13" s="543">
        <v>783.53</v>
      </c>
      <c r="L13" s="543">
        <v>9380.6049999999996</v>
      </c>
      <c r="M13" s="543">
        <v>-729.2</v>
      </c>
      <c r="N13" s="543">
        <v>-101.10399999999936</v>
      </c>
      <c r="O13" s="544">
        <v>-2042.924</v>
      </c>
      <c r="P13" s="544">
        <v>-3588.5559000000007</v>
      </c>
      <c r="Q13" s="544">
        <v>-9530.1106799999998</v>
      </c>
      <c r="R13" s="544">
        <v>0</v>
      </c>
      <c r="S13" s="544">
        <v>0</v>
      </c>
      <c r="T13" s="544">
        <v>0</v>
      </c>
      <c r="U13" s="544">
        <v>0</v>
      </c>
      <c r="V13" s="544">
        <v>0</v>
      </c>
      <c r="W13" s="544">
        <v>0</v>
      </c>
      <c r="X13" s="543">
        <v>0</v>
      </c>
      <c r="Y13" s="543">
        <v>0</v>
      </c>
      <c r="Z13" s="543">
        <v>0</v>
      </c>
      <c r="AA13" s="711">
        <v>0</v>
      </c>
      <c r="AB13" s="548">
        <f t="shared" si="0"/>
        <v>-2710.5345799999996</v>
      </c>
      <c r="AC13" s="351"/>
      <c r="AD13" s="351"/>
      <c r="AE13" s="351"/>
    </row>
    <row r="14" spans="1:31">
      <c r="A14" s="301"/>
      <c r="B14" s="1461"/>
      <c r="C14" s="94" t="s">
        <v>62</v>
      </c>
      <c r="D14" s="543">
        <v>-275.69</v>
      </c>
      <c r="E14" s="543">
        <v>-227.16</v>
      </c>
      <c r="F14" s="543">
        <v>-285.08999999999997</v>
      </c>
      <c r="G14" s="543">
        <v>-273.45</v>
      </c>
      <c r="H14" s="543">
        <v>-274.46100000000001</v>
      </c>
      <c r="I14" s="543">
        <v>-264.10399999999998</v>
      </c>
      <c r="J14" s="543">
        <v>-201.952</v>
      </c>
      <c r="K14" s="543">
        <v>-200.82300000000001</v>
      </c>
      <c r="L14" s="543">
        <v>-464.44299999999998</v>
      </c>
      <c r="M14" s="543">
        <v>-692.75</v>
      </c>
      <c r="N14" s="543">
        <v>-651.03</v>
      </c>
      <c r="O14" s="544">
        <v>-552.93399999999997</v>
      </c>
      <c r="P14" s="544">
        <v>-513.19270000000006</v>
      </c>
      <c r="Q14" s="544">
        <v>-80.734499999999997</v>
      </c>
      <c r="R14" s="544">
        <v>0</v>
      </c>
      <c r="S14" s="544">
        <v>0</v>
      </c>
      <c r="T14" s="544">
        <v>0</v>
      </c>
      <c r="U14" s="544">
        <v>0</v>
      </c>
      <c r="V14" s="544">
        <v>0</v>
      </c>
      <c r="W14" s="544">
        <v>0</v>
      </c>
      <c r="X14" s="543">
        <v>0</v>
      </c>
      <c r="Y14" s="543">
        <v>0</v>
      </c>
      <c r="Z14" s="543">
        <v>0</v>
      </c>
      <c r="AA14" s="711">
        <v>0</v>
      </c>
      <c r="AB14" s="548">
        <f t="shared" si="0"/>
        <v>-4957.8141999999998</v>
      </c>
      <c r="AC14" s="351"/>
      <c r="AD14" s="351"/>
      <c r="AE14" s="351"/>
    </row>
    <row r="15" spans="1:31">
      <c r="A15" s="301"/>
      <c r="B15" s="1461"/>
      <c r="C15" s="110" t="s">
        <v>63</v>
      </c>
      <c r="D15" s="547">
        <f>+D13+D14</f>
        <v>1045.48</v>
      </c>
      <c r="E15" s="547">
        <f t="shared" ref="E15:Q15" si="1">+E13+E14</f>
        <v>419.42000000000007</v>
      </c>
      <c r="F15" s="547">
        <f t="shared" si="1"/>
        <v>1834.7</v>
      </c>
      <c r="G15" s="547">
        <f t="shared" si="1"/>
        <v>277.32</v>
      </c>
      <c r="H15" s="547">
        <f t="shared" si="1"/>
        <v>-314.56300000000005</v>
      </c>
      <c r="I15" s="547">
        <f t="shared" si="1"/>
        <v>-917.96900000000005</v>
      </c>
      <c r="J15" s="547">
        <f t="shared" si="1"/>
        <v>-1029.0700000000002</v>
      </c>
      <c r="K15" s="547">
        <f t="shared" si="1"/>
        <v>582.70699999999999</v>
      </c>
      <c r="L15" s="547">
        <f t="shared" si="1"/>
        <v>8916.1620000000003</v>
      </c>
      <c r="M15" s="547">
        <f t="shared" si="1"/>
        <v>-1421.95</v>
      </c>
      <c r="N15" s="547">
        <f t="shared" si="1"/>
        <v>-752.13399999999933</v>
      </c>
      <c r="O15" s="547">
        <f t="shared" si="1"/>
        <v>-2595.8580000000002</v>
      </c>
      <c r="P15" s="547">
        <f t="shared" si="1"/>
        <v>-4101.7486000000008</v>
      </c>
      <c r="Q15" s="547">
        <f t="shared" si="1"/>
        <v>-9610.8451800000003</v>
      </c>
      <c r="R15" s="546">
        <v>0</v>
      </c>
      <c r="S15" s="546">
        <v>0</v>
      </c>
      <c r="T15" s="546">
        <v>0</v>
      </c>
      <c r="U15" s="546">
        <v>0</v>
      </c>
      <c r="V15" s="546">
        <v>0</v>
      </c>
      <c r="W15" s="546">
        <v>0</v>
      </c>
      <c r="X15" s="547">
        <v>0</v>
      </c>
      <c r="Y15" s="547">
        <v>0</v>
      </c>
      <c r="Z15" s="547">
        <f>+Z13+Z14</f>
        <v>0</v>
      </c>
      <c r="AA15" s="712">
        <v>0</v>
      </c>
      <c r="AB15" s="548">
        <f t="shared" si="0"/>
        <v>-7668.3487800000021</v>
      </c>
      <c r="AC15" s="351"/>
      <c r="AD15" s="351"/>
      <c r="AE15" s="351"/>
    </row>
    <row r="16" spans="1:31">
      <c r="A16" s="301"/>
      <c r="B16" s="302"/>
      <c r="C16" s="665"/>
      <c r="D16" s="664"/>
      <c r="E16" s="664"/>
      <c r="F16" s="664"/>
      <c r="G16" s="664"/>
      <c r="H16" s="289"/>
      <c r="I16" s="289"/>
      <c r="J16" s="289"/>
      <c r="K16" s="289"/>
      <c r="L16" s="289"/>
      <c r="M16" s="289"/>
      <c r="N16" s="289"/>
      <c r="O16" s="289"/>
      <c r="P16" s="289"/>
      <c r="Q16" s="289"/>
      <c r="R16" s="289"/>
      <c r="S16" s="289"/>
      <c r="T16" s="289"/>
      <c r="U16" s="289"/>
      <c r="V16" s="289"/>
      <c r="W16" s="289"/>
      <c r="X16" s="289"/>
      <c r="Y16" s="289"/>
      <c r="Z16" s="289"/>
      <c r="AA16" s="781"/>
      <c r="AB16" s="552"/>
      <c r="AC16" s="351"/>
      <c r="AD16" s="351"/>
      <c r="AE16" s="351"/>
    </row>
    <row r="17" spans="1:31">
      <c r="A17" s="301"/>
      <c r="B17" s="1462" t="s">
        <v>64</v>
      </c>
      <c r="C17" s="288" t="s">
        <v>59</v>
      </c>
      <c r="D17" s="615">
        <v>1057.33</v>
      </c>
      <c r="E17" s="615">
        <v>248.98</v>
      </c>
      <c r="F17" s="615">
        <v>1058.03</v>
      </c>
      <c r="G17" s="615">
        <v>534.91999999999996</v>
      </c>
      <c r="H17" s="615">
        <v>905.68100000000004</v>
      </c>
      <c r="I17" s="615">
        <v>1485.9259999999999</v>
      </c>
      <c r="J17" s="615">
        <v>1218.566</v>
      </c>
      <c r="K17" s="615">
        <v>939.84900000000005</v>
      </c>
      <c r="L17" s="615">
        <v>1490.569</v>
      </c>
      <c r="M17" s="615">
        <v>416.71</v>
      </c>
      <c r="N17" s="615">
        <v>2666.4757</v>
      </c>
      <c r="O17" s="616">
        <v>343.71780000000001</v>
      </c>
      <c r="P17" s="616">
        <v>597.14289999999994</v>
      </c>
      <c r="Q17" s="616">
        <v>1132.6512399999999</v>
      </c>
      <c r="R17" s="616">
        <v>1507.2867999999999</v>
      </c>
      <c r="S17" s="616">
        <v>1230.7251270000002</v>
      </c>
      <c r="T17" s="616">
        <v>1697.5356000000002</v>
      </c>
      <c r="U17" s="616">
        <v>1437.2670000000001</v>
      </c>
      <c r="V17" s="616">
        <v>1267.4725989999999</v>
      </c>
      <c r="W17" s="616">
        <v>1016.7822</v>
      </c>
      <c r="X17" s="616">
        <v>1120.8499999999999</v>
      </c>
      <c r="Y17" s="616">
        <v>1276.7053810000002</v>
      </c>
      <c r="Z17" s="616">
        <v>769.90560362999997</v>
      </c>
      <c r="AA17" s="783">
        <v>1210.2017299999998</v>
      </c>
      <c r="AB17" s="619">
        <f t="shared" ref="AB17:AB21" si="2">+SUM(D17:AA17)</f>
        <v>26631.28068063</v>
      </c>
      <c r="AC17" s="351"/>
      <c r="AD17" s="351"/>
      <c r="AE17" s="351"/>
    </row>
    <row r="18" spans="1:31">
      <c r="A18" s="301"/>
      <c r="B18" s="1463"/>
      <c r="C18" s="94" t="s">
        <v>60</v>
      </c>
      <c r="D18" s="618">
        <v>-266.33999999999997</v>
      </c>
      <c r="E18" s="618">
        <v>-272.52</v>
      </c>
      <c r="F18" s="618">
        <v>-296.48</v>
      </c>
      <c r="G18" s="618">
        <v>-514.95000000000005</v>
      </c>
      <c r="H18" s="618">
        <v>-307.25200000000001</v>
      </c>
      <c r="I18" s="618">
        <v>-342.322</v>
      </c>
      <c r="J18" s="618">
        <v>-355.54899999999998</v>
      </c>
      <c r="K18" s="618">
        <v>-349.238</v>
      </c>
      <c r="L18" s="618">
        <v>-306.82799999999997</v>
      </c>
      <c r="M18" s="618">
        <v>-937.18</v>
      </c>
      <c r="N18" s="618">
        <v>-2368.0730000000003</v>
      </c>
      <c r="O18" s="617">
        <v>-504.66300000000007</v>
      </c>
      <c r="P18" s="617">
        <v>-535.65780000000007</v>
      </c>
      <c r="Q18" s="617">
        <v>-1225.6431000000002</v>
      </c>
      <c r="R18" s="617">
        <v>-1524.6769200000001</v>
      </c>
      <c r="S18" s="617">
        <v>-1298.3613999999998</v>
      </c>
      <c r="T18" s="617">
        <v>-858.45699999999999</v>
      </c>
      <c r="U18" s="617">
        <v>-859.53989999999999</v>
      </c>
      <c r="V18" s="617">
        <v>-894.82090000000005</v>
      </c>
      <c r="W18" s="617">
        <v>-908.4556</v>
      </c>
      <c r="X18" s="617">
        <v>-900.6241</v>
      </c>
      <c r="Y18" s="617">
        <v>-936.31184699999994</v>
      </c>
      <c r="Z18" s="617">
        <v>-990.35194340944179</v>
      </c>
      <c r="AA18" s="784">
        <v>-869.35399999999993</v>
      </c>
      <c r="AB18" s="619">
        <f t="shared" si="2"/>
        <v>-18623.649510409443</v>
      </c>
      <c r="AC18" s="351"/>
      <c r="AD18" s="351"/>
      <c r="AE18" s="351"/>
    </row>
    <row r="19" spans="1:31">
      <c r="A19" s="301"/>
      <c r="B19" s="1463"/>
      <c r="C19" s="94" t="s">
        <v>61</v>
      </c>
      <c r="D19" s="618">
        <f>+D17+D18</f>
        <v>790.99</v>
      </c>
      <c r="E19" s="618">
        <f t="shared" ref="E19:G19" si="3">+E17+E18</f>
        <v>-23.539999999999992</v>
      </c>
      <c r="F19" s="618">
        <f t="shared" si="3"/>
        <v>761.55</v>
      </c>
      <c r="G19" s="618">
        <f t="shared" si="3"/>
        <v>19.969999999999914</v>
      </c>
      <c r="H19" s="618">
        <f t="shared" ref="H19:R19" si="4">+H17+H18</f>
        <v>598.42900000000009</v>
      </c>
      <c r="I19" s="618">
        <f t="shared" si="4"/>
        <v>1143.6039999999998</v>
      </c>
      <c r="J19" s="618">
        <f t="shared" si="4"/>
        <v>863.01700000000005</v>
      </c>
      <c r="K19" s="618">
        <f t="shared" si="4"/>
        <v>590.6110000000001</v>
      </c>
      <c r="L19" s="618">
        <f t="shared" si="4"/>
        <v>1183.741</v>
      </c>
      <c r="M19" s="618">
        <f t="shared" si="4"/>
        <v>-520.47</v>
      </c>
      <c r="N19" s="618">
        <f t="shared" si="4"/>
        <v>298.40269999999964</v>
      </c>
      <c r="O19" s="618">
        <f t="shared" si="4"/>
        <v>-160.94520000000006</v>
      </c>
      <c r="P19" s="618">
        <f t="shared" si="4"/>
        <v>61.485099999999875</v>
      </c>
      <c r="Q19" s="618">
        <f t="shared" si="4"/>
        <v>-92.991860000000315</v>
      </c>
      <c r="R19" s="618">
        <f t="shared" si="4"/>
        <v>-17.390120000000252</v>
      </c>
      <c r="S19" s="618">
        <f t="shared" ref="S19" si="5">+S17+S18</f>
        <v>-67.636272999999619</v>
      </c>
      <c r="T19" s="618">
        <f>+T17+T18</f>
        <v>839.07860000000016</v>
      </c>
      <c r="U19" s="618">
        <f t="shared" ref="U19" si="6">+U17+U18</f>
        <v>577.72710000000006</v>
      </c>
      <c r="V19" s="618">
        <f>+V17+V18</f>
        <v>372.65169899999989</v>
      </c>
      <c r="W19" s="618">
        <f t="shared" ref="W19" si="7">+W17+W18</f>
        <v>108.32659999999998</v>
      </c>
      <c r="X19" s="618">
        <f>+X17+X18</f>
        <v>220.22589999999991</v>
      </c>
      <c r="Y19" s="618">
        <f>+Y17+Y18</f>
        <v>340.39353400000027</v>
      </c>
      <c r="Z19" s="618">
        <f t="shared" ref="Z19:AA19" si="8">+Z17+Z18</f>
        <v>-220.44633977944181</v>
      </c>
      <c r="AA19" s="618">
        <f t="shared" si="8"/>
        <v>340.84772999999984</v>
      </c>
      <c r="AB19" s="619">
        <f t="shared" si="2"/>
        <v>8007.6311702205576</v>
      </c>
      <c r="AC19" s="351"/>
      <c r="AD19" s="351"/>
      <c r="AE19" s="351"/>
    </row>
    <row r="20" spans="1:31">
      <c r="A20" s="301"/>
      <c r="B20" s="1463"/>
      <c r="C20" s="94" t="s">
        <v>62</v>
      </c>
      <c r="D20" s="618">
        <v>-262.69</v>
      </c>
      <c r="E20" s="618">
        <v>-267.88</v>
      </c>
      <c r="F20" s="618">
        <v>-296.77</v>
      </c>
      <c r="G20" s="618">
        <v>-374.56</v>
      </c>
      <c r="H20" s="618">
        <v>-335.346</v>
      </c>
      <c r="I20" s="618">
        <v>-328.45400000000001</v>
      </c>
      <c r="J20" s="618">
        <v>-432.49299999999999</v>
      </c>
      <c r="K20" s="618">
        <v>-496.81</v>
      </c>
      <c r="L20" s="618">
        <v>-427.95</v>
      </c>
      <c r="M20" s="618">
        <v>-481.66</v>
      </c>
      <c r="N20" s="618">
        <v>-571.07230000000004</v>
      </c>
      <c r="O20" s="617">
        <v>-423.10469999999998</v>
      </c>
      <c r="P20" s="617">
        <v>-453.21725900000001</v>
      </c>
      <c r="Q20" s="617">
        <v>-483.76660000000004</v>
      </c>
      <c r="R20" s="617">
        <v>-478.80879999999996</v>
      </c>
      <c r="S20" s="617">
        <v>-425.13440000000003</v>
      </c>
      <c r="T20" s="617">
        <v>-365.779</v>
      </c>
      <c r="U20" s="617">
        <v>-366.08380000000005</v>
      </c>
      <c r="V20" s="617">
        <v>-322.2851</v>
      </c>
      <c r="W20" s="617">
        <v>-310.19052099999999</v>
      </c>
      <c r="X20" s="617">
        <v>-366.15729999999996</v>
      </c>
      <c r="Y20" s="617">
        <v>-366.16507000000001</v>
      </c>
      <c r="Z20" s="617">
        <v>-419.5620609160776</v>
      </c>
      <c r="AA20" s="784">
        <v>-429.26960000000003</v>
      </c>
      <c r="AB20" s="619">
        <f t="shared" si="2"/>
        <v>-9485.2095109160782</v>
      </c>
      <c r="AC20" s="351"/>
      <c r="AD20" s="351"/>
      <c r="AE20" s="351"/>
    </row>
    <row r="21" spans="1:31">
      <c r="A21" s="301"/>
      <c r="B21" s="1463"/>
      <c r="C21" s="110" t="s">
        <v>63</v>
      </c>
      <c r="D21" s="662">
        <f>+D19+D20</f>
        <v>528.29999999999995</v>
      </c>
      <c r="E21" s="662">
        <f t="shared" ref="E21:AA21" si="9">+E19+E20</f>
        <v>-291.41999999999996</v>
      </c>
      <c r="F21" s="662">
        <f t="shared" si="9"/>
        <v>464.78</v>
      </c>
      <c r="G21" s="662">
        <f t="shared" si="9"/>
        <v>-354.59000000000009</v>
      </c>
      <c r="H21" s="662">
        <f t="shared" si="9"/>
        <v>263.08300000000008</v>
      </c>
      <c r="I21" s="662">
        <f t="shared" si="9"/>
        <v>815.14999999999986</v>
      </c>
      <c r="J21" s="662">
        <f t="shared" si="9"/>
        <v>430.52400000000006</v>
      </c>
      <c r="K21" s="662">
        <f t="shared" si="9"/>
        <v>93.801000000000101</v>
      </c>
      <c r="L21" s="662">
        <f t="shared" si="9"/>
        <v>755.79099999999994</v>
      </c>
      <c r="M21" s="662">
        <f t="shared" si="9"/>
        <v>-1002.1300000000001</v>
      </c>
      <c r="N21" s="662">
        <f t="shared" si="9"/>
        <v>-272.6696000000004</v>
      </c>
      <c r="O21" s="662">
        <f t="shared" si="9"/>
        <v>-584.04989999999998</v>
      </c>
      <c r="P21" s="662">
        <f t="shared" si="9"/>
        <v>-391.73215900000014</v>
      </c>
      <c r="Q21" s="662">
        <f t="shared" si="9"/>
        <v>-576.75846000000035</v>
      </c>
      <c r="R21" s="662">
        <f t="shared" si="9"/>
        <v>-496.19892000000021</v>
      </c>
      <c r="S21" s="662">
        <f t="shared" si="9"/>
        <v>-492.77067299999965</v>
      </c>
      <c r="T21" s="662">
        <f t="shared" si="9"/>
        <v>473.29960000000017</v>
      </c>
      <c r="U21" s="662">
        <f t="shared" si="9"/>
        <v>211.64330000000001</v>
      </c>
      <c r="V21" s="662">
        <f t="shared" si="9"/>
        <v>50.366598999999894</v>
      </c>
      <c r="W21" s="662">
        <f t="shared" si="9"/>
        <v>-201.863921</v>
      </c>
      <c r="X21" s="662">
        <f t="shared" si="9"/>
        <v>-145.93140000000005</v>
      </c>
      <c r="Y21" s="662">
        <f t="shared" si="9"/>
        <v>-25.771535999999742</v>
      </c>
      <c r="Z21" s="662">
        <f t="shared" si="9"/>
        <v>-640.00840069551941</v>
      </c>
      <c r="AA21" s="662">
        <f t="shared" si="9"/>
        <v>-88.421870000000183</v>
      </c>
      <c r="AB21" s="619">
        <f t="shared" si="2"/>
        <v>-1477.5783406955202</v>
      </c>
      <c r="AC21" s="351"/>
      <c r="AD21" s="351"/>
      <c r="AE21" s="351"/>
    </row>
    <row r="22" spans="1:31">
      <c r="A22" s="301"/>
      <c r="B22" s="302"/>
      <c r="C22" s="665"/>
      <c r="D22" s="664"/>
      <c r="E22" s="664"/>
      <c r="F22" s="664"/>
      <c r="G22" s="664"/>
      <c r="H22" s="289"/>
      <c r="I22" s="289"/>
      <c r="J22" s="289"/>
      <c r="K22" s="289"/>
      <c r="L22" s="289"/>
      <c r="M22" s="289"/>
      <c r="N22" s="289"/>
      <c r="O22" s="289"/>
      <c r="P22" s="289"/>
      <c r="Q22" s="289"/>
      <c r="R22" s="289"/>
      <c r="S22" s="289"/>
      <c r="T22" s="289"/>
      <c r="U22" s="289"/>
      <c r="V22" s="289"/>
      <c r="W22" s="289"/>
      <c r="X22" s="289"/>
      <c r="Y22" s="289"/>
      <c r="Z22" s="289"/>
      <c r="AA22" s="781"/>
      <c r="AB22" s="552"/>
      <c r="AC22" s="351"/>
      <c r="AD22" s="351"/>
      <c r="AE22" s="351"/>
    </row>
    <row r="23" spans="1:31">
      <c r="A23" s="301"/>
      <c r="B23" s="1462" t="s">
        <v>65</v>
      </c>
      <c r="C23" s="288" t="s">
        <v>59</v>
      </c>
      <c r="D23" s="550">
        <v>1514.33</v>
      </c>
      <c r="E23" s="550">
        <v>548.36300000000006</v>
      </c>
      <c r="F23" s="550">
        <v>946.19</v>
      </c>
      <c r="G23" s="550">
        <v>1077.76</v>
      </c>
      <c r="H23" s="550">
        <v>798.84799999999996</v>
      </c>
      <c r="I23" s="550">
        <v>1996.81</v>
      </c>
      <c r="J23" s="550">
        <v>1609.876</v>
      </c>
      <c r="K23" s="550">
        <v>1014.423</v>
      </c>
      <c r="L23" s="550">
        <v>1328.0119999999999</v>
      </c>
      <c r="M23" s="550">
        <v>178.59</v>
      </c>
      <c r="N23" s="550">
        <v>1962.5259999999998</v>
      </c>
      <c r="O23" s="551">
        <v>769.53399999999999</v>
      </c>
      <c r="P23" s="551">
        <v>362.03898999999996</v>
      </c>
      <c r="Q23" s="551">
        <v>467.51609999999999</v>
      </c>
      <c r="R23" s="551">
        <v>518.27520500000003</v>
      </c>
      <c r="S23" s="551">
        <v>335.66874893999994</v>
      </c>
      <c r="T23" s="551">
        <v>1028.6224</v>
      </c>
      <c r="U23" s="551">
        <v>790.81500000000005</v>
      </c>
      <c r="V23" s="551">
        <v>841.21100000000001</v>
      </c>
      <c r="W23" s="551">
        <v>753.39196800000013</v>
      </c>
      <c r="X23" s="551">
        <v>1154.8860000000002</v>
      </c>
      <c r="Y23" s="551">
        <v>571.04719999999998</v>
      </c>
      <c r="Z23" s="551">
        <v>641.65977972000019</v>
      </c>
      <c r="AA23" s="787">
        <v>936.1626</v>
      </c>
      <c r="AB23" s="548">
        <f t="shared" ref="AB23:AB27" si="10">+SUM(D23:AA23)</f>
        <v>22146.556991659996</v>
      </c>
      <c r="AC23" s="351"/>
      <c r="AD23" s="351"/>
      <c r="AE23" s="351"/>
    </row>
    <row r="24" spans="1:31">
      <c r="A24" s="301"/>
      <c r="B24" s="1463"/>
      <c r="C24" s="94" t="s">
        <v>60</v>
      </c>
      <c r="D24" s="543">
        <v>-270.17</v>
      </c>
      <c r="E24" s="543">
        <v>-361.74</v>
      </c>
      <c r="F24" s="543">
        <v>-210.26</v>
      </c>
      <c r="G24" s="543">
        <v>-256.91000000000003</v>
      </c>
      <c r="H24" s="543">
        <v>-299.74799999999999</v>
      </c>
      <c r="I24" s="543">
        <v>-365.62299999999999</v>
      </c>
      <c r="J24" s="543">
        <v>-461.54300000000001</v>
      </c>
      <c r="K24" s="543">
        <v>-559.59199999999998</v>
      </c>
      <c r="L24" s="543">
        <v>-709.29399999999998</v>
      </c>
      <c r="M24" s="543">
        <v>-1340.34</v>
      </c>
      <c r="N24" s="543">
        <v>-2976.9155999999998</v>
      </c>
      <c r="O24" s="544">
        <v>-859.57168000000001</v>
      </c>
      <c r="P24" s="544">
        <v>-934.1669999999998</v>
      </c>
      <c r="Q24" s="544">
        <v>-1143.2294000000002</v>
      </c>
      <c r="R24" s="544">
        <v>-1044.8227280400001</v>
      </c>
      <c r="S24" s="544">
        <v>-939.90089999999987</v>
      </c>
      <c r="T24" s="544">
        <v>-794.30639999999994</v>
      </c>
      <c r="U24" s="544">
        <v>-746.69100000000003</v>
      </c>
      <c r="V24" s="544">
        <v>-630.34260000000006</v>
      </c>
      <c r="W24" s="544">
        <v>-684.65250000000003</v>
      </c>
      <c r="X24" s="544">
        <v>-665.16909999999996</v>
      </c>
      <c r="Y24" s="544">
        <v>-669.62632700000006</v>
      </c>
      <c r="Z24" s="544">
        <v>-789.74793167522989</v>
      </c>
      <c r="AA24" s="787">
        <v>-739.5095</v>
      </c>
      <c r="AB24" s="548">
        <f t="shared" si="10"/>
        <v>-18453.87266671523</v>
      </c>
      <c r="AC24" s="351"/>
      <c r="AD24" s="351"/>
      <c r="AE24" s="351"/>
    </row>
    <row r="25" spans="1:31">
      <c r="A25" s="301"/>
      <c r="B25" s="1463"/>
      <c r="C25" s="94" t="s">
        <v>61</v>
      </c>
      <c r="D25" s="543">
        <f>+D23+D24</f>
        <v>1244.1599999999999</v>
      </c>
      <c r="E25" s="543">
        <f t="shared" ref="E25:F25" si="11">+E23+E24</f>
        <v>186.62300000000005</v>
      </c>
      <c r="F25" s="543">
        <f t="shared" si="11"/>
        <v>735.93000000000006</v>
      </c>
      <c r="G25" s="543">
        <f>+G23+G24</f>
        <v>820.84999999999991</v>
      </c>
      <c r="H25" s="543">
        <f>+H23+H24</f>
        <v>499.09999999999997</v>
      </c>
      <c r="I25" s="543">
        <f t="shared" ref="I25" si="12">+I23+I24</f>
        <v>1631.1869999999999</v>
      </c>
      <c r="J25" s="543">
        <f>+J23+J24</f>
        <v>1148.3330000000001</v>
      </c>
      <c r="K25" s="543">
        <f>+K23+K24</f>
        <v>454.83100000000002</v>
      </c>
      <c r="L25" s="543">
        <f t="shared" ref="L25" si="13">+L23+L24</f>
        <v>618.71799999999996</v>
      </c>
      <c r="M25" s="543">
        <f>+M23+M24</f>
        <v>-1161.75</v>
      </c>
      <c r="N25" s="543">
        <f t="shared" ref="N25:O25" si="14">+N23+N24</f>
        <v>-1014.3896</v>
      </c>
      <c r="O25" s="543">
        <f t="shared" si="14"/>
        <v>-90.037680000000023</v>
      </c>
      <c r="P25" s="543">
        <f t="shared" ref="P25" si="15">+P23+P24</f>
        <v>-572.1280099999999</v>
      </c>
      <c r="Q25" s="543">
        <f t="shared" ref="Q25:S25" si="16">+Q23+Q24</f>
        <v>-675.71330000000012</v>
      </c>
      <c r="R25" s="543">
        <f t="shared" si="16"/>
        <v>-526.5475230400001</v>
      </c>
      <c r="S25" s="543">
        <f t="shared" si="16"/>
        <v>-604.23215105999998</v>
      </c>
      <c r="T25" s="543">
        <f t="shared" ref="T25:V25" si="17">+T23+T24</f>
        <v>234.31600000000003</v>
      </c>
      <c r="U25" s="543">
        <f t="shared" si="17"/>
        <v>44.124000000000024</v>
      </c>
      <c r="V25" s="543">
        <f t="shared" si="17"/>
        <v>210.86839999999995</v>
      </c>
      <c r="W25" s="543">
        <f t="shared" ref="W25:X25" si="18">+W23+W24</f>
        <v>68.739468000000102</v>
      </c>
      <c r="X25" s="543">
        <f t="shared" si="18"/>
        <v>489.71690000000024</v>
      </c>
      <c r="Y25" s="543">
        <f t="shared" ref="Y25:AA25" si="19">+Y23+Y24</f>
        <v>-98.579127000000085</v>
      </c>
      <c r="Z25" s="543">
        <f t="shared" si="19"/>
        <v>-148.0881519552297</v>
      </c>
      <c r="AA25" s="543">
        <f t="shared" si="19"/>
        <v>196.65309999999999</v>
      </c>
      <c r="AB25" s="548">
        <f t="shared" si="10"/>
        <v>3692.6843249447697</v>
      </c>
      <c r="AC25" s="351"/>
      <c r="AD25" s="351"/>
      <c r="AE25" s="351"/>
    </row>
    <row r="26" spans="1:31">
      <c r="A26" s="301"/>
      <c r="B26" s="1463"/>
      <c r="C26" s="94" t="s">
        <v>62</v>
      </c>
      <c r="D26" s="543">
        <v>-222.76</v>
      </c>
      <c r="E26" s="543">
        <v>-269.82</v>
      </c>
      <c r="F26" s="543">
        <v>-306.5</v>
      </c>
      <c r="G26" s="543">
        <v>-315.73</v>
      </c>
      <c r="H26" s="543">
        <v>-337.45499999999998</v>
      </c>
      <c r="I26" s="543">
        <v>-365.17899999999997</v>
      </c>
      <c r="J26" s="543">
        <v>-527.42700000000002</v>
      </c>
      <c r="K26" s="543">
        <v>-702.83199999999999</v>
      </c>
      <c r="L26" s="543">
        <v>-712.48800000000006</v>
      </c>
      <c r="M26" s="543">
        <v>-511.66</v>
      </c>
      <c r="N26" s="543">
        <v>-362.80691999999999</v>
      </c>
      <c r="O26" s="544">
        <v>-240.76</v>
      </c>
      <c r="P26" s="544">
        <v>-282.24469999999997</v>
      </c>
      <c r="Q26" s="544">
        <v>-338.67895499999992</v>
      </c>
      <c r="R26" s="544">
        <v>-352.04700000000003</v>
      </c>
      <c r="S26" s="544">
        <v>-252.39179999999999</v>
      </c>
      <c r="T26" s="544">
        <v>-160.57199999999997</v>
      </c>
      <c r="U26" s="544">
        <v>-140.40860000000001</v>
      </c>
      <c r="V26" s="544">
        <v>-130.49514699999997</v>
      </c>
      <c r="W26" s="544">
        <v>-131.27179799999999</v>
      </c>
      <c r="X26" s="544">
        <v>-138.87339</v>
      </c>
      <c r="Y26" s="544">
        <v>-128.7038</v>
      </c>
      <c r="Z26" s="544">
        <v>-137.67078139770953</v>
      </c>
      <c r="AA26" s="787">
        <v>-118.517</v>
      </c>
      <c r="AB26" s="548">
        <f t="shared" si="10"/>
        <v>-7187.2928913977094</v>
      </c>
      <c r="AC26" s="351"/>
      <c r="AD26" s="351"/>
      <c r="AE26" s="351"/>
    </row>
    <row r="27" spans="1:31">
      <c r="A27" s="301"/>
      <c r="B27" s="1464"/>
      <c r="C27" s="287" t="s">
        <v>63</v>
      </c>
      <c r="D27" s="545">
        <f>+D25+D26</f>
        <v>1021.3999999999999</v>
      </c>
      <c r="E27" s="545">
        <f t="shared" ref="E27:AA27" si="20">+E25+E26</f>
        <v>-83.196999999999946</v>
      </c>
      <c r="F27" s="545">
        <f t="shared" si="20"/>
        <v>429.43000000000006</v>
      </c>
      <c r="G27" s="545">
        <f t="shared" si="20"/>
        <v>505.11999999999989</v>
      </c>
      <c r="H27" s="545">
        <f t="shared" si="20"/>
        <v>161.64499999999998</v>
      </c>
      <c r="I27" s="545">
        <f t="shared" si="20"/>
        <v>1266.0079999999998</v>
      </c>
      <c r="J27" s="545">
        <f t="shared" si="20"/>
        <v>620.90600000000006</v>
      </c>
      <c r="K27" s="545">
        <f t="shared" si="20"/>
        <v>-248.00099999999998</v>
      </c>
      <c r="L27" s="545">
        <f t="shared" si="20"/>
        <v>-93.770000000000095</v>
      </c>
      <c r="M27" s="545">
        <f t="shared" si="20"/>
        <v>-1673.41</v>
      </c>
      <c r="N27" s="545">
        <f t="shared" si="20"/>
        <v>-1377.19652</v>
      </c>
      <c r="O27" s="545">
        <f t="shared" si="20"/>
        <v>-330.79768000000001</v>
      </c>
      <c r="P27" s="545">
        <f t="shared" si="20"/>
        <v>-854.37270999999987</v>
      </c>
      <c r="Q27" s="545">
        <f t="shared" si="20"/>
        <v>-1014.392255</v>
      </c>
      <c r="R27" s="545">
        <f t="shared" si="20"/>
        <v>-878.59452304000013</v>
      </c>
      <c r="S27" s="545">
        <f t="shared" si="20"/>
        <v>-856.62395105999997</v>
      </c>
      <c r="T27" s="545">
        <f t="shared" si="20"/>
        <v>73.744000000000057</v>
      </c>
      <c r="U27" s="545">
        <f t="shared" si="20"/>
        <v>-96.284599999999983</v>
      </c>
      <c r="V27" s="545">
        <f t="shared" si="20"/>
        <v>80.373252999999977</v>
      </c>
      <c r="W27" s="545">
        <f t="shared" si="20"/>
        <v>-62.532329999999888</v>
      </c>
      <c r="X27" s="545">
        <f t="shared" si="20"/>
        <v>350.84351000000026</v>
      </c>
      <c r="Y27" s="545">
        <f t="shared" si="20"/>
        <v>-227.28292700000009</v>
      </c>
      <c r="Z27" s="545">
        <f t="shared" si="20"/>
        <v>-285.75893335293927</v>
      </c>
      <c r="AA27" s="545">
        <f t="shared" si="20"/>
        <v>78.136099999999999</v>
      </c>
      <c r="AB27" s="548">
        <f t="shared" si="10"/>
        <v>-3494.6085664529387</v>
      </c>
      <c r="AC27" s="351"/>
      <c r="AD27" s="351"/>
      <c r="AE27" s="351"/>
    </row>
    <row r="28" spans="1:31">
      <c r="A28" s="301"/>
      <c r="B28" s="302"/>
      <c r="C28" s="665"/>
      <c r="D28" s="664"/>
      <c r="E28" s="664"/>
      <c r="F28" s="664"/>
      <c r="G28" s="664"/>
      <c r="H28" s="289"/>
      <c r="I28" s="289"/>
      <c r="J28" s="289"/>
      <c r="K28" s="289"/>
      <c r="L28" s="289"/>
      <c r="M28" s="289"/>
      <c r="N28" s="289"/>
      <c r="O28" s="289"/>
      <c r="P28" s="289"/>
      <c r="Q28" s="289"/>
      <c r="R28" s="289"/>
      <c r="S28" s="289"/>
      <c r="T28" s="289"/>
      <c r="U28" s="289"/>
      <c r="V28" s="289"/>
      <c r="W28" s="289"/>
      <c r="X28" s="289"/>
      <c r="Y28" s="289"/>
      <c r="Z28" s="289"/>
      <c r="AA28" s="289"/>
      <c r="AB28" s="549"/>
      <c r="AC28" s="351"/>
      <c r="AD28" s="351"/>
      <c r="AE28" s="351"/>
    </row>
    <row r="29" spans="1:31">
      <c r="A29" s="301"/>
      <c r="B29" s="1462" t="s">
        <v>376</v>
      </c>
      <c r="C29" s="288" t="s">
        <v>59</v>
      </c>
      <c r="D29" s="615">
        <v>1.024</v>
      </c>
      <c r="E29" s="615">
        <v>2.9470000000000001</v>
      </c>
      <c r="F29" s="615">
        <v>4.1349999999999998</v>
      </c>
      <c r="G29" s="615">
        <v>9.7059999999999995</v>
      </c>
      <c r="H29" s="615">
        <v>20.713999999999999</v>
      </c>
      <c r="I29" s="615">
        <v>22.091999999999999</v>
      </c>
      <c r="J29" s="615">
        <v>28.187000000000001</v>
      </c>
      <c r="K29" s="615">
        <v>4.8129999999999997</v>
      </c>
      <c r="L29" s="615">
        <v>2.4630000000000001</v>
      </c>
      <c r="M29" s="615">
        <v>0</v>
      </c>
      <c r="N29" s="615">
        <v>4.5220000000000002</v>
      </c>
      <c r="O29" s="615">
        <v>13.612865000000001</v>
      </c>
      <c r="P29" s="615">
        <v>48.266404000000001</v>
      </c>
      <c r="Q29" s="615">
        <v>88.828054999999992</v>
      </c>
      <c r="R29" s="615">
        <v>358.33955900000001</v>
      </c>
      <c r="S29" s="615">
        <v>304.74419000000006</v>
      </c>
      <c r="T29" s="615">
        <v>457.54579999999999</v>
      </c>
      <c r="U29" s="615">
        <v>202.65719999999999</v>
      </c>
      <c r="V29" s="615">
        <v>469.62361999999996</v>
      </c>
      <c r="W29" s="615">
        <v>362.02826799999997</v>
      </c>
      <c r="X29" s="615">
        <v>494.75291100000004</v>
      </c>
      <c r="Y29" s="615">
        <v>432.48291999999998</v>
      </c>
      <c r="Z29" s="615">
        <v>474.16258728880769</v>
      </c>
      <c r="AA29" s="782">
        <v>301.97449800000004</v>
      </c>
      <c r="AB29" s="619">
        <f t="shared" ref="AB29:AB33" si="21">+SUM(D29:AA29)</f>
        <v>4109.6218772888078</v>
      </c>
      <c r="AC29" s="351"/>
      <c r="AD29" s="351"/>
      <c r="AE29" s="351"/>
    </row>
    <row r="30" spans="1:31">
      <c r="A30" s="301"/>
      <c r="B30" s="1463"/>
      <c r="C30" s="94" t="s">
        <v>60</v>
      </c>
      <c r="D30" s="618">
        <v>-1.2709999999999999</v>
      </c>
      <c r="E30" s="618">
        <v>-2.0059999999999998</v>
      </c>
      <c r="F30" s="618">
        <v>-2.0709999999999997</v>
      </c>
      <c r="G30" s="618">
        <v>-2.165</v>
      </c>
      <c r="H30" s="618">
        <v>-2.2389999999999999</v>
      </c>
      <c r="I30" s="618">
        <v>-3.548</v>
      </c>
      <c r="J30" s="618">
        <v>-4.24</v>
      </c>
      <c r="K30" s="618">
        <v>-6.843</v>
      </c>
      <c r="L30" s="618">
        <v>-6.8209999999999997</v>
      </c>
      <c r="M30" s="618">
        <v>-4.5999999999999996</v>
      </c>
      <c r="N30" s="618">
        <v>-9.861699999999999</v>
      </c>
      <c r="O30" s="618">
        <v>-13.112</v>
      </c>
      <c r="P30" s="618">
        <v>-8.3688000000000002</v>
      </c>
      <c r="Q30" s="618">
        <v>-12.226599999999999</v>
      </c>
      <c r="R30" s="618">
        <v>-24.59545</v>
      </c>
      <c r="S30" s="618">
        <v>-33.334631829999999</v>
      </c>
      <c r="T30" s="618">
        <v>-39.097163700000003</v>
      </c>
      <c r="U30" s="618">
        <v>-73.833502440000018</v>
      </c>
      <c r="V30" s="618">
        <v>-93.220416999999998</v>
      </c>
      <c r="W30" s="618">
        <v>-148.922684</v>
      </c>
      <c r="X30" s="618">
        <v>-156.91856799999999</v>
      </c>
      <c r="Y30" s="618">
        <v>-199.43895600000002</v>
      </c>
      <c r="Z30" s="618">
        <v>-241.95195099730364</v>
      </c>
      <c r="AA30" s="782">
        <v>-248.59041738000002</v>
      </c>
      <c r="AB30" s="619">
        <f t="shared" si="21"/>
        <v>-1339.2768413473036</v>
      </c>
      <c r="AC30" s="351"/>
      <c r="AD30" s="351"/>
      <c r="AE30" s="351"/>
    </row>
    <row r="31" spans="1:31">
      <c r="A31" s="301"/>
      <c r="B31" s="1463"/>
      <c r="C31" s="94" t="s">
        <v>61</v>
      </c>
      <c r="D31" s="618">
        <f>+D29+D30</f>
        <v>-0.24699999999999989</v>
      </c>
      <c r="E31" s="618">
        <f t="shared" ref="E31:AA31" si="22">+E29+E30</f>
        <v>0.94100000000000028</v>
      </c>
      <c r="F31" s="618">
        <f t="shared" si="22"/>
        <v>2.0640000000000001</v>
      </c>
      <c r="G31" s="618">
        <f t="shared" si="22"/>
        <v>7.5409999999999995</v>
      </c>
      <c r="H31" s="618">
        <f t="shared" si="22"/>
        <v>18.474999999999998</v>
      </c>
      <c r="I31" s="618">
        <f t="shared" si="22"/>
        <v>18.543999999999997</v>
      </c>
      <c r="J31" s="618">
        <f t="shared" si="22"/>
        <v>23.947000000000003</v>
      </c>
      <c r="K31" s="618">
        <f t="shared" si="22"/>
        <v>-2.0300000000000002</v>
      </c>
      <c r="L31" s="618">
        <f t="shared" si="22"/>
        <v>-4.3579999999999997</v>
      </c>
      <c r="M31" s="618">
        <f t="shared" si="22"/>
        <v>-4.5999999999999996</v>
      </c>
      <c r="N31" s="618">
        <f t="shared" si="22"/>
        <v>-5.3396999999999988</v>
      </c>
      <c r="O31" s="618">
        <f t="shared" si="22"/>
        <v>0.500865000000001</v>
      </c>
      <c r="P31" s="618">
        <f t="shared" si="22"/>
        <v>39.897604000000001</v>
      </c>
      <c r="Q31" s="618">
        <f t="shared" si="22"/>
        <v>76.601454999999987</v>
      </c>
      <c r="R31" s="618">
        <f t="shared" si="22"/>
        <v>333.74410899999998</v>
      </c>
      <c r="S31" s="618">
        <f t="shared" si="22"/>
        <v>271.40955817000008</v>
      </c>
      <c r="T31" s="618">
        <f t="shared" si="22"/>
        <v>418.44863629999998</v>
      </c>
      <c r="U31" s="618">
        <f t="shared" si="22"/>
        <v>128.82369755999997</v>
      </c>
      <c r="V31" s="618">
        <f t="shared" si="22"/>
        <v>376.40320299999996</v>
      </c>
      <c r="W31" s="618">
        <f t="shared" si="22"/>
        <v>213.10558399999996</v>
      </c>
      <c r="X31" s="618">
        <f t="shared" si="22"/>
        <v>337.83434300000005</v>
      </c>
      <c r="Y31" s="618">
        <f t="shared" si="22"/>
        <v>233.04396399999996</v>
      </c>
      <c r="Z31" s="618">
        <f t="shared" si="22"/>
        <v>232.21063629150404</v>
      </c>
      <c r="AA31" s="618">
        <f t="shared" si="22"/>
        <v>53.38408062000002</v>
      </c>
      <c r="AB31" s="619">
        <f t="shared" si="21"/>
        <v>2770.3450359415042</v>
      </c>
      <c r="AC31" s="351"/>
      <c r="AD31" s="351"/>
      <c r="AE31" s="351"/>
    </row>
    <row r="32" spans="1:31">
      <c r="A32" s="301"/>
      <c r="B32" s="1463"/>
      <c r="C32" s="94" t="s">
        <v>62</v>
      </c>
      <c r="D32" s="618">
        <v>-1.0469999999999999</v>
      </c>
      <c r="E32" s="618">
        <v>-1.1240000000000001</v>
      </c>
      <c r="F32" s="618">
        <v>-1.2549999999999999</v>
      </c>
      <c r="G32" s="618">
        <v>-1.369</v>
      </c>
      <c r="H32" s="618">
        <v>-2.0230000000000001</v>
      </c>
      <c r="I32" s="618">
        <v>-3.774</v>
      </c>
      <c r="J32" s="618">
        <v>-4.351</v>
      </c>
      <c r="K32" s="618">
        <v>-5.6040000000000001</v>
      </c>
      <c r="L32" s="618">
        <v>-5.4090000000000007</v>
      </c>
      <c r="M32" s="618">
        <v>-1.24</v>
      </c>
      <c r="N32" s="618">
        <v>-1.707055</v>
      </c>
      <c r="O32" s="618">
        <v>-10.696306</v>
      </c>
      <c r="P32" s="618">
        <v>-5.9416359999999999</v>
      </c>
      <c r="Q32" s="618">
        <v>-9.600263</v>
      </c>
      <c r="R32" s="618">
        <v>-16.974018999999998</v>
      </c>
      <c r="S32" s="618">
        <v>-28.056669100000001</v>
      </c>
      <c r="T32" s="618">
        <v>-36.212320890000008</v>
      </c>
      <c r="U32" s="618">
        <v>-27.375441879999997</v>
      </c>
      <c r="V32" s="618">
        <v>-34.713676</v>
      </c>
      <c r="W32" s="618">
        <v>-47.964547999999994</v>
      </c>
      <c r="X32" s="618">
        <v>-50.396422000000001</v>
      </c>
      <c r="Y32" s="618">
        <v>-53.478645</v>
      </c>
      <c r="Z32" s="618">
        <v>-64.561118019588719</v>
      </c>
      <c r="AA32" s="782">
        <v>-71.102733000000001</v>
      </c>
      <c r="AB32" s="619">
        <f t="shared" si="21"/>
        <v>-485.97685288958871</v>
      </c>
      <c r="AC32" s="351"/>
      <c r="AD32" s="351"/>
      <c r="AE32" s="351"/>
    </row>
    <row r="33" spans="1:31">
      <c r="A33" s="301"/>
      <c r="B33" s="1463"/>
      <c r="C33" s="110" t="s">
        <v>63</v>
      </c>
      <c r="D33" s="662">
        <f>+D31+D32</f>
        <v>-1.2939999999999998</v>
      </c>
      <c r="E33" s="662">
        <f t="shared" ref="E33:AA33" si="23">+E31+E32</f>
        <v>-0.18299999999999983</v>
      </c>
      <c r="F33" s="662">
        <f t="shared" si="23"/>
        <v>0.80900000000000016</v>
      </c>
      <c r="G33" s="662">
        <f t="shared" si="23"/>
        <v>6.1719999999999997</v>
      </c>
      <c r="H33" s="662">
        <f t="shared" si="23"/>
        <v>16.451999999999998</v>
      </c>
      <c r="I33" s="662">
        <f t="shared" si="23"/>
        <v>14.769999999999996</v>
      </c>
      <c r="J33" s="662">
        <f t="shared" si="23"/>
        <v>19.596000000000004</v>
      </c>
      <c r="K33" s="662">
        <f t="shared" si="23"/>
        <v>-7.6340000000000003</v>
      </c>
      <c r="L33" s="662">
        <f t="shared" si="23"/>
        <v>-9.7669999999999995</v>
      </c>
      <c r="M33" s="662">
        <f t="shared" si="23"/>
        <v>-5.84</v>
      </c>
      <c r="N33" s="662">
        <f t="shared" si="23"/>
        <v>-7.0467549999999992</v>
      </c>
      <c r="O33" s="662">
        <f t="shared" si="23"/>
        <v>-10.195440999999999</v>
      </c>
      <c r="P33" s="662">
        <f t="shared" si="23"/>
        <v>33.955967999999999</v>
      </c>
      <c r="Q33" s="662">
        <f t="shared" si="23"/>
        <v>67.001191999999989</v>
      </c>
      <c r="R33" s="662">
        <f t="shared" si="23"/>
        <v>316.77008999999998</v>
      </c>
      <c r="S33" s="662">
        <f t="shared" si="23"/>
        <v>243.35288907000009</v>
      </c>
      <c r="T33" s="662">
        <f t="shared" si="23"/>
        <v>382.23631540999997</v>
      </c>
      <c r="U33" s="662">
        <f t="shared" si="23"/>
        <v>101.44825567999997</v>
      </c>
      <c r="V33" s="662">
        <f t="shared" si="23"/>
        <v>341.68952699999994</v>
      </c>
      <c r="W33" s="662">
        <f t="shared" si="23"/>
        <v>165.14103599999999</v>
      </c>
      <c r="X33" s="662">
        <f t="shared" si="23"/>
        <v>287.43792100000007</v>
      </c>
      <c r="Y33" s="662">
        <f t="shared" si="23"/>
        <v>179.56531899999996</v>
      </c>
      <c r="Z33" s="662">
        <f t="shared" si="23"/>
        <v>167.64951827191533</v>
      </c>
      <c r="AA33" s="662">
        <f t="shared" si="23"/>
        <v>-17.71865237999998</v>
      </c>
      <c r="AB33" s="619">
        <f t="shared" si="21"/>
        <v>2284.3681830519154</v>
      </c>
      <c r="AC33" s="351"/>
      <c r="AD33" s="351"/>
      <c r="AE33" s="351"/>
    </row>
    <row r="34" spans="1:31">
      <c r="A34" s="301"/>
      <c r="B34" s="663"/>
      <c r="C34" s="664"/>
      <c r="D34" s="664"/>
      <c r="E34" s="664"/>
      <c r="F34" s="664"/>
      <c r="G34" s="664"/>
      <c r="H34" s="289"/>
      <c r="I34" s="289"/>
      <c r="J34" s="289"/>
      <c r="K34" s="289"/>
      <c r="L34" s="289"/>
      <c r="M34" s="289"/>
      <c r="N34" s="289"/>
      <c r="O34" s="289"/>
      <c r="P34" s="289"/>
      <c r="Q34" s="289"/>
      <c r="R34" s="289"/>
      <c r="S34" s="289"/>
      <c r="T34" s="289"/>
      <c r="U34" s="289"/>
      <c r="V34" s="289"/>
      <c r="W34" s="289"/>
      <c r="X34" s="289"/>
      <c r="Y34" s="289"/>
      <c r="Z34" s="289"/>
      <c r="AA34" s="790"/>
      <c r="AB34" s="553"/>
      <c r="AC34" s="351"/>
      <c r="AD34" s="351"/>
      <c r="AE34" s="351"/>
    </row>
    <row r="35" spans="1:31" ht="19.5" customHeight="1">
      <c r="A35" s="301"/>
      <c r="B35" s="1465" t="s">
        <v>527</v>
      </c>
      <c r="C35" s="1466"/>
      <c r="D35" s="621">
        <f>+D11+D17+D23+D29</f>
        <v>4169.5439999999999</v>
      </c>
      <c r="E35" s="621">
        <f t="shared" ref="E35:Y35" si="24">+E11+E17+E23+E29</f>
        <v>1674.03</v>
      </c>
      <c r="F35" s="621">
        <f t="shared" si="24"/>
        <v>4413.2350000000006</v>
      </c>
      <c r="G35" s="621">
        <f t="shared" si="24"/>
        <v>2446.616</v>
      </c>
      <c r="H35" s="621">
        <f t="shared" si="24"/>
        <v>2167.0590000000002</v>
      </c>
      <c r="I35" s="621">
        <f t="shared" si="24"/>
        <v>3504.828</v>
      </c>
      <c r="J35" s="621">
        <f t="shared" si="24"/>
        <v>2856.6289999999999</v>
      </c>
      <c r="K35" s="621">
        <f t="shared" si="24"/>
        <v>4026.5010000000002</v>
      </c>
      <c r="L35" s="621">
        <f t="shared" si="24"/>
        <v>13384.635</v>
      </c>
      <c r="M35" s="621">
        <f t="shared" si="24"/>
        <v>595.29999999999995</v>
      </c>
      <c r="N35" s="621">
        <f t="shared" si="24"/>
        <v>10238.230700000002</v>
      </c>
      <c r="O35" s="621">
        <f t="shared" si="24"/>
        <v>4577.743665</v>
      </c>
      <c r="P35" s="621">
        <f t="shared" si="24"/>
        <v>1007.4482939999998</v>
      </c>
      <c r="Q35" s="621">
        <f t="shared" si="24"/>
        <v>1688.9953949999999</v>
      </c>
      <c r="R35" s="621">
        <f t="shared" si="24"/>
        <v>2383.9015639999998</v>
      </c>
      <c r="S35" s="621">
        <f t="shared" si="24"/>
        <v>1871.1380659400002</v>
      </c>
      <c r="T35" s="621">
        <f t="shared" si="24"/>
        <v>3183.7038000000002</v>
      </c>
      <c r="U35" s="621">
        <f t="shared" si="24"/>
        <v>2430.7392000000004</v>
      </c>
      <c r="V35" s="621">
        <f t="shared" si="24"/>
        <v>2578.3072189999998</v>
      </c>
      <c r="W35" s="621">
        <f t="shared" si="24"/>
        <v>2132.202436</v>
      </c>
      <c r="X35" s="621">
        <f t="shared" si="24"/>
        <v>2770.4889109999999</v>
      </c>
      <c r="Y35" s="621">
        <f t="shared" si="24"/>
        <v>2280.2355010000001</v>
      </c>
      <c r="Z35" s="621">
        <f t="shared" ref="Z35:AA35" si="25">+Z11+Z17+Z23+Z29</f>
        <v>1885.7279706388076</v>
      </c>
      <c r="AA35" s="788">
        <f t="shared" si="25"/>
        <v>2448.3388279999999</v>
      </c>
      <c r="AB35" s="620">
        <f t="shared" ref="AB35:AB39" si="26">+SUM(D35:AA35)</f>
        <v>80715.578549578815</v>
      </c>
      <c r="AC35" s="351"/>
      <c r="AD35" s="351"/>
      <c r="AE35" s="351"/>
    </row>
    <row r="36" spans="1:31" ht="23.25" customHeight="1">
      <c r="A36" s="301"/>
      <c r="B36" s="1467" t="s">
        <v>528</v>
      </c>
      <c r="C36" s="1468"/>
      <c r="D36" s="621">
        <f>+D12+D18+D24+D30</f>
        <v>-813.471</v>
      </c>
      <c r="E36" s="621">
        <f t="shared" ref="E36:Y37" si="27">+E12+E18+E24+E30</f>
        <v>-863.42599999999993</v>
      </c>
      <c r="F36" s="621">
        <f t="shared" si="27"/>
        <v>-793.90099999999995</v>
      </c>
      <c r="G36" s="621">
        <f t="shared" si="27"/>
        <v>-1047.4850000000001</v>
      </c>
      <c r="H36" s="621">
        <f t="shared" si="27"/>
        <v>-1091.1570000000002</v>
      </c>
      <c r="I36" s="621">
        <f t="shared" si="27"/>
        <v>-1365.3579999999999</v>
      </c>
      <c r="J36" s="621">
        <f t="shared" si="27"/>
        <v>-1648.45</v>
      </c>
      <c r="K36" s="621">
        <f t="shared" si="27"/>
        <v>-2199.5589999999997</v>
      </c>
      <c r="L36" s="621">
        <f t="shared" si="27"/>
        <v>-2205.9290000000001</v>
      </c>
      <c r="M36" s="621">
        <f t="shared" si="27"/>
        <v>-3011.32</v>
      </c>
      <c r="N36" s="621">
        <f t="shared" si="27"/>
        <v>-11060.6613</v>
      </c>
      <c r="O36" s="621">
        <f t="shared" si="27"/>
        <v>-6871.1496800000004</v>
      </c>
      <c r="P36" s="621">
        <f t="shared" si="27"/>
        <v>-5066.7495000000008</v>
      </c>
      <c r="Q36" s="621">
        <f t="shared" si="27"/>
        <v>-11911.209779999999</v>
      </c>
      <c r="R36" s="621">
        <f t="shared" si="27"/>
        <v>-2594.0950980400003</v>
      </c>
      <c r="S36" s="621">
        <f t="shared" si="27"/>
        <v>-2271.5969318299994</v>
      </c>
      <c r="T36" s="621">
        <f t="shared" si="27"/>
        <v>-1691.8605636999998</v>
      </c>
      <c r="U36" s="621">
        <f t="shared" si="27"/>
        <v>-1680.0644024400001</v>
      </c>
      <c r="V36" s="621">
        <f t="shared" si="27"/>
        <v>-1618.3839170000001</v>
      </c>
      <c r="W36" s="621">
        <f t="shared" si="27"/>
        <v>-1742.030784</v>
      </c>
      <c r="X36" s="621">
        <f t="shared" si="27"/>
        <v>-1722.7117680000001</v>
      </c>
      <c r="Y36" s="621">
        <f t="shared" si="27"/>
        <v>-1805.3771299999999</v>
      </c>
      <c r="Z36" s="621">
        <f t="shared" ref="Z36:AA36" si="28">+Z12+Z18+Z24+Z30</f>
        <v>-2022.0518260819752</v>
      </c>
      <c r="AA36" s="788">
        <f t="shared" si="28"/>
        <v>-1857.4539173799999</v>
      </c>
      <c r="AB36" s="620">
        <f t="shared" si="26"/>
        <v>-68955.45259847198</v>
      </c>
      <c r="AC36" s="351"/>
      <c r="AD36" s="351"/>
      <c r="AE36" s="351"/>
    </row>
    <row r="37" spans="1:31" ht="23.25" customHeight="1">
      <c r="A37" s="301"/>
      <c r="B37" s="1467" t="s">
        <v>529</v>
      </c>
      <c r="C37" s="1468"/>
      <c r="D37" s="621">
        <f t="shared" ref="D37:D39" si="29">+D13+D19+D25+D31</f>
        <v>3356.0729999999999</v>
      </c>
      <c r="E37" s="621">
        <f t="shared" si="27"/>
        <v>810.60400000000016</v>
      </c>
      <c r="F37" s="621">
        <f t="shared" ref="F37:Y37" si="30">+F13+F19+F25+F31</f>
        <v>3619.3340000000003</v>
      </c>
      <c r="G37" s="621">
        <f t="shared" si="30"/>
        <v>1399.1309999999996</v>
      </c>
      <c r="H37" s="621">
        <f t="shared" si="30"/>
        <v>1075.9019999999998</v>
      </c>
      <c r="I37" s="621">
        <f t="shared" si="30"/>
        <v>2139.4699999999993</v>
      </c>
      <c r="J37" s="621">
        <f t="shared" si="30"/>
        <v>1208.1790000000001</v>
      </c>
      <c r="K37" s="621">
        <f t="shared" si="30"/>
        <v>1826.9420000000002</v>
      </c>
      <c r="L37" s="621">
        <f t="shared" si="30"/>
        <v>11178.706</v>
      </c>
      <c r="M37" s="621">
        <f t="shared" si="30"/>
        <v>-2416.02</v>
      </c>
      <c r="N37" s="621">
        <f t="shared" si="30"/>
        <v>-822.43059999999969</v>
      </c>
      <c r="O37" s="621">
        <f t="shared" si="30"/>
        <v>-2293.406015</v>
      </c>
      <c r="P37" s="621">
        <f t="shared" si="30"/>
        <v>-4059.301206000001</v>
      </c>
      <c r="Q37" s="621">
        <f t="shared" si="30"/>
        <v>-10222.214384999999</v>
      </c>
      <c r="R37" s="621">
        <f t="shared" si="30"/>
        <v>-210.19353404000037</v>
      </c>
      <c r="S37" s="621">
        <f t="shared" si="30"/>
        <v>-400.45886588999952</v>
      </c>
      <c r="T37" s="621">
        <f t="shared" si="30"/>
        <v>1491.8432363000002</v>
      </c>
      <c r="U37" s="621">
        <f t="shared" si="30"/>
        <v>750.67479756000012</v>
      </c>
      <c r="V37" s="621">
        <f t="shared" si="30"/>
        <v>959.92330199999981</v>
      </c>
      <c r="W37" s="621">
        <f t="shared" si="30"/>
        <v>390.17165200000005</v>
      </c>
      <c r="X37" s="621">
        <f t="shared" si="30"/>
        <v>1047.7771430000003</v>
      </c>
      <c r="Y37" s="621">
        <f t="shared" si="30"/>
        <v>474.85837100000015</v>
      </c>
      <c r="Z37" s="621">
        <f t="shared" ref="Z37:AA37" si="31">+Z13+Z19+Z25+Z31</f>
        <v>-136.32385544316747</v>
      </c>
      <c r="AA37" s="788">
        <f t="shared" si="31"/>
        <v>590.8849106199998</v>
      </c>
      <c r="AB37" s="620">
        <f t="shared" si="26"/>
        <v>11760.125951106831</v>
      </c>
      <c r="AC37" s="351"/>
      <c r="AD37" s="351"/>
      <c r="AE37" s="351"/>
    </row>
    <row r="38" spans="1:31" ht="21" customHeight="1">
      <c r="A38" s="301"/>
      <c r="B38" s="1467" t="s">
        <v>66</v>
      </c>
      <c r="C38" s="1468"/>
      <c r="D38" s="621">
        <f t="shared" si="29"/>
        <v>-762.18700000000001</v>
      </c>
      <c r="E38" s="621">
        <f t="shared" ref="E38:Y38" si="32">+E14+E20+E26+E32</f>
        <v>-765.98399999999992</v>
      </c>
      <c r="F38" s="621">
        <f t="shared" si="32"/>
        <v>-889.6149999999999</v>
      </c>
      <c r="G38" s="621">
        <f t="shared" si="32"/>
        <v>-965.10900000000004</v>
      </c>
      <c r="H38" s="621">
        <f t="shared" si="32"/>
        <v>-949.28499999999997</v>
      </c>
      <c r="I38" s="621">
        <f t="shared" si="32"/>
        <v>-961.51099999999997</v>
      </c>
      <c r="J38" s="621">
        <f t="shared" si="32"/>
        <v>-1166.223</v>
      </c>
      <c r="K38" s="621">
        <f t="shared" si="32"/>
        <v>-1406.0690000000002</v>
      </c>
      <c r="L38" s="621">
        <f t="shared" si="32"/>
        <v>-1610.2900000000002</v>
      </c>
      <c r="M38" s="621">
        <f t="shared" si="32"/>
        <v>-1687.3100000000002</v>
      </c>
      <c r="N38" s="621">
        <f t="shared" si="32"/>
        <v>-1586.6162750000001</v>
      </c>
      <c r="O38" s="621">
        <f t="shared" si="32"/>
        <v>-1227.4950059999999</v>
      </c>
      <c r="P38" s="621">
        <f t="shared" si="32"/>
        <v>-1254.5962950000001</v>
      </c>
      <c r="Q38" s="621">
        <f t="shared" si="32"/>
        <v>-912.78031800000008</v>
      </c>
      <c r="R38" s="621">
        <f t="shared" si="32"/>
        <v>-847.82981900000004</v>
      </c>
      <c r="S38" s="621">
        <f t="shared" si="32"/>
        <v>-705.58286910000004</v>
      </c>
      <c r="T38" s="621">
        <f t="shared" si="32"/>
        <v>-562.56332089</v>
      </c>
      <c r="U38" s="621">
        <f t="shared" si="32"/>
        <v>-533.86784188000013</v>
      </c>
      <c r="V38" s="621">
        <f t="shared" si="32"/>
        <v>-487.493923</v>
      </c>
      <c r="W38" s="621">
        <f t="shared" si="32"/>
        <v>-489.42686699999996</v>
      </c>
      <c r="X38" s="621">
        <f t="shared" si="32"/>
        <v>-555.42711199999997</v>
      </c>
      <c r="Y38" s="621">
        <f t="shared" si="32"/>
        <v>-548.34751500000004</v>
      </c>
      <c r="Z38" s="621">
        <f t="shared" ref="Z38:AA38" si="33">+Z14+Z20+Z26+Z32</f>
        <v>-621.79396033337594</v>
      </c>
      <c r="AA38" s="788">
        <f t="shared" si="33"/>
        <v>-618.88933300000008</v>
      </c>
      <c r="AB38" s="620">
        <f t="shared" si="26"/>
        <v>-22116.293455203373</v>
      </c>
      <c r="AC38" s="351"/>
      <c r="AD38" s="351"/>
      <c r="AE38" s="351"/>
    </row>
    <row r="39" spans="1:31" ht="27" customHeight="1" thickBot="1">
      <c r="A39" s="301"/>
      <c r="B39" s="1455" t="s">
        <v>67</v>
      </c>
      <c r="C39" s="1456"/>
      <c r="D39" s="622">
        <f t="shared" si="29"/>
        <v>2593.886</v>
      </c>
      <c r="E39" s="622">
        <f t="shared" ref="E39:Y39" si="34">+E15+E21+E27+E33</f>
        <v>44.620000000000168</v>
      </c>
      <c r="F39" s="622">
        <f t="shared" si="34"/>
        <v>2729.7190000000001</v>
      </c>
      <c r="G39" s="622">
        <f t="shared" si="34"/>
        <v>434.02199999999982</v>
      </c>
      <c r="H39" s="622">
        <f t="shared" si="34"/>
        <v>126.61700000000002</v>
      </c>
      <c r="I39" s="622">
        <f t="shared" si="34"/>
        <v>1177.9589999999996</v>
      </c>
      <c r="J39" s="622">
        <f t="shared" si="34"/>
        <v>41.956000000000017</v>
      </c>
      <c r="K39" s="622">
        <f t="shared" si="34"/>
        <v>420.87300000000005</v>
      </c>
      <c r="L39" s="622">
        <f t="shared" si="34"/>
        <v>9568.4159999999993</v>
      </c>
      <c r="M39" s="622">
        <f t="shared" si="34"/>
        <v>-4103.33</v>
      </c>
      <c r="N39" s="622">
        <f t="shared" si="34"/>
        <v>-2409.0468749999995</v>
      </c>
      <c r="O39" s="622">
        <f t="shared" si="34"/>
        <v>-3520.9010210000001</v>
      </c>
      <c r="P39" s="622">
        <f t="shared" si="34"/>
        <v>-5313.8975010000004</v>
      </c>
      <c r="Q39" s="622">
        <f t="shared" si="34"/>
        <v>-11134.994703000002</v>
      </c>
      <c r="R39" s="622">
        <f t="shared" si="34"/>
        <v>-1058.0233530400003</v>
      </c>
      <c r="S39" s="622">
        <f t="shared" si="34"/>
        <v>-1106.0417349899994</v>
      </c>
      <c r="T39" s="622">
        <f t="shared" si="34"/>
        <v>929.27991541000017</v>
      </c>
      <c r="U39" s="622">
        <f t="shared" si="34"/>
        <v>216.80695567999999</v>
      </c>
      <c r="V39" s="622">
        <f t="shared" si="34"/>
        <v>472.42937899999981</v>
      </c>
      <c r="W39" s="622">
        <f t="shared" si="34"/>
        <v>-99.255214999999907</v>
      </c>
      <c r="X39" s="622">
        <f t="shared" si="34"/>
        <v>492.35003100000029</v>
      </c>
      <c r="Y39" s="622">
        <f t="shared" si="34"/>
        <v>-73.489143999999868</v>
      </c>
      <c r="Z39" s="622">
        <f t="shared" ref="Z39:AA39" si="35">+Z15+Z21+Z27+Z33</f>
        <v>-758.11781577654335</v>
      </c>
      <c r="AA39" s="789">
        <f t="shared" si="35"/>
        <v>-28.004422380000165</v>
      </c>
      <c r="AB39" s="623">
        <f t="shared" si="26"/>
        <v>-10356.167504096546</v>
      </c>
      <c r="AC39" s="351"/>
      <c r="AD39" s="351"/>
      <c r="AE39" s="351"/>
    </row>
    <row r="40" spans="1:31" ht="13.5" thickTop="1"/>
    <row r="41" spans="1:31">
      <c r="AA41" s="351"/>
    </row>
    <row r="42" spans="1:3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row>
    <row r="43" spans="1:31">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row>
    <row r="44" spans="1:31">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row>
    <row r="45" spans="1:31">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row>
    <row r="46" spans="1:3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row>
    <row r="47" spans="1:3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row>
  </sheetData>
  <mergeCells count="12">
    <mergeCell ref="B39:C39"/>
    <mergeCell ref="B6:AB6"/>
    <mergeCell ref="B7:AB7"/>
    <mergeCell ref="B10:C10"/>
    <mergeCell ref="B11:B15"/>
    <mergeCell ref="B17:B21"/>
    <mergeCell ref="B23:B27"/>
    <mergeCell ref="B29:B33"/>
    <mergeCell ref="B35:C35"/>
    <mergeCell ref="B36:C36"/>
    <mergeCell ref="B37:C37"/>
    <mergeCell ref="B38:C38"/>
  </mergeCells>
  <hyperlinks>
    <hyperlink ref="A1" location="INDICE!A1" display="Indice"/>
  </hyperlinks>
  <printOptions horizontalCentered="1"/>
  <pageMargins left="0" right="0.17" top="0.19685039370078741" bottom="0.19685039370078741" header="0.15748031496062992" footer="0"/>
  <pageSetup scale="39" orientation="landscape" horizontalDpi="4294967293" r:id="rId1"/>
  <headerFooter scaleWithDoc="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4"/>
  <sheetViews>
    <sheetView showGridLines="0" view="pageBreakPreview" zoomScale="85" zoomScaleNormal="75" zoomScaleSheetLayoutView="85" workbookViewId="0"/>
  </sheetViews>
  <sheetFormatPr baseColWidth="10" defaultColWidth="11.42578125" defaultRowHeight="12.75"/>
  <cols>
    <col min="1" max="1" width="5.85546875" style="28" bestFit="1" customWidth="1"/>
    <col min="2" max="2" width="62.140625" style="954" customWidth="1"/>
    <col min="3" max="3" width="23.140625" style="954" customWidth="1"/>
    <col min="4" max="18" width="11.42578125" style="74"/>
    <col min="19" max="16384" width="11.42578125" style="954"/>
  </cols>
  <sheetData>
    <row r="1" spans="1:6">
      <c r="A1" s="247" t="s">
        <v>302</v>
      </c>
      <c r="B1" s="28"/>
      <c r="C1" s="28"/>
    </row>
    <row r="2" spans="1:6" ht="14.25">
      <c r="A2" s="353"/>
      <c r="B2" s="3" t="s">
        <v>866</v>
      </c>
      <c r="C2" s="40"/>
    </row>
    <row r="3" spans="1:6" ht="14.25">
      <c r="B3" s="21" t="s">
        <v>412</v>
      </c>
      <c r="C3" s="28"/>
    </row>
    <row r="4" spans="1:6">
      <c r="B4" s="41"/>
      <c r="C4" s="44"/>
    </row>
    <row r="5" spans="1:6">
      <c r="B5" s="780"/>
      <c r="C5" s="45"/>
    </row>
    <row r="6" spans="1:6">
      <c r="B6" s="28"/>
      <c r="C6" s="28"/>
    </row>
    <row r="7" spans="1:6" ht="16.5">
      <c r="B7" s="1293" t="s">
        <v>82</v>
      </c>
      <c r="C7" s="1293"/>
    </row>
    <row r="8" spans="1:6" ht="15.75">
      <c r="B8" s="1294" t="s">
        <v>142</v>
      </c>
      <c r="C8" s="1294"/>
    </row>
    <row r="9" spans="1:6">
      <c r="B9" s="28"/>
      <c r="C9" s="28"/>
    </row>
    <row r="10" spans="1:6">
      <c r="B10" s="44"/>
      <c r="C10" s="44"/>
    </row>
    <row r="11" spans="1:6" ht="15.75" thickBot="1">
      <c r="B11" s="47" t="s">
        <v>884</v>
      </c>
      <c r="C11" s="28"/>
    </row>
    <row r="12" spans="1:6" ht="14.25" thickTop="1" thickBot="1">
      <c r="B12" s="579"/>
      <c r="C12" s="61" t="s">
        <v>371</v>
      </c>
    </row>
    <row r="13" spans="1:6" ht="13.5" thickTop="1">
      <c r="B13" s="50"/>
      <c r="C13" s="63"/>
    </row>
    <row r="14" spans="1:6" ht="17.25">
      <c r="B14" s="9" t="s">
        <v>698</v>
      </c>
      <c r="C14" s="16">
        <f>+SUM(C17+C47)</f>
        <v>275446128.82406479</v>
      </c>
      <c r="F14" s="75"/>
    </row>
    <row r="15" spans="1:6" ht="13.5" thickBot="1">
      <c r="B15" s="53"/>
      <c r="C15" s="66"/>
    </row>
    <row r="16" spans="1:6" ht="13.5" thickTop="1">
      <c r="B16" s="55"/>
      <c r="C16" s="266"/>
    </row>
    <row r="17" spans="2:6" ht="15.75">
      <c r="B17" s="10" t="s">
        <v>492</v>
      </c>
      <c r="C17" s="11">
        <f>+C19+C30+C36+C41</f>
        <v>272525661.29136479</v>
      </c>
    </row>
    <row r="18" spans="2:6">
      <c r="B18" s="55"/>
      <c r="C18" s="26"/>
    </row>
    <row r="19" spans="2:6" ht="13.5">
      <c r="B19" s="267" t="s">
        <v>127</v>
      </c>
      <c r="C19" s="798">
        <f>+SUM(C21:C28)</f>
        <v>226966048.8188636</v>
      </c>
      <c r="F19" s="75"/>
    </row>
    <row r="20" spans="2:6">
      <c r="B20" s="55"/>
      <c r="C20" s="129"/>
    </row>
    <row r="21" spans="2:6">
      <c r="B21" s="55" t="s">
        <v>128</v>
      </c>
      <c r="C21" s="78">
        <v>184700047.693876</v>
      </c>
      <c r="F21" s="75"/>
    </row>
    <row r="22" spans="2:6">
      <c r="B22" s="55" t="s">
        <v>894</v>
      </c>
      <c r="C22" s="78">
        <v>1844674.73056154</v>
      </c>
      <c r="F22" s="75"/>
    </row>
    <row r="23" spans="2:6">
      <c r="B23" s="55" t="s">
        <v>129</v>
      </c>
      <c r="C23" s="78">
        <v>18819262.149185721</v>
      </c>
      <c r="F23" s="75"/>
    </row>
    <row r="24" spans="2:6">
      <c r="B24" s="55" t="s">
        <v>130</v>
      </c>
      <c r="C24" s="78">
        <v>7834259.9999498799</v>
      </c>
      <c r="F24" s="75"/>
    </row>
    <row r="25" spans="2:6">
      <c r="B25" s="55" t="s">
        <v>131</v>
      </c>
      <c r="C25" s="78">
        <v>1068591.8814818372</v>
      </c>
      <c r="F25" s="75"/>
    </row>
    <row r="26" spans="2:6">
      <c r="B26" s="55" t="s">
        <v>132</v>
      </c>
      <c r="C26" s="78">
        <v>9346885.2128048893</v>
      </c>
      <c r="F26" s="75"/>
    </row>
    <row r="27" spans="2:6">
      <c r="B27" s="55" t="s">
        <v>133</v>
      </c>
      <c r="C27" s="78">
        <v>2454607.1257091053</v>
      </c>
      <c r="F27" s="75"/>
    </row>
    <row r="28" spans="2:6">
      <c r="B28" s="55" t="s">
        <v>123</v>
      </c>
      <c r="C28" s="78">
        <v>897720.02529462264</v>
      </c>
      <c r="F28" s="75"/>
    </row>
    <row r="29" spans="2:6">
      <c r="B29" s="55"/>
      <c r="C29" s="78"/>
    </row>
    <row r="30" spans="2:6" ht="13.5">
      <c r="B30" s="267" t="s">
        <v>613</v>
      </c>
      <c r="C30" s="397">
        <f>+SUM(C32:C34)</f>
        <v>37048628.42054119</v>
      </c>
    </row>
    <row r="31" spans="2:6" ht="8.25" customHeight="1">
      <c r="B31" s="267"/>
      <c r="C31" s="129"/>
    </row>
    <row r="32" spans="2:6">
      <c r="B32" s="55" t="s">
        <v>132</v>
      </c>
      <c r="C32" s="78">
        <v>14768267.908291401</v>
      </c>
      <c r="F32" s="75"/>
    </row>
    <row r="33" spans="1:18">
      <c r="B33" s="55" t="s">
        <v>133</v>
      </c>
      <c r="C33" s="78">
        <v>21245673.252783027</v>
      </c>
      <c r="F33" s="75"/>
    </row>
    <row r="34" spans="1:18">
      <c r="B34" s="55" t="s">
        <v>123</v>
      </c>
      <c r="C34" s="78">
        <v>1034687.2594667575</v>
      </c>
      <c r="F34" s="75"/>
    </row>
    <row r="35" spans="1:18">
      <c r="B35" s="55"/>
      <c r="C35" s="250"/>
    </row>
    <row r="36" spans="1:18" ht="13.5">
      <c r="A36" s="954"/>
      <c r="B36" s="267" t="s">
        <v>611</v>
      </c>
      <c r="C36" s="397">
        <f>+SUM(C38:C39)</f>
        <v>42906.828052374316</v>
      </c>
      <c r="D36" s="954"/>
      <c r="E36" s="954"/>
      <c r="F36" s="954"/>
      <c r="G36" s="954"/>
      <c r="H36" s="954"/>
      <c r="I36" s="954"/>
      <c r="J36" s="954"/>
      <c r="K36" s="954"/>
      <c r="L36" s="954"/>
      <c r="M36" s="954"/>
      <c r="N36" s="954"/>
      <c r="O36" s="954"/>
      <c r="P36" s="954"/>
      <c r="Q36" s="954"/>
      <c r="R36" s="954"/>
    </row>
    <row r="37" spans="1:18" ht="8.25" customHeight="1">
      <c r="A37" s="954"/>
      <c r="B37" s="267"/>
      <c r="C37" s="129"/>
      <c r="D37" s="954"/>
      <c r="E37" s="954"/>
      <c r="F37" s="954"/>
      <c r="G37" s="954"/>
      <c r="H37" s="954"/>
      <c r="I37" s="954"/>
      <c r="J37" s="954"/>
      <c r="K37" s="954"/>
      <c r="L37" s="954"/>
      <c r="M37" s="954"/>
      <c r="N37" s="954"/>
      <c r="O37" s="954"/>
      <c r="P37" s="954"/>
      <c r="Q37" s="954"/>
      <c r="R37" s="954"/>
    </row>
    <row r="38" spans="1:18">
      <c r="A38" s="954"/>
      <c r="B38" s="55" t="s">
        <v>612</v>
      </c>
      <c r="C38" s="211">
        <v>34968.6605954552</v>
      </c>
      <c r="D38" s="954"/>
      <c r="E38" s="954"/>
      <c r="F38" s="1268"/>
      <c r="G38" s="954"/>
      <c r="H38" s="954"/>
      <c r="I38" s="954"/>
      <c r="J38" s="954"/>
      <c r="K38" s="954"/>
      <c r="L38" s="954"/>
      <c r="M38" s="954"/>
      <c r="N38" s="954"/>
      <c r="O38" s="954"/>
      <c r="P38" s="954"/>
      <c r="Q38" s="954"/>
      <c r="R38" s="954"/>
    </row>
    <row r="39" spans="1:18">
      <c r="A39" s="954"/>
      <c r="B39" s="55" t="s">
        <v>863</v>
      </c>
      <c r="C39" s="78">
        <v>7938.16745691912</v>
      </c>
      <c r="D39" s="954"/>
      <c r="E39" s="954"/>
      <c r="F39" s="1268"/>
      <c r="G39" s="954"/>
      <c r="H39" s="954"/>
      <c r="I39" s="954"/>
      <c r="J39" s="954"/>
      <c r="K39" s="954"/>
      <c r="L39" s="954"/>
      <c r="M39" s="954"/>
      <c r="N39" s="954"/>
      <c r="O39" s="954"/>
      <c r="P39" s="954"/>
      <c r="Q39" s="954"/>
      <c r="R39" s="954"/>
    </row>
    <row r="40" spans="1:18">
      <c r="A40" s="954"/>
      <c r="B40" s="210"/>
      <c r="C40" s="78"/>
      <c r="D40" s="954"/>
      <c r="E40" s="954"/>
      <c r="F40" s="954"/>
      <c r="G40" s="954"/>
      <c r="H40" s="954"/>
      <c r="I40" s="954"/>
      <c r="J40" s="954"/>
      <c r="K40" s="954"/>
      <c r="L40" s="954"/>
      <c r="M40" s="954"/>
      <c r="N40" s="954"/>
      <c r="O40" s="954"/>
      <c r="P40" s="954"/>
      <c r="Q40" s="954"/>
      <c r="R40" s="954"/>
    </row>
    <row r="41" spans="1:18" ht="13.5">
      <c r="A41" s="954"/>
      <c r="B41" s="267" t="s">
        <v>694</v>
      </c>
      <c r="C41" s="397">
        <f>+C43+C44+C45</f>
        <v>8468077.2239075974</v>
      </c>
      <c r="D41" s="954"/>
      <c r="E41" s="954"/>
      <c r="F41" s="954"/>
      <c r="G41" s="954"/>
      <c r="H41" s="954"/>
      <c r="I41" s="954"/>
      <c r="J41" s="954"/>
      <c r="K41" s="954"/>
      <c r="L41" s="954"/>
      <c r="M41" s="954"/>
      <c r="N41" s="954"/>
      <c r="O41" s="954"/>
      <c r="P41" s="954"/>
      <c r="Q41" s="954"/>
      <c r="R41" s="954"/>
    </row>
    <row r="42" spans="1:18" ht="8.25" customHeight="1">
      <c r="A42" s="954"/>
      <c r="B42" s="267"/>
      <c r="C42" s="129"/>
      <c r="D42" s="954"/>
      <c r="E42" s="954"/>
      <c r="F42" s="954"/>
      <c r="G42" s="954"/>
      <c r="H42" s="954"/>
      <c r="I42" s="954"/>
      <c r="J42" s="954"/>
      <c r="K42" s="954"/>
      <c r="L42" s="954"/>
      <c r="M42" s="954"/>
      <c r="N42" s="954"/>
      <c r="O42" s="954"/>
      <c r="P42" s="954"/>
      <c r="Q42" s="954"/>
      <c r="R42" s="954"/>
    </row>
    <row r="43" spans="1:18">
      <c r="A43" s="954"/>
      <c r="B43" s="55" t="s">
        <v>612</v>
      </c>
      <c r="C43" s="250">
        <v>3613982.1638567913</v>
      </c>
      <c r="D43" s="954"/>
      <c r="E43" s="954"/>
      <c r="F43" s="1268"/>
      <c r="G43" s="954"/>
      <c r="H43" s="954"/>
      <c r="I43" s="954"/>
      <c r="J43" s="954"/>
      <c r="K43" s="954"/>
      <c r="L43" s="954"/>
      <c r="M43" s="954"/>
      <c r="N43" s="954"/>
      <c r="O43" s="954"/>
      <c r="P43" s="954"/>
      <c r="Q43" s="954"/>
      <c r="R43" s="954"/>
    </row>
    <row r="44" spans="1:18">
      <c r="A44" s="954"/>
      <c r="B44" s="55" t="s">
        <v>695</v>
      </c>
      <c r="C44" s="250">
        <v>2510288.5513527091</v>
      </c>
      <c r="D44" s="954"/>
      <c r="E44" s="954"/>
      <c r="F44" s="1268"/>
      <c r="G44" s="954"/>
      <c r="H44" s="954"/>
      <c r="I44" s="954"/>
      <c r="J44" s="954"/>
      <c r="K44" s="954"/>
      <c r="L44" s="954"/>
      <c r="M44" s="954"/>
      <c r="N44" s="954"/>
      <c r="O44" s="954"/>
      <c r="P44" s="954"/>
      <c r="Q44" s="954"/>
      <c r="R44" s="954"/>
    </row>
    <row r="45" spans="1:18">
      <c r="A45" s="954"/>
      <c r="B45" s="55" t="s">
        <v>708</v>
      </c>
      <c r="C45" s="250">
        <v>2343806.508698097</v>
      </c>
      <c r="D45" s="954"/>
      <c r="E45" s="954"/>
      <c r="F45" s="1268"/>
      <c r="G45" s="954"/>
      <c r="H45" s="954"/>
      <c r="I45" s="954"/>
      <c r="J45" s="954"/>
      <c r="K45" s="954"/>
      <c r="L45" s="954"/>
      <c r="M45" s="954"/>
      <c r="N45" s="954"/>
      <c r="O45" s="954"/>
      <c r="P45" s="954"/>
      <c r="Q45" s="954"/>
      <c r="R45" s="954"/>
    </row>
    <row r="46" spans="1:18">
      <c r="A46" s="954"/>
      <c r="B46" s="210"/>
      <c r="C46" s="78"/>
      <c r="D46" s="954"/>
      <c r="E46" s="954"/>
      <c r="F46" s="954"/>
      <c r="G46" s="954"/>
      <c r="H46" s="954"/>
      <c r="I46" s="954"/>
      <c r="J46" s="954"/>
      <c r="K46" s="954"/>
      <c r="L46" s="954"/>
      <c r="M46" s="954"/>
      <c r="N46" s="954"/>
      <c r="O46" s="954"/>
      <c r="P46" s="954"/>
      <c r="Q46" s="954"/>
      <c r="R46" s="954"/>
    </row>
    <row r="47" spans="1:18">
      <c r="A47" s="954"/>
      <c r="B47" s="580" t="s">
        <v>493</v>
      </c>
      <c r="C47" s="581">
        <f>+C49</f>
        <v>2920467.5327000003</v>
      </c>
      <c r="D47" s="954"/>
      <c r="E47" s="954"/>
      <c r="F47" s="954"/>
      <c r="G47" s="954"/>
      <c r="H47" s="954"/>
      <c r="I47" s="954"/>
      <c r="J47" s="954"/>
      <c r="K47" s="954"/>
      <c r="L47" s="954"/>
      <c r="M47" s="954"/>
      <c r="N47" s="954"/>
      <c r="O47" s="954"/>
      <c r="P47" s="954"/>
      <c r="Q47" s="954"/>
      <c r="R47" s="954"/>
    </row>
    <row r="48" spans="1:18" ht="15.75">
      <c r="A48" s="954"/>
      <c r="B48" s="582"/>
      <c r="C48" s="583"/>
      <c r="D48" s="954"/>
      <c r="E48" s="954"/>
      <c r="F48" s="954"/>
      <c r="G48" s="954"/>
      <c r="H48" s="954"/>
      <c r="I48" s="954"/>
      <c r="J48" s="954"/>
      <c r="K48" s="954"/>
      <c r="L48" s="954"/>
      <c r="M48" s="954"/>
      <c r="N48" s="954"/>
      <c r="O48" s="954"/>
      <c r="P48" s="954"/>
      <c r="Q48" s="954"/>
      <c r="R48" s="954"/>
    </row>
    <row r="49" spans="1:18" ht="13.5">
      <c r="A49" s="954"/>
      <c r="B49" s="267" t="s">
        <v>614</v>
      </c>
      <c r="C49" s="397">
        <f>+SUM(C51:C52)</f>
        <v>2920467.5327000003</v>
      </c>
      <c r="D49" s="954"/>
      <c r="E49" s="954"/>
      <c r="F49" s="954"/>
      <c r="G49" s="954"/>
      <c r="H49" s="954"/>
      <c r="I49" s="954"/>
      <c r="J49" s="954"/>
      <c r="K49" s="954"/>
      <c r="L49" s="954"/>
      <c r="M49" s="954"/>
      <c r="N49" s="954"/>
      <c r="O49" s="954"/>
      <c r="P49" s="954"/>
      <c r="Q49" s="954"/>
      <c r="R49" s="954"/>
    </row>
    <row r="50" spans="1:18" ht="8.25" customHeight="1">
      <c r="A50" s="954"/>
      <c r="B50" s="267"/>
      <c r="C50" s="129"/>
      <c r="D50" s="954"/>
      <c r="E50" s="954"/>
      <c r="F50" s="954"/>
      <c r="G50" s="954"/>
      <c r="H50" s="954"/>
      <c r="I50" s="954"/>
      <c r="J50" s="954"/>
      <c r="K50" s="954"/>
      <c r="L50" s="954"/>
      <c r="M50" s="954"/>
      <c r="N50" s="954"/>
      <c r="O50" s="954"/>
      <c r="P50" s="954"/>
      <c r="Q50" s="954"/>
      <c r="R50" s="954"/>
    </row>
    <row r="51" spans="1:18">
      <c r="A51" s="954"/>
      <c r="B51" s="55" t="s">
        <v>502</v>
      </c>
      <c r="C51" s="78">
        <v>1498773.8202500001</v>
      </c>
      <c r="D51" s="954"/>
      <c r="E51" s="954"/>
      <c r="F51" s="1268"/>
      <c r="G51" s="954"/>
      <c r="H51" s="954"/>
      <c r="I51" s="954"/>
      <c r="J51" s="954"/>
      <c r="K51" s="954"/>
      <c r="L51" s="954"/>
      <c r="M51" s="954"/>
      <c r="N51" s="954"/>
      <c r="O51" s="954"/>
      <c r="P51" s="954"/>
      <c r="Q51" s="954"/>
      <c r="R51" s="954"/>
    </row>
    <row r="52" spans="1:18">
      <c r="A52" s="954"/>
      <c r="B52" s="55" t="s">
        <v>503</v>
      </c>
      <c r="C52" s="78">
        <v>1421693.71245</v>
      </c>
      <c r="D52" s="954"/>
      <c r="E52" s="954"/>
      <c r="F52" s="954"/>
      <c r="G52" s="954"/>
      <c r="H52" s="954"/>
      <c r="I52" s="954"/>
      <c r="J52" s="954"/>
      <c r="K52" s="954"/>
      <c r="L52" s="954"/>
      <c r="M52" s="954"/>
      <c r="N52" s="954"/>
      <c r="O52" s="954"/>
      <c r="P52" s="954"/>
      <c r="Q52" s="954"/>
      <c r="R52" s="954"/>
    </row>
    <row r="53" spans="1:18" ht="13.5" thickBot="1">
      <c r="A53" s="954"/>
      <c r="B53" s="268"/>
      <c r="C53" s="269"/>
    </row>
    <row r="54" spans="1:18" ht="13.5" thickTop="1">
      <c r="A54" s="954"/>
      <c r="B54" s="1072"/>
      <c r="C54" s="1073"/>
    </row>
    <row r="55" spans="1:18">
      <c r="A55" s="954"/>
      <c r="B55" s="530" t="s">
        <v>895</v>
      </c>
      <c r="C55" s="1071"/>
    </row>
    <row r="56" spans="1:18" ht="13.15" customHeight="1">
      <c r="A56" s="954"/>
      <c r="B56" s="797" t="s">
        <v>501</v>
      </c>
      <c r="C56" s="797"/>
    </row>
    <row r="57" spans="1:18" s="28" customFormat="1" ht="24" customHeight="1">
      <c r="B57" s="1295" t="s">
        <v>864</v>
      </c>
      <c r="C57" s="1295"/>
      <c r="D57" s="74"/>
      <c r="E57" s="74"/>
      <c r="F57" s="74"/>
      <c r="G57" s="74"/>
      <c r="H57" s="74"/>
      <c r="I57" s="74"/>
      <c r="J57" s="74"/>
      <c r="K57" s="74"/>
      <c r="L57" s="74"/>
      <c r="M57" s="74"/>
      <c r="N57" s="74"/>
      <c r="O57" s="74"/>
      <c r="P57" s="74"/>
      <c r="Q57" s="74"/>
      <c r="R57" s="74"/>
    </row>
    <row r="58" spans="1:18" s="28" customFormat="1" ht="12.75" customHeight="1">
      <c r="B58" s="955"/>
      <c r="C58" s="955"/>
      <c r="D58" s="74"/>
      <c r="E58" s="74"/>
      <c r="F58" s="74"/>
      <c r="G58" s="74"/>
      <c r="H58" s="74"/>
      <c r="I58" s="74"/>
      <c r="J58" s="74"/>
      <c r="K58" s="74"/>
      <c r="L58" s="74"/>
      <c r="M58" s="74"/>
      <c r="N58" s="74"/>
      <c r="O58" s="74"/>
      <c r="P58" s="74"/>
      <c r="Q58" s="74"/>
      <c r="R58" s="74"/>
    </row>
    <row r="59" spans="1:18" s="28" customFormat="1">
      <c r="B59" s="1296"/>
      <c r="C59" s="1296"/>
      <c r="D59" s="74"/>
      <c r="E59" s="74"/>
      <c r="F59" s="74"/>
      <c r="G59" s="74"/>
      <c r="H59" s="74"/>
      <c r="I59" s="74"/>
      <c r="J59" s="74"/>
      <c r="K59" s="74"/>
      <c r="L59" s="74"/>
      <c r="M59" s="74"/>
      <c r="N59" s="74"/>
      <c r="O59" s="74"/>
      <c r="P59" s="74"/>
      <c r="Q59" s="74"/>
      <c r="R59" s="74"/>
    </row>
    <row r="60" spans="1:18" s="28" customFormat="1">
      <c r="B60" s="1296"/>
      <c r="C60" s="1296"/>
      <c r="D60" s="74"/>
      <c r="E60" s="74"/>
      <c r="F60" s="74"/>
      <c r="G60" s="74"/>
      <c r="H60" s="74"/>
      <c r="I60" s="74"/>
      <c r="J60" s="74"/>
      <c r="K60" s="74"/>
      <c r="L60" s="74"/>
      <c r="M60" s="74"/>
      <c r="N60" s="74"/>
      <c r="O60" s="74"/>
      <c r="P60" s="74"/>
      <c r="Q60" s="74"/>
      <c r="R60" s="74"/>
    </row>
    <row r="61" spans="1:18" s="28" customFormat="1">
      <c r="D61" s="74"/>
      <c r="E61" s="74"/>
      <c r="F61" s="74"/>
      <c r="G61" s="74"/>
      <c r="H61" s="74"/>
      <c r="I61" s="74"/>
      <c r="J61" s="74"/>
      <c r="K61" s="74"/>
      <c r="L61" s="74"/>
      <c r="M61" s="74"/>
      <c r="N61" s="74"/>
      <c r="O61" s="74"/>
      <c r="P61" s="74"/>
      <c r="Q61" s="74"/>
      <c r="R61" s="74"/>
    </row>
    <row r="62" spans="1:18" s="28" customFormat="1">
      <c r="D62" s="74"/>
      <c r="E62" s="74"/>
      <c r="F62" s="74"/>
      <c r="G62" s="74"/>
      <c r="H62" s="74"/>
      <c r="I62" s="74"/>
      <c r="J62" s="74"/>
      <c r="K62" s="74"/>
      <c r="L62" s="74"/>
      <c r="M62" s="74"/>
      <c r="N62" s="74"/>
      <c r="O62" s="74"/>
      <c r="P62" s="74"/>
      <c r="Q62" s="74"/>
      <c r="R62" s="74"/>
    </row>
    <row r="63" spans="1:18" s="28" customFormat="1">
      <c r="D63" s="74"/>
      <c r="E63" s="74"/>
      <c r="F63" s="74"/>
      <c r="G63" s="74"/>
      <c r="H63" s="74"/>
      <c r="I63" s="74"/>
      <c r="J63" s="74"/>
      <c r="K63" s="74"/>
      <c r="L63" s="74"/>
      <c r="M63" s="74"/>
      <c r="N63" s="74"/>
      <c r="O63" s="74"/>
      <c r="P63" s="74"/>
      <c r="Q63" s="74"/>
      <c r="R63" s="74"/>
    </row>
    <row r="64" spans="1:18" s="28" customFormat="1">
      <c r="D64" s="74"/>
      <c r="E64" s="74"/>
      <c r="F64" s="74"/>
      <c r="G64" s="74"/>
      <c r="H64" s="74"/>
      <c r="I64" s="74"/>
      <c r="J64" s="74"/>
      <c r="K64" s="74"/>
      <c r="L64" s="74"/>
      <c r="M64" s="74"/>
      <c r="N64" s="74"/>
      <c r="O64" s="74"/>
      <c r="P64" s="74"/>
      <c r="Q64" s="74"/>
      <c r="R64" s="74"/>
    </row>
    <row r="65" spans="4:18" s="28" customFormat="1">
      <c r="D65" s="74"/>
      <c r="E65" s="74"/>
      <c r="F65" s="74"/>
      <c r="G65" s="74"/>
      <c r="H65" s="74"/>
      <c r="I65" s="74"/>
      <c r="J65" s="74"/>
      <c r="K65" s="74"/>
      <c r="L65" s="74"/>
      <c r="M65" s="74"/>
      <c r="N65" s="74"/>
      <c r="O65" s="74"/>
      <c r="P65" s="74"/>
      <c r="Q65" s="74"/>
      <c r="R65" s="74"/>
    </row>
    <row r="66" spans="4:18" s="28" customFormat="1">
      <c r="D66" s="74"/>
      <c r="E66" s="74"/>
      <c r="F66" s="74"/>
      <c r="G66" s="74"/>
      <c r="H66" s="74"/>
      <c r="I66" s="74"/>
      <c r="J66" s="74"/>
      <c r="K66" s="74"/>
      <c r="L66" s="74"/>
      <c r="M66" s="74"/>
      <c r="N66" s="74"/>
      <c r="O66" s="74"/>
      <c r="P66" s="74"/>
      <c r="Q66" s="74"/>
      <c r="R66" s="74"/>
    </row>
    <row r="67" spans="4:18" s="28" customFormat="1">
      <c r="D67" s="74"/>
      <c r="E67" s="74"/>
      <c r="F67" s="74"/>
      <c r="G67" s="74"/>
      <c r="H67" s="74"/>
      <c r="I67" s="74"/>
      <c r="J67" s="74"/>
      <c r="K67" s="74"/>
      <c r="L67" s="74"/>
      <c r="M67" s="74"/>
      <c r="N67" s="74"/>
      <c r="O67" s="74"/>
      <c r="P67" s="74"/>
      <c r="Q67" s="74"/>
      <c r="R67" s="74"/>
    </row>
    <row r="68" spans="4:18" s="28" customFormat="1">
      <c r="D68" s="74"/>
      <c r="E68" s="74"/>
      <c r="F68" s="74"/>
      <c r="G68" s="74"/>
      <c r="H68" s="74"/>
      <c r="I68" s="74"/>
      <c r="J68" s="74"/>
      <c r="K68" s="74"/>
      <c r="L68" s="74"/>
      <c r="M68" s="74"/>
      <c r="N68" s="74"/>
      <c r="O68" s="74"/>
      <c r="P68" s="74"/>
      <c r="Q68" s="74"/>
      <c r="R68" s="74"/>
    </row>
    <row r="69" spans="4:18" s="28" customFormat="1">
      <c r="D69" s="74"/>
      <c r="E69" s="74"/>
      <c r="F69" s="74"/>
      <c r="G69" s="74"/>
      <c r="H69" s="74"/>
      <c r="I69" s="74"/>
      <c r="J69" s="74"/>
      <c r="K69" s="74"/>
      <c r="L69" s="74"/>
      <c r="M69" s="74"/>
      <c r="N69" s="74"/>
      <c r="O69" s="74"/>
      <c r="P69" s="74"/>
      <c r="Q69" s="74"/>
      <c r="R69" s="74"/>
    </row>
    <row r="70" spans="4:18" s="28" customFormat="1">
      <c r="D70" s="74"/>
      <c r="E70" s="74"/>
      <c r="F70" s="74"/>
      <c r="G70" s="74"/>
      <c r="H70" s="74"/>
      <c r="I70" s="74"/>
      <c r="J70" s="74"/>
      <c r="K70" s="74"/>
      <c r="L70" s="74"/>
      <c r="M70" s="74"/>
      <c r="N70" s="74"/>
      <c r="O70" s="74"/>
      <c r="P70" s="74"/>
      <c r="Q70" s="74"/>
      <c r="R70" s="74"/>
    </row>
    <row r="71" spans="4:18" s="28" customFormat="1">
      <c r="D71" s="74"/>
      <c r="E71" s="74"/>
      <c r="F71" s="74"/>
      <c r="G71" s="74"/>
      <c r="H71" s="74"/>
      <c r="I71" s="74"/>
      <c r="J71" s="74"/>
      <c r="K71" s="74"/>
      <c r="L71" s="74"/>
      <c r="M71" s="74"/>
      <c r="N71" s="74"/>
      <c r="O71" s="74"/>
      <c r="P71" s="74"/>
      <c r="Q71" s="74"/>
      <c r="R71" s="74"/>
    </row>
    <row r="72" spans="4:18" s="28" customFormat="1">
      <c r="D72" s="74"/>
      <c r="E72" s="74"/>
      <c r="F72" s="74"/>
      <c r="G72" s="74"/>
      <c r="H72" s="74"/>
      <c r="I72" s="74"/>
      <c r="J72" s="74"/>
      <c r="K72" s="74"/>
      <c r="L72" s="74"/>
      <c r="M72" s="74"/>
      <c r="N72" s="74"/>
      <c r="O72" s="74"/>
      <c r="P72" s="74"/>
      <c r="Q72" s="74"/>
      <c r="R72" s="74"/>
    </row>
    <row r="73" spans="4:18" s="28" customFormat="1">
      <c r="D73" s="74"/>
      <c r="E73" s="74"/>
      <c r="F73" s="74"/>
      <c r="G73" s="74"/>
      <c r="H73" s="74"/>
      <c r="I73" s="74"/>
      <c r="J73" s="74"/>
      <c r="K73" s="74"/>
      <c r="L73" s="74"/>
      <c r="M73" s="74"/>
      <c r="N73" s="74"/>
      <c r="O73" s="74"/>
      <c r="P73" s="74"/>
      <c r="Q73" s="74"/>
      <c r="R73" s="74"/>
    </row>
    <row r="74" spans="4:18" s="28" customFormat="1">
      <c r="D74" s="74"/>
      <c r="E74" s="74"/>
      <c r="F74" s="74"/>
      <c r="G74" s="74"/>
      <c r="H74" s="74"/>
      <c r="I74" s="74"/>
      <c r="J74" s="74"/>
      <c r="K74" s="74"/>
      <c r="L74" s="74"/>
      <c r="M74" s="74"/>
      <c r="N74" s="74"/>
      <c r="O74" s="74"/>
      <c r="P74" s="74"/>
      <c r="Q74" s="74"/>
      <c r="R74" s="74"/>
    </row>
    <row r="75" spans="4:18" s="28" customFormat="1">
      <c r="D75" s="74"/>
      <c r="E75" s="74"/>
      <c r="F75" s="74"/>
      <c r="G75" s="74"/>
      <c r="H75" s="74"/>
      <c r="I75" s="74"/>
      <c r="J75" s="74"/>
      <c r="K75" s="74"/>
      <c r="L75" s="74"/>
      <c r="M75" s="74"/>
      <c r="N75" s="74"/>
      <c r="O75" s="74"/>
      <c r="P75" s="74"/>
      <c r="Q75" s="74"/>
      <c r="R75" s="74"/>
    </row>
    <row r="76" spans="4:18" s="28" customFormat="1">
      <c r="D76" s="74"/>
      <c r="E76" s="74"/>
      <c r="F76" s="74"/>
      <c r="G76" s="74"/>
      <c r="H76" s="74"/>
      <c r="I76" s="74"/>
      <c r="J76" s="74"/>
      <c r="K76" s="74"/>
      <c r="L76" s="74"/>
      <c r="M76" s="74"/>
      <c r="N76" s="74"/>
      <c r="O76" s="74"/>
      <c r="P76" s="74"/>
      <c r="Q76" s="74"/>
      <c r="R76" s="74"/>
    </row>
    <row r="77" spans="4:18" s="28" customFormat="1">
      <c r="D77" s="74"/>
      <c r="E77" s="74"/>
      <c r="F77" s="74"/>
      <c r="G77" s="74"/>
      <c r="H77" s="74"/>
      <c r="I77" s="74"/>
      <c r="J77" s="74"/>
      <c r="K77" s="74"/>
      <c r="L77" s="74"/>
      <c r="M77" s="74"/>
      <c r="N77" s="74"/>
      <c r="O77" s="74"/>
      <c r="P77" s="74"/>
      <c r="Q77" s="74"/>
      <c r="R77" s="74"/>
    </row>
    <row r="78" spans="4:18" s="28" customFormat="1">
      <c r="D78" s="74"/>
      <c r="E78" s="74"/>
      <c r="F78" s="74"/>
      <c r="G78" s="74"/>
      <c r="H78" s="74"/>
      <c r="I78" s="74"/>
      <c r="J78" s="74"/>
      <c r="K78" s="74"/>
      <c r="L78" s="74"/>
      <c r="M78" s="74"/>
      <c r="N78" s="74"/>
      <c r="O78" s="74"/>
      <c r="P78" s="74"/>
      <c r="Q78" s="74"/>
      <c r="R78" s="74"/>
    </row>
    <row r="79" spans="4:18" s="28" customFormat="1">
      <c r="D79" s="74"/>
      <c r="E79" s="74"/>
      <c r="F79" s="74"/>
      <c r="G79" s="74"/>
      <c r="H79" s="74"/>
      <c r="I79" s="74"/>
      <c r="J79" s="74"/>
      <c r="K79" s="74"/>
      <c r="L79" s="74"/>
      <c r="M79" s="74"/>
      <c r="N79" s="74"/>
      <c r="O79" s="74"/>
      <c r="P79" s="74"/>
      <c r="Q79" s="74"/>
      <c r="R79" s="74"/>
    </row>
    <row r="80" spans="4:18" s="28" customFormat="1">
      <c r="D80" s="74"/>
      <c r="E80" s="74"/>
      <c r="F80" s="74"/>
      <c r="G80" s="74"/>
      <c r="H80" s="74"/>
      <c r="I80" s="74"/>
      <c r="J80" s="74"/>
      <c r="K80" s="74"/>
      <c r="L80" s="74"/>
      <c r="M80" s="74"/>
      <c r="N80" s="74"/>
      <c r="O80" s="74"/>
      <c r="P80" s="74"/>
      <c r="Q80" s="74"/>
      <c r="R80" s="74"/>
    </row>
    <row r="81" spans="4:18" s="28" customFormat="1">
      <c r="D81" s="74"/>
      <c r="E81" s="74"/>
      <c r="F81" s="74"/>
      <c r="G81" s="74"/>
      <c r="H81" s="74"/>
      <c r="I81" s="74"/>
      <c r="J81" s="74"/>
      <c r="K81" s="74"/>
      <c r="L81" s="74"/>
      <c r="M81" s="74"/>
      <c r="N81" s="74"/>
      <c r="O81" s="74"/>
      <c r="P81" s="74"/>
      <c r="Q81" s="74"/>
      <c r="R81" s="74"/>
    </row>
    <row r="82" spans="4:18" s="28" customFormat="1">
      <c r="D82" s="74"/>
      <c r="E82" s="74"/>
      <c r="F82" s="74"/>
      <c r="G82" s="74"/>
      <c r="H82" s="74"/>
      <c r="I82" s="74"/>
      <c r="J82" s="74"/>
      <c r="K82" s="74"/>
      <c r="L82" s="74"/>
      <c r="M82" s="74"/>
      <c r="N82" s="74"/>
      <c r="O82" s="74"/>
      <c r="P82" s="74"/>
      <c r="Q82" s="74"/>
      <c r="R82" s="74"/>
    </row>
    <row r="83" spans="4:18" s="28" customFormat="1">
      <c r="D83" s="74"/>
      <c r="E83" s="74"/>
      <c r="F83" s="74"/>
      <c r="G83" s="74"/>
      <c r="H83" s="74"/>
      <c r="I83" s="74"/>
      <c r="J83" s="74"/>
      <c r="K83" s="74"/>
      <c r="L83" s="74"/>
      <c r="M83" s="74"/>
      <c r="N83" s="74"/>
      <c r="O83" s="74"/>
      <c r="P83" s="74"/>
      <c r="Q83" s="74"/>
      <c r="R83" s="74"/>
    </row>
    <row r="84" spans="4:18" s="28" customFormat="1">
      <c r="D84" s="74"/>
      <c r="E84" s="74"/>
      <c r="F84" s="74"/>
      <c r="G84" s="74"/>
      <c r="H84" s="74"/>
      <c r="I84" s="74"/>
      <c r="J84" s="74"/>
      <c r="K84" s="74"/>
      <c r="L84" s="74"/>
      <c r="M84" s="74"/>
      <c r="N84" s="74"/>
      <c r="O84" s="74"/>
      <c r="P84" s="74"/>
      <c r="Q84" s="74"/>
      <c r="R84" s="74"/>
    </row>
    <row r="85" spans="4:18" s="28" customFormat="1">
      <c r="D85" s="74"/>
      <c r="E85" s="74"/>
      <c r="F85" s="74"/>
      <c r="G85" s="74"/>
      <c r="H85" s="74"/>
      <c r="I85" s="74"/>
      <c r="J85" s="74"/>
      <c r="K85" s="74"/>
      <c r="L85" s="74"/>
      <c r="M85" s="74"/>
      <c r="N85" s="74"/>
      <c r="O85" s="74"/>
      <c r="P85" s="74"/>
      <c r="Q85" s="74"/>
      <c r="R85" s="74"/>
    </row>
    <row r="86" spans="4:18" s="28" customFormat="1">
      <c r="D86" s="74"/>
      <c r="E86" s="74"/>
      <c r="F86" s="74"/>
      <c r="G86" s="74"/>
      <c r="H86" s="74"/>
      <c r="I86" s="74"/>
      <c r="J86" s="74"/>
      <c r="K86" s="74"/>
      <c r="L86" s="74"/>
      <c r="M86" s="74"/>
      <c r="N86" s="74"/>
      <c r="O86" s="74"/>
      <c r="P86" s="74"/>
      <c r="Q86" s="74"/>
      <c r="R86" s="74"/>
    </row>
    <row r="87" spans="4:18" s="28" customFormat="1">
      <c r="D87" s="74"/>
      <c r="E87" s="74"/>
      <c r="F87" s="74"/>
      <c r="G87" s="74"/>
      <c r="H87" s="74"/>
      <c r="I87" s="74"/>
      <c r="J87" s="74"/>
      <c r="K87" s="74"/>
      <c r="L87" s="74"/>
      <c r="M87" s="74"/>
      <c r="N87" s="74"/>
      <c r="O87" s="74"/>
      <c r="P87" s="74"/>
      <c r="Q87" s="74"/>
      <c r="R87" s="74"/>
    </row>
    <row r="88" spans="4:18" s="28" customFormat="1">
      <c r="D88" s="74"/>
      <c r="E88" s="74"/>
      <c r="F88" s="74"/>
      <c r="G88" s="74"/>
      <c r="H88" s="74"/>
      <c r="I88" s="74"/>
      <c r="J88" s="74"/>
      <c r="K88" s="74"/>
      <c r="L88" s="74"/>
      <c r="M88" s="74"/>
      <c r="N88" s="74"/>
      <c r="O88" s="74"/>
      <c r="P88" s="74"/>
      <c r="Q88" s="74"/>
      <c r="R88" s="74"/>
    </row>
    <row r="89" spans="4:18" s="28" customFormat="1">
      <c r="D89" s="74"/>
      <c r="E89" s="74"/>
      <c r="F89" s="74"/>
      <c r="G89" s="74"/>
      <c r="H89" s="74"/>
      <c r="I89" s="74"/>
      <c r="J89" s="74"/>
      <c r="K89" s="74"/>
      <c r="L89" s="74"/>
      <c r="M89" s="74"/>
      <c r="N89" s="74"/>
      <c r="O89" s="74"/>
      <c r="P89" s="74"/>
      <c r="Q89" s="74"/>
      <c r="R89" s="74"/>
    </row>
    <row r="90" spans="4:18" s="28" customFormat="1">
      <c r="D90" s="74"/>
      <c r="E90" s="74"/>
      <c r="F90" s="74"/>
      <c r="G90" s="74"/>
      <c r="H90" s="74"/>
      <c r="I90" s="74"/>
      <c r="J90" s="74"/>
      <c r="K90" s="74"/>
      <c r="L90" s="74"/>
      <c r="M90" s="74"/>
      <c r="N90" s="74"/>
      <c r="O90" s="74"/>
      <c r="P90" s="74"/>
      <c r="Q90" s="74"/>
      <c r="R90" s="74"/>
    </row>
    <row r="91" spans="4:18" s="28" customFormat="1">
      <c r="D91" s="74"/>
      <c r="E91" s="74"/>
      <c r="F91" s="74"/>
      <c r="G91" s="74"/>
      <c r="H91" s="74"/>
      <c r="I91" s="74"/>
      <c r="J91" s="74"/>
      <c r="K91" s="74"/>
      <c r="L91" s="74"/>
      <c r="M91" s="74"/>
      <c r="N91" s="74"/>
      <c r="O91" s="74"/>
      <c r="P91" s="74"/>
      <c r="Q91" s="74"/>
      <c r="R91" s="74"/>
    </row>
    <row r="92" spans="4:18" s="28" customFormat="1">
      <c r="D92" s="74"/>
      <c r="E92" s="74"/>
      <c r="F92" s="74"/>
      <c r="G92" s="74"/>
      <c r="H92" s="74"/>
      <c r="I92" s="74"/>
      <c r="J92" s="74"/>
      <c r="K92" s="74"/>
      <c r="L92" s="74"/>
      <c r="M92" s="74"/>
      <c r="N92" s="74"/>
      <c r="O92" s="74"/>
      <c r="P92" s="74"/>
      <c r="Q92" s="74"/>
      <c r="R92" s="74"/>
    </row>
    <row r="93" spans="4:18" s="28" customFormat="1">
      <c r="D93" s="74"/>
      <c r="E93" s="74"/>
      <c r="F93" s="74"/>
      <c r="G93" s="74"/>
      <c r="H93" s="74"/>
      <c r="I93" s="74"/>
      <c r="J93" s="74"/>
      <c r="K93" s="74"/>
      <c r="L93" s="74"/>
      <c r="M93" s="74"/>
      <c r="N93" s="74"/>
      <c r="O93" s="74"/>
      <c r="P93" s="74"/>
      <c r="Q93" s="74"/>
      <c r="R93" s="74"/>
    </row>
    <row r="94" spans="4:18" s="28" customFormat="1">
      <c r="D94" s="74"/>
      <c r="E94" s="74"/>
      <c r="F94" s="74"/>
      <c r="G94" s="74"/>
      <c r="H94" s="74"/>
      <c r="I94" s="74"/>
      <c r="J94" s="74"/>
      <c r="K94" s="74"/>
      <c r="L94" s="74"/>
      <c r="M94" s="74"/>
      <c r="N94" s="74"/>
      <c r="O94" s="74"/>
      <c r="P94" s="74"/>
      <c r="Q94" s="74"/>
      <c r="R94" s="74"/>
    </row>
    <row r="95" spans="4:18" s="28" customFormat="1">
      <c r="D95" s="74"/>
      <c r="E95" s="74"/>
      <c r="F95" s="74"/>
      <c r="G95" s="74"/>
      <c r="H95" s="74"/>
      <c r="I95" s="74"/>
      <c r="J95" s="74"/>
      <c r="K95" s="74"/>
      <c r="L95" s="74"/>
      <c r="M95" s="74"/>
      <c r="N95" s="74"/>
      <c r="O95" s="74"/>
      <c r="P95" s="74"/>
      <c r="Q95" s="74"/>
      <c r="R95" s="74"/>
    </row>
    <row r="96" spans="4:18" s="28" customFormat="1">
      <c r="D96" s="74"/>
      <c r="E96" s="74"/>
      <c r="F96" s="74"/>
      <c r="G96" s="74"/>
      <c r="H96" s="74"/>
      <c r="I96" s="74"/>
      <c r="J96" s="74"/>
      <c r="K96" s="74"/>
      <c r="L96" s="74"/>
      <c r="M96" s="74"/>
      <c r="N96" s="74"/>
      <c r="O96" s="74"/>
      <c r="P96" s="74"/>
      <c r="Q96" s="74"/>
      <c r="R96" s="74"/>
    </row>
    <row r="97" spans="4:18" s="28" customFormat="1">
      <c r="D97" s="74"/>
      <c r="E97" s="74"/>
      <c r="F97" s="74"/>
      <c r="G97" s="74"/>
      <c r="H97" s="74"/>
      <c r="I97" s="74"/>
      <c r="J97" s="74"/>
      <c r="K97" s="74"/>
      <c r="L97" s="74"/>
      <c r="M97" s="74"/>
      <c r="N97" s="74"/>
      <c r="O97" s="74"/>
      <c r="P97" s="74"/>
      <c r="Q97" s="74"/>
      <c r="R97" s="74"/>
    </row>
    <row r="98" spans="4:18" s="28" customFormat="1">
      <c r="D98" s="74"/>
      <c r="E98" s="74"/>
      <c r="F98" s="74"/>
      <c r="G98" s="74"/>
      <c r="H98" s="74"/>
      <c r="I98" s="74"/>
      <c r="J98" s="74"/>
      <c r="K98" s="74"/>
      <c r="L98" s="74"/>
      <c r="M98" s="74"/>
      <c r="N98" s="74"/>
      <c r="O98" s="74"/>
      <c r="P98" s="74"/>
      <c r="Q98" s="74"/>
      <c r="R98" s="74"/>
    </row>
    <row r="99" spans="4:18" s="28" customFormat="1">
      <c r="D99" s="74"/>
      <c r="E99" s="74"/>
      <c r="F99" s="74"/>
      <c r="G99" s="74"/>
      <c r="H99" s="74"/>
      <c r="I99" s="74"/>
      <c r="J99" s="74"/>
      <c r="K99" s="74"/>
      <c r="L99" s="74"/>
      <c r="M99" s="74"/>
      <c r="N99" s="74"/>
      <c r="O99" s="74"/>
      <c r="P99" s="74"/>
      <c r="Q99" s="74"/>
      <c r="R99" s="74"/>
    </row>
    <row r="100" spans="4:18" s="28" customFormat="1">
      <c r="D100" s="74"/>
      <c r="E100" s="74"/>
      <c r="F100" s="74"/>
      <c r="G100" s="74"/>
      <c r="H100" s="74"/>
      <c r="I100" s="74"/>
      <c r="J100" s="74"/>
      <c r="K100" s="74"/>
      <c r="L100" s="74"/>
      <c r="M100" s="74"/>
      <c r="N100" s="74"/>
      <c r="O100" s="74"/>
      <c r="P100" s="74"/>
      <c r="Q100" s="74"/>
      <c r="R100" s="74"/>
    </row>
    <row r="101" spans="4:18" s="28" customFormat="1">
      <c r="D101" s="74"/>
      <c r="E101" s="74"/>
      <c r="F101" s="74"/>
      <c r="G101" s="74"/>
      <c r="H101" s="74"/>
      <c r="I101" s="74"/>
      <c r="J101" s="74"/>
      <c r="K101" s="74"/>
      <c r="L101" s="74"/>
      <c r="M101" s="74"/>
      <c r="N101" s="74"/>
      <c r="O101" s="74"/>
      <c r="P101" s="74"/>
      <c r="Q101" s="74"/>
      <c r="R101" s="74"/>
    </row>
    <row r="102" spans="4:18" s="28" customFormat="1">
      <c r="D102" s="74"/>
      <c r="E102" s="74"/>
      <c r="F102" s="74"/>
      <c r="G102" s="74"/>
      <c r="H102" s="74"/>
      <c r="I102" s="74"/>
      <c r="J102" s="74"/>
      <c r="K102" s="74"/>
      <c r="L102" s="74"/>
      <c r="M102" s="74"/>
      <c r="N102" s="74"/>
      <c r="O102" s="74"/>
      <c r="P102" s="74"/>
      <c r="Q102" s="74"/>
      <c r="R102" s="74"/>
    </row>
    <row r="103" spans="4:18" s="28" customFormat="1">
      <c r="D103" s="74"/>
      <c r="E103" s="74"/>
      <c r="F103" s="74"/>
      <c r="G103" s="74"/>
      <c r="H103" s="74"/>
      <c r="I103" s="74"/>
      <c r="J103" s="74"/>
      <c r="K103" s="74"/>
      <c r="L103" s="74"/>
      <c r="M103" s="74"/>
      <c r="N103" s="74"/>
      <c r="O103" s="74"/>
      <c r="P103" s="74"/>
      <c r="Q103" s="74"/>
      <c r="R103" s="74"/>
    </row>
    <row r="104" spans="4:18" s="28" customFormat="1">
      <c r="D104" s="74"/>
      <c r="E104" s="74"/>
      <c r="F104" s="74"/>
      <c r="G104" s="74"/>
      <c r="H104" s="74"/>
      <c r="I104" s="74"/>
      <c r="J104" s="74"/>
      <c r="K104" s="74"/>
      <c r="L104" s="74"/>
      <c r="M104" s="74"/>
      <c r="N104" s="74"/>
      <c r="O104" s="74"/>
      <c r="P104" s="74"/>
      <c r="Q104" s="74"/>
      <c r="R104" s="74"/>
    </row>
    <row r="105" spans="4:18" s="28" customFormat="1">
      <c r="D105" s="74"/>
      <c r="E105" s="74"/>
      <c r="F105" s="74"/>
      <c r="G105" s="74"/>
      <c r="H105" s="74"/>
      <c r="I105" s="74"/>
      <c r="J105" s="74"/>
      <c r="K105" s="74"/>
      <c r="L105" s="74"/>
      <c r="M105" s="74"/>
      <c r="N105" s="74"/>
      <c r="O105" s="74"/>
      <c r="P105" s="74"/>
      <c r="Q105" s="74"/>
      <c r="R105" s="74"/>
    </row>
    <row r="106" spans="4:18" s="28" customFormat="1">
      <c r="D106" s="74"/>
      <c r="E106" s="74"/>
      <c r="F106" s="74"/>
      <c r="G106" s="74"/>
      <c r="H106" s="74"/>
      <c r="I106" s="74"/>
      <c r="J106" s="74"/>
      <c r="K106" s="74"/>
      <c r="L106" s="74"/>
      <c r="M106" s="74"/>
      <c r="N106" s="74"/>
      <c r="O106" s="74"/>
      <c r="P106" s="74"/>
      <c r="Q106" s="74"/>
      <c r="R106" s="74"/>
    </row>
    <row r="107" spans="4:18" s="28" customFormat="1">
      <c r="D107" s="74"/>
      <c r="E107" s="74"/>
      <c r="F107" s="74"/>
      <c r="G107" s="74"/>
      <c r="H107" s="74"/>
      <c r="I107" s="74"/>
      <c r="J107" s="74"/>
      <c r="K107" s="74"/>
      <c r="L107" s="74"/>
      <c r="M107" s="74"/>
      <c r="N107" s="74"/>
      <c r="O107" s="74"/>
      <c r="P107" s="74"/>
      <c r="Q107" s="74"/>
      <c r="R107" s="74"/>
    </row>
    <row r="108" spans="4:18" s="28" customFormat="1">
      <c r="D108" s="74"/>
      <c r="E108" s="74"/>
      <c r="F108" s="74"/>
      <c r="G108" s="74"/>
      <c r="H108" s="74"/>
      <c r="I108" s="74"/>
      <c r="J108" s="74"/>
      <c r="K108" s="74"/>
      <c r="L108" s="74"/>
      <c r="M108" s="74"/>
      <c r="N108" s="74"/>
      <c r="O108" s="74"/>
      <c r="P108" s="74"/>
      <c r="Q108" s="74"/>
      <c r="R108" s="74"/>
    </row>
    <row r="109" spans="4:18" s="28" customFormat="1">
      <c r="D109" s="74"/>
      <c r="E109" s="74"/>
      <c r="F109" s="74"/>
      <c r="G109" s="74"/>
      <c r="H109" s="74"/>
      <c r="I109" s="74"/>
      <c r="J109" s="74"/>
      <c r="K109" s="74"/>
      <c r="L109" s="74"/>
      <c r="M109" s="74"/>
      <c r="N109" s="74"/>
      <c r="O109" s="74"/>
      <c r="P109" s="74"/>
      <c r="Q109" s="74"/>
      <c r="R109" s="74"/>
    </row>
    <row r="110" spans="4:18" s="28" customFormat="1">
      <c r="D110" s="74"/>
      <c r="E110" s="74"/>
      <c r="F110" s="74"/>
      <c r="G110" s="74"/>
      <c r="H110" s="74"/>
      <c r="I110" s="74"/>
      <c r="J110" s="74"/>
      <c r="K110" s="74"/>
      <c r="L110" s="74"/>
      <c r="M110" s="74"/>
      <c r="N110" s="74"/>
      <c r="O110" s="74"/>
      <c r="P110" s="74"/>
      <c r="Q110" s="74"/>
      <c r="R110" s="74"/>
    </row>
    <row r="111" spans="4:18" s="28" customFormat="1">
      <c r="D111" s="74"/>
      <c r="E111" s="74"/>
      <c r="F111" s="74"/>
      <c r="G111" s="74"/>
      <c r="H111" s="74"/>
      <c r="I111" s="74"/>
      <c r="J111" s="74"/>
      <c r="K111" s="74"/>
      <c r="L111" s="74"/>
      <c r="M111" s="74"/>
      <c r="N111" s="74"/>
      <c r="O111" s="74"/>
      <c r="P111" s="74"/>
      <c r="Q111" s="74"/>
      <c r="R111" s="74"/>
    </row>
    <row r="112" spans="4:18" s="28" customFormat="1">
      <c r="D112" s="74"/>
      <c r="E112" s="74"/>
      <c r="F112" s="74"/>
      <c r="G112" s="74"/>
      <c r="H112" s="74"/>
      <c r="I112" s="74"/>
      <c r="J112" s="74"/>
      <c r="K112" s="74"/>
      <c r="L112" s="74"/>
      <c r="M112" s="74"/>
      <c r="N112" s="74"/>
      <c r="O112" s="74"/>
      <c r="P112" s="74"/>
      <c r="Q112" s="74"/>
      <c r="R112" s="74"/>
    </row>
    <row r="113" spans="4:18" s="28" customFormat="1">
      <c r="D113" s="74"/>
      <c r="E113" s="74"/>
      <c r="F113" s="74"/>
      <c r="G113" s="74"/>
      <c r="H113" s="74"/>
      <c r="I113" s="74"/>
      <c r="J113" s="74"/>
      <c r="K113" s="74"/>
      <c r="L113" s="74"/>
      <c r="M113" s="74"/>
      <c r="N113" s="74"/>
      <c r="O113" s="74"/>
      <c r="P113" s="74"/>
      <c r="Q113" s="74"/>
      <c r="R113" s="74"/>
    </row>
    <row r="114" spans="4:18" s="28" customFormat="1">
      <c r="D114" s="74"/>
      <c r="E114" s="74"/>
      <c r="F114" s="74"/>
      <c r="G114" s="74"/>
      <c r="H114" s="74"/>
      <c r="I114" s="74"/>
      <c r="J114" s="74"/>
      <c r="K114" s="74"/>
      <c r="L114" s="74"/>
      <c r="M114" s="74"/>
      <c r="N114" s="74"/>
      <c r="O114" s="74"/>
      <c r="P114" s="74"/>
      <c r="Q114" s="74"/>
      <c r="R114" s="74"/>
    </row>
    <row r="115" spans="4:18" s="28" customFormat="1">
      <c r="D115" s="74"/>
      <c r="E115" s="74"/>
      <c r="F115" s="74"/>
      <c r="G115" s="74"/>
      <c r="H115" s="74"/>
      <c r="I115" s="74"/>
      <c r="J115" s="74"/>
      <c r="K115" s="74"/>
      <c r="L115" s="74"/>
      <c r="M115" s="74"/>
      <c r="N115" s="74"/>
      <c r="O115" s="74"/>
      <c r="P115" s="74"/>
      <c r="Q115" s="74"/>
      <c r="R115" s="74"/>
    </row>
    <row r="116" spans="4:18" s="28" customFormat="1">
      <c r="D116" s="74"/>
      <c r="E116" s="74"/>
      <c r="F116" s="74"/>
      <c r="G116" s="74"/>
      <c r="H116" s="74"/>
      <c r="I116" s="74"/>
      <c r="J116" s="74"/>
      <c r="K116" s="74"/>
      <c r="L116" s="74"/>
      <c r="M116" s="74"/>
      <c r="N116" s="74"/>
      <c r="O116" s="74"/>
      <c r="P116" s="74"/>
      <c r="Q116" s="74"/>
      <c r="R116" s="74"/>
    </row>
    <row r="117" spans="4:18" s="28" customFormat="1">
      <c r="D117" s="74"/>
      <c r="E117" s="74"/>
      <c r="F117" s="74"/>
      <c r="G117" s="74"/>
      <c r="H117" s="74"/>
      <c r="I117" s="74"/>
      <c r="J117" s="74"/>
      <c r="K117" s="74"/>
      <c r="L117" s="74"/>
      <c r="M117" s="74"/>
      <c r="N117" s="74"/>
      <c r="O117" s="74"/>
      <c r="P117" s="74"/>
      <c r="Q117" s="74"/>
      <c r="R117" s="74"/>
    </row>
    <row r="118" spans="4:18" s="28" customFormat="1">
      <c r="D118" s="74"/>
      <c r="E118" s="74"/>
      <c r="F118" s="74"/>
      <c r="G118" s="74"/>
      <c r="H118" s="74"/>
      <c r="I118" s="74"/>
      <c r="J118" s="74"/>
      <c r="K118" s="74"/>
      <c r="L118" s="74"/>
      <c r="M118" s="74"/>
      <c r="N118" s="74"/>
      <c r="O118" s="74"/>
      <c r="P118" s="74"/>
      <c r="Q118" s="74"/>
      <c r="R118" s="74"/>
    </row>
    <row r="119" spans="4:18" s="28" customFormat="1">
      <c r="D119" s="74"/>
      <c r="E119" s="74"/>
      <c r="F119" s="74"/>
      <c r="G119" s="74"/>
      <c r="H119" s="74"/>
      <c r="I119" s="74"/>
      <c r="J119" s="74"/>
      <c r="K119" s="74"/>
      <c r="L119" s="74"/>
      <c r="M119" s="74"/>
      <c r="N119" s="74"/>
      <c r="O119" s="74"/>
      <c r="P119" s="74"/>
      <c r="Q119" s="74"/>
      <c r="R119" s="74"/>
    </row>
    <row r="120" spans="4:18" s="28" customFormat="1">
      <c r="D120" s="74"/>
      <c r="E120" s="74"/>
      <c r="F120" s="74"/>
      <c r="G120" s="74"/>
      <c r="H120" s="74"/>
      <c r="I120" s="74"/>
      <c r="J120" s="74"/>
      <c r="K120" s="74"/>
      <c r="L120" s="74"/>
      <c r="M120" s="74"/>
      <c r="N120" s="74"/>
      <c r="O120" s="74"/>
      <c r="P120" s="74"/>
      <c r="Q120" s="74"/>
      <c r="R120" s="74"/>
    </row>
    <row r="121" spans="4:18" s="28" customFormat="1">
      <c r="D121" s="74"/>
      <c r="E121" s="74"/>
      <c r="F121" s="74"/>
      <c r="G121" s="74"/>
      <c r="H121" s="74"/>
      <c r="I121" s="74"/>
      <c r="J121" s="74"/>
      <c r="K121" s="74"/>
      <c r="L121" s="74"/>
      <c r="M121" s="74"/>
      <c r="N121" s="74"/>
      <c r="O121" s="74"/>
      <c r="P121" s="74"/>
      <c r="Q121" s="74"/>
      <c r="R121" s="74"/>
    </row>
    <row r="122" spans="4:18" s="28" customFormat="1">
      <c r="D122" s="74"/>
      <c r="E122" s="74"/>
      <c r="F122" s="74"/>
      <c r="G122" s="74"/>
      <c r="H122" s="74"/>
      <c r="I122" s="74"/>
      <c r="J122" s="74"/>
      <c r="K122" s="74"/>
      <c r="L122" s="74"/>
      <c r="M122" s="74"/>
      <c r="N122" s="74"/>
      <c r="O122" s="74"/>
      <c r="P122" s="74"/>
      <c r="Q122" s="74"/>
      <c r="R122" s="74"/>
    </row>
    <row r="123" spans="4:18" s="28" customFormat="1">
      <c r="D123" s="74"/>
      <c r="E123" s="74"/>
      <c r="F123" s="74"/>
      <c r="G123" s="74"/>
      <c r="H123" s="74"/>
      <c r="I123" s="74"/>
      <c r="J123" s="74"/>
      <c r="K123" s="74"/>
      <c r="L123" s="74"/>
      <c r="M123" s="74"/>
      <c r="N123" s="74"/>
      <c r="O123" s="74"/>
      <c r="P123" s="74"/>
      <c r="Q123" s="74"/>
      <c r="R123" s="74"/>
    </row>
    <row r="124" spans="4:18" s="28" customFormat="1">
      <c r="D124" s="74"/>
      <c r="E124" s="74"/>
      <c r="F124" s="74"/>
      <c r="G124" s="74"/>
      <c r="H124" s="74"/>
      <c r="I124" s="74"/>
      <c r="J124" s="74"/>
      <c r="K124" s="74"/>
      <c r="L124" s="74"/>
      <c r="M124" s="74"/>
      <c r="N124" s="74"/>
      <c r="O124" s="74"/>
      <c r="P124" s="74"/>
      <c r="Q124" s="74"/>
      <c r="R124" s="74"/>
    </row>
    <row r="125" spans="4:18" s="28" customFormat="1">
      <c r="D125" s="74"/>
      <c r="E125" s="74"/>
      <c r="F125" s="74"/>
      <c r="G125" s="74"/>
      <c r="H125" s="74"/>
      <c r="I125" s="74"/>
      <c r="J125" s="74"/>
      <c r="K125" s="74"/>
      <c r="L125" s="74"/>
      <c r="M125" s="74"/>
      <c r="N125" s="74"/>
      <c r="O125" s="74"/>
      <c r="P125" s="74"/>
      <c r="Q125" s="74"/>
      <c r="R125" s="74"/>
    </row>
    <row r="126" spans="4:18" s="28" customFormat="1">
      <c r="D126" s="74"/>
      <c r="E126" s="74"/>
      <c r="F126" s="74"/>
      <c r="G126" s="74"/>
      <c r="H126" s="74"/>
      <c r="I126" s="74"/>
      <c r="J126" s="74"/>
      <c r="K126" s="74"/>
      <c r="L126" s="74"/>
      <c r="M126" s="74"/>
      <c r="N126" s="74"/>
      <c r="O126" s="74"/>
      <c r="P126" s="74"/>
      <c r="Q126" s="74"/>
      <c r="R126" s="74"/>
    </row>
    <row r="127" spans="4:18" s="28" customFormat="1">
      <c r="D127" s="74"/>
      <c r="E127" s="74"/>
      <c r="F127" s="74"/>
      <c r="G127" s="74"/>
      <c r="H127" s="74"/>
      <c r="I127" s="74"/>
      <c r="J127" s="74"/>
      <c r="K127" s="74"/>
      <c r="L127" s="74"/>
      <c r="M127" s="74"/>
      <c r="N127" s="74"/>
      <c r="O127" s="74"/>
      <c r="P127" s="74"/>
      <c r="Q127" s="74"/>
      <c r="R127" s="74"/>
    </row>
    <row r="128" spans="4:18" s="28" customFormat="1">
      <c r="D128" s="74"/>
      <c r="E128" s="74"/>
      <c r="F128" s="74"/>
      <c r="G128" s="74"/>
      <c r="H128" s="74"/>
      <c r="I128" s="74"/>
      <c r="J128" s="74"/>
      <c r="K128" s="74"/>
      <c r="L128" s="74"/>
      <c r="M128" s="74"/>
      <c r="N128" s="74"/>
      <c r="O128" s="74"/>
      <c r="P128" s="74"/>
      <c r="Q128" s="74"/>
      <c r="R128" s="74"/>
    </row>
    <row r="129" spans="4:18" s="28" customFormat="1">
      <c r="D129" s="74"/>
      <c r="E129" s="74"/>
      <c r="F129" s="74"/>
      <c r="G129" s="74"/>
      <c r="H129" s="74"/>
      <c r="I129" s="74"/>
      <c r="J129" s="74"/>
      <c r="K129" s="74"/>
      <c r="L129" s="74"/>
      <c r="M129" s="74"/>
      <c r="N129" s="74"/>
      <c r="O129" s="74"/>
      <c r="P129" s="74"/>
      <c r="Q129" s="74"/>
      <c r="R129" s="74"/>
    </row>
    <row r="130" spans="4:18" s="28" customFormat="1">
      <c r="D130" s="74"/>
      <c r="E130" s="74"/>
      <c r="F130" s="74"/>
      <c r="G130" s="74"/>
      <c r="H130" s="74"/>
      <c r="I130" s="74"/>
      <c r="J130" s="74"/>
      <c r="K130" s="74"/>
      <c r="L130" s="74"/>
      <c r="M130" s="74"/>
      <c r="N130" s="74"/>
      <c r="O130" s="74"/>
      <c r="P130" s="74"/>
      <c r="Q130" s="74"/>
      <c r="R130" s="74"/>
    </row>
    <row r="131" spans="4:18" s="28" customFormat="1">
      <c r="D131" s="74"/>
      <c r="E131" s="74"/>
      <c r="F131" s="74"/>
      <c r="G131" s="74"/>
      <c r="H131" s="74"/>
      <c r="I131" s="74"/>
      <c r="J131" s="74"/>
      <c r="K131" s="74"/>
      <c r="L131" s="74"/>
      <c r="M131" s="74"/>
      <c r="N131" s="74"/>
      <c r="O131" s="74"/>
      <c r="P131" s="74"/>
      <c r="Q131" s="74"/>
      <c r="R131" s="74"/>
    </row>
    <row r="132" spans="4:18" s="28" customFormat="1">
      <c r="D132" s="74"/>
      <c r="E132" s="74"/>
      <c r="F132" s="74"/>
      <c r="G132" s="74"/>
      <c r="H132" s="74"/>
      <c r="I132" s="74"/>
      <c r="J132" s="74"/>
      <c r="K132" s="74"/>
      <c r="L132" s="74"/>
      <c r="M132" s="74"/>
      <c r="N132" s="74"/>
      <c r="O132" s="74"/>
      <c r="P132" s="74"/>
      <c r="Q132" s="74"/>
      <c r="R132" s="74"/>
    </row>
    <row r="133" spans="4:18" s="28" customFormat="1">
      <c r="D133" s="74"/>
      <c r="E133" s="74"/>
      <c r="F133" s="74"/>
      <c r="G133" s="74"/>
      <c r="H133" s="74"/>
      <c r="I133" s="74"/>
      <c r="J133" s="74"/>
      <c r="K133" s="74"/>
      <c r="L133" s="74"/>
      <c r="M133" s="74"/>
      <c r="N133" s="74"/>
      <c r="O133" s="74"/>
      <c r="P133" s="74"/>
      <c r="Q133" s="74"/>
      <c r="R133" s="74"/>
    </row>
    <row r="134" spans="4:18" s="28" customFormat="1">
      <c r="D134" s="74"/>
      <c r="E134" s="74"/>
      <c r="F134" s="74"/>
      <c r="G134" s="74"/>
      <c r="H134" s="74"/>
      <c r="I134" s="74"/>
      <c r="J134" s="74"/>
      <c r="K134" s="74"/>
      <c r="L134" s="74"/>
      <c r="M134" s="74"/>
      <c r="N134" s="74"/>
      <c r="O134" s="74"/>
      <c r="P134" s="74"/>
      <c r="Q134" s="74"/>
      <c r="R134" s="74"/>
    </row>
    <row r="135" spans="4:18" s="28" customFormat="1">
      <c r="D135" s="74"/>
      <c r="E135" s="74"/>
      <c r="F135" s="74"/>
      <c r="G135" s="74"/>
      <c r="H135" s="74"/>
      <c r="I135" s="74"/>
      <c r="J135" s="74"/>
      <c r="K135" s="74"/>
      <c r="L135" s="74"/>
      <c r="M135" s="74"/>
      <c r="N135" s="74"/>
      <c r="O135" s="74"/>
      <c r="P135" s="74"/>
      <c r="Q135" s="74"/>
      <c r="R135" s="74"/>
    </row>
    <row r="136" spans="4:18" s="28" customFormat="1">
      <c r="D136" s="74"/>
      <c r="E136" s="74"/>
      <c r="F136" s="74"/>
      <c r="G136" s="74"/>
      <c r="H136" s="74"/>
      <c r="I136" s="74"/>
      <c r="J136" s="74"/>
      <c r="K136" s="74"/>
      <c r="L136" s="74"/>
      <c r="M136" s="74"/>
      <c r="N136" s="74"/>
      <c r="O136" s="74"/>
      <c r="P136" s="74"/>
      <c r="Q136" s="74"/>
      <c r="R136" s="74"/>
    </row>
    <row r="137" spans="4:18" s="28" customFormat="1">
      <c r="D137" s="74"/>
      <c r="E137" s="74"/>
      <c r="F137" s="74"/>
      <c r="G137" s="74"/>
      <c r="H137" s="74"/>
      <c r="I137" s="74"/>
      <c r="J137" s="74"/>
      <c r="K137" s="74"/>
      <c r="L137" s="74"/>
      <c r="M137" s="74"/>
      <c r="N137" s="74"/>
      <c r="O137" s="74"/>
      <c r="P137" s="74"/>
      <c r="Q137" s="74"/>
      <c r="R137" s="74"/>
    </row>
    <row r="138" spans="4:18" s="28" customFormat="1">
      <c r="D138" s="74"/>
      <c r="E138" s="74"/>
      <c r="F138" s="74"/>
      <c r="G138" s="74"/>
      <c r="H138" s="74"/>
      <c r="I138" s="74"/>
      <c r="J138" s="74"/>
      <c r="K138" s="74"/>
      <c r="L138" s="74"/>
      <c r="M138" s="74"/>
      <c r="N138" s="74"/>
      <c r="O138" s="74"/>
      <c r="P138" s="74"/>
      <c r="Q138" s="74"/>
      <c r="R138" s="74"/>
    </row>
    <row r="139" spans="4:18" s="28" customFormat="1">
      <c r="D139" s="74"/>
      <c r="E139" s="74"/>
      <c r="F139" s="74"/>
      <c r="G139" s="74"/>
      <c r="H139" s="74"/>
      <c r="I139" s="74"/>
      <c r="J139" s="74"/>
      <c r="K139" s="74"/>
      <c r="L139" s="74"/>
      <c r="M139" s="74"/>
      <c r="N139" s="74"/>
      <c r="O139" s="74"/>
      <c r="P139" s="74"/>
      <c r="Q139" s="74"/>
      <c r="R139" s="74"/>
    </row>
    <row r="140" spans="4:18" s="28" customFormat="1">
      <c r="D140" s="74"/>
      <c r="E140" s="74"/>
      <c r="F140" s="74"/>
      <c r="G140" s="74"/>
      <c r="H140" s="74"/>
      <c r="I140" s="74"/>
      <c r="J140" s="74"/>
      <c r="K140" s="74"/>
      <c r="L140" s="74"/>
      <c r="M140" s="74"/>
      <c r="N140" s="74"/>
      <c r="O140" s="74"/>
      <c r="P140" s="74"/>
      <c r="Q140" s="74"/>
      <c r="R140" s="74"/>
    </row>
    <row r="141" spans="4:18" s="28" customFormat="1">
      <c r="D141" s="74"/>
      <c r="E141" s="74"/>
      <c r="F141" s="74"/>
      <c r="G141" s="74"/>
      <c r="H141" s="74"/>
      <c r="I141" s="74"/>
      <c r="J141" s="74"/>
      <c r="K141" s="74"/>
      <c r="L141" s="74"/>
      <c r="M141" s="74"/>
      <c r="N141" s="74"/>
      <c r="O141" s="74"/>
      <c r="P141" s="74"/>
      <c r="Q141" s="74"/>
      <c r="R141" s="74"/>
    </row>
    <row r="142" spans="4:18" s="28" customFormat="1">
      <c r="D142" s="74"/>
      <c r="E142" s="74"/>
      <c r="F142" s="74"/>
      <c r="G142" s="74"/>
      <c r="H142" s="74"/>
      <c r="I142" s="74"/>
      <c r="J142" s="74"/>
      <c r="K142" s="74"/>
      <c r="L142" s="74"/>
      <c r="M142" s="74"/>
      <c r="N142" s="74"/>
      <c r="O142" s="74"/>
      <c r="P142" s="74"/>
      <c r="Q142" s="74"/>
      <c r="R142" s="74"/>
    </row>
    <row r="143" spans="4:18" s="28" customFormat="1">
      <c r="D143" s="74"/>
      <c r="E143" s="74"/>
      <c r="F143" s="74"/>
      <c r="G143" s="74"/>
      <c r="H143" s="74"/>
      <c r="I143" s="74"/>
      <c r="J143" s="74"/>
      <c r="K143" s="74"/>
      <c r="L143" s="74"/>
      <c r="M143" s="74"/>
      <c r="N143" s="74"/>
      <c r="O143" s="74"/>
      <c r="P143" s="74"/>
      <c r="Q143" s="74"/>
      <c r="R143" s="74"/>
    </row>
    <row r="144" spans="4:18" s="28" customFormat="1">
      <c r="D144" s="74"/>
      <c r="E144" s="74"/>
      <c r="F144" s="74"/>
      <c r="G144" s="74"/>
      <c r="H144" s="74"/>
      <c r="I144" s="74"/>
      <c r="J144" s="74"/>
      <c r="K144" s="74"/>
      <c r="L144" s="74"/>
      <c r="M144" s="74"/>
      <c r="N144" s="74"/>
      <c r="O144" s="74"/>
      <c r="P144" s="74"/>
      <c r="Q144" s="74"/>
      <c r="R144" s="74"/>
    </row>
    <row r="145" spans="4:18" s="28" customFormat="1">
      <c r="D145" s="74"/>
      <c r="E145" s="74"/>
      <c r="F145" s="74"/>
      <c r="G145" s="74"/>
      <c r="H145" s="74"/>
      <c r="I145" s="74"/>
      <c r="J145" s="74"/>
      <c r="K145" s="74"/>
      <c r="L145" s="74"/>
      <c r="M145" s="74"/>
      <c r="N145" s="74"/>
      <c r="O145" s="74"/>
      <c r="P145" s="74"/>
      <c r="Q145" s="74"/>
      <c r="R145" s="74"/>
    </row>
    <row r="146" spans="4:18" s="28" customFormat="1">
      <c r="D146" s="74"/>
      <c r="E146" s="74"/>
      <c r="F146" s="74"/>
      <c r="G146" s="74"/>
      <c r="H146" s="74"/>
      <c r="I146" s="74"/>
      <c r="J146" s="74"/>
      <c r="K146" s="74"/>
      <c r="L146" s="74"/>
      <c r="M146" s="74"/>
      <c r="N146" s="74"/>
      <c r="O146" s="74"/>
      <c r="P146" s="74"/>
      <c r="Q146" s="74"/>
      <c r="R146" s="74"/>
    </row>
    <row r="147" spans="4:18" s="28" customFormat="1">
      <c r="D147" s="74"/>
      <c r="E147" s="74"/>
      <c r="F147" s="74"/>
      <c r="G147" s="74"/>
      <c r="H147" s="74"/>
      <c r="I147" s="74"/>
      <c r="J147" s="74"/>
      <c r="K147" s="74"/>
      <c r="L147" s="74"/>
      <c r="M147" s="74"/>
      <c r="N147" s="74"/>
      <c r="O147" s="74"/>
      <c r="P147" s="74"/>
      <c r="Q147" s="74"/>
      <c r="R147" s="74"/>
    </row>
    <row r="148" spans="4:18" s="28" customFormat="1">
      <c r="D148" s="74"/>
      <c r="E148" s="74"/>
      <c r="F148" s="74"/>
      <c r="G148" s="74"/>
      <c r="H148" s="74"/>
      <c r="I148" s="74"/>
      <c r="J148" s="74"/>
      <c r="K148" s="74"/>
      <c r="L148" s="74"/>
      <c r="M148" s="74"/>
      <c r="N148" s="74"/>
      <c r="O148" s="74"/>
      <c r="P148" s="74"/>
      <c r="Q148" s="74"/>
      <c r="R148" s="74"/>
    </row>
    <row r="149" spans="4:18" s="28" customFormat="1">
      <c r="D149" s="74"/>
      <c r="E149" s="74"/>
      <c r="F149" s="74"/>
      <c r="G149" s="74"/>
      <c r="H149" s="74"/>
      <c r="I149" s="74"/>
      <c r="J149" s="74"/>
      <c r="K149" s="74"/>
      <c r="L149" s="74"/>
      <c r="M149" s="74"/>
      <c r="N149" s="74"/>
      <c r="O149" s="74"/>
      <c r="P149" s="74"/>
      <c r="Q149" s="74"/>
      <c r="R149" s="74"/>
    </row>
    <row r="150" spans="4:18" s="28" customFormat="1">
      <c r="D150" s="74"/>
      <c r="E150" s="74"/>
      <c r="F150" s="74"/>
      <c r="G150" s="74"/>
      <c r="H150" s="74"/>
      <c r="I150" s="74"/>
      <c r="J150" s="74"/>
      <c r="K150" s="74"/>
      <c r="L150" s="74"/>
      <c r="M150" s="74"/>
      <c r="N150" s="74"/>
      <c r="O150" s="74"/>
      <c r="P150" s="74"/>
      <c r="Q150" s="74"/>
      <c r="R150" s="74"/>
    </row>
    <row r="151" spans="4:18" s="28" customFormat="1">
      <c r="D151" s="74"/>
      <c r="E151" s="74"/>
      <c r="F151" s="74"/>
      <c r="G151" s="74"/>
      <c r="H151" s="74"/>
      <c r="I151" s="74"/>
      <c r="J151" s="74"/>
      <c r="K151" s="74"/>
      <c r="L151" s="74"/>
      <c r="M151" s="74"/>
      <c r="N151" s="74"/>
      <c r="O151" s="74"/>
      <c r="P151" s="74"/>
      <c r="Q151" s="74"/>
      <c r="R151" s="74"/>
    </row>
    <row r="152" spans="4:18" s="28" customFormat="1">
      <c r="D152" s="74"/>
      <c r="E152" s="74"/>
      <c r="F152" s="74"/>
      <c r="G152" s="74"/>
      <c r="H152" s="74"/>
      <c r="I152" s="74"/>
      <c r="J152" s="74"/>
      <c r="K152" s="74"/>
      <c r="L152" s="74"/>
      <c r="M152" s="74"/>
      <c r="N152" s="74"/>
      <c r="O152" s="74"/>
      <c r="P152" s="74"/>
      <c r="Q152" s="74"/>
      <c r="R152" s="74"/>
    </row>
    <row r="153" spans="4:18" s="28" customFormat="1">
      <c r="D153" s="74"/>
      <c r="E153" s="74"/>
      <c r="F153" s="74"/>
      <c r="G153" s="74"/>
      <c r="H153" s="74"/>
      <c r="I153" s="74"/>
      <c r="J153" s="74"/>
      <c r="K153" s="74"/>
      <c r="L153" s="74"/>
      <c r="M153" s="74"/>
      <c r="N153" s="74"/>
      <c r="O153" s="74"/>
      <c r="P153" s="74"/>
      <c r="Q153" s="74"/>
      <c r="R153" s="74"/>
    </row>
    <row r="154" spans="4:18" s="28" customFormat="1">
      <c r="D154" s="74"/>
      <c r="E154" s="74"/>
      <c r="F154" s="74"/>
      <c r="G154" s="74"/>
      <c r="H154" s="74"/>
      <c r="I154" s="74"/>
      <c r="J154" s="74"/>
      <c r="K154" s="74"/>
      <c r="L154" s="74"/>
      <c r="M154" s="74"/>
      <c r="N154" s="74"/>
      <c r="O154" s="74"/>
      <c r="P154" s="74"/>
      <c r="Q154" s="74"/>
      <c r="R154" s="74"/>
    </row>
    <row r="155" spans="4:18" s="28" customFormat="1">
      <c r="D155" s="74"/>
      <c r="E155" s="74"/>
      <c r="F155" s="74"/>
      <c r="G155" s="74"/>
      <c r="H155" s="74"/>
      <c r="I155" s="74"/>
      <c r="J155" s="74"/>
      <c r="K155" s="74"/>
      <c r="L155" s="74"/>
      <c r="M155" s="74"/>
      <c r="N155" s="74"/>
      <c r="O155" s="74"/>
      <c r="P155" s="74"/>
      <c r="Q155" s="74"/>
      <c r="R155" s="74"/>
    </row>
    <row r="156" spans="4:18" s="28" customFormat="1">
      <c r="D156" s="74"/>
      <c r="E156" s="74"/>
      <c r="F156" s="74"/>
      <c r="G156" s="74"/>
      <c r="H156" s="74"/>
      <c r="I156" s="74"/>
      <c r="J156" s="74"/>
      <c r="K156" s="74"/>
      <c r="L156" s="74"/>
      <c r="M156" s="74"/>
      <c r="N156" s="74"/>
      <c r="O156" s="74"/>
      <c r="P156" s="74"/>
      <c r="Q156" s="74"/>
      <c r="R156" s="74"/>
    </row>
    <row r="157" spans="4:18" s="28" customFormat="1">
      <c r="D157" s="74"/>
      <c r="E157" s="74"/>
      <c r="F157" s="74"/>
      <c r="G157" s="74"/>
      <c r="H157" s="74"/>
      <c r="I157" s="74"/>
      <c r="J157" s="74"/>
      <c r="K157" s="74"/>
      <c r="L157" s="74"/>
      <c r="M157" s="74"/>
      <c r="N157" s="74"/>
      <c r="O157" s="74"/>
      <c r="P157" s="74"/>
      <c r="Q157" s="74"/>
      <c r="R157" s="74"/>
    </row>
    <row r="158" spans="4:18" s="28" customFormat="1">
      <c r="D158" s="74"/>
      <c r="E158" s="74"/>
      <c r="F158" s="74"/>
      <c r="G158" s="74"/>
      <c r="H158" s="74"/>
      <c r="I158" s="74"/>
      <c r="J158" s="74"/>
      <c r="K158" s="74"/>
      <c r="L158" s="74"/>
      <c r="M158" s="74"/>
      <c r="N158" s="74"/>
      <c r="O158" s="74"/>
      <c r="P158" s="74"/>
      <c r="Q158" s="74"/>
      <c r="R158" s="74"/>
    </row>
    <row r="159" spans="4:18" s="28" customFormat="1">
      <c r="D159" s="74"/>
      <c r="E159" s="74"/>
      <c r="F159" s="74"/>
      <c r="G159" s="74"/>
      <c r="H159" s="74"/>
      <c r="I159" s="74"/>
      <c r="J159" s="74"/>
      <c r="K159" s="74"/>
      <c r="L159" s="74"/>
      <c r="M159" s="74"/>
      <c r="N159" s="74"/>
      <c r="O159" s="74"/>
      <c r="P159" s="74"/>
      <c r="Q159" s="74"/>
      <c r="R159" s="74"/>
    </row>
    <row r="160" spans="4:18" s="28" customFormat="1">
      <c r="D160" s="74"/>
      <c r="E160" s="74"/>
      <c r="F160" s="74"/>
      <c r="G160" s="74"/>
      <c r="H160" s="74"/>
      <c r="I160" s="74"/>
      <c r="J160" s="74"/>
      <c r="K160" s="74"/>
      <c r="L160" s="74"/>
      <c r="M160" s="74"/>
      <c r="N160" s="74"/>
      <c r="O160" s="74"/>
      <c r="P160" s="74"/>
      <c r="Q160" s="74"/>
      <c r="R160" s="74"/>
    </row>
    <row r="161" spans="4:18" s="28" customFormat="1">
      <c r="D161" s="74"/>
      <c r="E161" s="74"/>
      <c r="F161" s="74"/>
      <c r="G161" s="74"/>
      <c r="H161" s="74"/>
      <c r="I161" s="74"/>
      <c r="J161" s="74"/>
      <c r="K161" s="74"/>
      <c r="L161" s="74"/>
      <c r="M161" s="74"/>
      <c r="N161" s="74"/>
      <c r="O161" s="74"/>
      <c r="P161" s="74"/>
      <c r="Q161" s="74"/>
      <c r="R161" s="74"/>
    </row>
    <row r="162" spans="4:18" s="28" customFormat="1">
      <c r="D162" s="74"/>
      <c r="E162" s="74"/>
      <c r="F162" s="74"/>
      <c r="G162" s="74"/>
      <c r="H162" s="74"/>
      <c r="I162" s="74"/>
      <c r="J162" s="74"/>
      <c r="K162" s="74"/>
      <c r="L162" s="74"/>
      <c r="M162" s="74"/>
      <c r="N162" s="74"/>
      <c r="O162" s="74"/>
      <c r="P162" s="74"/>
      <c r="Q162" s="74"/>
      <c r="R162" s="74"/>
    </row>
    <row r="163" spans="4:18" s="28" customFormat="1">
      <c r="D163" s="74"/>
      <c r="E163" s="74"/>
      <c r="F163" s="74"/>
      <c r="G163" s="74"/>
      <c r="H163" s="74"/>
      <c r="I163" s="74"/>
      <c r="J163" s="74"/>
      <c r="K163" s="74"/>
      <c r="L163" s="74"/>
      <c r="M163" s="74"/>
      <c r="N163" s="74"/>
      <c r="O163" s="74"/>
      <c r="P163" s="74"/>
      <c r="Q163" s="74"/>
      <c r="R163" s="74"/>
    </row>
    <row r="164" spans="4:18" s="28" customFormat="1">
      <c r="D164" s="74"/>
      <c r="E164" s="74"/>
      <c r="F164" s="74"/>
      <c r="G164" s="74"/>
      <c r="H164" s="74"/>
      <c r="I164" s="74"/>
      <c r="J164" s="74"/>
      <c r="K164" s="74"/>
      <c r="L164" s="74"/>
      <c r="M164" s="74"/>
      <c r="N164" s="74"/>
      <c r="O164" s="74"/>
      <c r="P164" s="74"/>
      <c r="Q164" s="74"/>
      <c r="R164" s="74"/>
    </row>
    <row r="165" spans="4:18" s="28" customFormat="1">
      <c r="D165" s="74"/>
      <c r="E165" s="74"/>
      <c r="F165" s="74"/>
      <c r="G165" s="74"/>
      <c r="H165" s="74"/>
      <c r="I165" s="74"/>
      <c r="J165" s="74"/>
      <c r="K165" s="74"/>
      <c r="L165" s="74"/>
      <c r="M165" s="74"/>
      <c r="N165" s="74"/>
      <c r="O165" s="74"/>
      <c r="P165" s="74"/>
      <c r="Q165" s="74"/>
      <c r="R165" s="74"/>
    </row>
    <row r="166" spans="4:18" s="28" customFormat="1">
      <c r="D166" s="74"/>
      <c r="E166" s="74"/>
      <c r="F166" s="74"/>
      <c r="G166" s="74"/>
      <c r="H166" s="74"/>
      <c r="I166" s="74"/>
      <c r="J166" s="74"/>
      <c r="K166" s="74"/>
      <c r="L166" s="74"/>
      <c r="M166" s="74"/>
      <c r="N166" s="74"/>
      <c r="O166" s="74"/>
      <c r="P166" s="74"/>
      <c r="Q166" s="74"/>
      <c r="R166" s="74"/>
    </row>
    <row r="167" spans="4:18" s="28" customFormat="1">
      <c r="D167" s="74"/>
      <c r="E167" s="74"/>
      <c r="F167" s="74"/>
      <c r="G167" s="74"/>
      <c r="H167" s="74"/>
      <c r="I167" s="74"/>
      <c r="J167" s="74"/>
      <c r="K167" s="74"/>
      <c r="L167" s="74"/>
      <c r="M167" s="74"/>
      <c r="N167" s="74"/>
      <c r="O167" s="74"/>
      <c r="P167" s="74"/>
      <c r="Q167" s="74"/>
      <c r="R167" s="74"/>
    </row>
    <row r="168" spans="4:18" s="28" customFormat="1">
      <c r="D168" s="74"/>
      <c r="E168" s="74"/>
      <c r="F168" s="74"/>
      <c r="G168" s="74"/>
      <c r="H168" s="74"/>
      <c r="I168" s="74"/>
      <c r="J168" s="74"/>
      <c r="K168" s="74"/>
      <c r="L168" s="74"/>
      <c r="M168" s="74"/>
      <c r="N168" s="74"/>
      <c r="O168" s="74"/>
      <c r="P168" s="74"/>
      <c r="Q168" s="74"/>
      <c r="R168" s="74"/>
    </row>
    <row r="169" spans="4:18" s="28" customFormat="1">
      <c r="D169" s="74"/>
      <c r="E169" s="74"/>
      <c r="F169" s="74"/>
      <c r="G169" s="74"/>
      <c r="H169" s="74"/>
      <c r="I169" s="74"/>
      <c r="J169" s="74"/>
      <c r="K169" s="74"/>
      <c r="L169" s="74"/>
      <c r="M169" s="74"/>
      <c r="N169" s="74"/>
      <c r="O169" s="74"/>
      <c r="P169" s="74"/>
      <c r="Q169" s="74"/>
      <c r="R169" s="74"/>
    </row>
    <row r="170" spans="4:18" s="28" customFormat="1">
      <c r="D170" s="74"/>
      <c r="E170" s="74"/>
      <c r="F170" s="74"/>
      <c r="G170" s="74"/>
      <c r="H170" s="74"/>
      <c r="I170" s="74"/>
      <c r="J170" s="74"/>
      <c r="K170" s="74"/>
      <c r="L170" s="74"/>
      <c r="M170" s="74"/>
      <c r="N170" s="74"/>
      <c r="O170" s="74"/>
      <c r="P170" s="74"/>
      <c r="Q170" s="74"/>
      <c r="R170" s="74"/>
    </row>
    <row r="171" spans="4:18" s="28" customFormat="1">
      <c r="D171" s="74"/>
      <c r="E171" s="74"/>
      <c r="F171" s="74"/>
      <c r="G171" s="74"/>
      <c r="H171" s="74"/>
      <c r="I171" s="74"/>
      <c r="J171" s="74"/>
      <c r="K171" s="74"/>
      <c r="L171" s="74"/>
      <c r="M171" s="74"/>
      <c r="N171" s="74"/>
      <c r="O171" s="74"/>
      <c r="P171" s="74"/>
      <c r="Q171" s="74"/>
      <c r="R171" s="74"/>
    </row>
    <row r="172" spans="4:18" s="28" customFormat="1">
      <c r="D172" s="74"/>
      <c r="E172" s="74"/>
      <c r="F172" s="74"/>
      <c r="G172" s="74"/>
      <c r="H172" s="74"/>
      <c r="I172" s="74"/>
      <c r="J172" s="74"/>
      <c r="K172" s="74"/>
      <c r="L172" s="74"/>
      <c r="M172" s="74"/>
      <c r="N172" s="74"/>
      <c r="O172" s="74"/>
      <c r="P172" s="74"/>
      <c r="Q172" s="74"/>
      <c r="R172" s="74"/>
    </row>
    <row r="173" spans="4:18" s="28" customFormat="1">
      <c r="D173" s="74"/>
      <c r="E173" s="74"/>
      <c r="F173" s="74"/>
      <c r="G173" s="74"/>
      <c r="H173" s="74"/>
      <c r="I173" s="74"/>
      <c r="J173" s="74"/>
      <c r="K173" s="74"/>
      <c r="L173" s="74"/>
      <c r="M173" s="74"/>
      <c r="N173" s="74"/>
      <c r="O173" s="74"/>
      <c r="P173" s="74"/>
      <c r="Q173" s="74"/>
      <c r="R173" s="74"/>
    </row>
    <row r="174" spans="4:18" s="28" customFormat="1">
      <c r="D174" s="74"/>
      <c r="E174" s="74"/>
      <c r="F174" s="74"/>
      <c r="G174" s="74"/>
      <c r="H174" s="74"/>
      <c r="I174" s="74"/>
      <c r="J174" s="74"/>
      <c r="K174" s="74"/>
      <c r="L174" s="74"/>
      <c r="M174" s="74"/>
      <c r="N174" s="74"/>
      <c r="O174" s="74"/>
      <c r="P174" s="74"/>
      <c r="Q174" s="74"/>
      <c r="R174" s="74"/>
    </row>
    <row r="175" spans="4:18" s="28" customFormat="1">
      <c r="D175" s="74"/>
      <c r="E175" s="74"/>
      <c r="F175" s="74"/>
      <c r="G175" s="74"/>
      <c r="H175" s="74"/>
      <c r="I175" s="74"/>
      <c r="J175" s="74"/>
      <c r="K175" s="74"/>
      <c r="L175" s="74"/>
      <c r="M175" s="74"/>
      <c r="N175" s="74"/>
      <c r="O175" s="74"/>
      <c r="P175" s="74"/>
      <c r="Q175" s="74"/>
      <c r="R175" s="74"/>
    </row>
    <row r="176" spans="4:18" s="28" customFormat="1">
      <c r="D176" s="74"/>
      <c r="E176" s="74"/>
      <c r="F176" s="74"/>
      <c r="G176" s="74"/>
      <c r="H176" s="74"/>
      <c r="I176" s="74"/>
      <c r="J176" s="74"/>
      <c r="K176" s="74"/>
      <c r="L176" s="74"/>
      <c r="M176" s="74"/>
      <c r="N176" s="74"/>
      <c r="O176" s="74"/>
      <c r="P176" s="74"/>
      <c r="Q176" s="74"/>
      <c r="R176" s="74"/>
    </row>
    <row r="177" spans="4:18" s="28" customFormat="1">
      <c r="D177" s="74"/>
      <c r="E177" s="74"/>
      <c r="F177" s="74"/>
      <c r="G177" s="74"/>
      <c r="H177" s="74"/>
      <c r="I177" s="74"/>
      <c r="J177" s="74"/>
      <c r="K177" s="74"/>
      <c r="L177" s="74"/>
      <c r="M177" s="74"/>
      <c r="N177" s="74"/>
      <c r="O177" s="74"/>
      <c r="P177" s="74"/>
      <c r="Q177" s="74"/>
      <c r="R177" s="74"/>
    </row>
    <row r="178" spans="4:18" s="28" customFormat="1">
      <c r="D178" s="74"/>
      <c r="E178" s="74"/>
      <c r="F178" s="74"/>
      <c r="G178" s="74"/>
      <c r="H178" s="74"/>
      <c r="I178" s="74"/>
      <c r="J178" s="74"/>
      <c r="K178" s="74"/>
      <c r="L178" s="74"/>
      <c r="M178" s="74"/>
      <c r="N178" s="74"/>
      <c r="O178" s="74"/>
      <c r="P178" s="74"/>
      <c r="Q178" s="74"/>
      <c r="R178" s="74"/>
    </row>
    <row r="179" spans="4:18" s="28" customFormat="1">
      <c r="D179" s="74"/>
      <c r="E179" s="74"/>
      <c r="F179" s="74"/>
      <c r="G179" s="74"/>
      <c r="H179" s="74"/>
      <c r="I179" s="74"/>
      <c r="J179" s="74"/>
      <c r="K179" s="74"/>
      <c r="L179" s="74"/>
      <c r="M179" s="74"/>
      <c r="N179" s="74"/>
      <c r="O179" s="74"/>
      <c r="P179" s="74"/>
      <c r="Q179" s="74"/>
      <c r="R179" s="74"/>
    </row>
    <row r="180" spans="4:18" s="28" customFormat="1">
      <c r="D180" s="74"/>
      <c r="E180" s="74"/>
      <c r="F180" s="74"/>
      <c r="G180" s="74"/>
      <c r="H180" s="74"/>
      <c r="I180" s="74"/>
      <c r="J180" s="74"/>
      <c r="K180" s="74"/>
      <c r="L180" s="74"/>
      <c r="M180" s="74"/>
      <c r="N180" s="74"/>
      <c r="O180" s="74"/>
      <c r="P180" s="74"/>
      <c r="Q180" s="74"/>
      <c r="R180" s="74"/>
    </row>
    <row r="181" spans="4:18" s="28" customFormat="1">
      <c r="D181" s="74"/>
      <c r="E181" s="74"/>
      <c r="F181" s="74"/>
      <c r="G181" s="74"/>
      <c r="H181" s="74"/>
      <c r="I181" s="74"/>
      <c r="J181" s="74"/>
      <c r="K181" s="74"/>
      <c r="L181" s="74"/>
      <c r="M181" s="74"/>
      <c r="N181" s="74"/>
      <c r="O181" s="74"/>
      <c r="P181" s="74"/>
      <c r="Q181" s="74"/>
      <c r="R181" s="74"/>
    </row>
    <row r="182" spans="4:18" s="28" customFormat="1">
      <c r="D182" s="74"/>
      <c r="E182" s="74"/>
      <c r="F182" s="74"/>
      <c r="G182" s="74"/>
      <c r="H182" s="74"/>
      <c r="I182" s="74"/>
      <c r="J182" s="74"/>
      <c r="K182" s="74"/>
      <c r="L182" s="74"/>
      <c r="M182" s="74"/>
      <c r="N182" s="74"/>
      <c r="O182" s="74"/>
      <c r="P182" s="74"/>
      <c r="Q182" s="74"/>
      <c r="R182" s="74"/>
    </row>
    <row r="183" spans="4:18" s="28" customFormat="1">
      <c r="D183" s="74"/>
      <c r="E183" s="74"/>
      <c r="F183" s="74"/>
      <c r="G183" s="74"/>
      <c r="H183" s="74"/>
      <c r="I183" s="74"/>
      <c r="J183" s="74"/>
      <c r="K183" s="74"/>
      <c r="L183" s="74"/>
      <c r="M183" s="74"/>
      <c r="N183" s="74"/>
      <c r="O183" s="74"/>
      <c r="P183" s="74"/>
      <c r="Q183" s="74"/>
      <c r="R183" s="74"/>
    </row>
    <row r="184" spans="4:18" s="28" customFormat="1">
      <c r="D184" s="74"/>
      <c r="E184" s="74"/>
      <c r="F184" s="74"/>
      <c r="G184" s="74"/>
      <c r="H184" s="74"/>
      <c r="I184" s="74"/>
      <c r="J184" s="74"/>
      <c r="K184" s="74"/>
      <c r="L184" s="74"/>
      <c r="M184" s="74"/>
      <c r="N184" s="74"/>
      <c r="O184" s="74"/>
      <c r="P184" s="74"/>
      <c r="Q184" s="74"/>
      <c r="R184" s="74"/>
    </row>
    <row r="185" spans="4:18" s="28" customFormat="1">
      <c r="D185" s="74"/>
      <c r="E185" s="74"/>
      <c r="F185" s="74"/>
      <c r="G185" s="74"/>
      <c r="H185" s="74"/>
      <c r="I185" s="74"/>
      <c r="J185" s="74"/>
      <c r="K185" s="74"/>
      <c r="L185" s="74"/>
      <c r="M185" s="74"/>
      <c r="N185" s="74"/>
      <c r="O185" s="74"/>
      <c r="P185" s="74"/>
      <c r="Q185" s="74"/>
      <c r="R185" s="74"/>
    </row>
    <row r="186" spans="4:18" s="28" customFormat="1">
      <c r="D186" s="74"/>
      <c r="E186" s="74"/>
      <c r="F186" s="74"/>
      <c r="G186" s="74"/>
      <c r="H186" s="74"/>
      <c r="I186" s="74"/>
      <c r="J186" s="74"/>
      <c r="K186" s="74"/>
      <c r="L186" s="74"/>
      <c r="M186" s="74"/>
      <c r="N186" s="74"/>
      <c r="O186" s="74"/>
      <c r="P186" s="74"/>
      <c r="Q186" s="74"/>
      <c r="R186" s="74"/>
    </row>
    <row r="187" spans="4:18" s="28" customFormat="1">
      <c r="D187" s="74"/>
      <c r="E187" s="74"/>
      <c r="F187" s="74"/>
      <c r="G187" s="74"/>
      <c r="H187" s="74"/>
      <c r="I187" s="74"/>
      <c r="J187" s="74"/>
      <c r="K187" s="74"/>
      <c r="L187" s="74"/>
      <c r="M187" s="74"/>
      <c r="N187" s="74"/>
      <c r="O187" s="74"/>
      <c r="P187" s="74"/>
      <c r="Q187" s="74"/>
      <c r="R187" s="74"/>
    </row>
    <row r="188" spans="4:18" s="28" customFormat="1">
      <c r="D188" s="74"/>
      <c r="E188" s="74"/>
      <c r="F188" s="74"/>
      <c r="G188" s="74"/>
      <c r="H188" s="74"/>
      <c r="I188" s="74"/>
      <c r="J188" s="74"/>
      <c r="K188" s="74"/>
      <c r="L188" s="74"/>
      <c r="M188" s="74"/>
      <c r="N188" s="74"/>
      <c r="O188" s="74"/>
      <c r="P188" s="74"/>
      <c r="Q188" s="74"/>
      <c r="R188" s="74"/>
    </row>
    <row r="189" spans="4:18" s="28" customFormat="1">
      <c r="D189" s="74"/>
      <c r="E189" s="74"/>
      <c r="F189" s="74"/>
      <c r="G189" s="74"/>
      <c r="H189" s="74"/>
      <c r="I189" s="74"/>
      <c r="J189" s="74"/>
      <c r="K189" s="74"/>
      <c r="L189" s="74"/>
      <c r="M189" s="74"/>
      <c r="N189" s="74"/>
      <c r="O189" s="74"/>
      <c r="P189" s="74"/>
      <c r="Q189" s="74"/>
      <c r="R189" s="74"/>
    </row>
    <row r="190" spans="4:18" s="28" customFormat="1">
      <c r="D190" s="74"/>
      <c r="E190" s="74"/>
      <c r="F190" s="74"/>
      <c r="G190" s="74"/>
      <c r="H190" s="74"/>
      <c r="I190" s="74"/>
      <c r="J190" s="74"/>
      <c r="K190" s="74"/>
      <c r="L190" s="74"/>
      <c r="M190" s="74"/>
      <c r="N190" s="74"/>
      <c r="O190" s="74"/>
      <c r="P190" s="74"/>
      <c r="Q190" s="74"/>
      <c r="R190" s="74"/>
    </row>
    <row r="191" spans="4:18" s="28" customFormat="1">
      <c r="D191" s="74"/>
      <c r="E191" s="74"/>
      <c r="F191" s="74"/>
      <c r="G191" s="74"/>
      <c r="H191" s="74"/>
      <c r="I191" s="74"/>
      <c r="J191" s="74"/>
      <c r="K191" s="74"/>
      <c r="L191" s="74"/>
      <c r="M191" s="74"/>
      <c r="N191" s="74"/>
      <c r="O191" s="74"/>
      <c r="P191" s="74"/>
      <c r="Q191" s="74"/>
      <c r="R191" s="74"/>
    </row>
    <row r="192" spans="4:18" s="28" customFormat="1">
      <c r="D192" s="74"/>
      <c r="E192" s="74"/>
      <c r="F192" s="74"/>
      <c r="G192" s="74"/>
      <c r="H192" s="74"/>
      <c r="I192" s="74"/>
      <c r="J192" s="74"/>
      <c r="K192" s="74"/>
      <c r="L192" s="74"/>
      <c r="M192" s="74"/>
      <c r="N192" s="74"/>
      <c r="O192" s="74"/>
      <c r="P192" s="74"/>
      <c r="Q192" s="74"/>
      <c r="R192" s="74"/>
    </row>
    <row r="193" spans="4:18" s="28" customFormat="1">
      <c r="D193" s="74"/>
      <c r="E193" s="74"/>
      <c r="F193" s="74"/>
      <c r="G193" s="74"/>
      <c r="H193" s="74"/>
      <c r="I193" s="74"/>
      <c r="J193" s="74"/>
      <c r="K193" s="74"/>
      <c r="L193" s="74"/>
      <c r="M193" s="74"/>
      <c r="N193" s="74"/>
      <c r="O193" s="74"/>
      <c r="P193" s="74"/>
      <c r="Q193" s="74"/>
      <c r="R193" s="74"/>
    </row>
    <row r="194" spans="4:18" s="28" customFormat="1">
      <c r="D194" s="74"/>
      <c r="E194" s="74"/>
      <c r="F194" s="74"/>
      <c r="G194" s="74"/>
      <c r="H194" s="74"/>
      <c r="I194" s="74"/>
      <c r="J194" s="74"/>
      <c r="K194" s="74"/>
      <c r="L194" s="74"/>
      <c r="M194" s="74"/>
      <c r="N194" s="74"/>
      <c r="O194" s="74"/>
      <c r="P194" s="74"/>
      <c r="Q194" s="74"/>
      <c r="R194" s="74"/>
    </row>
    <row r="195" spans="4:18" s="28" customFormat="1">
      <c r="D195" s="74"/>
      <c r="E195" s="74"/>
      <c r="F195" s="74"/>
      <c r="G195" s="74"/>
      <c r="H195" s="74"/>
      <c r="I195" s="74"/>
      <c r="J195" s="74"/>
      <c r="K195" s="74"/>
      <c r="L195" s="74"/>
      <c r="M195" s="74"/>
      <c r="N195" s="74"/>
      <c r="O195" s="74"/>
      <c r="P195" s="74"/>
      <c r="Q195" s="74"/>
      <c r="R195" s="74"/>
    </row>
    <row r="196" spans="4:18" s="28" customFormat="1">
      <c r="D196" s="74"/>
      <c r="E196" s="74"/>
      <c r="F196" s="74"/>
      <c r="G196" s="74"/>
      <c r="H196" s="74"/>
      <c r="I196" s="74"/>
      <c r="J196" s="74"/>
      <c r="K196" s="74"/>
      <c r="L196" s="74"/>
      <c r="M196" s="74"/>
      <c r="N196" s="74"/>
      <c r="O196" s="74"/>
      <c r="P196" s="74"/>
      <c r="Q196" s="74"/>
      <c r="R196" s="74"/>
    </row>
    <row r="197" spans="4:18" s="28" customFormat="1">
      <c r="D197" s="74"/>
      <c r="E197" s="74"/>
      <c r="F197" s="74"/>
      <c r="G197" s="74"/>
      <c r="H197" s="74"/>
      <c r="I197" s="74"/>
      <c r="J197" s="74"/>
      <c r="K197" s="74"/>
      <c r="L197" s="74"/>
      <c r="M197" s="74"/>
      <c r="N197" s="74"/>
      <c r="O197" s="74"/>
      <c r="P197" s="74"/>
      <c r="Q197" s="74"/>
      <c r="R197" s="74"/>
    </row>
    <row r="198" spans="4:18" s="28" customFormat="1">
      <c r="D198" s="74"/>
      <c r="E198" s="74"/>
      <c r="F198" s="74"/>
      <c r="G198" s="74"/>
      <c r="H198" s="74"/>
      <c r="I198" s="74"/>
      <c r="J198" s="74"/>
      <c r="K198" s="74"/>
      <c r="L198" s="74"/>
      <c r="M198" s="74"/>
      <c r="N198" s="74"/>
      <c r="O198" s="74"/>
      <c r="P198" s="74"/>
      <c r="Q198" s="74"/>
      <c r="R198" s="74"/>
    </row>
    <row r="199" spans="4:18" s="28" customFormat="1">
      <c r="D199" s="74"/>
      <c r="E199" s="74"/>
      <c r="F199" s="74"/>
      <c r="G199" s="74"/>
      <c r="H199" s="74"/>
      <c r="I199" s="74"/>
      <c r="J199" s="74"/>
      <c r="K199" s="74"/>
      <c r="L199" s="74"/>
      <c r="M199" s="74"/>
      <c r="N199" s="74"/>
      <c r="O199" s="74"/>
      <c r="P199" s="74"/>
      <c r="Q199" s="74"/>
      <c r="R199" s="74"/>
    </row>
    <row r="200" spans="4:18" s="28" customFormat="1">
      <c r="D200" s="74"/>
      <c r="E200" s="74"/>
      <c r="F200" s="74"/>
      <c r="G200" s="74"/>
      <c r="H200" s="74"/>
      <c r="I200" s="74"/>
      <c r="J200" s="74"/>
      <c r="K200" s="74"/>
      <c r="L200" s="74"/>
      <c r="M200" s="74"/>
      <c r="N200" s="74"/>
      <c r="O200" s="74"/>
      <c r="P200" s="74"/>
      <c r="Q200" s="74"/>
      <c r="R200" s="74"/>
    </row>
    <row r="201" spans="4:18" s="28" customFormat="1">
      <c r="D201" s="74"/>
      <c r="E201" s="74"/>
      <c r="F201" s="74"/>
      <c r="G201" s="74"/>
      <c r="H201" s="74"/>
      <c r="I201" s="74"/>
      <c r="J201" s="74"/>
      <c r="K201" s="74"/>
      <c r="L201" s="74"/>
      <c r="M201" s="74"/>
      <c r="N201" s="74"/>
      <c r="O201" s="74"/>
      <c r="P201" s="74"/>
      <c r="Q201" s="74"/>
      <c r="R201" s="74"/>
    </row>
    <row r="202" spans="4:18" s="28" customFormat="1">
      <c r="D202" s="74"/>
      <c r="E202" s="74"/>
      <c r="F202" s="74"/>
      <c r="G202" s="74"/>
      <c r="H202" s="74"/>
      <c r="I202" s="74"/>
      <c r="J202" s="74"/>
      <c r="K202" s="74"/>
      <c r="L202" s="74"/>
      <c r="M202" s="74"/>
      <c r="N202" s="74"/>
      <c r="O202" s="74"/>
      <c r="P202" s="74"/>
      <c r="Q202" s="74"/>
      <c r="R202" s="74"/>
    </row>
    <row r="203" spans="4:18" s="28" customFormat="1">
      <c r="D203" s="74"/>
      <c r="E203" s="74"/>
      <c r="F203" s="74"/>
      <c r="G203" s="74"/>
      <c r="H203" s="74"/>
      <c r="I203" s="74"/>
      <c r="J203" s="74"/>
      <c r="K203" s="74"/>
      <c r="L203" s="74"/>
      <c r="M203" s="74"/>
      <c r="N203" s="74"/>
      <c r="O203" s="74"/>
      <c r="P203" s="74"/>
      <c r="Q203" s="74"/>
      <c r="R203" s="74"/>
    </row>
    <row r="204" spans="4:18" s="28" customFormat="1">
      <c r="D204" s="74"/>
      <c r="E204" s="74"/>
      <c r="F204" s="74"/>
      <c r="G204" s="74"/>
      <c r="H204" s="74"/>
      <c r="I204" s="74"/>
      <c r="J204" s="74"/>
      <c r="K204" s="74"/>
      <c r="L204" s="74"/>
      <c r="M204" s="74"/>
      <c r="N204" s="74"/>
      <c r="O204" s="74"/>
      <c r="P204" s="74"/>
      <c r="Q204" s="74"/>
      <c r="R204" s="74"/>
    </row>
    <row r="205" spans="4:18" s="28" customFormat="1">
      <c r="D205" s="74"/>
      <c r="E205" s="74"/>
      <c r="F205" s="74"/>
      <c r="G205" s="74"/>
      <c r="H205" s="74"/>
      <c r="I205" s="74"/>
      <c r="J205" s="74"/>
      <c r="K205" s="74"/>
      <c r="L205" s="74"/>
      <c r="M205" s="74"/>
      <c r="N205" s="74"/>
      <c r="O205" s="74"/>
      <c r="P205" s="74"/>
      <c r="Q205" s="74"/>
      <c r="R205" s="74"/>
    </row>
    <row r="206" spans="4:18" s="28" customFormat="1">
      <c r="D206" s="74"/>
      <c r="E206" s="74"/>
      <c r="F206" s="74"/>
      <c r="G206" s="74"/>
      <c r="H206" s="74"/>
      <c r="I206" s="74"/>
      <c r="J206" s="74"/>
      <c r="K206" s="74"/>
      <c r="L206" s="74"/>
      <c r="M206" s="74"/>
      <c r="N206" s="74"/>
      <c r="O206" s="74"/>
      <c r="P206" s="74"/>
      <c r="Q206" s="74"/>
      <c r="R206" s="74"/>
    </row>
    <row r="207" spans="4:18" s="28" customFormat="1">
      <c r="D207" s="74"/>
      <c r="E207" s="74"/>
      <c r="F207" s="74"/>
      <c r="G207" s="74"/>
      <c r="H207" s="74"/>
      <c r="I207" s="74"/>
      <c r="J207" s="74"/>
      <c r="K207" s="74"/>
      <c r="L207" s="74"/>
      <c r="M207" s="74"/>
      <c r="N207" s="74"/>
      <c r="O207" s="74"/>
      <c r="P207" s="74"/>
      <c r="Q207" s="74"/>
      <c r="R207" s="74"/>
    </row>
    <row r="208" spans="4:18" s="28" customFormat="1">
      <c r="D208" s="74"/>
      <c r="E208" s="74"/>
      <c r="F208" s="74"/>
      <c r="G208" s="74"/>
      <c r="H208" s="74"/>
      <c r="I208" s="74"/>
      <c r="J208" s="74"/>
      <c r="K208" s="74"/>
      <c r="L208" s="74"/>
      <c r="M208" s="74"/>
      <c r="N208" s="74"/>
      <c r="O208" s="74"/>
      <c r="P208" s="74"/>
      <c r="Q208" s="74"/>
      <c r="R208" s="74"/>
    </row>
    <row r="209" spans="2:18" s="28" customFormat="1">
      <c r="D209" s="74"/>
      <c r="E209" s="74"/>
      <c r="F209" s="74"/>
      <c r="G209" s="74"/>
      <c r="H209" s="74"/>
      <c r="I209" s="74"/>
      <c r="J209" s="74"/>
      <c r="K209" s="74"/>
      <c r="L209" s="74"/>
      <c r="M209" s="74"/>
      <c r="N209" s="74"/>
      <c r="O209" s="74"/>
      <c r="P209" s="74"/>
      <c r="Q209" s="74"/>
      <c r="R209" s="74"/>
    </row>
    <row r="210" spans="2:18" s="28" customFormat="1">
      <c r="D210" s="74"/>
      <c r="E210" s="74"/>
      <c r="F210" s="74"/>
      <c r="G210" s="74"/>
      <c r="H210" s="74"/>
      <c r="I210" s="74"/>
      <c r="J210" s="74"/>
      <c r="K210" s="74"/>
      <c r="L210" s="74"/>
      <c r="M210" s="74"/>
      <c r="N210" s="74"/>
      <c r="O210" s="74"/>
      <c r="P210" s="74"/>
      <c r="Q210" s="74"/>
      <c r="R210" s="74"/>
    </row>
    <row r="211" spans="2:18" s="28" customFormat="1">
      <c r="D211" s="74"/>
      <c r="E211" s="74"/>
      <c r="F211" s="74"/>
      <c r="G211" s="74"/>
      <c r="H211" s="74"/>
      <c r="I211" s="74"/>
      <c r="J211" s="74"/>
      <c r="K211" s="74"/>
      <c r="L211" s="74"/>
      <c r="M211" s="74"/>
      <c r="N211" s="74"/>
      <c r="O211" s="74"/>
      <c r="P211" s="74"/>
      <c r="Q211" s="74"/>
      <c r="R211" s="74"/>
    </row>
    <row r="212" spans="2:18" s="28" customFormat="1">
      <c r="B212" s="954"/>
      <c r="C212" s="954"/>
      <c r="D212" s="74"/>
      <c r="E212" s="74"/>
      <c r="F212" s="74"/>
      <c r="G212" s="74"/>
      <c r="H212" s="74"/>
      <c r="I212" s="74"/>
      <c r="J212" s="74"/>
      <c r="K212" s="74"/>
      <c r="L212" s="74"/>
      <c r="M212" s="74"/>
      <c r="N212" s="74"/>
      <c r="O212" s="74"/>
      <c r="P212" s="74"/>
      <c r="Q212" s="74"/>
      <c r="R212" s="74"/>
    </row>
    <row r="213" spans="2:18" s="28" customFormat="1">
      <c r="B213" s="954"/>
      <c r="C213" s="954"/>
      <c r="D213" s="74"/>
      <c r="E213" s="74"/>
      <c r="F213" s="74"/>
      <c r="G213" s="74"/>
      <c r="H213" s="74"/>
      <c r="I213" s="74"/>
      <c r="J213" s="74"/>
      <c r="K213" s="74"/>
      <c r="L213" s="74"/>
      <c r="M213" s="74"/>
      <c r="N213" s="74"/>
      <c r="O213" s="74"/>
      <c r="P213" s="74"/>
      <c r="Q213" s="74"/>
      <c r="R213" s="74"/>
    </row>
    <row r="214" spans="2:18" s="28" customFormat="1">
      <c r="B214" s="954"/>
      <c r="C214" s="954"/>
      <c r="D214" s="74"/>
      <c r="E214" s="74"/>
      <c r="F214" s="74"/>
      <c r="G214" s="74"/>
      <c r="H214" s="74"/>
      <c r="I214" s="74"/>
      <c r="J214" s="74"/>
      <c r="K214" s="74"/>
      <c r="L214" s="74"/>
      <c r="M214" s="74"/>
      <c r="N214" s="74"/>
      <c r="O214" s="74"/>
      <c r="P214" s="74"/>
      <c r="Q214" s="74"/>
      <c r="R214" s="74"/>
    </row>
  </sheetData>
  <mergeCells count="5">
    <mergeCell ref="B7:C7"/>
    <mergeCell ref="B8:C8"/>
    <mergeCell ref="B57:C57"/>
    <mergeCell ref="B59:C59"/>
    <mergeCell ref="B60:C60"/>
  </mergeCells>
  <hyperlinks>
    <hyperlink ref="A1" location="INDICE!A1" display="Indice"/>
  </hyperlinks>
  <printOptions horizontalCentered="1"/>
  <pageMargins left="0.39370078740157483" right="0.39370078740157483" top="0.19685039370078741" bottom="0.19685039370078741" header="0.15748031496062992" footer="0"/>
  <pageSetup paperSize="9" orientation="portrait" r:id="rId1"/>
  <headerFooter scaleWithDoc="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1:G95"/>
  <sheetViews>
    <sheetView showGridLines="0" view="pageBreakPreview" zoomScale="85" zoomScaleSheetLayoutView="85" workbookViewId="0"/>
  </sheetViews>
  <sheetFormatPr baseColWidth="10" defaultColWidth="11.42578125" defaultRowHeight="12.75"/>
  <cols>
    <col min="1" max="1" width="5.85546875" style="188" bestFit="1" customWidth="1"/>
    <col min="2" max="2" width="28.7109375" style="214" customWidth="1"/>
    <col min="3" max="6" width="18.85546875" style="214" customWidth="1"/>
    <col min="7" max="16384" width="11.42578125" style="214"/>
  </cols>
  <sheetData>
    <row r="1" spans="1:7">
      <c r="A1" s="149" t="s">
        <v>302</v>
      </c>
    </row>
    <row r="2" spans="1:7" ht="14.25">
      <c r="B2" s="3" t="s">
        <v>866</v>
      </c>
      <c r="C2" s="476"/>
      <c r="D2" s="476"/>
      <c r="E2" s="476"/>
      <c r="F2" s="476"/>
    </row>
    <row r="3" spans="1:7" ht="14.25">
      <c r="B3" s="477" t="s">
        <v>412</v>
      </c>
      <c r="C3" s="476"/>
      <c r="D3" s="476"/>
      <c r="E3" s="476"/>
      <c r="F3" s="476"/>
    </row>
    <row r="4" spans="1:7">
      <c r="B4" s="478"/>
      <c r="C4" s="476"/>
      <c r="D4" s="476"/>
      <c r="E4" s="476"/>
      <c r="F4" s="476"/>
    </row>
    <row r="5" spans="1:7">
      <c r="B5" s="478"/>
      <c r="C5" s="476"/>
      <c r="D5" s="476"/>
      <c r="E5" s="476"/>
      <c r="F5" s="476"/>
    </row>
    <row r="6" spans="1:7" ht="36" customHeight="1">
      <c r="B6" s="1470" t="s">
        <v>688</v>
      </c>
      <c r="C6" s="1470"/>
      <c r="D6" s="1470"/>
      <c r="E6" s="1470"/>
      <c r="F6" s="1470"/>
    </row>
    <row r="7" spans="1:7" ht="14.25">
      <c r="B7" s="1469" t="s">
        <v>44</v>
      </c>
      <c r="C7" s="1469"/>
      <c r="D7" s="1469"/>
      <c r="E7" s="1469"/>
      <c r="F7" s="1469"/>
    </row>
    <row r="8" spans="1:7">
      <c r="B8" s="476"/>
      <c r="C8" s="476"/>
      <c r="D8" s="476"/>
      <c r="E8" s="476"/>
      <c r="F8" s="476"/>
    </row>
    <row r="9" spans="1:7" ht="13.5" thickBot="1">
      <c r="B9" s="28" t="s">
        <v>522</v>
      </c>
      <c r="C9" s="28"/>
      <c r="D9" s="28"/>
      <c r="E9" s="28"/>
      <c r="F9" s="28"/>
    </row>
    <row r="10" spans="1:7" ht="15.75" thickTop="1" thickBot="1">
      <c r="B10" s="220" t="s">
        <v>45</v>
      </c>
      <c r="C10" s="221" t="s">
        <v>49</v>
      </c>
      <c r="D10" s="221" t="s">
        <v>50</v>
      </c>
      <c r="E10" s="221" t="s">
        <v>51</v>
      </c>
      <c r="F10" s="222" t="s">
        <v>52</v>
      </c>
    </row>
    <row r="11" spans="1:7" ht="13.5" thickTop="1">
      <c r="B11" s="223">
        <v>34669</v>
      </c>
      <c r="C11" s="224">
        <f>+D11+E11</f>
        <v>80.67880000000001</v>
      </c>
      <c r="D11" s="225">
        <v>60.890779999999999</v>
      </c>
      <c r="E11" s="225">
        <v>19.78802000000001</v>
      </c>
      <c r="F11" s="226">
        <v>0.75473085866423384</v>
      </c>
      <c r="G11" s="251"/>
    </row>
    <row r="12" spans="1:7">
      <c r="A12" s="217"/>
      <c r="B12" s="223">
        <v>35034</v>
      </c>
      <c r="C12" s="224">
        <f t="shared" ref="C12:C75" si="0">+D12+E12</f>
        <v>87.090999999999994</v>
      </c>
      <c r="D12" s="225">
        <v>66.360939999999999</v>
      </c>
      <c r="E12" s="225">
        <v>20.730059999999995</v>
      </c>
      <c r="F12" s="226">
        <v>0.76197241965300666</v>
      </c>
      <c r="G12" s="251"/>
    </row>
    <row r="13" spans="1:7">
      <c r="B13" s="223">
        <v>35400</v>
      </c>
      <c r="C13" s="224">
        <f t="shared" si="0"/>
        <v>97.105034000000003</v>
      </c>
      <c r="D13" s="225">
        <v>72.907479999999993</v>
      </c>
      <c r="E13" s="225">
        <v>24.197554000000011</v>
      </c>
      <c r="F13" s="226">
        <v>0.75081050895878365</v>
      </c>
      <c r="G13" s="251"/>
    </row>
    <row r="14" spans="1:7">
      <c r="B14" s="223">
        <v>35765</v>
      </c>
      <c r="C14" s="224">
        <f t="shared" si="0"/>
        <v>101.10097</v>
      </c>
      <c r="D14" s="225">
        <v>72.871874685562389</v>
      </c>
      <c r="E14" s="225">
        <v>28.229095314437615</v>
      </c>
      <c r="F14" s="226">
        <v>0.72078314071133431</v>
      </c>
      <c r="G14" s="251"/>
    </row>
    <row r="15" spans="1:7">
      <c r="B15" s="223">
        <v>35855</v>
      </c>
      <c r="C15" s="224">
        <f t="shared" si="0"/>
        <v>103.138215</v>
      </c>
      <c r="D15" s="225">
        <v>73.147054036038583</v>
      </c>
      <c r="E15" s="225">
        <v>29.99116096396142</v>
      </c>
      <c r="F15" s="226">
        <v>0.70921388387455209</v>
      </c>
      <c r="G15" s="251"/>
    </row>
    <row r="16" spans="1:7">
      <c r="B16" s="223">
        <v>35947</v>
      </c>
      <c r="C16" s="224">
        <f t="shared" si="0"/>
        <v>105.11323899999999</v>
      </c>
      <c r="D16" s="225">
        <v>74.463901863181434</v>
      </c>
      <c r="E16" s="225">
        <v>30.649337136818559</v>
      </c>
      <c r="F16" s="226">
        <v>0.70841601468661275</v>
      </c>
      <c r="G16" s="251"/>
    </row>
    <row r="17" spans="2:7">
      <c r="B17" s="223">
        <v>36039</v>
      </c>
      <c r="C17" s="224">
        <f t="shared" si="0"/>
        <v>109.37621899999999</v>
      </c>
      <c r="D17" s="225">
        <v>77.487813953657636</v>
      </c>
      <c r="E17" s="225">
        <v>31.888405046342356</v>
      </c>
      <c r="F17" s="226">
        <v>0.70845211749052728</v>
      </c>
      <c r="G17" s="251"/>
    </row>
    <row r="18" spans="2:7">
      <c r="B18" s="223">
        <v>36130</v>
      </c>
      <c r="C18" s="224">
        <f t="shared" si="0"/>
        <v>112.35724600000002</v>
      </c>
      <c r="D18" s="225">
        <v>81.152901187211896</v>
      </c>
      <c r="E18" s="225">
        <v>31.204344812788122</v>
      </c>
      <c r="F18" s="226">
        <v>0.72227563487282243</v>
      </c>
      <c r="G18" s="251"/>
    </row>
    <row r="19" spans="2:7">
      <c r="B19" s="223">
        <v>36220</v>
      </c>
      <c r="C19" s="224">
        <f t="shared" si="0"/>
        <v>113.600734</v>
      </c>
      <c r="D19" s="225">
        <v>79.350036887688091</v>
      </c>
      <c r="E19" s="225">
        <v>34.250697112311911</v>
      </c>
      <c r="F19" s="226">
        <v>0.69849933265121411</v>
      </c>
      <c r="G19" s="251"/>
    </row>
    <row r="20" spans="2:7">
      <c r="B20" s="223">
        <v>36312</v>
      </c>
      <c r="C20" s="224">
        <f t="shared" si="0"/>
        <v>115.366322</v>
      </c>
      <c r="D20" s="225">
        <v>79.789514525655477</v>
      </c>
      <c r="E20" s="225">
        <v>35.57680747434452</v>
      </c>
      <c r="F20" s="226">
        <v>0.69161877697423235</v>
      </c>
      <c r="G20" s="251"/>
    </row>
    <row r="21" spans="2:7">
      <c r="B21" s="223">
        <v>36404</v>
      </c>
      <c r="C21" s="224">
        <f t="shared" si="0"/>
        <v>118.79364100000001</v>
      </c>
      <c r="D21" s="225">
        <v>80.823510011480138</v>
      </c>
      <c r="E21" s="225">
        <v>37.97013098851987</v>
      </c>
      <c r="F21" s="226">
        <v>0.68036899392182226</v>
      </c>
      <c r="G21" s="251"/>
    </row>
    <row r="22" spans="2:7">
      <c r="B22" s="223">
        <v>36525</v>
      </c>
      <c r="C22" s="224">
        <f t="shared" si="0"/>
        <v>121.87698899999998</v>
      </c>
      <c r="D22" s="225">
        <v>82.473843121517334</v>
      </c>
      <c r="E22" s="225">
        <v>39.403145878482647</v>
      </c>
      <c r="F22" s="226">
        <v>0.67669741267990591</v>
      </c>
      <c r="G22" s="251"/>
    </row>
    <row r="23" spans="2:7">
      <c r="B23" s="223">
        <v>36616</v>
      </c>
      <c r="C23" s="224">
        <f t="shared" si="0"/>
        <v>122.92013499999999</v>
      </c>
      <c r="D23" s="225">
        <v>81.941096864934934</v>
      </c>
      <c r="E23" s="225">
        <v>40.979038135065053</v>
      </c>
      <c r="F23" s="226">
        <v>0.66662062212130624</v>
      </c>
      <c r="G23" s="251"/>
    </row>
    <row r="24" spans="2:7">
      <c r="B24" s="223">
        <v>36707</v>
      </c>
      <c r="C24" s="224">
        <f t="shared" si="0"/>
        <v>123.52233585799999</v>
      </c>
      <c r="D24" s="225">
        <v>81.622402065135688</v>
      </c>
      <c r="E24" s="225">
        <v>41.899933792864303</v>
      </c>
      <c r="F24" s="226">
        <v>0.66079062946937761</v>
      </c>
      <c r="G24" s="251"/>
    </row>
    <row r="25" spans="2:7">
      <c r="B25" s="223">
        <v>36799</v>
      </c>
      <c r="C25" s="224">
        <f t="shared" si="0"/>
        <v>123.66611999999999</v>
      </c>
      <c r="D25" s="225">
        <v>78.41624640084504</v>
      </c>
      <c r="E25" s="225">
        <v>45.249873599154952</v>
      </c>
      <c r="F25" s="226">
        <v>0.63409643967842644</v>
      </c>
      <c r="G25" s="251"/>
    </row>
    <row r="26" spans="2:7">
      <c r="B26" s="223">
        <v>36891</v>
      </c>
      <c r="C26" s="224">
        <f t="shared" si="0"/>
        <v>128.018462</v>
      </c>
      <c r="D26" s="225">
        <v>81.396831382396854</v>
      </c>
      <c r="E26" s="225">
        <v>46.621630617603145</v>
      </c>
      <c r="F26" s="226">
        <v>0.63582103792495848</v>
      </c>
      <c r="G26" s="251"/>
    </row>
    <row r="27" spans="2:7">
      <c r="B27" s="223">
        <v>36981</v>
      </c>
      <c r="C27" s="224">
        <f t="shared" si="0"/>
        <v>127.40131300000002</v>
      </c>
      <c r="D27" s="225">
        <v>79.863905308167318</v>
      </c>
      <c r="E27" s="225">
        <v>47.537407691832698</v>
      </c>
      <c r="F27" s="226">
        <v>0.62686877731132418</v>
      </c>
      <c r="G27" s="251"/>
    </row>
    <row r="28" spans="2:7">
      <c r="B28" s="223">
        <v>37072</v>
      </c>
      <c r="C28" s="224">
        <f t="shared" si="0"/>
        <v>132.14300400000002</v>
      </c>
      <c r="D28" s="225">
        <v>79.440651091643872</v>
      </c>
      <c r="E28" s="225">
        <v>52.702352908356147</v>
      </c>
      <c r="F28" s="226">
        <v>0.60117182663445323</v>
      </c>
      <c r="G28" s="251"/>
    </row>
    <row r="29" spans="2:7">
      <c r="B29" s="223">
        <v>37164</v>
      </c>
      <c r="C29" s="224">
        <f t="shared" si="0"/>
        <v>141.252377</v>
      </c>
      <c r="D29" s="225">
        <v>88.025936751179486</v>
      </c>
      <c r="E29" s="225">
        <v>53.226440248820509</v>
      </c>
      <c r="F29" s="226">
        <v>0.62318198546973469</v>
      </c>
      <c r="G29" s="251"/>
    </row>
    <row r="30" spans="2:7">
      <c r="B30" s="223">
        <v>37256</v>
      </c>
      <c r="C30" s="224">
        <f t="shared" si="0"/>
        <v>144.45264800000001</v>
      </c>
      <c r="D30" s="225">
        <v>84.564217810528916</v>
      </c>
      <c r="E30" s="225">
        <v>59.888430189471094</v>
      </c>
      <c r="F30" s="226">
        <v>0.58541133708070836</v>
      </c>
      <c r="G30" s="251"/>
    </row>
    <row r="31" spans="2:7">
      <c r="B31" s="223">
        <v>37346</v>
      </c>
      <c r="C31" s="224">
        <v>112.616083</v>
      </c>
      <c r="D31" s="225" t="s">
        <v>499</v>
      </c>
      <c r="E31" s="225" t="s">
        <v>499</v>
      </c>
      <c r="F31" s="479" t="s">
        <v>499</v>
      </c>
      <c r="G31" s="251"/>
    </row>
    <row r="32" spans="2:7">
      <c r="B32" s="223">
        <v>37437</v>
      </c>
      <c r="C32" s="224">
        <f t="shared" si="0"/>
        <v>114.55845100000001</v>
      </c>
      <c r="D32" s="225">
        <v>84.341264316442448</v>
      </c>
      <c r="E32" s="225">
        <v>30.217186683557557</v>
      </c>
      <c r="F32" s="226">
        <v>0.73622909161404815</v>
      </c>
      <c r="G32" s="251"/>
    </row>
    <row r="33" spans="2:7">
      <c r="B33" s="223">
        <v>37529</v>
      </c>
      <c r="C33" s="224">
        <f t="shared" si="0"/>
        <v>129.79418899999999</v>
      </c>
      <c r="D33" s="225">
        <v>84.516563636719056</v>
      </c>
      <c r="E33" s="225">
        <v>45.277625363280933</v>
      </c>
      <c r="F33" s="226">
        <v>0.65115830136832287</v>
      </c>
      <c r="G33" s="251"/>
    </row>
    <row r="34" spans="2:7">
      <c r="B34" s="223">
        <v>37621</v>
      </c>
      <c r="C34" s="224">
        <f t="shared" si="0"/>
        <v>137.31977900000001</v>
      </c>
      <c r="D34" s="225">
        <v>87.604484465061049</v>
      </c>
      <c r="E34" s="225">
        <v>49.715294534938963</v>
      </c>
      <c r="F34" s="226">
        <v>0.63795969599587721</v>
      </c>
      <c r="G34" s="251"/>
    </row>
    <row r="35" spans="2:7">
      <c r="B35" s="223">
        <v>37711</v>
      </c>
      <c r="C35" s="224">
        <f t="shared" si="0"/>
        <v>145.50357500000001</v>
      </c>
      <c r="D35" s="225">
        <v>90.491554544571002</v>
      </c>
      <c r="E35" s="225">
        <v>55.01202045542901</v>
      </c>
      <c r="F35" s="226">
        <v>0.62191980193318963</v>
      </c>
      <c r="G35" s="251"/>
    </row>
    <row r="36" spans="2:7">
      <c r="B36" s="223">
        <v>37802</v>
      </c>
      <c r="C36" s="224">
        <f t="shared" si="0"/>
        <v>152.58703199999999</v>
      </c>
      <c r="D36" s="225">
        <v>94.250496187949466</v>
      </c>
      <c r="E36" s="225">
        <v>58.336535812050528</v>
      </c>
      <c r="F36" s="226">
        <v>0.61768352757493483</v>
      </c>
      <c r="G36" s="251"/>
    </row>
    <row r="37" spans="2:7">
      <c r="B37" s="223">
        <v>37894</v>
      </c>
      <c r="C37" s="224">
        <f t="shared" si="0"/>
        <v>169.61590200000001</v>
      </c>
      <c r="D37" s="225">
        <v>96.848236750227755</v>
      </c>
      <c r="E37" s="225">
        <v>72.76766524977225</v>
      </c>
      <c r="F37" s="226">
        <v>0.57098559514913738</v>
      </c>
      <c r="G37" s="251"/>
    </row>
    <row r="38" spans="2:7">
      <c r="B38" s="223">
        <v>37986</v>
      </c>
      <c r="C38" s="224">
        <f t="shared" si="0"/>
        <v>178.820536</v>
      </c>
      <c r="D38" s="225">
        <v>102.00756463778067</v>
      </c>
      <c r="E38" s="225">
        <v>76.812971362219329</v>
      </c>
      <c r="F38" s="226">
        <v>0.57044658806850168</v>
      </c>
      <c r="G38" s="251"/>
    </row>
    <row r="39" spans="2:7">
      <c r="B39" s="223">
        <v>38077</v>
      </c>
      <c r="C39" s="224">
        <f t="shared" si="0"/>
        <v>180.035403</v>
      </c>
      <c r="D39" s="225">
        <v>103.42609623326902</v>
      </c>
      <c r="E39" s="225">
        <v>76.609306766730981</v>
      </c>
      <c r="F39" s="226">
        <v>0.5744764335782836</v>
      </c>
      <c r="G39" s="251"/>
    </row>
    <row r="40" spans="2:7">
      <c r="B40" s="223">
        <v>38168</v>
      </c>
      <c r="C40" s="224">
        <f t="shared" si="0"/>
        <v>181.202279</v>
      </c>
      <c r="D40" s="225">
        <v>104.08178586257442</v>
      </c>
      <c r="E40" s="225">
        <v>77.120493137425584</v>
      </c>
      <c r="F40" s="226">
        <v>0.57439556741212083</v>
      </c>
      <c r="G40" s="251"/>
    </row>
    <row r="41" spans="2:7">
      <c r="B41" s="223">
        <v>38260</v>
      </c>
      <c r="C41" s="224">
        <f t="shared" si="0"/>
        <v>182.506699</v>
      </c>
      <c r="D41" s="225">
        <v>106.50334934992678</v>
      </c>
      <c r="E41" s="225">
        <v>76.003349650073218</v>
      </c>
      <c r="F41" s="226">
        <v>0.58355857584124504</v>
      </c>
      <c r="G41" s="251"/>
    </row>
    <row r="42" spans="2:7">
      <c r="B42" s="223">
        <v>38322</v>
      </c>
      <c r="C42" s="224">
        <f t="shared" si="0"/>
        <v>191.29553300000001</v>
      </c>
      <c r="D42" s="225">
        <v>111.62778927551111</v>
      </c>
      <c r="E42" s="225">
        <v>79.667743724488901</v>
      </c>
      <c r="F42" s="226">
        <v>0.58353578635582204</v>
      </c>
      <c r="G42" s="251"/>
    </row>
    <row r="43" spans="2:7">
      <c r="B43" s="223">
        <v>38442</v>
      </c>
      <c r="C43" s="224">
        <f t="shared" si="0"/>
        <v>189.75363200000001</v>
      </c>
      <c r="D43" s="225">
        <v>110.10381750059611</v>
      </c>
      <c r="E43" s="225">
        <v>79.649814499403902</v>
      </c>
      <c r="F43" s="226">
        <v>0.58024616625307124</v>
      </c>
      <c r="G43" s="251"/>
    </row>
    <row r="44" spans="2:7">
      <c r="B44" s="223">
        <v>38504</v>
      </c>
      <c r="C44" s="224">
        <f t="shared" si="0"/>
        <v>126.46626000000001</v>
      </c>
      <c r="D44" s="225">
        <v>59.686259563410907</v>
      </c>
      <c r="E44" s="225">
        <v>66.780000436589091</v>
      </c>
      <c r="F44" s="226">
        <v>0.47195401811843651</v>
      </c>
      <c r="G44" s="251"/>
    </row>
    <row r="45" spans="2:7">
      <c r="B45" s="223">
        <v>38596</v>
      </c>
      <c r="C45" s="224">
        <f t="shared" si="0"/>
        <v>125.405686</v>
      </c>
      <c r="D45" s="225">
        <v>59.817819940629946</v>
      </c>
      <c r="E45" s="225">
        <v>65.587866059370057</v>
      </c>
      <c r="F45" s="226">
        <v>0.47699447966521985</v>
      </c>
      <c r="G45" s="251"/>
    </row>
    <row r="46" spans="2:7">
      <c r="B46" s="223">
        <v>38687</v>
      </c>
      <c r="C46" s="224">
        <f t="shared" si="0"/>
        <v>128.629603</v>
      </c>
      <c r="D46" s="225">
        <v>60.925680243151497</v>
      </c>
      <c r="E46" s="225">
        <v>67.703922756848499</v>
      </c>
      <c r="F46" s="226">
        <v>0.473652089582765</v>
      </c>
      <c r="G46" s="251"/>
    </row>
    <row r="47" spans="2:7">
      <c r="B47" s="223">
        <v>38777</v>
      </c>
      <c r="C47" s="224">
        <f t="shared" si="0"/>
        <v>127.93821</v>
      </c>
      <c r="D47" s="225">
        <v>52.331824420450552</v>
      </c>
      <c r="E47" s="225">
        <v>75.606385579549453</v>
      </c>
      <c r="F47" s="226">
        <v>0.40903983587429082</v>
      </c>
      <c r="G47" s="251"/>
    </row>
    <row r="48" spans="2:7">
      <c r="B48" s="223">
        <v>38869</v>
      </c>
      <c r="C48" s="224">
        <f t="shared" si="0"/>
        <v>130.64958899999999</v>
      </c>
      <c r="D48" s="225">
        <v>53.963679480984588</v>
      </c>
      <c r="E48" s="225">
        <v>76.685909519015411</v>
      </c>
      <c r="F48" s="226">
        <v>0.41304132599287852</v>
      </c>
      <c r="G48" s="251"/>
    </row>
    <row r="49" spans="2:7">
      <c r="B49" s="223">
        <v>38961</v>
      </c>
      <c r="C49" s="224">
        <f t="shared" si="0"/>
        <v>129.60414299999999</v>
      </c>
      <c r="D49" s="225">
        <v>54.52413563741969</v>
      </c>
      <c r="E49" s="225">
        <v>75.080007362580304</v>
      </c>
      <c r="F49" s="226">
        <v>0.42069747444277067</v>
      </c>
      <c r="G49" s="251"/>
    </row>
    <row r="50" spans="2:7">
      <c r="B50" s="223">
        <v>39052</v>
      </c>
      <c r="C50" s="224">
        <f t="shared" si="0"/>
        <v>136.72540499999999</v>
      </c>
      <c r="D50" s="225">
        <v>56.247088280471573</v>
      </c>
      <c r="E50" s="225">
        <v>80.478316719528422</v>
      </c>
      <c r="F50" s="226">
        <v>0.41138724935919241</v>
      </c>
      <c r="G50" s="251"/>
    </row>
    <row r="51" spans="2:7">
      <c r="B51" s="223">
        <v>39142</v>
      </c>
      <c r="C51" s="224">
        <f t="shared" si="0"/>
        <v>136.34812600000001</v>
      </c>
      <c r="D51" s="225">
        <v>57.73210143012561</v>
      </c>
      <c r="E51" s="225">
        <v>78.616024569874398</v>
      </c>
      <c r="F51" s="226">
        <v>0.42341690438873802</v>
      </c>
      <c r="G51" s="251"/>
    </row>
    <row r="52" spans="2:7">
      <c r="B52" s="227">
        <v>39263</v>
      </c>
      <c r="C52" s="224">
        <f t="shared" si="0"/>
        <v>138.31477100000001</v>
      </c>
      <c r="D52" s="225">
        <v>59.629681830493965</v>
      </c>
      <c r="E52" s="225">
        <v>78.685089169506043</v>
      </c>
      <c r="F52" s="226">
        <v>0.43111579044940879</v>
      </c>
      <c r="G52" s="251"/>
    </row>
    <row r="53" spans="2:7">
      <c r="B53" s="227">
        <v>39355</v>
      </c>
      <c r="C53" s="224">
        <f t="shared" si="0"/>
        <v>137.11382109000002</v>
      </c>
      <c r="D53" s="225">
        <v>59.98795116580186</v>
      </c>
      <c r="E53" s="225">
        <v>77.125869924198156</v>
      </c>
      <c r="F53" s="226">
        <v>0.43750477296104545</v>
      </c>
      <c r="G53" s="251"/>
    </row>
    <row r="54" spans="2:7">
      <c r="B54" s="223">
        <v>39447</v>
      </c>
      <c r="C54" s="224">
        <f t="shared" si="0"/>
        <v>144.72864003000001</v>
      </c>
      <c r="D54" s="480">
        <v>62.131510512779442</v>
      </c>
      <c r="E54" s="481">
        <v>82.597129517220566</v>
      </c>
      <c r="F54" s="226">
        <v>0.42929658220999339</v>
      </c>
      <c r="G54" s="251"/>
    </row>
    <row r="55" spans="2:7">
      <c r="B55" s="227">
        <v>39508</v>
      </c>
      <c r="C55" s="224">
        <f t="shared" si="0"/>
        <v>144.49257474000001</v>
      </c>
      <c r="D55" s="225">
        <v>63.133045943058804</v>
      </c>
      <c r="E55" s="225">
        <v>81.359528796941206</v>
      </c>
      <c r="F55" s="226">
        <v>0.43692934433939201</v>
      </c>
      <c r="G55" s="251"/>
    </row>
    <row r="56" spans="2:7">
      <c r="B56" s="223">
        <v>39600</v>
      </c>
      <c r="C56" s="224">
        <f t="shared" si="0"/>
        <v>149.84739615999999</v>
      </c>
      <c r="D56" s="225">
        <v>62.453819970845139</v>
      </c>
      <c r="E56" s="225">
        <v>87.393576189154857</v>
      </c>
      <c r="F56" s="226">
        <v>0.41678281752830654</v>
      </c>
      <c r="G56" s="251"/>
    </row>
    <row r="57" spans="2:7">
      <c r="B57" s="223">
        <v>39721</v>
      </c>
      <c r="C57" s="224">
        <f t="shared" si="0"/>
        <v>145.70672671</v>
      </c>
      <c r="D57" s="225">
        <v>58.462893574402649</v>
      </c>
      <c r="E57" s="225">
        <v>87.243833135597356</v>
      </c>
      <c r="F57" s="226">
        <v>0.40123675065984638</v>
      </c>
      <c r="G57" s="251"/>
    </row>
    <row r="58" spans="2:7">
      <c r="B58" s="223">
        <v>39813</v>
      </c>
      <c r="C58" s="224">
        <f t="shared" si="0"/>
        <v>145.97508858</v>
      </c>
      <c r="D58" s="225">
        <v>55.73349107044973</v>
      </c>
      <c r="E58" s="225">
        <v>90.241597509550274</v>
      </c>
      <c r="F58" s="226">
        <v>0.38180138551452647</v>
      </c>
      <c r="G58" s="251"/>
    </row>
    <row r="59" spans="2:7">
      <c r="B59" s="223">
        <v>39903</v>
      </c>
      <c r="C59" s="224">
        <f t="shared" si="0"/>
        <v>136.66247458000001</v>
      </c>
      <c r="D59" s="225">
        <v>54.397842589030468</v>
      </c>
      <c r="E59" s="225">
        <v>82.264631990969548</v>
      </c>
      <c r="F59" s="226">
        <v>0.3980452041148051</v>
      </c>
      <c r="G59" s="251"/>
    </row>
    <row r="60" spans="2:7">
      <c r="B60" s="223">
        <v>39994</v>
      </c>
      <c r="C60" s="224">
        <f t="shared" si="0"/>
        <v>140.63438029</v>
      </c>
      <c r="D60" s="225">
        <v>55.297362409070118</v>
      </c>
      <c r="E60" s="225">
        <v>85.337017880929878</v>
      </c>
      <c r="F60" s="226">
        <v>0.39319946015364293</v>
      </c>
      <c r="G60" s="251"/>
    </row>
    <row r="61" spans="2:7">
      <c r="B61" s="223">
        <v>40086</v>
      </c>
      <c r="C61" s="224">
        <f t="shared" si="0"/>
        <v>141.66514039</v>
      </c>
      <c r="D61" s="225">
        <v>54.843934988739946</v>
      </c>
      <c r="E61" s="225">
        <v>86.821205401260059</v>
      </c>
      <c r="F61" s="226">
        <v>0.38713782965771387</v>
      </c>
      <c r="G61" s="251"/>
    </row>
    <row r="62" spans="2:7">
      <c r="B62" s="223">
        <v>40178</v>
      </c>
      <c r="C62" s="224">
        <f t="shared" si="0"/>
        <v>147.11943170000001</v>
      </c>
      <c r="D62" s="225">
        <v>55.007258454723356</v>
      </c>
      <c r="E62" s="225">
        <v>92.112173245276651</v>
      </c>
      <c r="F62" s="226">
        <v>0.37389526195895001</v>
      </c>
      <c r="G62" s="251"/>
    </row>
    <row r="63" spans="2:7">
      <c r="B63" s="223">
        <v>40238</v>
      </c>
      <c r="C63" s="224">
        <f t="shared" si="0"/>
        <v>151.76645673999997</v>
      </c>
      <c r="D63" s="225">
        <v>54.50867429239424</v>
      </c>
      <c r="E63" s="225">
        <v>97.257782447605734</v>
      </c>
      <c r="F63" s="226">
        <v>0.35916153979779769</v>
      </c>
      <c r="G63" s="251"/>
    </row>
    <row r="64" spans="2:7">
      <c r="B64" s="223">
        <v>40330</v>
      </c>
      <c r="C64" s="224">
        <f t="shared" si="0"/>
        <v>156.69058941</v>
      </c>
      <c r="D64" s="225">
        <v>60.403629089132195</v>
      </c>
      <c r="E64" s="225">
        <v>96.286960320867806</v>
      </c>
      <c r="F64" s="226">
        <v>0.38549621465191342</v>
      </c>
      <c r="G64" s="251"/>
    </row>
    <row r="65" spans="2:7">
      <c r="B65" s="228">
        <v>40422</v>
      </c>
      <c r="C65" s="224">
        <f t="shared" si="0"/>
        <v>160.88983315000002</v>
      </c>
      <c r="D65" s="225">
        <v>62.645530253010563</v>
      </c>
      <c r="E65" s="225">
        <v>98.244302896989453</v>
      </c>
      <c r="F65" s="226">
        <v>0.38936910447663398</v>
      </c>
      <c r="G65" s="251"/>
    </row>
    <row r="66" spans="2:7">
      <c r="B66" s="223">
        <v>40513</v>
      </c>
      <c r="C66" s="482">
        <f t="shared" si="0"/>
        <v>164.33071950700128</v>
      </c>
      <c r="D66" s="225">
        <v>61.14531976374758</v>
      </c>
      <c r="E66" s="225">
        <v>103.18539974325371</v>
      </c>
      <c r="F66" s="226">
        <v>0.37208697160936244</v>
      </c>
      <c r="G66" s="251"/>
    </row>
    <row r="67" spans="2:7">
      <c r="B67" s="223">
        <v>40603</v>
      </c>
      <c r="C67" s="482">
        <f t="shared" si="0"/>
        <v>173.14708378400002</v>
      </c>
      <c r="D67" s="225">
        <v>63.310839178734525</v>
      </c>
      <c r="E67" s="225">
        <v>109.83624460526549</v>
      </c>
      <c r="F67" s="226">
        <v>0.3656477359890995</v>
      </c>
      <c r="G67" s="251"/>
    </row>
    <row r="68" spans="2:7">
      <c r="B68" s="223">
        <v>40695</v>
      </c>
      <c r="C68" s="482">
        <f t="shared" si="0"/>
        <v>176.59050977000001</v>
      </c>
      <c r="D68" s="225">
        <v>63.860658110826115</v>
      </c>
      <c r="E68" s="225">
        <v>112.7298516591739</v>
      </c>
      <c r="F68" s="226">
        <v>0.361631314128949</v>
      </c>
      <c r="G68" s="251"/>
    </row>
    <row r="69" spans="2:7">
      <c r="B69" s="223">
        <v>40787</v>
      </c>
      <c r="C69" s="482">
        <f t="shared" si="0"/>
        <v>175.32372226037342</v>
      </c>
      <c r="D69" s="225">
        <v>61.792297426113713</v>
      </c>
      <c r="E69" s="225">
        <v>113.5314248342597</v>
      </c>
      <c r="F69" s="226">
        <v>0.3524468715896068</v>
      </c>
      <c r="G69" s="251"/>
    </row>
    <row r="70" spans="2:7">
      <c r="B70" s="223">
        <v>40878</v>
      </c>
      <c r="C70" s="482">
        <f t="shared" si="0"/>
        <v>178.96286493399998</v>
      </c>
      <c r="D70" s="225">
        <v>60.584757622236616</v>
      </c>
      <c r="E70" s="225">
        <v>118.37810731176336</v>
      </c>
      <c r="F70" s="226">
        <v>0.3385325645327581</v>
      </c>
      <c r="G70" s="251"/>
    </row>
    <row r="71" spans="2:7">
      <c r="B71" s="223">
        <v>40969</v>
      </c>
      <c r="C71" s="482">
        <f t="shared" si="0"/>
        <v>181.15742401066902</v>
      </c>
      <c r="D71" s="225">
        <v>61.657594513731944</v>
      </c>
      <c r="E71" s="225">
        <v>119.49982949693708</v>
      </c>
      <c r="F71" s="226">
        <v>0.34035367222985408</v>
      </c>
      <c r="G71" s="251"/>
    </row>
    <row r="72" spans="2:7">
      <c r="B72" s="223">
        <v>41061</v>
      </c>
      <c r="C72" s="482">
        <f t="shared" si="0"/>
        <v>182.74112246530518</v>
      </c>
      <c r="D72" s="225">
        <v>60.770358667155584</v>
      </c>
      <c r="E72" s="225">
        <v>121.97076379814959</v>
      </c>
      <c r="F72" s="226">
        <v>0.33254889675252658</v>
      </c>
      <c r="G72" s="251"/>
    </row>
    <row r="73" spans="2:7">
      <c r="B73" s="223">
        <v>41153</v>
      </c>
      <c r="C73" s="482">
        <f t="shared" si="0"/>
        <v>187.14503860107831</v>
      </c>
      <c r="D73" s="225">
        <v>59.551144723443009</v>
      </c>
      <c r="E73" s="225">
        <v>127.59389387763531</v>
      </c>
      <c r="F73" s="226">
        <v>0.31820851446873399</v>
      </c>
      <c r="G73" s="251"/>
    </row>
    <row r="74" spans="2:7">
      <c r="B74" s="223">
        <v>41244</v>
      </c>
      <c r="C74" s="482">
        <f t="shared" si="0"/>
        <v>197.46363866242811</v>
      </c>
      <c r="D74" s="225">
        <v>60.17083007190616</v>
      </c>
      <c r="E74" s="225">
        <v>137.29280859052196</v>
      </c>
      <c r="F74" s="226">
        <v>0.30471853187497761</v>
      </c>
      <c r="G74" s="251"/>
    </row>
    <row r="75" spans="2:7">
      <c r="B75" s="223">
        <v>41334</v>
      </c>
      <c r="C75" s="482">
        <f t="shared" si="0"/>
        <v>195.29406859585492</v>
      </c>
      <c r="D75" s="225">
        <v>58.978732360476606</v>
      </c>
      <c r="E75" s="225">
        <v>136.31533623537831</v>
      </c>
      <c r="F75" s="226">
        <v>0.30199960902308948</v>
      </c>
      <c r="G75" s="251"/>
    </row>
    <row r="76" spans="2:7">
      <c r="B76" s="223">
        <v>41426</v>
      </c>
      <c r="C76" s="483">
        <f t="shared" ref="C76:C84" si="1">+D76+E76</f>
        <v>196.14265831295535</v>
      </c>
      <c r="D76" s="480">
        <v>58.36137501565463</v>
      </c>
      <c r="E76" s="225">
        <v>137.78128329730072</v>
      </c>
      <c r="F76" s="226">
        <v>0.29754554933448574</v>
      </c>
      <c r="G76" s="251"/>
    </row>
    <row r="77" spans="2:7">
      <c r="B77" s="223">
        <v>41518</v>
      </c>
      <c r="C77" s="483">
        <f t="shared" si="1"/>
        <v>201.00929955202142</v>
      </c>
      <c r="D77" s="480">
        <v>59.198610135793196</v>
      </c>
      <c r="E77" s="480">
        <v>141.81068941622823</v>
      </c>
      <c r="F77" s="226">
        <v>0.2945068226580857</v>
      </c>
      <c r="G77" s="251"/>
    </row>
    <row r="78" spans="2:7" ht="12.75" customHeight="1">
      <c r="B78" s="223">
        <v>41609</v>
      </c>
      <c r="C78" s="483">
        <f t="shared" si="1"/>
        <v>202.62957234026987</v>
      </c>
      <c r="D78" s="480">
        <v>60.757754698400262</v>
      </c>
      <c r="E78" s="480">
        <v>141.8718176418696</v>
      </c>
      <c r="F78" s="226">
        <v>0.29984643404552791</v>
      </c>
      <c r="G78" s="251"/>
    </row>
    <row r="79" spans="2:7" ht="12.75" customHeight="1">
      <c r="B79" s="223">
        <v>41699</v>
      </c>
      <c r="C79" s="483">
        <f t="shared" si="1"/>
        <v>186.54821481347389</v>
      </c>
      <c r="D79" s="480">
        <v>61.252786169714689</v>
      </c>
      <c r="E79" s="480">
        <v>125.29542864375921</v>
      </c>
      <c r="F79" s="226">
        <v>0.3283482837450909</v>
      </c>
      <c r="G79" s="251"/>
    </row>
    <row r="80" spans="2:7" ht="12.75" customHeight="1">
      <c r="B80" s="223">
        <v>41791</v>
      </c>
      <c r="C80" s="483">
        <f t="shared" si="1"/>
        <v>198.86298128853687</v>
      </c>
      <c r="D80" s="480">
        <v>70.376211399655148</v>
      </c>
      <c r="E80" s="480">
        <v>128.48676988888172</v>
      </c>
      <c r="F80" s="226">
        <v>0.35389297165139033</v>
      </c>
      <c r="G80" s="251"/>
    </row>
    <row r="81" spans="2:7" ht="12.75" customHeight="1">
      <c r="B81" s="223">
        <v>41883</v>
      </c>
      <c r="C81" s="483">
        <f t="shared" si="1"/>
        <v>200.37291708504785</v>
      </c>
      <c r="D81" s="480">
        <v>67.686505305126289</v>
      </c>
      <c r="E81" s="480">
        <v>132.68641177992157</v>
      </c>
      <c r="F81" s="226">
        <v>0.33780266460061015</v>
      </c>
      <c r="G81" s="251"/>
    </row>
    <row r="82" spans="2:7" ht="12.75" customHeight="1">
      <c r="B82" s="223">
        <v>41974</v>
      </c>
      <c r="C82" s="483">
        <f t="shared" si="1"/>
        <v>221.74798248516498</v>
      </c>
      <c r="D82" s="480">
        <v>67.302545716501257</v>
      </c>
      <c r="E82" s="480">
        <v>154.44543676866374</v>
      </c>
      <c r="F82" s="226">
        <v>0.30350916821082607</v>
      </c>
      <c r="G82" s="251"/>
    </row>
    <row r="83" spans="2:7" ht="12.75" customHeight="1">
      <c r="B83" s="223">
        <v>42064</v>
      </c>
      <c r="C83" s="483">
        <f t="shared" si="1"/>
        <v>220.00194471723927</v>
      </c>
      <c r="D83" s="480">
        <v>64.876682048903618</v>
      </c>
      <c r="E83" s="480">
        <v>155.12526266833567</v>
      </c>
      <c r="F83" s="226">
        <v>0.29489140258413316</v>
      </c>
      <c r="G83" s="251"/>
    </row>
    <row r="84" spans="2:7" ht="12.75" customHeight="1">
      <c r="B84" s="223">
        <v>42156</v>
      </c>
      <c r="C84" s="483">
        <f t="shared" si="1"/>
        <v>226.328289369077</v>
      </c>
      <c r="D84" s="480">
        <v>65.074479624806429</v>
      </c>
      <c r="E84" s="480">
        <v>161.25380974427057</v>
      </c>
      <c r="F84" s="226">
        <v>0.28752251787088129</v>
      </c>
      <c r="G84" s="251"/>
    </row>
    <row r="85" spans="2:7">
      <c r="B85" s="223">
        <v>42248</v>
      </c>
      <c r="C85" s="483">
        <v>239.95910150014569</v>
      </c>
      <c r="D85" s="480">
        <v>65.714359509804225</v>
      </c>
      <c r="E85" s="480">
        <v>174.24474199034148</v>
      </c>
      <c r="F85" s="226">
        <v>0.27385649929083572</v>
      </c>
    </row>
    <row r="86" spans="2:7">
      <c r="B86" s="223">
        <v>42339</v>
      </c>
      <c r="C86" s="483">
        <v>222.70320381381762</v>
      </c>
      <c r="D86" s="480">
        <v>63.57977233925746</v>
      </c>
      <c r="E86" s="480">
        <v>159.12343147456016</v>
      </c>
      <c r="F86" s="226">
        <v>0.28549105379018641</v>
      </c>
    </row>
    <row r="87" spans="2:7">
      <c r="B87" s="223">
        <v>42430</v>
      </c>
      <c r="C87" s="483">
        <v>217.15335326883914</v>
      </c>
      <c r="D87" s="480">
        <v>65.471940513756337</v>
      </c>
      <c r="E87" s="480">
        <v>151.68141275508282</v>
      </c>
      <c r="F87" s="226">
        <v>0.30150094174553721</v>
      </c>
    </row>
    <row r="88" spans="2:7">
      <c r="B88" s="223">
        <v>42522</v>
      </c>
      <c r="C88" s="483">
        <v>236.06479849291421</v>
      </c>
      <c r="D88" s="480">
        <v>80.936870152719337</v>
      </c>
      <c r="E88" s="480">
        <f>+C88-D88</f>
        <v>155.12792834019487</v>
      </c>
      <c r="F88" s="226">
        <f t="shared" ref="F88" si="2">+D88/C88</f>
        <v>0.34285870095599519</v>
      </c>
    </row>
    <row r="89" spans="2:7">
      <c r="B89" s="223">
        <v>42614</v>
      </c>
      <c r="C89" s="483">
        <v>242.34130642220268</v>
      </c>
      <c r="D89" s="480">
        <v>83.902195751841916</v>
      </c>
      <c r="E89" s="480">
        <f>+C89-D89</f>
        <v>158.43911067036078</v>
      </c>
      <c r="F89" s="226">
        <f t="shared" ref="F89" si="3">+D89/C89</f>
        <v>0.34621500143961847</v>
      </c>
    </row>
    <row r="90" spans="2:7" ht="13.5" thickBot="1">
      <c r="B90" s="223">
        <v>42705</v>
      </c>
      <c r="C90" s="483">
        <v>266.97805160015997</v>
      </c>
      <c r="D90" s="480" t="s">
        <v>932</v>
      </c>
      <c r="E90" s="480" t="s">
        <v>932</v>
      </c>
      <c r="F90" s="226" t="s">
        <v>932</v>
      </c>
    </row>
    <row r="91" spans="2:7" ht="12.75" customHeight="1" thickTop="1">
      <c r="B91" s="1471" t="s">
        <v>748</v>
      </c>
      <c r="C91" s="1471"/>
      <c r="D91" s="1471"/>
      <c r="E91" s="1471"/>
      <c r="F91" s="1471"/>
    </row>
    <row r="92" spans="2:7">
      <c r="B92" s="1472"/>
      <c r="C92" s="1472"/>
      <c r="D92" s="1472"/>
      <c r="E92" s="1472"/>
      <c r="F92" s="1472"/>
    </row>
    <row r="94" spans="2:7">
      <c r="C94" s="251"/>
    </row>
    <row r="95" spans="2:7">
      <c r="C95" s="251"/>
    </row>
  </sheetData>
  <mergeCells count="3">
    <mergeCell ref="B7:F7"/>
    <mergeCell ref="B6:F6"/>
    <mergeCell ref="B91:F92"/>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scale="70" orientation="portrait" r:id="rId1"/>
  <headerFooter scaleWithDoc="0">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J31"/>
  <sheetViews>
    <sheetView showGridLines="0" view="pageBreakPreview" zoomScale="85" zoomScaleNormal="75" zoomScaleSheetLayoutView="85" workbookViewId="0"/>
  </sheetViews>
  <sheetFormatPr baseColWidth="10" defaultColWidth="9.140625" defaultRowHeight="12.75"/>
  <cols>
    <col min="1" max="1" width="5.85546875" style="6" bestFit="1" customWidth="1"/>
    <col min="2" max="2" width="40.5703125" style="6" customWidth="1"/>
    <col min="3" max="3" width="17" style="6" customWidth="1"/>
    <col min="4" max="4" width="12" style="6" bestFit="1" customWidth="1"/>
    <col min="5" max="10" width="11.140625" style="6" customWidth="1"/>
    <col min="11" max="16384" width="9.140625" style="6"/>
  </cols>
  <sheetData>
    <row r="1" spans="1:10">
      <c r="A1" s="149" t="s">
        <v>302</v>
      </c>
    </row>
    <row r="2" spans="1:10" ht="14.25">
      <c r="B2" s="3" t="s">
        <v>866</v>
      </c>
      <c r="C2" s="214"/>
      <c r="D2" s="214"/>
      <c r="E2" s="214"/>
      <c r="F2" s="214"/>
      <c r="G2" s="214"/>
      <c r="H2" s="214"/>
      <c r="I2" s="214"/>
      <c r="J2" s="214"/>
    </row>
    <row r="3" spans="1:10" ht="14.25">
      <c r="B3" s="215" t="s">
        <v>412</v>
      </c>
      <c r="C3" s="216"/>
      <c r="D3" s="216"/>
      <c r="E3" s="216"/>
      <c r="F3" s="216"/>
      <c r="G3" s="216"/>
      <c r="H3" s="216"/>
      <c r="I3" s="216"/>
      <c r="J3" s="216"/>
    </row>
    <row r="4" spans="1:10">
      <c r="B4" s="216"/>
      <c r="C4" s="216"/>
      <c r="D4" s="216"/>
      <c r="E4" s="216"/>
      <c r="F4" s="216"/>
      <c r="G4" s="216"/>
      <c r="H4" s="216"/>
      <c r="I4" s="216"/>
      <c r="J4" s="216"/>
    </row>
    <row r="5" spans="1:10" ht="55.5" customHeight="1">
      <c r="B5" s="1473" t="s">
        <v>602</v>
      </c>
      <c r="C5" s="1473"/>
      <c r="D5" s="1473"/>
      <c r="E5" s="1473"/>
      <c r="F5" s="1473"/>
      <c r="G5" s="1473"/>
      <c r="H5" s="1473"/>
      <c r="I5" s="1473"/>
      <c r="J5" s="347"/>
    </row>
    <row r="6" spans="1:10">
      <c r="B6" s="212"/>
      <c r="C6" s="212"/>
      <c r="D6" s="212"/>
      <c r="E6" s="212"/>
      <c r="F6" s="212"/>
      <c r="G6" s="212"/>
      <c r="H6" s="212"/>
      <c r="I6" s="212"/>
      <c r="J6" s="212"/>
    </row>
    <row r="7" spans="1:10" ht="13.5" thickBot="1">
      <c r="B7" s="28" t="s">
        <v>872</v>
      </c>
      <c r="C7" s="218"/>
      <c r="D7" s="218"/>
      <c r="E7" s="219"/>
      <c r="F7" s="219"/>
      <c r="G7" s="219"/>
      <c r="H7" s="219"/>
      <c r="I7" s="219"/>
      <c r="J7" s="219"/>
    </row>
    <row r="8" spans="1:10" ht="37.5" customHeight="1" thickTop="1" thickBot="1">
      <c r="B8" s="337"/>
      <c r="C8" s="337" t="s">
        <v>873</v>
      </c>
      <c r="D8" s="338">
        <v>2016</v>
      </c>
      <c r="E8" s="337">
        <v>2017</v>
      </c>
      <c r="F8" s="337">
        <v>2018</v>
      </c>
      <c r="G8" s="337">
        <v>2019</v>
      </c>
      <c r="H8" s="337">
        <v>2020</v>
      </c>
      <c r="I8" s="338" t="s">
        <v>629</v>
      </c>
    </row>
    <row r="9" spans="1:10" ht="14.25" thickTop="1" thickBot="1">
      <c r="B9" s="186"/>
      <c r="C9" s="186"/>
      <c r="D9" s="187"/>
      <c r="E9" s="187"/>
      <c r="F9" s="187"/>
      <c r="G9" s="186"/>
      <c r="H9" s="186"/>
      <c r="I9" s="186"/>
    </row>
    <row r="10" spans="1:10" ht="24.75" customHeight="1" thickTop="1" thickBot="1">
      <c r="B10" s="229" t="s">
        <v>377</v>
      </c>
      <c r="C10" s="230">
        <f>SUM(C12:C24)</f>
        <v>83901.771296084728</v>
      </c>
      <c r="D10" s="230">
        <f t="shared" ref="D10:I10" si="0">SUM(D12:D24)</f>
        <v>1001.2095638849105</v>
      </c>
      <c r="E10" s="230">
        <f t="shared" si="0"/>
        <v>10572.850849208799</v>
      </c>
      <c r="F10" s="230">
        <f t="shared" si="0"/>
        <v>5250.5450599965934</v>
      </c>
      <c r="G10" s="230">
        <f t="shared" si="0"/>
        <v>7361.5333764993547</v>
      </c>
      <c r="H10" s="230">
        <f t="shared" si="0"/>
        <v>2617.6632999242029</v>
      </c>
      <c r="I10" s="230">
        <f t="shared" si="0"/>
        <v>57056.496450340761</v>
      </c>
      <c r="J10" s="213"/>
    </row>
    <row r="11" spans="1:10" ht="12" customHeight="1" thickTop="1">
      <c r="B11" s="231"/>
      <c r="C11" s="232"/>
      <c r="D11" s="232"/>
      <c r="E11" s="232"/>
      <c r="F11" s="232"/>
      <c r="G11" s="232"/>
      <c r="H11" s="232"/>
      <c r="I11" s="232"/>
      <c r="J11" s="213"/>
    </row>
    <row r="12" spans="1:10">
      <c r="B12" s="233" t="s">
        <v>704</v>
      </c>
      <c r="C12" s="234">
        <f>SUM(D12:I12)</f>
        <v>56044.847188864456</v>
      </c>
      <c r="D12" s="382">
        <v>498.85705101046159</v>
      </c>
      <c r="E12" s="382">
        <v>6641.2001282908686</v>
      </c>
      <c r="F12" s="382">
        <v>1309.4557324945911</v>
      </c>
      <c r="G12" s="382">
        <v>3391.5600492081471</v>
      </c>
      <c r="H12" s="382">
        <v>917.01088868893555</v>
      </c>
      <c r="I12" s="382">
        <v>43286.763339171448</v>
      </c>
      <c r="J12" s="213"/>
    </row>
    <row r="13" spans="1:10">
      <c r="B13" s="235"/>
      <c r="C13" s="236"/>
      <c r="D13" s="236"/>
      <c r="E13" s="236"/>
      <c r="F13" s="236"/>
      <c r="G13" s="236"/>
      <c r="H13" s="236"/>
      <c r="I13" s="236"/>
      <c r="J13" s="213"/>
    </row>
    <row r="14" spans="1:10">
      <c r="B14" s="233" t="s">
        <v>53</v>
      </c>
      <c r="C14" s="234">
        <f>SUM(D14:I14)</f>
        <v>19543.795248412225</v>
      </c>
      <c r="D14" s="234">
        <v>479.22567419522875</v>
      </c>
      <c r="E14" s="234">
        <v>1806.1874049010871</v>
      </c>
      <c r="F14" s="234">
        <v>1817.7649844952682</v>
      </c>
      <c r="G14" s="234">
        <v>1622.4336517339575</v>
      </c>
      <c r="H14" s="234">
        <v>1527.2291805892189</v>
      </c>
      <c r="I14" s="234">
        <v>12290.954352497463</v>
      </c>
      <c r="J14" s="213"/>
    </row>
    <row r="15" spans="1:10">
      <c r="B15" s="237"/>
      <c r="C15" s="236"/>
      <c r="D15" s="236"/>
      <c r="E15" s="236"/>
      <c r="F15" s="236"/>
      <c r="G15" s="236"/>
      <c r="H15" s="236"/>
      <c r="I15" s="236"/>
      <c r="J15" s="213"/>
    </row>
    <row r="16" spans="1:10">
      <c r="B16" s="233" t="s">
        <v>54</v>
      </c>
      <c r="C16" s="234">
        <f>SUM(D16:I16)</f>
        <v>8228.1888764979503</v>
      </c>
      <c r="D16" s="234">
        <v>21.963507299220048</v>
      </c>
      <c r="E16" s="234">
        <v>2115.1168915668441</v>
      </c>
      <c r="F16" s="234">
        <v>2111.737085576734</v>
      </c>
      <c r="G16" s="234">
        <v>2335.6331030972506</v>
      </c>
      <c r="H16" s="234">
        <v>169.1913804660484</v>
      </c>
      <c r="I16" s="234">
        <v>1474.5469084918548</v>
      </c>
      <c r="J16" s="213"/>
    </row>
    <row r="17" spans="2:10">
      <c r="B17" s="238"/>
      <c r="C17" s="236"/>
      <c r="D17" s="236"/>
      <c r="E17" s="236"/>
      <c r="F17" s="236"/>
      <c r="G17" s="236"/>
      <c r="H17" s="236"/>
      <c r="I17" s="236"/>
      <c r="J17" s="213"/>
    </row>
    <row r="18" spans="2:10">
      <c r="B18" s="233" t="s">
        <v>55</v>
      </c>
      <c r="C18" s="234">
        <f>SUM(D18:I18)</f>
        <v>0</v>
      </c>
      <c r="D18" s="382">
        <v>0</v>
      </c>
      <c r="E18" s="382">
        <v>0</v>
      </c>
      <c r="F18" s="382">
        <v>0</v>
      </c>
      <c r="G18" s="382">
        <v>0</v>
      </c>
      <c r="H18" s="382">
        <v>0</v>
      </c>
      <c r="I18" s="382">
        <v>0</v>
      </c>
      <c r="J18" s="213"/>
    </row>
    <row r="19" spans="2:10">
      <c r="B19" s="237"/>
      <c r="C19" s="236"/>
      <c r="D19" s="236"/>
      <c r="E19" s="236"/>
      <c r="F19" s="236"/>
      <c r="G19" s="236"/>
      <c r="H19" s="236"/>
      <c r="I19" s="236"/>
      <c r="J19" s="213"/>
    </row>
    <row r="20" spans="2:10">
      <c r="B20" s="233" t="s">
        <v>705</v>
      </c>
      <c r="C20" s="234">
        <f>SUM(D20:I20)</f>
        <v>43.467286080000001</v>
      </c>
      <c r="D20" s="520">
        <v>1.1633313799999998</v>
      </c>
      <c r="E20" s="520">
        <v>10.346424449999999</v>
      </c>
      <c r="F20" s="234">
        <v>11.587257429999999</v>
      </c>
      <c r="G20" s="520">
        <v>11.90657246</v>
      </c>
      <c r="H20" s="520">
        <v>4.2318501799999995</v>
      </c>
      <c r="I20" s="520">
        <v>4.2318501799999995</v>
      </c>
      <c r="J20" s="213"/>
    </row>
    <row r="21" spans="2:10">
      <c r="B21" s="237"/>
      <c r="C21" s="236"/>
      <c r="D21" s="236"/>
      <c r="E21" s="236"/>
      <c r="F21" s="236"/>
      <c r="G21" s="236"/>
      <c r="H21" s="236"/>
      <c r="I21" s="236"/>
      <c r="J21" s="213"/>
    </row>
    <row r="22" spans="2:10">
      <c r="B22" s="233" t="s">
        <v>32</v>
      </c>
      <c r="C22" s="520">
        <f>SUM(D22:I22)</f>
        <v>0</v>
      </c>
      <c r="D22" s="520">
        <v>0</v>
      </c>
      <c r="E22" s="520">
        <v>0</v>
      </c>
      <c r="F22" s="520">
        <v>0</v>
      </c>
      <c r="G22" s="520">
        <v>0</v>
      </c>
      <c r="H22" s="520">
        <v>0</v>
      </c>
      <c r="I22" s="520">
        <v>0</v>
      </c>
      <c r="J22" s="213"/>
    </row>
    <row r="23" spans="2:10">
      <c r="B23" s="238"/>
      <c r="C23" s="236"/>
      <c r="D23" s="236"/>
      <c r="E23" s="236"/>
      <c r="F23" s="236"/>
      <c r="G23" s="236"/>
      <c r="H23" s="236"/>
      <c r="I23" s="236"/>
      <c r="J23" s="213"/>
    </row>
    <row r="24" spans="2:10">
      <c r="B24" s="233" t="s">
        <v>521</v>
      </c>
      <c r="C24" s="234">
        <v>41.472696230088715</v>
      </c>
      <c r="D24" s="520">
        <v>0</v>
      </c>
      <c r="E24" s="520">
        <v>0</v>
      </c>
      <c r="F24" s="520">
        <v>0</v>
      </c>
      <c r="G24" s="520">
        <v>0</v>
      </c>
      <c r="H24" s="520">
        <v>0</v>
      </c>
      <c r="I24" s="520">
        <v>0</v>
      </c>
      <c r="J24" s="213"/>
    </row>
    <row r="25" spans="2:10" ht="13.5" thickBot="1">
      <c r="B25" s="239"/>
      <c r="C25" s="240"/>
      <c r="D25" s="240"/>
      <c r="E25" s="240"/>
      <c r="F25" s="240"/>
      <c r="G25" s="240"/>
      <c r="H25" s="240"/>
      <c r="I25" s="240"/>
      <c r="J25" s="213"/>
    </row>
    <row r="26" spans="2:10" ht="13.5" thickTop="1"/>
    <row r="27" spans="2:10" ht="25.5" customHeight="1">
      <c r="B27" s="1474" t="s">
        <v>748</v>
      </c>
      <c r="C27" s="1474"/>
      <c r="D27" s="1474"/>
      <c r="E27" s="1474"/>
      <c r="F27" s="1474"/>
      <c r="G27" s="1474"/>
      <c r="H27" s="1474"/>
      <c r="I27" s="1474"/>
      <c r="J27" s="489"/>
    </row>
    <row r="28" spans="2:10">
      <c r="B28" s="489"/>
      <c r="C28" s="489"/>
      <c r="D28" s="489"/>
      <c r="E28" s="489"/>
      <c r="F28" s="489"/>
      <c r="G28" s="489"/>
      <c r="H28" s="489"/>
      <c r="I28" s="489"/>
      <c r="J28" s="489"/>
    </row>
    <row r="31" spans="2:10">
      <c r="C31" s="213"/>
    </row>
  </sheetData>
  <mergeCells count="2">
    <mergeCell ref="B5:I5"/>
    <mergeCell ref="B27:I27"/>
  </mergeCells>
  <phoneticPr fontId="43" type="noConversion"/>
  <hyperlinks>
    <hyperlink ref="A1" location="INDICE!A1" display="Indice"/>
  </hyperlinks>
  <printOptions horizontalCentered="1"/>
  <pageMargins left="0.23" right="0.21" top="0.19685039370078741" bottom="0.19685039370078741" header="0.15748031496062992" footer="0"/>
  <pageSetup paperSize="9" scale="81" orientation="portrait" r:id="rId1"/>
  <headerFooter scaleWithDoc="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64"/>
  <sheetViews>
    <sheetView showGridLines="0" view="pageBreakPreview" zoomScale="75" zoomScaleNormal="70" zoomScaleSheetLayoutView="75" workbookViewId="0"/>
  </sheetViews>
  <sheetFormatPr baseColWidth="10" defaultColWidth="11.42578125" defaultRowHeight="12.75"/>
  <cols>
    <col min="1" max="1" width="6.5703125" style="18" bestFit="1" customWidth="1"/>
    <col min="2" max="2" width="25.42578125" style="18" customWidth="1"/>
    <col min="3" max="3" width="74.7109375" style="18" customWidth="1"/>
    <col min="4" max="4" width="11.7109375" style="18" customWidth="1"/>
    <col min="5" max="5" width="12.5703125" style="18" bestFit="1" customWidth="1"/>
    <col min="6" max="8" width="11.7109375" style="18" customWidth="1"/>
    <col min="9" max="10" width="12.5703125" style="18" bestFit="1" customWidth="1"/>
    <col min="11" max="11" width="14.85546875" style="18" bestFit="1" customWidth="1"/>
    <col min="12" max="12" width="17.7109375" style="18" bestFit="1" customWidth="1"/>
    <col min="13" max="19" width="11.7109375" style="18" customWidth="1"/>
    <col min="20" max="20" width="12.28515625" style="18" customWidth="1"/>
    <col min="21" max="16384" width="11.42578125" style="18"/>
  </cols>
  <sheetData>
    <row r="1" spans="1:19">
      <c r="A1" s="149" t="s">
        <v>302</v>
      </c>
    </row>
    <row r="2" spans="1:19" ht="14.25">
      <c r="B2" s="3" t="s">
        <v>866</v>
      </c>
      <c r="C2" s="184"/>
      <c r="D2" s="953"/>
      <c r="E2" s="953"/>
      <c r="F2" s="953"/>
      <c r="G2" s="953"/>
      <c r="H2" s="953"/>
      <c r="I2" s="953"/>
      <c r="J2" s="953"/>
      <c r="K2" s="184"/>
      <c r="L2" s="184"/>
      <c r="M2" s="184"/>
      <c r="N2" s="184"/>
      <c r="O2" s="184"/>
      <c r="P2" s="184"/>
    </row>
    <row r="3" spans="1:19" ht="14.25">
      <c r="B3" s="21" t="s">
        <v>412</v>
      </c>
      <c r="C3" s="184"/>
      <c r="D3" s="953"/>
      <c r="E3" s="953"/>
      <c r="F3" s="953"/>
      <c r="G3" s="953"/>
      <c r="H3" s="953"/>
      <c r="I3" s="953"/>
      <c r="J3" s="953"/>
      <c r="K3" s="184"/>
      <c r="L3" s="184"/>
      <c r="M3" s="184"/>
      <c r="N3" s="184"/>
      <c r="O3" s="184"/>
      <c r="P3" s="184"/>
    </row>
    <row r="4" spans="1:19" ht="14.25">
      <c r="B4" s="21"/>
      <c r="C4" s="184"/>
      <c r="D4" s="953"/>
      <c r="E4" s="953"/>
      <c r="F4" s="953"/>
      <c r="G4" s="953"/>
      <c r="H4" s="953"/>
      <c r="I4" s="953"/>
      <c r="J4" s="953"/>
      <c r="K4" s="184"/>
      <c r="L4" s="184"/>
      <c r="M4" s="184"/>
      <c r="N4" s="184"/>
      <c r="O4" s="184"/>
      <c r="P4" s="184"/>
    </row>
    <row r="5" spans="1:19" ht="14.25">
      <c r="B5" s="184"/>
      <c r="C5" s="22"/>
      <c r="D5" s="953"/>
      <c r="E5" s="953"/>
      <c r="F5" s="953"/>
      <c r="G5" s="953"/>
      <c r="H5" s="953"/>
      <c r="I5" s="953"/>
      <c r="J5" s="953"/>
      <c r="K5" s="184"/>
      <c r="L5" s="184"/>
      <c r="M5" s="184"/>
      <c r="N5" s="184"/>
      <c r="O5" s="184"/>
      <c r="P5" s="184"/>
    </row>
    <row r="6" spans="1:19" ht="15.75">
      <c r="B6" s="1294" t="s">
        <v>16</v>
      </c>
      <c r="C6" s="1294"/>
      <c r="D6" s="1294"/>
      <c r="E6" s="1294"/>
      <c r="F6" s="1294"/>
      <c r="G6" s="1294"/>
      <c r="H6" s="1294"/>
      <c r="I6" s="1294"/>
      <c r="J6" s="1294"/>
      <c r="K6" s="1294"/>
      <c r="L6" s="1294"/>
      <c r="M6" s="1294"/>
      <c r="N6" s="1294"/>
      <c r="O6" s="133"/>
      <c r="P6" s="133"/>
      <c r="Q6" s="133"/>
    </row>
    <row r="7" spans="1:19" s="20" customFormat="1" ht="13.5" thickBot="1">
      <c r="A7" s="18"/>
      <c r="B7" s="184"/>
      <c r="C7" s="23"/>
      <c r="D7" s="953"/>
      <c r="E7" s="953"/>
      <c r="F7" s="953"/>
      <c r="G7" s="953"/>
      <c r="H7" s="953"/>
      <c r="I7" s="953"/>
      <c r="J7" s="953"/>
      <c r="K7" s="184"/>
      <c r="L7" s="184"/>
      <c r="M7" s="184"/>
      <c r="N7" s="184"/>
      <c r="O7" s="184"/>
      <c r="P7" s="184"/>
      <c r="R7" s="18"/>
      <c r="S7" s="18"/>
    </row>
    <row r="8" spans="1:19" s="39" customFormat="1" ht="14.25" thickTop="1" thickBot="1">
      <c r="B8" s="555"/>
      <c r="C8" s="728" t="s">
        <v>17</v>
      </c>
      <c r="D8" s="729">
        <v>2000</v>
      </c>
      <c r="E8" s="729">
        <v>2001</v>
      </c>
      <c r="F8" s="730" t="s">
        <v>869</v>
      </c>
      <c r="G8" s="729" t="s">
        <v>870</v>
      </c>
      <c r="H8" s="731" t="s">
        <v>640</v>
      </c>
      <c r="I8" s="729" t="s">
        <v>471</v>
      </c>
      <c r="J8" s="729" t="s">
        <v>472</v>
      </c>
      <c r="K8" s="729" t="s">
        <v>473</v>
      </c>
      <c r="L8" s="729" t="s">
        <v>474</v>
      </c>
      <c r="M8" s="729" t="s">
        <v>475</v>
      </c>
    </row>
    <row r="9" spans="1:19" s="39" customFormat="1" ht="13.5" thickTop="1">
      <c r="B9" s="1477" t="s">
        <v>696</v>
      </c>
      <c r="C9" s="956" t="s">
        <v>868</v>
      </c>
      <c r="D9" s="557">
        <v>0.45653868000787612</v>
      </c>
      <c r="E9" s="557">
        <v>0.5367464329045557</v>
      </c>
      <c r="F9" s="557">
        <v>1.6665327778232204</v>
      </c>
      <c r="G9" s="557">
        <v>1.3916783577803526</v>
      </c>
      <c r="H9" s="557">
        <v>1.1800291877305504</v>
      </c>
      <c r="I9" s="557">
        <v>0.67976659279741058</v>
      </c>
      <c r="J9" s="557">
        <v>0.59066390851541961</v>
      </c>
      <c r="K9" s="557">
        <v>0.51434886320254025</v>
      </c>
      <c r="L9" s="557">
        <v>0.44468298014696622</v>
      </c>
      <c r="M9" s="557">
        <v>0.45539395465060262</v>
      </c>
    </row>
    <row r="10" spans="1:19">
      <c r="B10" s="1478"/>
      <c r="C10" s="956" t="s">
        <v>684</v>
      </c>
      <c r="D10" s="557">
        <v>0.45653868000787612</v>
      </c>
      <c r="E10" s="557">
        <v>0.5367464329045557</v>
      </c>
      <c r="F10" s="557">
        <v>1.6665871638753542</v>
      </c>
      <c r="G10" s="557">
        <v>1.3919965661366318</v>
      </c>
      <c r="H10" s="557">
        <v>1.1808397745855408</v>
      </c>
      <c r="I10" s="557">
        <v>0.80506900797125647</v>
      </c>
      <c r="J10" s="557">
        <v>0.70619715404234296</v>
      </c>
      <c r="K10" s="557">
        <v>0.62093275743288956</v>
      </c>
      <c r="L10" s="557">
        <v>0.53787363497327956</v>
      </c>
      <c r="M10" s="557">
        <v>0.55445229319448963</v>
      </c>
    </row>
    <row r="11" spans="1:19">
      <c r="B11" s="1478"/>
      <c r="C11" s="993" t="s">
        <v>740</v>
      </c>
      <c r="D11" s="557">
        <v>0.28640309792788549</v>
      </c>
      <c r="E11" s="557">
        <v>0.31471996131772745</v>
      </c>
      <c r="F11" s="557">
        <v>0.95289241185538076</v>
      </c>
      <c r="G11" s="557">
        <v>0.79169901149841071</v>
      </c>
      <c r="H11" s="557">
        <v>0.68548498968461324</v>
      </c>
      <c r="I11" s="557">
        <v>0.31794322937721653</v>
      </c>
      <c r="J11" s="557">
        <v>0.24057488007116307</v>
      </c>
      <c r="K11" s="557">
        <v>0.21812313388886428</v>
      </c>
      <c r="L11" s="557">
        <v>0.16734890219782483</v>
      </c>
      <c r="M11" s="557">
        <v>0.16749954290919669</v>
      </c>
    </row>
    <row r="12" spans="1:19">
      <c r="B12" s="1478"/>
      <c r="C12" s="993" t="s">
        <v>18</v>
      </c>
      <c r="D12" s="557">
        <v>3.3975626159198857E-2</v>
      </c>
      <c r="E12" s="557">
        <v>3.7866485392177976E-2</v>
      </c>
      <c r="F12" s="1085" t="s">
        <v>583</v>
      </c>
      <c r="G12" s="1085" t="s">
        <v>583</v>
      </c>
      <c r="H12" s="1085" t="s">
        <v>583</v>
      </c>
      <c r="I12" s="557">
        <v>1.7583568727096852E-2</v>
      </c>
      <c r="J12" s="557">
        <v>1.6121987890988433E-2</v>
      </c>
      <c r="K12" s="557">
        <v>1.8308654388032832E-2</v>
      </c>
      <c r="L12" s="557">
        <v>1.5547306380980295E-2</v>
      </c>
      <c r="M12" s="557">
        <v>1.9565772362269238E-2</v>
      </c>
    </row>
    <row r="13" spans="1:19" ht="13.5" thickBot="1">
      <c r="A13" s="558"/>
      <c r="B13" s="1479"/>
      <c r="C13" s="993" t="s">
        <v>19</v>
      </c>
      <c r="D13" s="559">
        <v>0.11427189550116214</v>
      </c>
      <c r="E13" s="559">
        <v>0.15277522444577518</v>
      </c>
      <c r="F13" s="1086" t="s">
        <v>583</v>
      </c>
      <c r="G13" s="1086" t="s">
        <v>583</v>
      </c>
      <c r="H13" s="1086" t="s">
        <v>583</v>
      </c>
      <c r="I13" s="559">
        <v>0.10832680660533268</v>
      </c>
      <c r="J13" s="559">
        <v>9.5564732187314969E-2</v>
      </c>
      <c r="K13" s="559">
        <v>9.2030796651011285E-2</v>
      </c>
      <c r="L13" s="559">
        <v>7.2794750215272278E-2</v>
      </c>
      <c r="M13" s="559">
        <v>9.0493109515155712E-2</v>
      </c>
    </row>
    <row r="14" spans="1:19" ht="13.5" thickTop="1">
      <c r="B14" s="1480" t="s">
        <v>693</v>
      </c>
      <c r="C14" s="994" t="s">
        <v>20</v>
      </c>
      <c r="D14" s="557">
        <v>0.94328323699421968</v>
      </c>
      <c r="E14" s="557">
        <v>0.96935280331710838</v>
      </c>
      <c r="F14" s="557">
        <v>0.79085988468628654</v>
      </c>
      <c r="G14" s="557">
        <v>0.75785934842924907</v>
      </c>
      <c r="H14" s="557">
        <v>0.75607435597189698</v>
      </c>
      <c r="I14" s="557">
        <v>0.51441262274911592</v>
      </c>
      <c r="J14" s="557">
        <v>0.52057780215761562</v>
      </c>
      <c r="K14" s="557">
        <v>0.5275675635739614</v>
      </c>
      <c r="L14" s="557">
        <v>0.52513721201127406</v>
      </c>
      <c r="M14" s="557">
        <v>0.540555321459538</v>
      </c>
    </row>
    <row r="15" spans="1:19">
      <c r="B15" s="1480"/>
      <c r="C15" s="995" t="s">
        <v>21</v>
      </c>
      <c r="D15" s="557" t="s">
        <v>500</v>
      </c>
      <c r="E15" s="557" t="s">
        <v>500</v>
      </c>
      <c r="F15" s="557">
        <v>0.19224335700261252</v>
      </c>
      <c r="G15" s="557">
        <v>0.2182700967436571</v>
      </c>
      <c r="H15" s="557">
        <v>0.20972122690887063</v>
      </c>
      <c r="I15" s="557">
        <v>0.41483509434438703</v>
      </c>
      <c r="J15" s="557">
        <v>0.41252068091243599</v>
      </c>
      <c r="K15" s="557">
        <v>0.39348652753315028</v>
      </c>
      <c r="L15" s="557">
        <v>0.36607115248102284</v>
      </c>
      <c r="M15" s="557">
        <v>0.2544166312726967</v>
      </c>
    </row>
    <row r="16" spans="1:19">
      <c r="B16" s="1480"/>
      <c r="C16" s="995" t="s">
        <v>18</v>
      </c>
      <c r="D16" s="557">
        <v>7.4420038535645466E-2</v>
      </c>
      <c r="E16" s="557">
        <v>7.0548182662839243E-2</v>
      </c>
      <c r="F16" s="557" t="s">
        <v>583</v>
      </c>
      <c r="G16" s="557" t="s">
        <v>583</v>
      </c>
      <c r="H16" s="557" t="s">
        <v>583</v>
      </c>
      <c r="I16" s="557">
        <v>2.6073814214318092E-2</v>
      </c>
      <c r="J16" s="557">
        <v>2.7568896863141654E-2</v>
      </c>
      <c r="K16" s="557">
        <v>3.6033971333142296E-2</v>
      </c>
      <c r="L16" s="557">
        <v>3.5470702462452534E-2</v>
      </c>
      <c r="M16" s="557">
        <v>4.3675042067342712E-2</v>
      </c>
    </row>
    <row r="17" spans="2:20">
      <c r="B17" s="1480"/>
      <c r="C17" s="995" t="s">
        <v>22</v>
      </c>
      <c r="D17" s="557">
        <v>0.3756146435452794</v>
      </c>
      <c r="E17" s="557">
        <v>0.32128246730734561</v>
      </c>
      <c r="F17" s="557">
        <v>0.34779766496267339</v>
      </c>
      <c r="G17" s="557">
        <v>0.3186308511590441</v>
      </c>
      <c r="H17" s="557">
        <v>0.30481034626965542</v>
      </c>
      <c r="I17" s="557">
        <v>0.35747947410370895</v>
      </c>
      <c r="J17" s="557">
        <v>0.34739074785152679</v>
      </c>
      <c r="K17" s="557">
        <v>0.26351821582856338</v>
      </c>
      <c r="L17" s="557">
        <v>0.27015239951978381</v>
      </c>
      <c r="M17" s="557">
        <v>0.29244703121351284</v>
      </c>
    </row>
    <row r="18" spans="2:20">
      <c r="B18" s="1480"/>
      <c r="C18" s="995" t="s">
        <v>740</v>
      </c>
      <c r="D18" s="557">
        <v>0.62733588734024581</v>
      </c>
      <c r="E18" s="557">
        <v>0.58634756008465361</v>
      </c>
      <c r="F18" s="557">
        <v>0.57267564726725462</v>
      </c>
      <c r="G18" s="557">
        <v>0.57061422982737964</v>
      </c>
      <c r="H18" s="557">
        <v>0.58353436180323159</v>
      </c>
      <c r="I18" s="557">
        <v>0.47146246715586915</v>
      </c>
      <c r="J18" s="557">
        <v>0.41138846795005724</v>
      </c>
      <c r="K18" s="557">
        <v>0.42929658220999334</v>
      </c>
      <c r="L18" s="557">
        <v>0.38180138567631383</v>
      </c>
      <c r="M18" s="557">
        <v>0.37389526204493173</v>
      </c>
    </row>
    <row r="19" spans="2:20" ht="13.5" thickBot="1">
      <c r="B19" s="1481"/>
      <c r="C19" s="996" t="s">
        <v>23</v>
      </c>
      <c r="D19" s="559">
        <v>0.27917533718689785</v>
      </c>
      <c r="E19" s="559">
        <v>0.28954667110426979</v>
      </c>
      <c r="F19" s="559">
        <v>0.26063906284728122</v>
      </c>
      <c r="G19" s="559">
        <v>0.22986776156806588</v>
      </c>
      <c r="H19" s="559">
        <v>0.22361680327868852</v>
      </c>
      <c r="I19" s="559">
        <v>0.25351627243631375</v>
      </c>
      <c r="J19" s="559">
        <v>0.1802849225932015</v>
      </c>
      <c r="K19" s="559">
        <v>0.19495425649236081</v>
      </c>
      <c r="L19" s="559">
        <v>0.22174797512369521</v>
      </c>
      <c r="M19" s="559">
        <v>0.21216527236975175</v>
      </c>
    </row>
    <row r="20" spans="2:20" ht="14.25" thickTop="1" thickBot="1">
      <c r="B20" s="23"/>
      <c r="C20" s="23"/>
      <c r="D20" s="560"/>
      <c r="E20" s="560"/>
      <c r="F20" s="560"/>
      <c r="G20" s="560"/>
      <c r="H20" s="560"/>
      <c r="I20" s="560"/>
      <c r="J20" s="560"/>
      <c r="K20" s="560"/>
      <c r="L20" s="560"/>
      <c r="M20" s="560"/>
    </row>
    <row r="21" spans="2:20" ht="14.25" thickTop="1" thickBot="1">
      <c r="B21" s="185"/>
      <c r="C21" s="722" t="s">
        <v>24</v>
      </c>
      <c r="D21" s="723">
        <v>7.5579654541892509</v>
      </c>
      <c r="E21" s="725">
        <v>8.3135209604408598</v>
      </c>
      <c r="F21" s="725">
        <v>6.0521724308630498</v>
      </c>
      <c r="G21" s="724">
        <v>6.9111481018413796</v>
      </c>
      <c r="H21" s="725">
        <v>7.7966542771101901</v>
      </c>
      <c r="I21" s="725">
        <v>12.2871375597783</v>
      </c>
      <c r="J21" s="725">
        <v>12.933632371774999</v>
      </c>
      <c r="K21" s="726">
        <v>12.553687757525061</v>
      </c>
      <c r="L21" s="724">
        <v>11.736460250710392</v>
      </c>
      <c r="M21" s="725">
        <v>11.122211739269501</v>
      </c>
    </row>
    <row r="22" spans="2:20" ht="14.25" thickTop="1" thickBot="1">
      <c r="B22" s="23"/>
      <c r="C22" s="23"/>
      <c r="D22" s="560"/>
      <c r="E22" s="560"/>
      <c r="F22" s="560"/>
      <c r="G22" s="560"/>
      <c r="H22" s="560"/>
      <c r="I22" s="560"/>
      <c r="J22" s="560"/>
      <c r="K22" s="560"/>
      <c r="L22" s="560"/>
      <c r="M22" s="560"/>
    </row>
    <row r="23" spans="2:20" ht="13.5" thickTop="1">
      <c r="B23" s="1482" t="s">
        <v>25</v>
      </c>
      <c r="C23" s="989" t="s">
        <v>20</v>
      </c>
      <c r="D23" s="556">
        <v>6.5188340399253057</v>
      </c>
      <c r="E23" s="556">
        <v>7.0635610347615199</v>
      </c>
      <c r="F23" s="556">
        <v>11.548396334478809</v>
      </c>
      <c r="G23" s="556">
        <v>9.5956512500885331</v>
      </c>
      <c r="H23" s="556">
        <v>7.3620075333401198</v>
      </c>
      <c r="I23" s="556">
        <v>2.3676318695017273</v>
      </c>
      <c r="J23" s="556">
        <v>2.2216811811343136</v>
      </c>
      <c r="K23" s="556">
        <v>1.6535459112959112</v>
      </c>
      <c r="L23" s="556">
        <v>1.6525880877851069</v>
      </c>
      <c r="M23" s="556">
        <v>1.657935490973754</v>
      </c>
    </row>
    <row r="24" spans="2:20" ht="13.5" thickBot="1">
      <c r="B24" s="1483"/>
      <c r="C24" s="990" t="s">
        <v>740</v>
      </c>
      <c r="D24" s="559">
        <v>4.3353876931933639</v>
      </c>
      <c r="E24" s="559">
        <v>4.272646413223975</v>
      </c>
      <c r="F24" s="559">
        <v>8.3623982879974221</v>
      </c>
      <c r="G24" s="559">
        <v>7.2248434476790848</v>
      </c>
      <c r="H24" s="559">
        <v>5.6819601585824593</v>
      </c>
      <c r="I24" s="559">
        <v>2.1699497896196709</v>
      </c>
      <c r="J24" s="559">
        <v>1.7556914904788705</v>
      </c>
      <c r="K24" s="559">
        <v>1.3457836330992634</v>
      </c>
      <c r="L24" s="559">
        <v>1.201517684963525</v>
      </c>
      <c r="M24" s="559">
        <v>1.1467615407051481</v>
      </c>
    </row>
    <row r="25" spans="2:20" ht="14.25" thickTop="1" thickBot="1">
      <c r="B25" s="23"/>
      <c r="C25" s="991"/>
      <c r="D25" s="708"/>
      <c r="E25" s="709"/>
      <c r="F25" s="709"/>
      <c r="G25" s="709"/>
      <c r="H25" s="708"/>
      <c r="I25" s="709"/>
      <c r="J25" s="709"/>
      <c r="K25" s="709"/>
      <c r="L25" s="709"/>
      <c r="M25" s="709"/>
    </row>
    <row r="26" spans="2:20" ht="13.5" thickTop="1">
      <c r="B26" s="1482" t="s">
        <v>552</v>
      </c>
      <c r="C26" s="989" t="s">
        <v>20</v>
      </c>
      <c r="D26" s="556">
        <v>3.9131910701060839</v>
      </c>
      <c r="E26" s="556">
        <v>4.485181504498879</v>
      </c>
      <c r="F26" s="556">
        <v>4.1508609320680456</v>
      </c>
      <c r="G26" s="556">
        <v>3.9339738486063935</v>
      </c>
      <c r="H26" s="556">
        <v>3.6281998281370225</v>
      </c>
      <c r="I26" s="556">
        <v>1.4137442430817435</v>
      </c>
      <c r="J26" s="556">
        <v>1.3043293816038619</v>
      </c>
      <c r="K26" s="556">
        <v>1.1508925088260666</v>
      </c>
      <c r="L26" s="556">
        <v>0.93285477815251605</v>
      </c>
      <c r="M26" s="556">
        <v>1.193387259077217</v>
      </c>
    </row>
    <row r="27" spans="2:20" ht="13.5" thickBot="1">
      <c r="B27" s="1483"/>
      <c r="C27" s="990" t="s">
        <v>741</v>
      </c>
      <c r="D27" s="559">
        <v>2.602490000903058</v>
      </c>
      <c r="E27" s="559">
        <v>2.7130217426517427</v>
      </c>
      <c r="F27" s="559">
        <v>3.0057119055056889</v>
      </c>
      <c r="G27" s="559">
        <v>2.9620027283903778</v>
      </c>
      <c r="H27" s="559">
        <v>2.8002262667472704</v>
      </c>
      <c r="I27" s="559">
        <v>1.2957056636920774</v>
      </c>
      <c r="J27" s="559">
        <v>1.0307505626000355</v>
      </c>
      <c r="K27" s="559">
        <v>0.93651364231540601</v>
      </c>
      <c r="L27" s="559">
        <v>0.67823273353332736</v>
      </c>
      <c r="M27" s="559">
        <v>0.82545083567272559</v>
      </c>
    </row>
    <row r="28" spans="2:20" ht="14.25" thickTop="1" thickBot="1">
      <c r="B28" s="23"/>
      <c r="C28" s="992"/>
      <c r="D28" s="560"/>
      <c r="E28" s="560"/>
      <c r="F28" s="560"/>
      <c r="G28" s="560"/>
      <c r="H28" s="560"/>
      <c r="I28" s="560"/>
      <c r="J28" s="560"/>
      <c r="K28" s="560"/>
      <c r="L28" s="560"/>
      <c r="M28" s="560"/>
    </row>
    <row r="29" spans="2:20" ht="13.5" thickTop="1">
      <c r="B29" s="1475" t="s">
        <v>26</v>
      </c>
      <c r="C29" s="989" t="s">
        <v>18</v>
      </c>
      <c r="D29" s="556">
        <v>0.19665014590525423</v>
      </c>
      <c r="E29" s="556">
        <v>0.22409333716017968</v>
      </c>
      <c r="F29" s="556" t="s">
        <v>583</v>
      </c>
      <c r="G29" s="556" t="s">
        <v>583</v>
      </c>
      <c r="H29" s="556" t="s">
        <v>583</v>
      </c>
      <c r="I29" s="556">
        <v>8.5894279811038005E-2</v>
      </c>
      <c r="J29" s="556">
        <v>7.6940849541224335E-2</v>
      </c>
      <c r="K29" s="556">
        <v>8.2202439171777816E-2</v>
      </c>
      <c r="L29" s="556">
        <v>6.635319287019209E-2</v>
      </c>
      <c r="M29" s="556">
        <v>8.0073010739679387E-2</v>
      </c>
    </row>
    <row r="30" spans="2:20" ht="13.5" thickBot="1">
      <c r="B30" s="1476"/>
      <c r="C30" s="990" t="s">
        <v>19</v>
      </c>
      <c r="D30" s="559">
        <v>0.6614031134519458</v>
      </c>
      <c r="E30" s="559">
        <v>0.90412166661026561</v>
      </c>
      <c r="F30" s="559" t="s">
        <v>583</v>
      </c>
      <c r="G30" s="559" t="s">
        <v>583</v>
      </c>
      <c r="H30" s="559" t="s">
        <v>583</v>
      </c>
      <c r="I30" s="559">
        <v>0.52916749620092041</v>
      </c>
      <c r="J30" s="559">
        <v>0.45607475519700319</v>
      </c>
      <c r="K30" s="559">
        <v>0.41320109076830108</v>
      </c>
      <c r="L30" s="559">
        <v>0.31067530172817404</v>
      </c>
      <c r="M30" s="559">
        <v>0.37034345467738283</v>
      </c>
    </row>
    <row r="31" spans="2:20" ht="13.5" thickTop="1">
      <c r="B31" s="1081"/>
      <c r="C31" s="1081"/>
      <c r="D31" s="561"/>
      <c r="E31" s="561"/>
      <c r="F31" s="561"/>
      <c r="G31" s="561"/>
      <c r="H31" s="561"/>
      <c r="I31" s="561"/>
      <c r="J31" s="561"/>
      <c r="K31" s="184"/>
      <c r="L31" s="184"/>
      <c r="M31" s="184"/>
      <c r="N31" s="184"/>
      <c r="O31" s="184"/>
      <c r="P31" s="184"/>
      <c r="T31" s="39"/>
    </row>
    <row r="32" spans="2:20">
      <c r="C32" s="23"/>
      <c r="D32" s="953"/>
      <c r="E32" s="953"/>
      <c r="F32" s="953"/>
      <c r="G32" s="953"/>
      <c r="H32" s="953"/>
      <c r="I32" s="953"/>
      <c r="J32" s="953"/>
      <c r="K32" s="184"/>
      <c r="L32" s="184"/>
      <c r="M32" s="184"/>
      <c r="N32" s="184"/>
      <c r="O32" s="184"/>
      <c r="P32" s="184"/>
      <c r="T32" s="20"/>
    </row>
    <row r="33" spans="2:20" ht="13.5" thickBot="1">
      <c r="B33" s="28"/>
      <c r="C33" s="23"/>
      <c r="D33" s="562"/>
      <c r="E33" s="562"/>
      <c r="F33" s="562"/>
      <c r="G33" s="562"/>
      <c r="H33" s="562"/>
      <c r="I33" s="562"/>
      <c r="J33" s="562"/>
      <c r="K33" s="562"/>
      <c r="L33" s="562"/>
      <c r="M33" s="562"/>
      <c r="N33" s="184"/>
      <c r="O33" s="184"/>
      <c r="P33" s="184"/>
      <c r="T33" s="39"/>
    </row>
    <row r="34" spans="2:20" ht="14.25" thickTop="1" thickBot="1">
      <c r="B34" s="555"/>
      <c r="C34" s="728" t="s">
        <v>17</v>
      </c>
      <c r="D34" s="957" t="s">
        <v>476</v>
      </c>
      <c r="E34" s="957" t="s">
        <v>477</v>
      </c>
      <c r="F34" s="957" t="s">
        <v>478</v>
      </c>
      <c r="G34" s="957" t="s">
        <v>497</v>
      </c>
      <c r="H34" s="957" t="s">
        <v>551</v>
      </c>
      <c r="I34" s="958" t="s">
        <v>582</v>
      </c>
      <c r="J34" s="958" t="s">
        <v>933</v>
      </c>
      <c r="K34" s="562"/>
      <c r="L34" s="562"/>
      <c r="M34" s="1082"/>
      <c r="N34" s="1083"/>
      <c r="O34" s="184"/>
      <c r="P34" s="184"/>
      <c r="R34" s="20"/>
      <c r="S34" s="20"/>
      <c r="T34" s="20"/>
    </row>
    <row r="35" spans="2:20" ht="13.5" thickTop="1">
      <c r="B35" s="1477" t="s">
        <v>696</v>
      </c>
      <c r="C35" s="956" t="s">
        <v>868</v>
      </c>
      <c r="D35" s="556">
        <v>0.39973209090089568</v>
      </c>
      <c r="E35" s="556">
        <v>0.3594611560337293</v>
      </c>
      <c r="F35" s="556">
        <v>0.37423604431624091</v>
      </c>
      <c r="G35" s="556">
        <v>0.40145853073801563</v>
      </c>
      <c r="H35" s="556">
        <v>0.41414131986603875</v>
      </c>
      <c r="I35" s="556">
        <v>0.49474638987378494</v>
      </c>
      <c r="J35" s="556">
        <v>0.52528073375921425</v>
      </c>
      <c r="K35" s="562"/>
      <c r="L35" s="1281"/>
      <c r="M35" s="1084"/>
      <c r="N35" s="1083"/>
      <c r="O35" s="184"/>
      <c r="P35" s="184"/>
      <c r="R35" s="20"/>
      <c r="S35" s="20"/>
      <c r="T35" s="20"/>
    </row>
    <row r="36" spans="2:20">
      <c r="B36" s="1478"/>
      <c r="C36" s="956" t="s">
        <v>684</v>
      </c>
      <c r="D36" s="557">
        <v>0.43456502048388052</v>
      </c>
      <c r="E36" s="557">
        <v>0.38942093109597975</v>
      </c>
      <c r="F36" s="557">
        <v>0.4044180390974042</v>
      </c>
      <c r="G36" s="557">
        <v>0.43516089281031894</v>
      </c>
      <c r="H36" s="557">
        <v>0.44696850197945293</v>
      </c>
      <c r="I36" s="557">
        <v>0.53464991454526634</v>
      </c>
      <c r="J36" s="557">
        <v>0.54194172064949842</v>
      </c>
      <c r="K36" s="562"/>
      <c r="L36" s="1281"/>
      <c r="M36" s="1084"/>
      <c r="N36" s="1083"/>
      <c r="O36" s="184"/>
      <c r="P36" s="184"/>
      <c r="R36" s="20"/>
      <c r="S36" s="20"/>
      <c r="T36" s="20"/>
    </row>
    <row r="37" spans="2:20">
      <c r="B37" s="1478"/>
      <c r="C37" s="993" t="s">
        <v>740</v>
      </c>
      <c r="D37" s="557">
        <v>0.14630241912760761</v>
      </c>
      <c r="E37" s="557">
        <v>0.11966677944113743</v>
      </c>
      <c r="F37" s="557">
        <v>0.11217960832716861</v>
      </c>
      <c r="G37" s="557">
        <v>0.11832879789342253</v>
      </c>
      <c r="H37" s="557">
        <v>0.12569567758616204</v>
      </c>
      <c r="I37" s="557">
        <v>0.14124579746947596</v>
      </c>
      <c r="J37" s="557" t="s">
        <v>932</v>
      </c>
      <c r="K37" s="562"/>
      <c r="L37" s="1281"/>
      <c r="M37" s="1084"/>
      <c r="N37" s="1083"/>
      <c r="O37" s="184"/>
      <c r="P37" s="184"/>
      <c r="R37" s="20"/>
      <c r="S37" s="20"/>
      <c r="T37" s="20"/>
    </row>
    <row r="38" spans="2:20">
      <c r="B38" s="1478"/>
      <c r="C38" s="993" t="s">
        <v>18</v>
      </c>
      <c r="D38" s="557">
        <v>1.3267691136204223E-2</v>
      </c>
      <c r="E38" s="557">
        <v>1.6330016699085313E-2</v>
      </c>
      <c r="F38" s="557">
        <v>1.9405410087455281E-2</v>
      </c>
      <c r="G38" s="557">
        <v>1.2543169229379E-2</v>
      </c>
      <c r="H38" s="557">
        <v>1.5539780949565098E-2</v>
      </c>
      <c r="I38" s="557">
        <v>2.0642176586523297E-2</v>
      </c>
      <c r="J38" s="557">
        <v>2.2995738092E-2</v>
      </c>
      <c r="K38" s="562"/>
      <c r="L38" s="1281"/>
      <c r="M38" s="1084"/>
      <c r="N38" s="713"/>
      <c r="R38" s="39"/>
      <c r="S38" s="39"/>
      <c r="T38" s="39"/>
    </row>
    <row r="39" spans="2:20" ht="13.5" thickBot="1">
      <c r="B39" s="1479"/>
      <c r="C39" s="993" t="s">
        <v>19</v>
      </c>
      <c r="D39" s="559">
        <v>8.0739249235689314E-2</v>
      </c>
      <c r="E39" s="559">
        <v>8.0928154813050421E-2</v>
      </c>
      <c r="F39" s="559">
        <v>7.9264036671039401E-2</v>
      </c>
      <c r="G39" s="559">
        <v>7.8893238460193832E-2</v>
      </c>
      <c r="H39" s="559">
        <v>9.9030255791555138E-2</v>
      </c>
      <c r="I39" s="559">
        <v>0.10219698041298178</v>
      </c>
      <c r="J39" s="559">
        <v>0.11262430525132262</v>
      </c>
      <c r="K39" s="562"/>
      <c r="L39" s="1281"/>
      <c r="M39" s="562"/>
      <c r="N39" s="713"/>
    </row>
    <row r="40" spans="2:20" ht="13.5" thickTop="1">
      <c r="B40" s="1480" t="s">
        <v>693</v>
      </c>
      <c r="C40" s="994" t="s">
        <v>20</v>
      </c>
      <c r="D40" s="557">
        <v>0.58772450633933981</v>
      </c>
      <c r="E40" s="557">
        <v>0.60083000303219147</v>
      </c>
      <c r="F40" s="557">
        <v>0.58950070540947841</v>
      </c>
      <c r="G40" s="557">
        <v>0.61922217852343919</v>
      </c>
      <c r="H40" s="557">
        <v>0.64878971865919721</v>
      </c>
      <c r="I40" s="557">
        <v>0.66851830682180757</v>
      </c>
      <c r="J40" s="557">
        <v>0.67386337947480635</v>
      </c>
      <c r="K40" s="562"/>
      <c r="L40" s="1281"/>
      <c r="M40" s="562"/>
      <c r="N40" s="713"/>
    </row>
    <row r="41" spans="2:20">
      <c r="B41" s="1480"/>
      <c r="C41" s="995" t="s">
        <v>21</v>
      </c>
      <c r="D41" s="557">
        <v>0.2315864995524104</v>
      </c>
      <c r="E41" s="557">
        <v>0.20711111946978128</v>
      </c>
      <c r="F41" s="557">
        <v>0.17787603682954853</v>
      </c>
      <c r="G41" s="557">
        <v>0.14028195159698145</v>
      </c>
      <c r="H41" s="557">
        <v>9.6625302596149196E-2</v>
      </c>
      <c r="I41" s="557">
        <v>7.1718180084030303E-2</v>
      </c>
      <c r="J41" s="557">
        <v>7.3148206113804945E-2</v>
      </c>
      <c r="K41" s="562"/>
      <c r="L41" s="1281"/>
      <c r="M41" s="562"/>
      <c r="N41" s="713"/>
    </row>
    <row r="42" spans="2:20">
      <c r="B42" s="1480"/>
      <c r="C42" s="995" t="s">
        <v>18</v>
      </c>
      <c r="D42" s="557">
        <v>3.3743422787631455E-2</v>
      </c>
      <c r="E42" s="557">
        <v>4.6196968430351953E-2</v>
      </c>
      <c r="F42" s="557">
        <v>5.2711791017822821E-2</v>
      </c>
      <c r="G42" s="557">
        <v>3.1784524410079791E-2</v>
      </c>
      <c r="H42" s="557">
        <v>3.7522894249218383E-2</v>
      </c>
      <c r="I42" s="557">
        <v>4.1722743225654127E-2</v>
      </c>
      <c r="J42" s="557">
        <v>4.3777996439026218E-2</v>
      </c>
      <c r="K42" s="562"/>
      <c r="L42" s="1281"/>
      <c r="M42" s="562"/>
      <c r="N42" s="713"/>
    </row>
    <row r="43" spans="2:20">
      <c r="B43" s="1480"/>
      <c r="C43" s="995" t="s">
        <v>22</v>
      </c>
      <c r="D43" s="557">
        <v>0.30929623271647155</v>
      </c>
      <c r="E43" s="557">
        <v>0.33728674356096183</v>
      </c>
      <c r="F43" s="557">
        <v>0.30854785764637122</v>
      </c>
      <c r="G43" s="557">
        <v>0.35279480103858374</v>
      </c>
      <c r="H43" s="557">
        <v>0.3843126947301303</v>
      </c>
      <c r="I43" s="557">
        <v>0.36247755367893186</v>
      </c>
      <c r="J43" s="557">
        <v>0.31936627264127382</v>
      </c>
      <c r="K43" s="562"/>
      <c r="L43" s="1281"/>
      <c r="M43" s="562"/>
      <c r="N43" s="713"/>
    </row>
    <row r="44" spans="2:20">
      <c r="B44" s="1480"/>
      <c r="C44" s="995" t="s">
        <v>740</v>
      </c>
      <c r="D44" s="557">
        <v>0.37208767771243773</v>
      </c>
      <c r="E44" s="557">
        <v>0.3385325645327581</v>
      </c>
      <c r="F44" s="557">
        <v>0.30471853178849012</v>
      </c>
      <c r="G44" s="557">
        <v>0.29984643404552797</v>
      </c>
      <c r="H44" s="557">
        <v>0.30350914423805991</v>
      </c>
      <c r="I44" s="557">
        <v>0.28549131506651171</v>
      </c>
      <c r="J44" s="557" t="s">
        <v>932</v>
      </c>
      <c r="K44" s="562"/>
      <c r="L44" s="1281"/>
      <c r="M44" s="562"/>
      <c r="N44" s="713"/>
    </row>
    <row r="45" spans="2:20" ht="13.5" thickBot="1">
      <c r="B45" s="1481"/>
      <c r="C45" s="996" t="s">
        <v>23</v>
      </c>
      <c r="D45" s="559">
        <v>0.20616250713902631</v>
      </c>
      <c r="E45" s="559">
        <v>0.20330226098683932</v>
      </c>
      <c r="F45" s="559">
        <v>0.27252797365252546</v>
      </c>
      <c r="G45" s="559">
        <v>0.26793905421867303</v>
      </c>
      <c r="H45" s="559">
        <v>0.31083738729796734</v>
      </c>
      <c r="I45" s="559">
        <v>0.30782569543248123</v>
      </c>
      <c r="J45" s="559">
        <v>0.31136819849796904</v>
      </c>
      <c r="K45" s="562"/>
      <c r="L45" s="1281"/>
      <c r="M45" s="562"/>
      <c r="N45" s="713"/>
    </row>
    <row r="46" spans="2:20" ht="14.25" thickTop="1" thickBot="1">
      <c r="B46" s="23"/>
      <c r="C46" s="23"/>
      <c r="D46" s="560"/>
      <c r="E46" s="560"/>
      <c r="F46" s="560"/>
      <c r="G46" s="560"/>
      <c r="H46" s="560"/>
      <c r="I46" s="560"/>
      <c r="J46" s="560"/>
      <c r="K46" s="562"/>
      <c r="L46" s="1281"/>
      <c r="M46" s="562"/>
      <c r="N46" s="713"/>
    </row>
    <row r="47" spans="2:20" ht="14.25" thickTop="1" thickBot="1">
      <c r="B47" s="185"/>
      <c r="C47" s="722" t="s">
        <v>24</v>
      </c>
      <c r="D47" s="724">
        <v>11.033628289397774</v>
      </c>
      <c r="E47" s="725">
        <v>10.653244780983071</v>
      </c>
      <c r="F47" s="724">
        <v>9.5305938057712876</v>
      </c>
      <c r="G47" s="727">
        <v>8.9694289703193757</v>
      </c>
      <c r="H47" s="725">
        <v>8.0865248407514994</v>
      </c>
      <c r="I47" s="726">
        <v>7.8052243520930293</v>
      </c>
      <c r="J47" s="726">
        <v>7.3619324670716617</v>
      </c>
      <c r="K47" s="562"/>
      <c r="L47" s="1281"/>
      <c r="M47" s="562"/>
      <c r="N47" s="713"/>
    </row>
    <row r="48" spans="2:20" ht="14.25" thickTop="1" thickBot="1">
      <c r="B48" s="23"/>
      <c r="C48" s="23"/>
      <c r="D48" s="560"/>
      <c r="E48" s="560"/>
      <c r="F48" s="560"/>
      <c r="G48" s="560"/>
      <c r="H48" s="560"/>
      <c r="I48" s="560"/>
      <c r="J48" s="560"/>
      <c r="K48" s="562"/>
      <c r="L48" s="1281"/>
      <c r="M48" s="562"/>
      <c r="N48" s="713"/>
    </row>
    <row r="49" spans="2:14" ht="13.5" thickTop="1">
      <c r="B49" s="1482" t="s">
        <v>25</v>
      </c>
      <c r="C49" s="997" t="s">
        <v>20</v>
      </c>
      <c r="D49" s="556">
        <v>1.8506645181073711</v>
      </c>
      <c r="E49" s="556">
        <v>2.3185793990487511</v>
      </c>
      <c r="F49" s="556">
        <v>2.6889447291913564</v>
      </c>
      <c r="G49" s="556">
        <v>4.1022927227429129</v>
      </c>
      <c r="H49" s="556">
        <v>4.5755119592036282</v>
      </c>
      <c r="I49" s="556">
        <v>5.8240829513021559</v>
      </c>
      <c r="J49" s="556">
        <v>4.6401642669364875</v>
      </c>
      <c r="K49" s="562"/>
      <c r="L49" s="1281"/>
      <c r="M49" s="562"/>
      <c r="N49" s="713"/>
    </row>
    <row r="50" spans="2:14" ht="13.5" thickBot="1">
      <c r="B50" s="1483"/>
      <c r="C50" s="998" t="s">
        <v>740</v>
      </c>
      <c r="D50" s="559">
        <v>1.17165347487001</v>
      </c>
      <c r="E50" s="559">
        <v>1.306383879086578</v>
      </c>
      <c r="F50" s="559">
        <v>1.3899411526071686</v>
      </c>
      <c r="G50" s="559">
        <v>1.9864563754135964</v>
      </c>
      <c r="H50" s="559">
        <v>2.1404619698025411</v>
      </c>
      <c r="I50" s="559">
        <v>2.487179608780556</v>
      </c>
      <c r="J50" s="559" t="s">
        <v>932</v>
      </c>
      <c r="K50" s="562"/>
      <c r="L50" s="1281"/>
      <c r="M50" s="562"/>
      <c r="N50" s="713"/>
    </row>
    <row r="51" spans="2:14" ht="14.25" thickTop="1" thickBot="1">
      <c r="B51" s="23"/>
      <c r="C51" s="999"/>
      <c r="D51" s="709"/>
      <c r="E51" s="709"/>
      <c r="F51" s="709"/>
      <c r="G51" s="709"/>
      <c r="H51" s="709"/>
      <c r="I51" s="707"/>
      <c r="J51" s="707"/>
      <c r="K51" s="562"/>
      <c r="L51" s="1281"/>
      <c r="M51" s="562"/>
      <c r="N51" s="713"/>
    </row>
    <row r="52" spans="2:14" ht="13.5" thickTop="1">
      <c r="B52" s="1482" t="s">
        <v>552</v>
      </c>
      <c r="C52" s="997" t="s">
        <v>20</v>
      </c>
      <c r="D52" s="556">
        <v>1.1817917883205804</v>
      </c>
      <c r="E52" s="556">
        <v>1.0924881285517414</v>
      </c>
      <c r="F52" s="556">
        <v>1.2231539328059888</v>
      </c>
      <c r="G52" s="556">
        <v>1.3834423042104735</v>
      </c>
      <c r="H52" s="556">
        <v>1.7484185720375292</v>
      </c>
      <c r="I52" s="556">
        <v>2.101831595377595</v>
      </c>
      <c r="J52" s="556">
        <v>2.5508489103493006</v>
      </c>
      <c r="K52" s="562"/>
      <c r="L52" s="1281"/>
      <c r="M52" s="562"/>
      <c r="N52" s="713"/>
    </row>
    <row r="53" spans="2:14" ht="13.5" thickBot="1">
      <c r="B53" s="1483"/>
      <c r="C53" s="998" t="s">
        <v>740</v>
      </c>
      <c r="D53" s="559">
        <v>0.7481909590510466</v>
      </c>
      <c r="E53" s="559">
        <v>0.61555316148284778</v>
      </c>
      <c r="F53" s="559">
        <v>0.63225992290723665</v>
      </c>
      <c r="G53" s="559">
        <v>0.66990533610148606</v>
      </c>
      <c r="H53" s="559">
        <v>0.81792452825195294</v>
      </c>
      <c r="I53" s="559">
        <v>0.89758898161727896</v>
      </c>
      <c r="J53" s="559" t="s">
        <v>932</v>
      </c>
      <c r="K53" s="562"/>
      <c r="L53" s="1281"/>
      <c r="M53" s="562"/>
      <c r="N53" s="713"/>
    </row>
    <row r="54" spans="2:14" ht="14.25" thickTop="1" thickBot="1">
      <c r="B54" s="23"/>
      <c r="C54" s="1000"/>
      <c r="D54" s="560"/>
      <c r="E54" s="560"/>
      <c r="F54" s="560"/>
      <c r="G54" s="560"/>
      <c r="H54" s="560"/>
      <c r="I54" s="560"/>
      <c r="J54" s="560"/>
      <c r="K54" s="562"/>
      <c r="L54" s="1281"/>
      <c r="M54" s="562"/>
      <c r="N54" s="713"/>
    </row>
    <row r="55" spans="2:14" ht="13.5" thickTop="1">
      <c r="B55" s="1475" t="s">
        <v>26</v>
      </c>
      <c r="C55" s="989" t="s">
        <v>18</v>
      </c>
      <c r="D55" s="556">
        <v>5.3786825206429502E-2</v>
      </c>
      <c r="E55" s="556">
        <v>6.587905225584495E-2</v>
      </c>
      <c r="F55" s="556">
        <v>7.5301344753651273E-2</v>
      </c>
      <c r="G55" s="556">
        <v>4.8901738684901254E-2</v>
      </c>
      <c r="H55" s="556">
        <v>6.0835300936916192E-2</v>
      </c>
      <c r="I55" s="556">
        <v>7.8571948856032345E-2</v>
      </c>
      <c r="J55" s="556">
        <v>8.9487749451253665E-2</v>
      </c>
      <c r="K55" s="562"/>
      <c r="L55" s="1281"/>
      <c r="M55" s="562"/>
      <c r="N55" s="713"/>
    </row>
    <row r="56" spans="2:14" ht="13.5" thickBot="1">
      <c r="B56" s="1476"/>
      <c r="C56" s="990" t="s">
        <v>19</v>
      </c>
      <c r="D56" s="559">
        <v>0.32731451473785067</v>
      </c>
      <c r="E56" s="559">
        <v>0.3264828345335794</v>
      </c>
      <c r="F56" s="559">
        <v>0.30757858375744829</v>
      </c>
      <c r="G56" s="559">
        <v>0.30757908632450193</v>
      </c>
      <c r="H56" s="559">
        <v>0.38768470627043494</v>
      </c>
      <c r="I56" s="559">
        <v>0.38900044695345676</v>
      </c>
      <c r="J56" s="559">
        <v>0.43827667414415811</v>
      </c>
      <c r="K56" s="562"/>
      <c r="L56" s="1281"/>
      <c r="M56" s="1084"/>
      <c r="N56" s="713"/>
    </row>
    <row r="57" spans="2:14" ht="13.5" thickTop="1">
      <c r="K57" s="562"/>
      <c r="L57" s="562"/>
      <c r="M57" s="713"/>
      <c r="N57" s="713"/>
    </row>
    <row r="58" spans="2:14">
      <c r="B58" s="28" t="s">
        <v>744</v>
      </c>
      <c r="K58" s="713"/>
      <c r="L58" s="713"/>
      <c r="M58" s="713"/>
      <c r="N58" s="713"/>
    </row>
    <row r="59" spans="2:14">
      <c r="K59" s="713"/>
      <c r="L59" s="713"/>
      <c r="M59" s="713"/>
      <c r="N59" s="713"/>
    </row>
    <row r="60" spans="2:14">
      <c r="B60" s="28" t="s">
        <v>553</v>
      </c>
    </row>
    <row r="61" spans="2:14">
      <c r="B61" s="28" t="s">
        <v>867</v>
      </c>
    </row>
    <row r="62" spans="2:14">
      <c r="B62" s="28" t="s">
        <v>479</v>
      </c>
    </row>
    <row r="63" spans="2:14">
      <c r="B63" s="28" t="s">
        <v>685</v>
      </c>
    </row>
    <row r="64" spans="2:14">
      <c r="B64" s="780" t="s">
        <v>742</v>
      </c>
    </row>
  </sheetData>
  <mergeCells count="11">
    <mergeCell ref="B52:B53"/>
    <mergeCell ref="B55:B56"/>
    <mergeCell ref="B35:B39"/>
    <mergeCell ref="B40:B45"/>
    <mergeCell ref="B49:B50"/>
    <mergeCell ref="B29:B30"/>
    <mergeCell ref="B6:N6"/>
    <mergeCell ref="B9:B13"/>
    <mergeCell ref="B14:B19"/>
    <mergeCell ref="B23:B24"/>
    <mergeCell ref="B26:B27"/>
  </mergeCells>
  <hyperlinks>
    <hyperlink ref="A1" location="INDICE!A1" display="Indice"/>
  </hyperlinks>
  <printOptions horizontalCentered="1"/>
  <pageMargins left="0.17" right="0.17" top="0.19685039370078741" bottom="0.13" header="0.15748031496062992" footer="0"/>
  <pageSetup paperSize="9" scale="64" orientation="landscape" horizontalDpi="4294967294" verticalDpi="4294967294" r:id="rId1"/>
  <headerFooter scaleWithDoc="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7"/>
  <sheetViews>
    <sheetView showGridLines="0" view="pageBreakPreview" zoomScale="85" zoomScaleNormal="75" zoomScaleSheetLayoutView="85" workbookViewId="0"/>
  </sheetViews>
  <sheetFormatPr baseColWidth="10" defaultColWidth="11.42578125" defaultRowHeight="15" customHeight="1"/>
  <cols>
    <col min="1" max="1" width="5.85546875" style="954" bestFit="1" customWidth="1"/>
    <col min="2" max="2" width="88.5703125" style="954" bestFit="1" customWidth="1"/>
    <col min="3" max="3" width="17.85546875" style="954" customWidth="1"/>
    <col min="4" max="4" width="15.7109375" style="954" customWidth="1"/>
    <col min="5" max="5" width="17.42578125" style="954" bestFit="1" customWidth="1"/>
    <col min="6" max="6" width="20" style="954" bestFit="1" customWidth="1"/>
    <col min="7" max="7" width="16.42578125" style="954" bestFit="1" customWidth="1"/>
    <col min="8" max="16384" width="11.42578125" style="954"/>
  </cols>
  <sheetData>
    <row r="1" spans="1:5" ht="12.75">
      <c r="A1" s="353" t="s">
        <v>302</v>
      </c>
    </row>
    <row r="2" spans="1:5" ht="15" customHeight="1">
      <c r="A2" s="353"/>
      <c r="B2" s="3" t="s">
        <v>866</v>
      </c>
      <c r="C2" s="40"/>
      <c r="D2" s="1051"/>
    </row>
    <row r="3" spans="1:5" ht="15" customHeight="1">
      <c r="A3" s="353"/>
      <c r="B3" s="21" t="s">
        <v>412</v>
      </c>
      <c r="C3" s="28"/>
      <c r="D3" s="1051"/>
    </row>
    <row r="4" spans="1:5" ht="15" customHeight="1">
      <c r="B4" s="41"/>
      <c r="C4" s="28"/>
      <c r="D4" s="1051"/>
    </row>
    <row r="5" spans="1:5" ht="15" customHeight="1">
      <c r="B5" s="41"/>
      <c r="C5" s="28"/>
      <c r="D5" s="1051"/>
    </row>
    <row r="6" spans="1:5" ht="15" customHeight="1">
      <c r="B6" s="1034"/>
      <c r="C6" s="22"/>
      <c r="D6" s="1051"/>
    </row>
    <row r="7" spans="1:5" ht="15" customHeight="1">
      <c r="B7" s="1293" t="s">
        <v>82</v>
      </c>
      <c r="C7" s="1293"/>
      <c r="D7" s="1293"/>
    </row>
    <row r="8" spans="1:5" ht="15" customHeight="1">
      <c r="B8" s="1293" t="s">
        <v>587</v>
      </c>
      <c r="C8" s="1293"/>
      <c r="D8" s="1293"/>
    </row>
    <row r="9" spans="1:5" ht="15" customHeight="1">
      <c r="B9" s="28"/>
      <c r="C9" s="398"/>
      <c r="D9" s="1051"/>
    </row>
    <row r="10" spans="1:5" ht="15" customHeight="1">
      <c r="B10" s="44"/>
      <c r="C10" s="44"/>
      <c r="D10" s="1051"/>
    </row>
    <row r="11" spans="1:5" ht="15" customHeight="1" thickBot="1">
      <c r="B11" s="24" t="s">
        <v>884</v>
      </c>
      <c r="C11" s="60"/>
      <c r="D11" s="1051"/>
    </row>
    <row r="12" spans="1:5" ht="15" customHeight="1" thickTop="1" thickBot="1">
      <c r="B12" s="48"/>
      <c r="C12" s="61" t="s">
        <v>371</v>
      </c>
      <c r="D12" s="1297" t="s">
        <v>392</v>
      </c>
    </row>
    <row r="13" spans="1:5" ht="15" customHeight="1" thickTop="1" thickBot="1">
      <c r="B13" s="49"/>
      <c r="C13" s="62" t="s">
        <v>370</v>
      </c>
      <c r="D13" s="1298"/>
    </row>
    <row r="14" spans="1:5" ht="15" customHeight="1" thickTop="1">
      <c r="B14" s="50"/>
      <c r="C14" s="63"/>
      <c r="D14" s="64"/>
    </row>
    <row r="15" spans="1:5" ht="15" customHeight="1">
      <c r="B15" s="867" t="s">
        <v>699</v>
      </c>
      <c r="C15" s="65">
        <f>+C18+C65</f>
        <v>288447822.78062707</v>
      </c>
      <c r="D15" s="950"/>
      <c r="E15" s="536"/>
    </row>
    <row r="16" spans="1:5" ht="15" customHeight="1" thickBot="1">
      <c r="B16" s="55"/>
      <c r="C16" s="78"/>
      <c r="D16" s="860"/>
      <c r="E16" s="536"/>
    </row>
    <row r="17" spans="2:6" ht="15" customHeight="1" thickTop="1">
      <c r="B17" s="50"/>
      <c r="C17" s="63"/>
      <c r="D17" s="64"/>
      <c r="E17" s="536"/>
    </row>
    <row r="18" spans="2:6" ht="15" customHeight="1">
      <c r="B18" s="870" t="s">
        <v>642</v>
      </c>
      <c r="C18" s="65">
        <f>+C27+C46</f>
        <v>275446128.82409775</v>
      </c>
      <c r="D18" s="399">
        <f>+D20+D22+D24</f>
        <v>0.99999999999999989</v>
      </c>
      <c r="E18" s="536"/>
    </row>
    <row r="19" spans="2:6" ht="15" customHeight="1">
      <c r="B19" s="132"/>
      <c r="C19" s="68"/>
      <c r="D19" s="400"/>
      <c r="E19" s="536"/>
    </row>
    <row r="20" spans="2:6" ht="15" customHeight="1">
      <c r="B20" s="69" t="s">
        <v>155</v>
      </c>
      <c r="C20" s="70">
        <f>+C29+C48</f>
        <v>266935144.77210721</v>
      </c>
      <c r="D20" s="401">
        <f>+C20/C18</f>
        <v>0.96910109396590671</v>
      </c>
      <c r="E20" s="536"/>
    </row>
    <row r="21" spans="2:6" ht="15" customHeight="1">
      <c r="B21" s="132"/>
      <c r="C21" s="68"/>
      <c r="D21" s="400"/>
      <c r="E21" s="536"/>
    </row>
    <row r="22" spans="2:6" ht="15" customHeight="1">
      <c r="B22" s="69" t="s">
        <v>156</v>
      </c>
      <c r="C22" s="70">
        <f>+C37+C55</f>
        <v>42906.828052374338</v>
      </c>
      <c r="D22" s="401">
        <f>+C22/C18</f>
        <v>1.5577212224962873E-4</v>
      </c>
      <c r="E22" s="536"/>
    </row>
    <row r="23" spans="2:6" ht="15" customHeight="1">
      <c r="B23" s="69"/>
      <c r="C23" s="70"/>
      <c r="D23" s="401"/>
      <c r="E23" s="536"/>
    </row>
    <row r="24" spans="2:6" ht="15" customHeight="1">
      <c r="B24" s="69" t="s">
        <v>649</v>
      </c>
      <c r="C24" s="70">
        <f>+C41+C59</f>
        <v>8468077.2239381559</v>
      </c>
      <c r="D24" s="401">
        <f>+C24/C18</f>
        <v>3.0743133911843582E-2</v>
      </c>
      <c r="E24" s="536"/>
    </row>
    <row r="25" spans="2:6" ht="15" customHeight="1" thickBot="1">
      <c r="B25" s="53"/>
      <c r="C25" s="66"/>
      <c r="D25" s="402"/>
      <c r="E25" s="536"/>
    </row>
    <row r="26" spans="2:6" ht="15" customHeight="1" thickTop="1">
      <c r="B26" s="50"/>
      <c r="C26" s="63"/>
      <c r="D26" s="64"/>
      <c r="E26" s="536"/>
    </row>
    <row r="27" spans="2:6" ht="15" customHeight="1">
      <c r="B27" s="9" t="s">
        <v>588</v>
      </c>
      <c r="C27" s="11">
        <f>+C29+C37+C41</f>
        <v>191586074.0976173</v>
      </c>
      <c r="D27" s="403">
        <f>+C27/C18</f>
        <v>0.69554825444639234</v>
      </c>
      <c r="E27" s="536"/>
    </row>
    <row r="28" spans="2:6" ht="15" customHeight="1">
      <c r="B28" s="67"/>
      <c r="C28" s="68"/>
      <c r="D28" s="400"/>
      <c r="E28" s="536"/>
    </row>
    <row r="29" spans="2:6" ht="15" customHeight="1">
      <c r="B29" s="69" t="s">
        <v>589</v>
      </c>
      <c r="C29" s="404">
        <f>+SUM(C30:C35)</f>
        <v>191492013.61747712</v>
      </c>
      <c r="D29" s="401">
        <f>+C29/C18</f>
        <v>0.69520677032192224</v>
      </c>
      <c r="E29" s="536"/>
    </row>
    <row r="30" spans="2:6" ht="15" customHeight="1">
      <c r="B30" s="71" t="s">
        <v>504</v>
      </c>
      <c r="C30" s="72">
        <v>161437803.87409705</v>
      </c>
      <c r="D30" s="405">
        <f>+C30/$C$18</f>
        <v>0.58609574425056676</v>
      </c>
      <c r="E30" s="536"/>
      <c r="F30" s="1268"/>
    </row>
    <row r="31" spans="2:6" ht="15" customHeight="1">
      <c r="B31" s="71" t="s">
        <v>355</v>
      </c>
      <c r="C31" s="72">
        <v>1844674.7305615384</v>
      </c>
      <c r="D31" s="405">
        <f t="shared" ref="D31:D35" si="0">+C31/$C$18</f>
        <v>6.6970435868407624E-3</v>
      </c>
      <c r="E31" s="536"/>
      <c r="F31" s="1268"/>
    </row>
    <row r="32" spans="2:6" ht="15" customHeight="1">
      <c r="B32" s="71" t="s">
        <v>505</v>
      </c>
      <c r="C32" s="72">
        <v>24115153.121096298</v>
      </c>
      <c r="D32" s="405">
        <f t="shared" si="0"/>
        <v>8.7549435615762242E-2</v>
      </c>
      <c r="E32" s="536"/>
      <c r="F32" s="1268"/>
    </row>
    <row r="33" spans="2:6" ht="15" customHeight="1">
      <c r="B33" s="71" t="s">
        <v>506</v>
      </c>
      <c r="C33" s="515">
        <v>1094364.355042344</v>
      </c>
      <c r="D33" s="405">
        <f t="shared" si="0"/>
        <v>3.9730613013668975E-3</v>
      </c>
      <c r="E33" s="536"/>
      <c r="F33" s="1268"/>
    </row>
    <row r="34" spans="2:6" ht="15.75" customHeight="1">
      <c r="B34" s="71" t="s">
        <v>507</v>
      </c>
      <c r="C34" s="515">
        <v>1067610.2519419314</v>
      </c>
      <c r="D34" s="405">
        <f t="shared" si="0"/>
        <v>3.8759312265510778E-3</v>
      </c>
      <c r="E34" s="536"/>
      <c r="F34" s="1268"/>
    </row>
    <row r="35" spans="2:6" ht="15" customHeight="1">
      <c r="B35" s="71" t="s">
        <v>543</v>
      </c>
      <c r="C35" s="563">
        <v>1932407.2847379898</v>
      </c>
      <c r="D35" s="405">
        <f t="shared" si="0"/>
        <v>7.015554340834616E-3</v>
      </c>
      <c r="E35" s="536"/>
      <c r="F35" s="1268"/>
    </row>
    <row r="36" spans="2:6" ht="15" customHeight="1">
      <c r="B36" s="71"/>
      <c r="C36" s="515"/>
      <c r="D36" s="401"/>
      <c r="E36" s="536"/>
    </row>
    <row r="37" spans="2:6" ht="15" customHeight="1">
      <c r="B37" s="69" t="s">
        <v>156</v>
      </c>
      <c r="C37" s="584">
        <f>+SUM(C38:C39)</f>
        <v>3027.8472351125256</v>
      </c>
      <c r="D37" s="401">
        <f>+C37/C18</f>
        <v>1.0992520563054037E-5</v>
      </c>
      <c r="E37" s="536"/>
    </row>
    <row r="38" spans="2:6" ht="15" customHeight="1">
      <c r="B38" s="71" t="s">
        <v>509</v>
      </c>
      <c r="C38" s="515">
        <v>1908.0904415073969</v>
      </c>
      <c r="D38" s="405">
        <f>+C38/$C$18</f>
        <v>6.9272726745269302E-6</v>
      </c>
      <c r="E38" s="536"/>
      <c r="F38" s="1268"/>
    </row>
    <row r="39" spans="2:6" ht="15" customHeight="1">
      <c r="B39" s="71" t="s">
        <v>507</v>
      </c>
      <c r="C39" s="515">
        <v>1119.7567936051285</v>
      </c>
      <c r="D39" s="405">
        <f>+C39/$C$18</f>
        <v>4.0652478885271058E-6</v>
      </c>
      <c r="E39" s="536"/>
    </row>
    <row r="40" spans="2:6" ht="15" customHeight="1">
      <c r="B40" s="71"/>
      <c r="C40" s="515"/>
      <c r="D40" s="405"/>
      <c r="E40" s="536"/>
    </row>
    <row r="41" spans="2:6" ht="15" customHeight="1">
      <c r="B41" s="69" t="s">
        <v>649</v>
      </c>
      <c r="C41" s="584">
        <f>SUM(C42:C44)</f>
        <v>91032.632905074701</v>
      </c>
      <c r="D41" s="401">
        <f>+C41/$C$18</f>
        <v>3.3049160390708892E-4</v>
      </c>
      <c r="E41" s="536"/>
    </row>
    <row r="42" spans="2:6" s="1052" customFormat="1" ht="15" customHeight="1">
      <c r="B42" s="71" t="s">
        <v>650</v>
      </c>
      <c r="C42" s="563">
        <v>73446.989211960681</v>
      </c>
      <c r="D42" s="872">
        <f t="shared" ref="D42:D44" si="1">+C42/$C$18</f>
        <v>2.6664738228673586E-4</v>
      </c>
      <c r="E42" s="536"/>
      <c r="F42" s="1269"/>
    </row>
    <row r="43" spans="2:6" s="1052" customFormat="1" ht="15" customHeight="1">
      <c r="B43" s="71" t="s">
        <v>651</v>
      </c>
      <c r="C43" s="563">
        <v>3652.7861572843594</v>
      </c>
      <c r="D43" s="872">
        <f t="shared" si="1"/>
        <v>1.3261345050948455E-5</v>
      </c>
      <c r="E43" s="536"/>
      <c r="F43" s="1269"/>
    </row>
    <row r="44" spans="2:6" s="1052" customFormat="1" ht="15" customHeight="1">
      <c r="B44" s="71" t="s">
        <v>652</v>
      </c>
      <c r="C44" s="563">
        <v>13932.85753582966</v>
      </c>
      <c r="D44" s="872">
        <f t="shared" si="1"/>
        <v>5.0582876569404618E-5</v>
      </c>
      <c r="E44" s="536"/>
      <c r="F44" s="1269"/>
    </row>
    <row r="45" spans="2:6" ht="15" customHeight="1">
      <c r="B45" s="71"/>
      <c r="C45" s="515"/>
      <c r="D45" s="405"/>
      <c r="E45" s="536"/>
    </row>
    <row r="46" spans="2:6" ht="15" customHeight="1">
      <c r="B46" s="9" t="s">
        <v>590</v>
      </c>
      <c r="C46" s="11">
        <f>+C48+C55+C59</f>
        <v>83860054.726480439</v>
      </c>
      <c r="D46" s="403">
        <f>+C46/C18</f>
        <v>0.30445174555360766</v>
      </c>
      <c r="E46" s="536"/>
    </row>
    <row r="47" spans="2:6" ht="15" customHeight="1">
      <c r="B47" s="67"/>
      <c r="C47" s="675"/>
      <c r="D47" s="400"/>
      <c r="E47" s="536"/>
    </row>
    <row r="48" spans="2:6" ht="15" customHeight="1">
      <c r="B48" s="69" t="s">
        <v>589</v>
      </c>
      <c r="C48" s="584">
        <f>SUM(C49:C53)</f>
        <v>75443131.154630095</v>
      </c>
      <c r="D48" s="401">
        <f>+C48/C18</f>
        <v>0.27389432364398458</v>
      </c>
      <c r="E48" s="536"/>
    </row>
    <row r="49" spans="1:6" ht="15" customHeight="1">
      <c r="B49" s="71" t="s">
        <v>504</v>
      </c>
      <c r="C49" s="515">
        <v>46962524.198271118</v>
      </c>
      <c r="D49" s="405">
        <f>+C49/$C$18</f>
        <v>0.17049622152526886</v>
      </c>
      <c r="E49" s="536"/>
    </row>
    <row r="50" spans="1:6" ht="15" customHeight="1">
      <c r="B50" s="71" t="s">
        <v>366</v>
      </c>
      <c r="C50" s="515">
        <v>20230497.71146578</v>
      </c>
      <c r="D50" s="405">
        <f>+C50/$C$18</f>
        <v>7.3446295280429036E-2</v>
      </c>
      <c r="E50" s="536"/>
      <c r="F50" s="1268"/>
    </row>
    <row r="51" spans="1:6" ht="15" customHeight="1">
      <c r="B51" s="71" t="s">
        <v>506</v>
      </c>
      <c r="C51" s="515">
        <v>404409.46521000005</v>
      </c>
      <c r="D51" s="405">
        <f>+C51/$C$18</f>
        <v>1.4681980354432913E-3</v>
      </c>
      <c r="E51" s="536"/>
    </row>
    <row r="52" spans="1:6" ht="15" customHeight="1">
      <c r="B52" s="71" t="s">
        <v>508</v>
      </c>
      <c r="C52" s="515">
        <v>7844718.1501198877</v>
      </c>
      <c r="D52" s="405">
        <f>+C52/$C$18</f>
        <v>2.8480045022268554E-2</v>
      </c>
      <c r="E52" s="536"/>
      <c r="F52" s="1268"/>
    </row>
    <row r="53" spans="1:6" ht="15" customHeight="1">
      <c r="B53" s="71" t="s">
        <v>507</v>
      </c>
      <c r="C53" s="515">
        <v>981.62956329483097</v>
      </c>
      <c r="D53" s="405">
        <f>+C53/$C$18</f>
        <v>3.5637805747551745E-6</v>
      </c>
      <c r="E53" s="536"/>
    </row>
    <row r="54" spans="1:6" ht="15" customHeight="1">
      <c r="B54" s="69"/>
      <c r="C54" s="584"/>
      <c r="D54" s="401"/>
      <c r="E54" s="536"/>
    </row>
    <row r="55" spans="1:6" ht="15" customHeight="1">
      <c r="B55" s="69" t="s">
        <v>156</v>
      </c>
      <c r="C55" s="584">
        <f>+C56+C57</f>
        <v>39878.980817261814</v>
      </c>
      <c r="D55" s="401">
        <f>+C55/C18</f>
        <v>1.4477960168657469E-4</v>
      </c>
      <c r="E55" s="536"/>
    </row>
    <row r="56" spans="1:6" ht="15" customHeight="1">
      <c r="B56" s="71" t="s">
        <v>507</v>
      </c>
      <c r="C56" s="515">
        <v>31194.148567261811</v>
      </c>
      <c r="D56" s="405">
        <f>+C56/$C$18</f>
        <v>1.1324954429540253E-4</v>
      </c>
      <c r="E56" s="536"/>
    </row>
    <row r="57" spans="1:6" ht="15" customHeight="1">
      <c r="B57" s="71" t="s">
        <v>509</v>
      </c>
      <c r="C57" s="515">
        <v>8684.8322500000031</v>
      </c>
      <c r="D57" s="405">
        <f>+C57/$C$18</f>
        <v>3.1530057391172162E-5</v>
      </c>
      <c r="E57" s="536"/>
    </row>
    <row r="58" spans="1:6" ht="15" customHeight="1">
      <c r="B58" s="71"/>
      <c r="C58" s="515"/>
      <c r="D58" s="405"/>
      <c r="E58" s="536"/>
    </row>
    <row r="59" spans="1:6" ht="15" customHeight="1">
      <c r="B59" s="69" t="s">
        <v>649</v>
      </c>
      <c r="C59" s="404">
        <f>+SUM(C60:C62)</f>
        <v>8377044.5910330815</v>
      </c>
      <c r="D59" s="401">
        <f>+C59/$C$18</f>
        <v>3.0412642307936496E-2</v>
      </c>
      <c r="E59" s="536"/>
    </row>
    <row r="60" spans="1:6" ht="15" customHeight="1">
      <c r="B60" s="71" t="s">
        <v>650</v>
      </c>
      <c r="C60" s="563">
        <v>3540535.1746448353</v>
      </c>
      <c r="D60" s="405">
        <f>+C60/$C$18</f>
        <v>1.2853820780708271E-2</v>
      </c>
      <c r="E60" s="536"/>
    </row>
    <row r="61" spans="1:6" ht="15" customHeight="1">
      <c r="B61" s="71" t="s">
        <v>651</v>
      </c>
      <c r="C61" s="563">
        <v>2506635.7652259795</v>
      </c>
      <c r="D61" s="405">
        <f t="shared" ref="D61:D62" si="2">+C61/$C$18</f>
        <v>9.100275890342022E-3</v>
      </c>
      <c r="E61" s="536"/>
    </row>
    <row r="62" spans="1:6" ht="15" customHeight="1">
      <c r="B62" s="71" t="s">
        <v>652</v>
      </c>
      <c r="C62" s="563">
        <v>2329873.6511622667</v>
      </c>
      <c r="D62" s="405">
        <f t="shared" si="2"/>
        <v>8.4585456368862014E-3</v>
      </c>
      <c r="E62" s="536"/>
    </row>
    <row r="63" spans="1:6" ht="15" customHeight="1" thickBot="1">
      <c r="B63" s="53"/>
      <c r="C63" s="73"/>
      <c r="D63" s="402"/>
      <c r="E63" s="536"/>
    </row>
    <row r="64" spans="1:6" ht="15" customHeight="1" thickTop="1" thickBot="1">
      <c r="A64" s="1075"/>
      <c r="B64" s="50"/>
      <c r="C64" s="1074"/>
      <c r="D64" s="1076"/>
      <c r="E64" s="536"/>
    </row>
    <row r="65" spans="1:4" s="536" customFormat="1" ht="15" customHeight="1" thickTop="1">
      <c r="A65" s="954"/>
      <c r="B65" s="809" t="s">
        <v>747</v>
      </c>
      <c r="C65" s="810">
        <f>+C67+C72</f>
        <v>13001693.956529345</v>
      </c>
      <c r="D65" s="811">
        <f>+D67+D72</f>
        <v>1</v>
      </c>
    </row>
    <row r="66" spans="1:4" s="536" customFormat="1" ht="15" customHeight="1">
      <c r="A66" s="954"/>
      <c r="B66" s="802"/>
      <c r="C66" s="77"/>
      <c r="D66" s="676"/>
    </row>
    <row r="67" spans="1:4" s="536" customFormat="1" ht="15" customHeight="1">
      <c r="A67" s="954"/>
      <c r="B67" s="801" t="s">
        <v>588</v>
      </c>
      <c r="C67" s="11">
        <f>+SUM(C69:C70)</f>
        <v>1527954.2801540424</v>
      </c>
      <c r="D67" s="813">
        <f>+SUM(D69:D70)</f>
        <v>0.11751963130825088</v>
      </c>
    </row>
    <row r="68" spans="1:4" s="536" customFormat="1" ht="15" customHeight="1">
      <c r="A68" s="954"/>
      <c r="B68" s="802"/>
      <c r="C68" s="77"/>
      <c r="D68" s="676"/>
    </row>
    <row r="69" spans="1:4" s="536" customFormat="1" ht="15" customHeight="1">
      <c r="A69" s="954"/>
      <c r="B69" s="71" t="s">
        <v>630</v>
      </c>
      <c r="C69" s="72">
        <v>930204.4759038504</v>
      </c>
      <c r="D69" s="405">
        <f>+C69/$C$65</f>
        <v>7.15448678467554E-2</v>
      </c>
    </row>
    <row r="70" spans="1:4" s="536" customFormat="1" ht="15" customHeight="1">
      <c r="A70" s="954"/>
      <c r="B70" s="71" t="s">
        <v>631</v>
      </c>
      <c r="C70" s="563">
        <v>597749.8042501919</v>
      </c>
      <c r="D70" s="405">
        <f>+C70/$C$65</f>
        <v>4.5974763461495476E-2</v>
      </c>
    </row>
    <row r="71" spans="1:4" s="536" customFormat="1" ht="15" customHeight="1">
      <c r="A71" s="954"/>
      <c r="B71" s="802"/>
      <c r="C71" s="77"/>
      <c r="D71" s="676"/>
    </row>
    <row r="72" spans="1:4" s="536" customFormat="1" ht="15" customHeight="1">
      <c r="A72" s="954"/>
      <c r="B72" s="9" t="s">
        <v>590</v>
      </c>
      <c r="C72" s="11">
        <f>+SUM(C74:C76)</f>
        <v>11473739.676375303</v>
      </c>
      <c r="D72" s="813">
        <f>+SUM(D74:D76)</f>
        <v>0.88248036869174917</v>
      </c>
    </row>
    <row r="73" spans="1:4" s="536" customFormat="1" ht="15" customHeight="1">
      <c r="A73" s="954"/>
      <c r="B73" s="803"/>
      <c r="C73" s="77"/>
      <c r="D73" s="676"/>
    </row>
    <row r="74" spans="1:4" s="536" customFormat="1" ht="15" customHeight="1">
      <c r="A74" s="954"/>
      <c r="B74" s="71" t="s">
        <v>632</v>
      </c>
      <c r="C74" s="72">
        <v>5159015.2067754697</v>
      </c>
      <c r="D74" s="405">
        <f t="shared" ref="D74:D76" si="3">+C74/$C$65</f>
        <v>0.3967956194034743</v>
      </c>
    </row>
    <row r="75" spans="1:4" s="536" customFormat="1" ht="15" customHeight="1">
      <c r="A75" s="954"/>
      <c r="B75" s="71" t="s">
        <v>633</v>
      </c>
      <c r="C75" s="72">
        <v>6184517.6707693646</v>
      </c>
      <c r="D75" s="405">
        <f t="shared" si="3"/>
        <v>0.4756701466322048</v>
      </c>
    </row>
    <row r="76" spans="1:4" s="536" customFormat="1" ht="15" customHeight="1">
      <c r="A76" s="954"/>
      <c r="B76" s="71" t="s">
        <v>634</v>
      </c>
      <c r="C76" s="72">
        <v>130206.79883046824</v>
      </c>
      <c r="D76" s="405">
        <f t="shared" si="3"/>
        <v>1.0014602656070015E-2</v>
      </c>
    </row>
    <row r="77" spans="1:4" s="536" customFormat="1" ht="15" customHeight="1" thickBot="1">
      <c r="A77" s="954"/>
      <c r="B77" s="66"/>
      <c r="C77" s="73"/>
      <c r="D77" s="402"/>
    </row>
    <row r="78" spans="1:4" s="536" customFormat="1" ht="13.5" thickTop="1">
      <c r="A78" s="954"/>
      <c r="B78" s="1300" t="s">
        <v>736</v>
      </c>
      <c r="C78" s="1300"/>
      <c r="D78" s="1300"/>
    </row>
    <row r="79" spans="1:4" s="536" customFormat="1" ht="12.75">
      <c r="A79" s="954"/>
      <c r="B79" s="1301"/>
      <c r="C79" s="1301"/>
      <c r="D79" s="1301"/>
    </row>
    <row r="80" spans="1:4" s="536" customFormat="1" ht="15" customHeight="1">
      <c r="A80" s="954"/>
      <c r="B80" s="1299" t="s">
        <v>653</v>
      </c>
      <c r="C80" s="1299"/>
      <c r="D80" s="1299"/>
    </row>
    <row r="81" spans="1:4" s="536" customFormat="1" ht="15" customHeight="1">
      <c r="A81" s="954"/>
      <c r="B81" s="1299"/>
      <c r="C81" s="1299"/>
      <c r="D81" s="1299"/>
    </row>
    <row r="82" spans="1:4" s="536" customFormat="1" ht="15" customHeight="1">
      <c r="A82" s="954"/>
      <c r="B82" s="74"/>
      <c r="C82" s="75"/>
      <c r="D82" s="76"/>
    </row>
    <row r="83" spans="1:4" s="536" customFormat="1" ht="15" customHeight="1">
      <c r="A83" s="954"/>
      <c r="B83" s="954"/>
      <c r="C83" s="954"/>
      <c r="D83" s="954"/>
    </row>
    <row r="84" spans="1:4" s="536" customFormat="1" ht="15" customHeight="1">
      <c r="A84" s="954"/>
      <c r="B84" s="954"/>
      <c r="C84" s="954"/>
      <c r="D84" s="954"/>
    </row>
    <row r="85" spans="1:4" s="536" customFormat="1" ht="15" customHeight="1">
      <c r="A85" s="954"/>
      <c r="B85" s="954"/>
      <c r="C85" s="954"/>
      <c r="D85" s="954"/>
    </row>
    <row r="86" spans="1:4" s="536" customFormat="1" ht="15" customHeight="1">
      <c r="A86" s="954"/>
      <c r="B86" s="954"/>
      <c r="C86" s="954"/>
      <c r="D86" s="954"/>
    </row>
    <row r="87" spans="1:4" s="536" customFormat="1" ht="15" customHeight="1">
      <c r="A87" s="954"/>
      <c r="B87" s="954"/>
      <c r="C87" s="954"/>
      <c r="D87" s="954"/>
    </row>
    <row r="88" spans="1:4" s="536" customFormat="1" ht="15" customHeight="1">
      <c r="A88" s="954"/>
      <c r="B88" s="954"/>
      <c r="C88" s="954"/>
      <c r="D88" s="954"/>
    </row>
    <row r="89" spans="1:4" s="536" customFormat="1" ht="15" customHeight="1">
      <c r="A89" s="954"/>
      <c r="B89" s="954"/>
      <c r="C89" s="954"/>
      <c r="D89" s="954"/>
    </row>
    <row r="90" spans="1:4" s="536" customFormat="1" ht="15" customHeight="1">
      <c r="A90" s="954"/>
      <c r="B90" s="954"/>
      <c r="C90" s="954"/>
      <c r="D90" s="954"/>
    </row>
    <row r="91" spans="1:4" s="536" customFormat="1" ht="15" customHeight="1">
      <c r="A91" s="954"/>
      <c r="B91" s="954"/>
      <c r="C91" s="954"/>
      <c r="D91" s="954"/>
    </row>
    <row r="92" spans="1:4" s="536" customFormat="1" ht="15" customHeight="1">
      <c r="A92" s="954"/>
      <c r="B92" s="954"/>
      <c r="C92" s="954"/>
      <c r="D92" s="954"/>
    </row>
    <row r="93" spans="1:4" s="536" customFormat="1" ht="15" customHeight="1">
      <c r="A93" s="954"/>
      <c r="B93" s="954"/>
      <c r="C93" s="954"/>
      <c r="D93" s="954"/>
    </row>
    <row r="94" spans="1:4" s="536" customFormat="1" ht="15" customHeight="1">
      <c r="A94" s="954"/>
      <c r="B94" s="954"/>
      <c r="C94" s="954"/>
      <c r="D94" s="954"/>
    </row>
    <row r="95" spans="1:4" s="536" customFormat="1" ht="15" customHeight="1">
      <c r="A95" s="954"/>
      <c r="B95" s="954"/>
      <c r="C95" s="954"/>
      <c r="D95" s="954"/>
    </row>
    <row r="96" spans="1:4" s="536" customFormat="1" ht="15" customHeight="1">
      <c r="A96" s="954"/>
      <c r="B96" s="954"/>
      <c r="C96" s="954"/>
      <c r="D96" s="954"/>
    </row>
    <row r="97" spans="1:4" s="536" customFormat="1" ht="15" customHeight="1">
      <c r="A97" s="954"/>
      <c r="B97" s="954"/>
      <c r="C97" s="954"/>
      <c r="D97" s="954"/>
    </row>
    <row r="98" spans="1:4" s="536" customFormat="1" ht="15" customHeight="1">
      <c r="A98" s="954"/>
      <c r="B98" s="954"/>
      <c r="C98" s="954"/>
      <c r="D98" s="954"/>
    </row>
    <row r="99" spans="1:4" s="536" customFormat="1" ht="15" customHeight="1">
      <c r="A99" s="954"/>
      <c r="B99" s="954"/>
      <c r="C99" s="954"/>
      <c r="D99" s="954"/>
    </row>
    <row r="100" spans="1:4" s="536" customFormat="1" ht="15" customHeight="1">
      <c r="A100" s="954"/>
      <c r="B100" s="954"/>
      <c r="C100" s="954"/>
      <c r="D100" s="954"/>
    </row>
    <row r="101" spans="1:4" s="536" customFormat="1" ht="15" customHeight="1">
      <c r="A101" s="954"/>
      <c r="B101" s="954"/>
      <c r="C101" s="954"/>
      <c r="D101" s="954"/>
    </row>
    <row r="102" spans="1:4" s="536" customFormat="1" ht="15" customHeight="1">
      <c r="A102" s="954"/>
      <c r="B102" s="954"/>
      <c r="C102" s="954"/>
      <c r="D102" s="954"/>
    </row>
    <row r="103" spans="1:4" s="536" customFormat="1" ht="15" customHeight="1">
      <c r="A103" s="954"/>
      <c r="B103" s="954"/>
      <c r="C103" s="954"/>
      <c r="D103" s="954"/>
    </row>
    <row r="104" spans="1:4" s="536" customFormat="1" ht="15" customHeight="1">
      <c r="A104" s="954"/>
      <c r="B104" s="954"/>
      <c r="C104" s="954"/>
      <c r="D104" s="954"/>
    </row>
    <row r="105" spans="1:4" s="536" customFormat="1" ht="15" customHeight="1">
      <c r="A105" s="954"/>
      <c r="B105" s="954"/>
      <c r="C105" s="954"/>
      <c r="D105" s="954"/>
    </row>
    <row r="106" spans="1:4" s="536" customFormat="1" ht="15" customHeight="1">
      <c r="A106" s="954"/>
      <c r="B106" s="954"/>
      <c r="C106" s="954"/>
      <c r="D106" s="954"/>
    </row>
    <row r="107" spans="1:4" s="536" customFormat="1" ht="15" customHeight="1">
      <c r="A107" s="954"/>
      <c r="B107" s="954"/>
      <c r="C107" s="954"/>
      <c r="D107" s="954"/>
    </row>
  </sheetData>
  <mergeCells count="5">
    <mergeCell ref="B7:D7"/>
    <mergeCell ref="B8:D8"/>
    <mergeCell ref="D12:D13"/>
    <mergeCell ref="B80:D81"/>
    <mergeCell ref="B78:D79"/>
  </mergeCells>
  <hyperlinks>
    <hyperlink ref="A1" location="INDICE!A1" display="Indice"/>
  </hyperlinks>
  <printOptions horizontalCentered="1"/>
  <pageMargins left="0.39370078740157483" right="0.39370078740157483" top="0.19685039370078741" bottom="0.19685039370078741" header="0.15748031496062992" footer="0"/>
  <pageSetup paperSize="9" scale="69" orientation="portrait" verticalDpi="300" r:id="rId1"/>
  <headerFooter scaleWithDoc="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22"/>
  <sheetViews>
    <sheetView showGridLines="0" showRuler="0" view="pageBreakPreview" zoomScale="85" zoomScaleNormal="85" zoomScaleSheetLayoutView="85" workbookViewId="0"/>
  </sheetViews>
  <sheetFormatPr baseColWidth="10" defaultColWidth="11.42578125" defaultRowHeight="12.75"/>
  <cols>
    <col min="1" max="1" width="5.85546875" bestFit="1" customWidth="1"/>
    <col min="2" max="2" width="58.140625" bestFit="1" customWidth="1"/>
    <col min="3" max="5" width="13.85546875" customWidth="1"/>
    <col min="6" max="6" width="11.5703125" customWidth="1"/>
  </cols>
  <sheetData>
    <row r="1" spans="1:6">
      <c r="A1" s="149" t="s">
        <v>302</v>
      </c>
    </row>
    <row r="2" spans="1:6" ht="14.25">
      <c r="B2" s="3" t="s">
        <v>866</v>
      </c>
      <c r="C2" s="18"/>
      <c r="D2" s="18"/>
      <c r="E2" s="18"/>
    </row>
    <row r="3" spans="1:6" ht="14.25">
      <c r="B3" s="21" t="s">
        <v>412</v>
      </c>
      <c r="C3" s="18"/>
      <c r="D3" s="18"/>
      <c r="E3" s="18"/>
    </row>
    <row r="4" spans="1:6" ht="15.75">
      <c r="B4" s="133"/>
      <c r="C4" s="18"/>
      <c r="D4" s="18"/>
      <c r="E4" s="18"/>
    </row>
    <row r="5" spans="1:6">
      <c r="B5" s="406"/>
      <c r="C5" s="18"/>
      <c r="D5" s="18"/>
      <c r="E5" s="18"/>
    </row>
    <row r="6" spans="1:6">
      <c r="B6" s="7"/>
      <c r="C6" s="18"/>
      <c r="D6" s="18"/>
      <c r="E6" s="18"/>
    </row>
    <row r="7" spans="1:6" ht="15.75">
      <c r="B7" s="1302" t="s">
        <v>416</v>
      </c>
      <c r="C7" s="1302"/>
      <c r="D7" s="1302"/>
      <c r="E7" s="1302"/>
    </row>
    <row r="8" spans="1:6" ht="15.75">
      <c r="B8" s="1294" t="s">
        <v>510</v>
      </c>
      <c r="C8" s="1294"/>
      <c r="D8" s="1294"/>
      <c r="E8" s="1294"/>
    </row>
    <row r="9" spans="1:6">
      <c r="B9" s="1303" t="s">
        <v>389</v>
      </c>
      <c r="C9" s="1303"/>
      <c r="D9" s="1303"/>
      <c r="E9" s="1303"/>
    </row>
    <row r="10" spans="1:6">
      <c r="B10" s="28"/>
      <c r="C10" s="28"/>
      <c r="D10" s="18"/>
      <c r="E10" s="396"/>
    </row>
    <row r="11" spans="1:6" ht="13.5" thickBot="1">
      <c r="B11" s="24" t="s">
        <v>884</v>
      </c>
      <c r="C11" s="28"/>
      <c r="D11" s="18"/>
      <c r="E11" s="202"/>
    </row>
    <row r="12" spans="1:6" ht="13.5" thickTop="1">
      <c r="B12" s="1304" t="s">
        <v>390</v>
      </c>
      <c r="C12" s="1306" t="s">
        <v>380</v>
      </c>
      <c r="D12" s="1308" t="s">
        <v>449</v>
      </c>
      <c r="E12" s="1310" t="s">
        <v>377</v>
      </c>
    </row>
    <row r="13" spans="1:6" ht="13.5" thickBot="1">
      <c r="B13" s="1305"/>
      <c r="C13" s="1307"/>
      <c r="D13" s="1309"/>
      <c r="E13" s="1311"/>
    </row>
    <row r="14" spans="1:6" ht="13.5" thickTop="1">
      <c r="B14" s="50"/>
      <c r="C14" s="144"/>
      <c r="D14" s="104"/>
      <c r="E14" s="52"/>
    </row>
    <row r="15" spans="1:6" ht="15">
      <c r="B15" s="10" t="s">
        <v>157</v>
      </c>
      <c r="C15" s="145">
        <f>+C18</f>
        <v>34968.660000000003</v>
      </c>
      <c r="D15" s="145">
        <f t="shared" ref="D15" si="0">+D18</f>
        <v>7938.17</v>
      </c>
      <c r="E15" s="145">
        <f>+E18</f>
        <v>42906.83</v>
      </c>
      <c r="F15" s="290"/>
    </row>
    <row r="16" spans="1:6" ht="13.5" thickBot="1">
      <c r="B16" s="53"/>
      <c r="C16" s="146"/>
      <c r="D16" s="105"/>
      <c r="E16" s="59"/>
      <c r="F16" s="290"/>
    </row>
    <row r="17" spans="2:6" ht="13.5" thickTop="1">
      <c r="B17" s="25"/>
      <c r="C17" s="147"/>
      <c r="D17" s="134"/>
      <c r="E17" s="58"/>
      <c r="F17" s="290"/>
    </row>
    <row r="18" spans="2:6">
      <c r="B18" s="26" t="s">
        <v>368</v>
      </c>
      <c r="C18" s="143">
        <v>34968.660000000003</v>
      </c>
      <c r="D18" s="90">
        <v>7938.17</v>
      </c>
      <c r="E18" s="58">
        <f>+C18+D18</f>
        <v>42906.83</v>
      </c>
      <c r="F18" s="290"/>
    </row>
    <row r="19" spans="2:6" ht="4.5" customHeight="1" thickBot="1">
      <c r="B19" s="27"/>
      <c r="C19" s="148"/>
      <c r="D19" s="135"/>
      <c r="E19" s="136"/>
    </row>
    <row r="20" spans="2:6" ht="13.5" thickTop="1">
      <c r="B20" s="18"/>
      <c r="C20" s="202"/>
      <c r="D20" s="18"/>
      <c r="E20" s="202"/>
    </row>
    <row r="21" spans="2:6">
      <c r="B21" s="28" t="s">
        <v>450</v>
      </c>
      <c r="C21" s="202"/>
      <c r="D21" s="18"/>
      <c r="E21" s="18"/>
    </row>
    <row r="22" spans="2:6">
      <c r="B22" s="28"/>
      <c r="C22" s="42"/>
      <c r="D22" s="42"/>
      <c r="E22" s="42"/>
    </row>
  </sheetData>
  <customSheetViews>
    <customSheetView guid="{AE035438-BA58-480D-90AC-43CF75BC256A}" scale="85" showPageBreaks="1" fitToPage="1" printArea="1" showRuler="0">
      <selection activeCell="B8" sqref="B8:E8"/>
      <pageMargins left="0.39370078740157483" right="0.39370078740157483" top="0.78740157480314965" bottom="0.98425196850393704" header="0" footer="0"/>
      <printOptions horizontalCentered="1"/>
      <pageSetup paperSize="9" orientation="portrait" horizontalDpi="4294967293" r:id="rId1"/>
      <headerFooter alignWithMargins="0"/>
    </customSheetView>
  </customSheetViews>
  <mergeCells count="7">
    <mergeCell ref="B7:E7"/>
    <mergeCell ref="B8:E8"/>
    <mergeCell ref="B9:E9"/>
    <mergeCell ref="B12:B13"/>
    <mergeCell ref="C12:C13"/>
    <mergeCell ref="D12:D13"/>
    <mergeCell ref="E12:E13"/>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scale="97" orientation="portrait" horizontalDpi="4294967293" r:id="rId2"/>
  <headerFooter scaleWithDoc="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I55"/>
  <sheetViews>
    <sheetView showGridLines="0" showRuler="0" view="pageBreakPreview" zoomScale="85" zoomScaleNormal="75" zoomScaleSheetLayoutView="85" workbookViewId="0"/>
  </sheetViews>
  <sheetFormatPr baseColWidth="10" defaultColWidth="11.42578125" defaultRowHeight="12.75"/>
  <cols>
    <col min="1" max="1" width="5.85546875" bestFit="1" customWidth="1"/>
    <col min="2" max="2" width="47.85546875" customWidth="1"/>
    <col min="3" max="3" width="20.7109375" customWidth="1"/>
    <col min="4" max="4" width="12.7109375" customWidth="1"/>
    <col min="5" max="5" width="20.7109375" style="290" customWidth="1"/>
    <col min="6" max="6" width="12.7109375" customWidth="1"/>
    <col min="7" max="7" width="20.7109375" customWidth="1"/>
    <col min="8" max="8" width="12.7109375" customWidth="1"/>
  </cols>
  <sheetData>
    <row r="1" spans="1:9">
      <c r="A1" s="149" t="s">
        <v>302</v>
      </c>
    </row>
    <row r="2" spans="1:9" ht="14.25">
      <c r="B2" s="3" t="s">
        <v>866</v>
      </c>
      <c r="C2" s="375"/>
      <c r="D2" s="384"/>
    </row>
    <row r="3" spans="1:9" ht="14.25">
      <c r="B3" s="361" t="s">
        <v>412</v>
      </c>
      <c r="C3" s="375"/>
      <c r="D3" s="375"/>
    </row>
    <row r="4" spans="1:9">
      <c r="B4" s="359"/>
      <c r="C4" s="359"/>
      <c r="D4" s="359"/>
    </row>
    <row r="5" spans="1:9" ht="15" customHeight="1">
      <c r="B5" s="385"/>
      <c r="C5" s="359"/>
      <c r="D5" s="359"/>
    </row>
    <row r="6" spans="1:9" ht="15.75">
      <c r="B6" s="1320" t="s">
        <v>82</v>
      </c>
      <c r="C6" s="1320"/>
      <c r="D6" s="1320"/>
      <c r="E6" s="1320"/>
      <c r="F6" s="1320"/>
      <c r="G6" s="1320"/>
      <c r="H6" s="1320"/>
    </row>
    <row r="7" spans="1:9" ht="16.5" customHeight="1">
      <c r="B7" s="1321" t="s">
        <v>661</v>
      </c>
      <c r="C7" s="1321"/>
      <c r="D7" s="1321"/>
      <c r="E7" s="1321"/>
      <c r="F7" s="1321"/>
      <c r="G7" s="1321"/>
      <c r="H7" s="1321"/>
    </row>
    <row r="8" spans="1:9" ht="16.5" customHeight="1" thickBot="1">
      <c r="B8" s="316"/>
      <c r="C8" s="316"/>
      <c r="D8" s="316"/>
    </row>
    <row r="9" spans="1:9" ht="15" customHeight="1" thickTop="1" thickBot="1">
      <c r="B9" s="98"/>
      <c r="C9" s="1313" t="s">
        <v>885</v>
      </c>
      <c r="D9" s="1314"/>
      <c r="E9" s="1314"/>
      <c r="F9" s="1314"/>
      <c r="G9" s="1314"/>
      <c r="H9" s="1315"/>
    </row>
    <row r="10" spans="1:9" ht="15" customHeight="1" thickTop="1">
      <c r="B10" s="908"/>
      <c r="C10" s="1316" t="s">
        <v>663</v>
      </c>
      <c r="D10" s="1317"/>
      <c r="E10" s="1322" t="s">
        <v>664</v>
      </c>
      <c r="F10" s="1323"/>
      <c r="G10" s="1322" t="s">
        <v>665</v>
      </c>
      <c r="H10" s="1323"/>
    </row>
    <row r="11" spans="1:9" ht="14.25">
      <c r="B11" s="909"/>
      <c r="C11" s="1318"/>
      <c r="D11" s="1319"/>
      <c r="E11" s="1324"/>
      <c r="F11" s="1325"/>
      <c r="G11" s="1324"/>
      <c r="H11" s="1325"/>
    </row>
    <row r="12" spans="1:9" ht="14.25">
      <c r="B12" s="910"/>
      <c r="C12" s="911" t="s">
        <v>371</v>
      </c>
      <c r="D12" s="912" t="s">
        <v>392</v>
      </c>
      <c r="E12" s="913" t="s">
        <v>371</v>
      </c>
      <c r="F12" s="912" t="s">
        <v>392</v>
      </c>
      <c r="G12" s="911" t="s">
        <v>371</v>
      </c>
      <c r="H12" s="912" t="s">
        <v>392</v>
      </c>
    </row>
    <row r="13" spans="1:9" ht="15">
      <c r="B13" s="99"/>
      <c r="C13" s="533"/>
      <c r="D13" s="886"/>
      <c r="E13" s="533"/>
      <c r="F13" s="886"/>
      <c r="G13" s="533"/>
      <c r="H13" s="886"/>
    </row>
    <row r="14" spans="1:9" ht="14.25">
      <c r="B14" s="883" t="s">
        <v>700</v>
      </c>
      <c r="C14" s="891">
        <f>+C16+C27</f>
        <v>266978051.60015956</v>
      </c>
      <c r="D14" s="884">
        <f t="shared" ref="D14:H14" si="0">+D16+D27</f>
        <v>0.9692568660881562</v>
      </c>
      <c r="E14" s="891">
        <f t="shared" si="0"/>
        <v>8468077.2240081578</v>
      </c>
      <c r="F14" s="884">
        <f t="shared" si="0"/>
        <v>3.0743133911843593E-2</v>
      </c>
      <c r="G14" s="891">
        <f t="shared" si="0"/>
        <v>275446128.82409775</v>
      </c>
      <c r="H14" s="884">
        <f t="shared" si="0"/>
        <v>0.99999999999999989</v>
      </c>
    </row>
    <row r="15" spans="1:9" ht="15">
      <c r="B15" s="99" t="s">
        <v>393</v>
      </c>
      <c r="C15" s="533" t="s">
        <v>393</v>
      </c>
      <c r="D15" s="886" t="s">
        <v>393</v>
      </c>
      <c r="E15" s="963"/>
      <c r="F15" s="964"/>
      <c r="G15" s="533" t="s">
        <v>393</v>
      </c>
      <c r="H15" s="886"/>
    </row>
    <row r="16" spans="1:9" ht="14.25">
      <c r="B16" s="887" t="s">
        <v>666</v>
      </c>
      <c r="C16" s="888">
        <f>+C18+C23</f>
        <v>87071319.503276825</v>
      </c>
      <c r="D16" s="889">
        <f>+D18+D23</f>
        <v>0.31611015872683157</v>
      </c>
      <c r="E16" s="965">
        <f>+E18+E23</f>
        <v>90162.708199718923</v>
      </c>
      <c r="F16" s="966">
        <f t="shared" ref="F16:H16" si="1">+F18+F23</f>
        <v>3.2733336491106617E-4</v>
      </c>
      <c r="G16" s="888">
        <f t="shared" si="1"/>
        <v>87161482.211476564</v>
      </c>
      <c r="H16" s="889">
        <f t="shared" si="1"/>
        <v>0.31643749209174266</v>
      </c>
      <c r="I16" s="290"/>
    </row>
    <row r="17" spans="2:9" ht="14.25">
      <c r="B17" s="887"/>
      <c r="C17" s="888"/>
      <c r="D17" s="889"/>
      <c r="E17" s="965"/>
      <c r="F17" s="966"/>
      <c r="G17" s="888"/>
      <c r="H17" s="889"/>
      <c r="I17" s="290"/>
    </row>
    <row r="18" spans="2:9" ht="14.25">
      <c r="B18" s="887" t="s">
        <v>222</v>
      </c>
      <c r="C18" s="888">
        <f>+C19+C20+C21</f>
        <v>67542353.956966311</v>
      </c>
      <c r="D18" s="889">
        <f>+D19+D20+D21</f>
        <v>0.24521075770899448</v>
      </c>
      <c r="E18" s="965">
        <f>+E19+E20+E21</f>
        <v>2018.921494996908</v>
      </c>
      <c r="F18" s="966">
        <f t="shared" ref="F18:H18" si="2">+F19+F20+F21</f>
        <v>7.3296419289530414E-6</v>
      </c>
      <c r="G18" s="888">
        <f t="shared" si="2"/>
        <v>67544372.878461316</v>
      </c>
      <c r="H18" s="889">
        <f t="shared" si="2"/>
        <v>0.24521808735092343</v>
      </c>
      <c r="I18" s="290"/>
    </row>
    <row r="19" spans="2:9" ht="15">
      <c r="B19" s="885" t="s">
        <v>223</v>
      </c>
      <c r="C19" s="533">
        <v>16821398.513548054</v>
      </c>
      <c r="D19" s="886">
        <f>+C19/$G$14</f>
        <v>6.1069649391552502E-2</v>
      </c>
      <c r="E19" s="963">
        <v>79.938774905048518</v>
      </c>
      <c r="F19" s="964">
        <f>+E19/$G$14</f>
        <v>2.9021564124467365E-7</v>
      </c>
      <c r="G19" s="533">
        <f>+C19+E19</f>
        <v>16821478.45232296</v>
      </c>
      <c r="H19" s="886">
        <f>+G19/$G$14</f>
        <v>6.106993960719375E-2</v>
      </c>
      <c r="I19" s="290"/>
    </row>
    <row r="20" spans="2:9" ht="15">
      <c r="B20" s="885" t="s">
        <v>224</v>
      </c>
      <c r="C20" s="533">
        <v>26278978.569264051</v>
      </c>
      <c r="D20" s="886">
        <f>+C20/$G$14</f>
        <v>9.5405147574413832E-2</v>
      </c>
      <c r="E20" s="963">
        <v>0</v>
      </c>
      <c r="F20" s="964">
        <f>+E20/$G$14</f>
        <v>0</v>
      </c>
      <c r="G20" s="533">
        <f t="shared" ref="G20:G21" si="3">+C20+E20</f>
        <v>26278978.569264051</v>
      </c>
      <c r="H20" s="886">
        <f>+G20/$G$14</f>
        <v>9.5405147574413832E-2</v>
      </c>
      <c r="I20" s="290"/>
    </row>
    <row r="21" spans="2:9" ht="15">
      <c r="B21" s="885" t="s">
        <v>226</v>
      </c>
      <c r="C21" s="533">
        <v>24441976.874154206</v>
      </c>
      <c r="D21" s="886">
        <f>+C21/$G$14</f>
        <v>8.8735960743028128E-2</v>
      </c>
      <c r="E21" s="963">
        <v>1938.9827200918594</v>
      </c>
      <c r="F21" s="964">
        <f>+E21/$G$14</f>
        <v>7.0394262877083678E-6</v>
      </c>
      <c r="G21" s="533">
        <f t="shared" si="3"/>
        <v>24443915.856874298</v>
      </c>
      <c r="H21" s="886">
        <f>+G21/$G$14</f>
        <v>8.8743000169315842E-2</v>
      </c>
      <c r="I21" s="290"/>
    </row>
    <row r="22" spans="2:9" ht="15">
      <c r="B22" s="885"/>
      <c r="C22" s="888"/>
      <c r="D22" s="889"/>
      <c r="E22" s="965"/>
      <c r="F22" s="966"/>
      <c r="G22" s="888"/>
      <c r="H22" s="889"/>
      <c r="I22" s="290"/>
    </row>
    <row r="23" spans="2:9" ht="14.25">
      <c r="B23" s="887" t="s">
        <v>225</v>
      </c>
      <c r="C23" s="888">
        <f>+C24+C25</f>
        <v>19528965.546310522</v>
      </c>
      <c r="D23" s="889">
        <f t="shared" ref="D23:H23" si="4">+D24+D25</f>
        <v>7.0899401017837094E-2</v>
      </c>
      <c r="E23" s="965">
        <f>+E24+E25</f>
        <v>88143.786704722021</v>
      </c>
      <c r="F23" s="966">
        <f t="shared" si="4"/>
        <v>3.2000372298211311E-4</v>
      </c>
      <c r="G23" s="888">
        <f t="shared" si="4"/>
        <v>19617109.333015244</v>
      </c>
      <c r="H23" s="889">
        <f t="shared" si="4"/>
        <v>7.1219404740819212E-2</v>
      </c>
      <c r="I23" s="290"/>
    </row>
    <row r="24" spans="2:9" ht="15">
      <c r="B24" s="885" t="s">
        <v>223</v>
      </c>
      <c r="C24" s="533">
        <v>19528965.546310522</v>
      </c>
      <c r="D24" s="886">
        <f>+C24/$G$14</f>
        <v>7.0899401017837094E-2</v>
      </c>
      <c r="E24" s="963">
        <v>76386.172691764441</v>
      </c>
      <c r="F24" s="964">
        <f>+E24/$G$14</f>
        <v>2.7731801139432714E-4</v>
      </c>
      <c r="G24" s="533">
        <f t="shared" ref="G24:G25" si="5">+C24+E24</f>
        <v>19605351.719002288</v>
      </c>
      <c r="H24" s="886">
        <f>+G24/$G$14</f>
        <v>7.1176719029231422E-2</v>
      </c>
      <c r="I24" s="290"/>
    </row>
    <row r="25" spans="2:9" ht="15">
      <c r="B25" s="885" t="s">
        <v>667</v>
      </c>
      <c r="C25" s="533">
        <v>0</v>
      </c>
      <c r="D25" s="886">
        <f>+C25/$G$14</f>
        <v>0</v>
      </c>
      <c r="E25" s="963">
        <v>11757.614012957576</v>
      </c>
      <c r="F25" s="964">
        <f>+E25/$G$14</f>
        <v>4.2685711587785971E-5</v>
      </c>
      <c r="G25" s="533">
        <f t="shared" si="5"/>
        <v>11757.614012957576</v>
      </c>
      <c r="H25" s="886">
        <f>+G25/$G$14</f>
        <v>4.2685711587785971E-5</v>
      </c>
      <c r="I25" s="290"/>
    </row>
    <row r="26" spans="2:9" ht="15">
      <c r="B26" s="885"/>
      <c r="C26" s="533"/>
      <c r="D26" s="886"/>
      <c r="E26" s="963"/>
      <c r="F26" s="964"/>
      <c r="G26" s="533"/>
      <c r="H26" s="886"/>
      <c r="I26" s="290"/>
    </row>
    <row r="27" spans="2:9" ht="14.25">
      <c r="B27" s="887" t="s">
        <v>243</v>
      </c>
      <c r="C27" s="888">
        <f>+C29+C36+C43+C47</f>
        <v>179906732.09688273</v>
      </c>
      <c r="D27" s="889">
        <f t="shared" ref="D27:H27" si="6">+D29+D36+D43+D47</f>
        <v>0.65314670736132463</v>
      </c>
      <c r="E27" s="965">
        <f>+E29+E36+E43+E47</f>
        <v>8377914.5158084398</v>
      </c>
      <c r="F27" s="966">
        <f t="shared" si="6"/>
        <v>3.0415800546932527E-2</v>
      </c>
      <c r="G27" s="888">
        <f t="shared" si="6"/>
        <v>188284646.61262116</v>
      </c>
      <c r="H27" s="889">
        <f t="shared" si="6"/>
        <v>0.68356250790825723</v>
      </c>
      <c r="I27" s="290"/>
    </row>
    <row r="28" spans="2:9" ht="14.25">
      <c r="B28" s="887"/>
      <c r="C28" s="888"/>
      <c r="D28" s="889"/>
      <c r="E28" s="965"/>
      <c r="F28" s="966"/>
      <c r="G28" s="888"/>
      <c r="H28" s="889"/>
      <c r="I28" s="290"/>
    </row>
    <row r="29" spans="2:9" ht="14.25">
      <c r="B29" s="887" t="s">
        <v>314</v>
      </c>
      <c r="C29" s="888">
        <f>+C30+C31+C32</f>
        <v>159553854.35191289</v>
      </c>
      <c r="D29" s="889">
        <f t="shared" ref="D29:H29" si="7">SUM(D30:D32)</f>
        <v>0.57925611455518156</v>
      </c>
      <c r="E29" s="965">
        <f>+E30+E31+E32</f>
        <v>3877127.1265393477</v>
      </c>
      <c r="F29" s="966">
        <f t="shared" si="7"/>
        <v>1.4075809099300556E-2</v>
      </c>
      <c r="G29" s="888">
        <f t="shared" si="7"/>
        <v>163430981.47838223</v>
      </c>
      <c r="H29" s="889">
        <f t="shared" si="7"/>
        <v>0.59333192365448217</v>
      </c>
      <c r="I29" s="290"/>
    </row>
    <row r="30" spans="2:9" ht="15">
      <c r="B30" s="885" t="s">
        <v>223</v>
      </c>
      <c r="C30" s="533">
        <v>89786054.182463989</v>
      </c>
      <c r="D30" s="886">
        <f>+C30/$G$14</f>
        <v>0.32596593230686544</v>
      </c>
      <c r="E30" s="963">
        <v>3618615.8268493479</v>
      </c>
      <c r="F30" s="964">
        <f>+E30/$G$14</f>
        <v>1.3137290555861204E-2</v>
      </c>
      <c r="G30" s="533">
        <f t="shared" ref="G30:G31" si="8">+C30+E30</f>
        <v>93404670.00931333</v>
      </c>
      <c r="H30" s="886">
        <f>+G30/$G$14</f>
        <v>0.33910322286272665</v>
      </c>
      <c r="I30" s="290"/>
    </row>
    <row r="31" spans="2:9" ht="15">
      <c r="B31" s="885" t="s">
        <v>224</v>
      </c>
      <c r="C31" s="533">
        <v>9058685.7581300009</v>
      </c>
      <c r="D31" s="886">
        <f>+C31/$G$14</f>
        <v>3.2887322819900491E-2</v>
      </c>
      <c r="E31" s="963">
        <v>63</v>
      </c>
      <c r="F31" s="964">
        <f>+E31/$G$14</f>
        <v>2.2871985991944123E-7</v>
      </c>
      <c r="G31" s="533">
        <f t="shared" si="8"/>
        <v>9058748.7581300009</v>
      </c>
      <c r="H31" s="886">
        <f>+G31/$G$14</f>
        <v>3.2887551539760411E-2</v>
      </c>
      <c r="I31" s="290"/>
    </row>
    <row r="32" spans="2:9" ht="15">
      <c r="B32" s="885" t="s">
        <v>226</v>
      </c>
      <c r="C32" s="533">
        <f>+C33+C34</f>
        <v>60709114.411318898</v>
      </c>
      <c r="D32" s="886">
        <f t="shared" ref="D32:H32" si="9">+D33+D34</f>
        <v>0.2204028594284157</v>
      </c>
      <c r="E32" s="963">
        <v>258448.29968999996</v>
      </c>
      <c r="F32" s="964">
        <f t="shared" si="9"/>
        <v>9.3828982357943135E-4</v>
      </c>
      <c r="G32" s="533">
        <f t="shared" si="9"/>
        <v>60967562.710938901</v>
      </c>
      <c r="H32" s="886">
        <f t="shared" si="9"/>
        <v>0.22134114925199513</v>
      </c>
      <c r="I32" s="290"/>
    </row>
    <row r="33" spans="2:9">
      <c r="B33" s="100" t="s">
        <v>523</v>
      </c>
      <c r="C33" s="533">
        <v>11229753.343442002</v>
      </c>
      <c r="D33" s="890">
        <f>+C33/$G$14</f>
        <v>4.0769327168919546E-2</v>
      </c>
      <c r="E33" s="963">
        <v>208788.25482</v>
      </c>
      <c r="F33" s="967">
        <f>+E33/$G$14</f>
        <v>7.5800032373420632E-4</v>
      </c>
      <c r="G33" s="533">
        <f t="shared" ref="G33:G34" si="10">+C33+E33</f>
        <v>11438541.598262003</v>
      </c>
      <c r="H33" s="890">
        <f>+G33/$G$14</f>
        <v>4.1527327492653754E-2</v>
      </c>
      <c r="I33" s="290"/>
    </row>
    <row r="34" spans="2:9">
      <c r="B34" s="100" t="s">
        <v>227</v>
      </c>
      <c r="C34" s="533">
        <v>49479361.067876898</v>
      </c>
      <c r="D34" s="890">
        <f>+C34/$G$14</f>
        <v>0.17963353225949616</v>
      </c>
      <c r="E34" s="963">
        <v>49660.044800000003</v>
      </c>
      <c r="F34" s="967">
        <f>+E34/$G$14</f>
        <v>1.8028949984522503E-4</v>
      </c>
      <c r="G34" s="533">
        <f t="shared" si="10"/>
        <v>49529021.112676896</v>
      </c>
      <c r="H34" s="890">
        <f>+G34/$G$14</f>
        <v>0.17981382175934138</v>
      </c>
      <c r="I34" s="290"/>
    </row>
    <row r="35" spans="2:9" ht="15">
      <c r="B35" s="100"/>
      <c r="C35" s="533"/>
      <c r="D35" s="886"/>
      <c r="E35" s="963"/>
      <c r="F35" s="964"/>
      <c r="G35" s="533"/>
      <c r="H35" s="886"/>
      <c r="I35" s="290"/>
    </row>
    <row r="36" spans="2:9" ht="14.25">
      <c r="B36" s="887" t="s">
        <v>315</v>
      </c>
      <c r="C36" s="888">
        <f>+C37+C38+C39</f>
        <v>18347961.91437174</v>
      </c>
      <c r="D36" s="889">
        <f t="shared" ref="D36:H36" si="11">SUM(D37:D39)</f>
        <v>6.6611798077180123E-2</v>
      </c>
      <c r="E36" s="965">
        <f>+E37+E38+E39</f>
        <v>4410084.3887825087</v>
      </c>
      <c r="F36" s="966">
        <f t="shared" si="11"/>
        <v>1.6010696565638888E-2</v>
      </c>
      <c r="G36" s="888">
        <f t="shared" si="11"/>
        <v>22758046.303154249</v>
      </c>
      <c r="H36" s="889">
        <f t="shared" si="11"/>
        <v>8.2622494642819011E-2</v>
      </c>
      <c r="I36" s="290"/>
    </row>
    <row r="37" spans="2:9" ht="15">
      <c r="B37" s="885" t="s">
        <v>223</v>
      </c>
      <c r="C37" s="533">
        <v>18240806.870491631</v>
      </c>
      <c r="D37" s="886">
        <f>+C37/$G$14</f>
        <v>6.6222774479943292E-2</v>
      </c>
      <c r="E37" s="963">
        <v>4275641.9339128593</v>
      </c>
      <c r="F37" s="964">
        <f>+E37/$G$14</f>
        <v>1.552260673317838E-2</v>
      </c>
      <c r="G37" s="533">
        <f t="shared" ref="G37:G38" si="12">+C37+E37</f>
        <v>22516448.80440449</v>
      </c>
      <c r="H37" s="886">
        <f>+G37/$G$14</f>
        <v>8.1745381213121665E-2</v>
      </c>
      <c r="I37" s="290"/>
    </row>
    <row r="38" spans="2:9" ht="15">
      <c r="B38" s="885" t="s">
        <v>224</v>
      </c>
      <c r="C38" s="533">
        <v>0</v>
      </c>
      <c r="D38" s="886">
        <f>+C38/$G$14</f>
        <v>0</v>
      </c>
      <c r="E38" s="963">
        <v>0</v>
      </c>
      <c r="F38" s="964">
        <f>+E38/$G$14</f>
        <v>0</v>
      </c>
      <c r="G38" s="533">
        <f t="shared" si="12"/>
        <v>0</v>
      </c>
      <c r="H38" s="886">
        <f>+G38/$G$14</f>
        <v>0</v>
      </c>
      <c r="I38" s="290"/>
    </row>
    <row r="39" spans="2:9" ht="15">
      <c r="B39" s="885" t="s">
        <v>226</v>
      </c>
      <c r="C39" s="533">
        <f>+C40+C41</f>
        <v>107155.0438801101</v>
      </c>
      <c r="D39" s="886">
        <f t="shared" ref="D39:H39" si="13">+D40+D41</f>
        <v>3.8902359723683107E-4</v>
      </c>
      <c r="E39" s="963">
        <f>+E40+E41</f>
        <v>134442.45486964949</v>
      </c>
      <c r="F39" s="964">
        <f t="shared" si="13"/>
        <v>4.8808983246050844E-4</v>
      </c>
      <c r="G39" s="533">
        <f t="shared" si="13"/>
        <v>241597.4987497596</v>
      </c>
      <c r="H39" s="886">
        <f t="shared" si="13"/>
        <v>8.7711342969733956E-4</v>
      </c>
      <c r="I39" s="290"/>
    </row>
    <row r="40" spans="2:9">
      <c r="B40" s="100" t="s">
        <v>523</v>
      </c>
      <c r="C40" s="533">
        <v>100888.84849984208</v>
      </c>
      <c r="D40" s="890">
        <f>+C40/$G$14</f>
        <v>3.662743380367874E-4</v>
      </c>
      <c r="E40" s="963">
        <v>101304.15732253928</v>
      </c>
      <c r="F40" s="967">
        <f>+E40/$G$14</f>
        <v>3.6778210590584479E-4</v>
      </c>
      <c r="G40" s="533">
        <f t="shared" ref="G40:G41" si="14">+C40+E40</f>
        <v>202193.00582238135</v>
      </c>
      <c r="H40" s="890">
        <f>+G40/$G$14</f>
        <v>7.3405644394263219E-4</v>
      </c>
      <c r="I40" s="290"/>
    </row>
    <row r="41" spans="2:9">
      <c r="B41" s="100" t="s">
        <v>227</v>
      </c>
      <c r="C41" s="533">
        <v>6266.1953802680255</v>
      </c>
      <c r="D41" s="890">
        <f>+C41/$G$14</f>
        <v>2.274925920004369E-5</v>
      </c>
      <c r="E41" s="963">
        <v>33138.297547110218</v>
      </c>
      <c r="F41" s="967">
        <f>+E41/$G$14</f>
        <v>1.2030772655466368E-4</v>
      </c>
      <c r="G41" s="533">
        <f t="shared" si="14"/>
        <v>39404.492927378247</v>
      </c>
      <c r="H41" s="890">
        <f>+G41/$G$14</f>
        <v>1.4305698575470737E-4</v>
      </c>
      <c r="I41" s="290"/>
    </row>
    <row r="42" spans="2:9" ht="15">
      <c r="B42" s="885"/>
      <c r="C42" s="533"/>
      <c r="D42" s="886"/>
      <c r="E42" s="963"/>
      <c r="F42" s="964"/>
      <c r="G42" s="533"/>
      <c r="H42" s="886"/>
      <c r="I42" s="290"/>
    </row>
    <row r="43" spans="2:9" ht="14.25">
      <c r="B43" s="887" t="s">
        <v>316</v>
      </c>
      <c r="C43" s="888">
        <f>+C44+C45</f>
        <v>1602024.6374944632</v>
      </c>
      <c r="D43" s="889">
        <f t="shared" ref="D43:H43" si="15">SUM(D44:D45)</f>
        <v>5.8161087408766235E-3</v>
      </c>
      <c r="E43" s="965">
        <f>+E44+E45</f>
        <v>50756.66582246191</v>
      </c>
      <c r="F43" s="966">
        <f t="shared" si="15"/>
        <v>1.8427075391891075E-4</v>
      </c>
      <c r="G43" s="888">
        <f t="shared" si="15"/>
        <v>1652781.3033169252</v>
      </c>
      <c r="H43" s="889">
        <f t="shared" si="15"/>
        <v>6.0003794947955345E-3</v>
      </c>
      <c r="I43" s="290"/>
    </row>
    <row r="44" spans="2:9" ht="15">
      <c r="B44" s="885" t="s">
        <v>223</v>
      </c>
      <c r="C44" s="533">
        <v>1600337.039449923</v>
      </c>
      <c r="D44" s="886">
        <f>+C44/$G$14</f>
        <v>5.809981960109201E-3</v>
      </c>
      <c r="E44" s="963">
        <v>50756.66582246191</v>
      </c>
      <c r="F44" s="964">
        <f>+E44/$G$14</f>
        <v>1.8427075391891075E-4</v>
      </c>
      <c r="G44" s="533">
        <f t="shared" ref="G44:G45" si="16">+C44+E44</f>
        <v>1651093.7052723849</v>
      </c>
      <c r="H44" s="886">
        <f>+G44/$G$14</f>
        <v>5.9942527140281121E-3</v>
      </c>
      <c r="I44" s="290"/>
    </row>
    <row r="45" spans="2:9" ht="15">
      <c r="B45" s="885" t="s">
        <v>226</v>
      </c>
      <c r="C45" s="533">
        <v>1687.5980445403377</v>
      </c>
      <c r="D45" s="886">
        <f>+C45/$G$14</f>
        <v>6.1267807674220475E-6</v>
      </c>
      <c r="E45" s="963">
        <v>0</v>
      </c>
      <c r="F45" s="964">
        <f>+E45/$G$14</f>
        <v>0</v>
      </c>
      <c r="G45" s="533">
        <f t="shared" si="16"/>
        <v>1687.5980445403377</v>
      </c>
      <c r="H45" s="886">
        <f>+G45/$G$14</f>
        <v>6.1267807674220475E-6</v>
      </c>
      <c r="I45" s="290"/>
    </row>
    <row r="46" spans="2:9" ht="15">
      <c r="B46" s="885"/>
      <c r="C46" s="533"/>
      <c r="D46" s="886"/>
      <c r="E46" s="963"/>
      <c r="F46" s="964"/>
      <c r="G46" s="533"/>
      <c r="H46" s="886"/>
      <c r="I46" s="290"/>
    </row>
    <row r="47" spans="2:9" ht="14.25">
      <c r="B47" s="887" t="s">
        <v>668</v>
      </c>
      <c r="C47" s="888">
        <f>+C48+C49</f>
        <v>402891.19310363859</v>
      </c>
      <c r="D47" s="889">
        <f>SUM(D48:D49)</f>
        <v>1.4626859880863615E-3</v>
      </c>
      <c r="E47" s="965">
        <f>+E48+E49</f>
        <v>39946.334664121627</v>
      </c>
      <c r="F47" s="966">
        <f>SUM(F48:F49)</f>
        <v>1.4502412807417488E-4</v>
      </c>
      <c r="G47" s="888">
        <f>+G48+G49</f>
        <v>442837.52776776021</v>
      </c>
      <c r="H47" s="889">
        <f>SUM(H48:H49)</f>
        <v>1.6077101161605363E-3</v>
      </c>
      <c r="I47" s="290"/>
    </row>
    <row r="48" spans="2:9" ht="15">
      <c r="B48" s="885" t="s">
        <v>223</v>
      </c>
      <c r="C48" s="533">
        <v>399039.90392876323</v>
      </c>
      <c r="D48" s="886">
        <f>+C48/$G$14</f>
        <v>1.4487039829976828E-3</v>
      </c>
      <c r="E48" s="963">
        <v>39946.334664121627</v>
      </c>
      <c r="F48" s="964">
        <f>+E48/$G$14</f>
        <v>1.4502412807417488E-4</v>
      </c>
      <c r="G48" s="533">
        <f t="shared" ref="G48:G49" si="17">+C48+E48</f>
        <v>438986.23859288485</v>
      </c>
      <c r="H48" s="886">
        <f>+G48/$G$14</f>
        <v>1.5937281110718576E-3</v>
      </c>
      <c r="I48" s="290"/>
    </row>
    <row r="49" spans="2:9" ht="15">
      <c r="B49" s="885" t="s">
        <v>226</v>
      </c>
      <c r="C49" s="533">
        <v>3851.2891748753691</v>
      </c>
      <c r="D49" s="886">
        <f>+C49/$G$14</f>
        <v>1.3982005088678647E-5</v>
      </c>
      <c r="E49" s="963">
        <v>0</v>
      </c>
      <c r="F49" s="964">
        <f>+E49/$G$14</f>
        <v>0</v>
      </c>
      <c r="G49" s="533">
        <f t="shared" si="17"/>
        <v>3851.2891748753691</v>
      </c>
      <c r="H49" s="886">
        <f>+G49/$G$14</f>
        <v>1.3982005088678647E-5</v>
      </c>
      <c r="I49" s="290"/>
    </row>
    <row r="50" spans="2:9" ht="15.75" thickBot="1">
      <c r="B50" s="914"/>
      <c r="C50" s="915"/>
      <c r="D50" s="916"/>
      <c r="E50" s="915"/>
      <c r="F50" s="916"/>
      <c r="G50" s="915"/>
      <c r="H50" s="916"/>
    </row>
    <row r="51" spans="2:9" ht="13.5" thickTop="1">
      <c r="B51" s="101" t="s">
        <v>393</v>
      </c>
      <c r="C51" s="102"/>
      <c r="D51" s="917"/>
      <c r="E51" s="42"/>
      <c r="F51" s="42"/>
      <c r="G51" s="38"/>
      <c r="H51" s="918"/>
    </row>
    <row r="52" spans="2:9" ht="12.75" customHeight="1">
      <c r="B52" s="1312" t="s">
        <v>669</v>
      </c>
      <c r="C52" s="1312"/>
      <c r="D52" s="1312"/>
      <c r="E52" s="1312"/>
      <c r="F52" s="1312"/>
      <c r="G52" s="1312"/>
      <c r="H52" s="1312"/>
    </row>
    <row r="53" spans="2:9" ht="12.75" customHeight="1">
      <c r="B53" s="1312" t="s">
        <v>670</v>
      </c>
      <c r="C53" s="1312"/>
      <c r="D53" s="1312"/>
      <c r="E53" s="1312"/>
      <c r="F53" s="1312"/>
      <c r="G53" s="1312"/>
      <c r="H53" s="1312"/>
    </row>
    <row r="54" spans="2:9">
      <c r="B54" s="101"/>
      <c r="C54" s="102"/>
      <c r="D54" s="103"/>
    </row>
    <row r="55" spans="2:9" ht="24.95" customHeight="1">
      <c r="B55" s="492"/>
      <c r="C55" s="492"/>
      <c r="D55" s="492"/>
    </row>
  </sheetData>
  <customSheetViews>
    <customSheetView guid="{AE035438-BA58-480D-90AC-43CF75BC256A}" scale="75" showPageBreaks="1" fitToPage="1" printArea="1" hiddenColumns="1" showRuler="0" topLeftCell="A7">
      <selection activeCell="B18" sqref="B18"/>
      <pageMargins left="0.59055118110236227" right="0.59055118110236227" top="0.98425196850393704" bottom="0.98425196850393704" header="0" footer="0"/>
      <printOptions horizontalCentered="1"/>
      <pageSetup paperSize="9" orientation="portrait" horizontalDpi="4294967293" r:id="rId1"/>
      <headerFooter alignWithMargins="0"/>
    </customSheetView>
  </customSheetViews>
  <mergeCells count="8">
    <mergeCell ref="B53:H53"/>
    <mergeCell ref="C9:H9"/>
    <mergeCell ref="C10:D11"/>
    <mergeCell ref="B6:H6"/>
    <mergeCell ref="B7:H7"/>
    <mergeCell ref="E10:F11"/>
    <mergeCell ref="G10:H11"/>
    <mergeCell ref="B52:H52"/>
  </mergeCells>
  <phoneticPr fontId="43" type="noConversion"/>
  <hyperlinks>
    <hyperlink ref="A1" location="INDICE!A1" display="Indice"/>
  </hyperlinks>
  <printOptions horizontalCentered="1"/>
  <pageMargins left="0.39370078740157483" right="0.39370078740157483" top="0.19685039370078741" bottom="0.19685039370078741" header="0.15748031496062992" footer="0"/>
  <pageSetup paperSize="9" scale="65" orientation="portrait" horizontalDpi="4294967293" r:id="rId2"/>
  <headerFooter scaleWithDoc="0">
    <oddFooter>&amp;R&amp;A</oddFooter>
  </headerFooter>
  <ignoredErrors>
    <ignoredError sqref="G22:G23 G26:G29 G32 G35:G36 G39 G42:G43 G4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9"/>
  <sheetViews>
    <sheetView showGridLines="0" showRuler="0" view="pageBreakPreview" zoomScale="85" zoomScaleNormal="85" zoomScaleSheetLayoutView="85" workbookViewId="0"/>
  </sheetViews>
  <sheetFormatPr baseColWidth="10" defaultColWidth="11.42578125" defaultRowHeight="12.75"/>
  <cols>
    <col min="1" max="1" width="5.85546875" style="732" bestFit="1" customWidth="1"/>
    <col min="2" max="2" width="57.7109375" style="732" bestFit="1" customWidth="1"/>
    <col min="3" max="3" width="14.28515625" style="732" customWidth="1"/>
    <col min="4" max="16384" width="11.42578125" style="732"/>
  </cols>
  <sheetData>
    <row r="1" spans="1:5">
      <c r="A1" s="149" t="s">
        <v>302</v>
      </c>
    </row>
    <row r="2" spans="1:5" ht="14.25">
      <c r="B2" s="3" t="s">
        <v>866</v>
      </c>
      <c r="C2" s="386"/>
    </row>
    <row r="3" spans="1:5" ht="14.25">
      <c r="B3" s="361" t="s">
        <v>412</v>
      </c>
      <c r="C3" s="361"/>
    </row>
    <row r="4" spans="1:5">
      <c r="B4" s="362"/>
      <c r="C4" s="362"/>
    </row>
    <row r="5" spans="1:5" ht="14.25">
      <c r="B5" s="962"/>
      <c r="C5" s="962"/>
    </row>
    <row r="6" spans="1:5" ht="16.5">
      <c r="B6" s="1326" t="s">
        <v>737</v>
      </c>
      <c r="C6" s="1326"/>
    </row>
    <row r="7" spans="1:5" ht="14.25">
      <c r="B7" s="1327" t="s">
        <v>329</v>
      </c>
      <c r="C7" s="1327"/>
    </row>
    <row r="8" spans="1:5">
      <c r="B8" s="28"/>
      <c r="C8" s="28"/>
    </row>
    <row r="9" spans="1:5">
      <c r="B9" s="44"/>
      <c r="C9" s="44"/>
    </row>
    <row r="10" spans="1:5" ht="13.5" thickBot="1">
      <c r="B10" s="345" t="s">
        <v>884</v>
      </c>
      <c r="C10" s="345"/>
    </row>
    <row r="11" spans="1:5" ht="14.25" thickTop="1" thickBot="1">
      <c r="B11" s="585" t="s">
        <v>108</v>
      </c>
      <c r="C11" s="586">
        <v>5.9801990298481475E-2</v>
      </c>
      <c r="D11" s="779"/>
      <c r="E11" s="969"/>
    </row>
    <row r="12" spans="1:5" ht="13.5" thickTop="1">
      <c r="B12" s="50"/>
      <c r="C12" s="493"/>
      <c r="D12" s="779"/>
      <c r="E12" s="969"/>
    </row>
    <row r="13" spans="1:5">
      <c r="B13" s="57" t="s">
        <v>333</v>
      </c>
      <c r="C13" s="494">
        <v>0.11714870241641855</v>
      </c>
      <c r="D13" s="779"/>
      <c r="E13" s="969"/>
    </row>
    <row r="14" spans="1:5">
      <c r="B14" s="57"/>
      <c r="C14" s="494"/>
      <c r="D14" s="779"/>
      <c r="E14" s="969"/>
    </row>
    <row r="15" spans="1:5">
      <c r="B15" s="55" t="s">
        <v>335</v>
      </c>
      <c r="C15" s="495">
        <v>0.16290805380949472</v>
      </c>
      <c r="D15" s="779"/>
      <c r="E15" s="969"/>
    </row>
    <row r="16" spans="1:5">
      <c r="B16" s="55" t="s">
        <v>68</v>
      </c>
      <c r="C16" s="495">
        <v>0.2375684442981397</v>
      </c>
      <c r="D16" s="779"/>
      <c r="E16" s="969"/>
    </row>
    <row r="17" spans="2:5">
      <c r="B17" s="55" t="s">
        <v>109</v>
      </c>
      <c r="C17" s="495">
        <v>0.22387499999999999</v>
      </c>
      <c r="D17" s="779"/>
      <c r="E17" s="969"/>
    </row>
    <row r="18" spans="2:5">
      <c r="B18" s="55" t="s">
        <v>336</v>
      </c>
      <c r="C18" s="495">
        <v>7.3024709213661804E-2</v>
      </c>
      <c r="D18" s="779"/>
      <c r="E18" s="969"/>
    </row>
    <row r="19" spans="2:5">
      <c r="B19" s="55" t="s">
        <v>69</v>
      </c>
      <c r="C19" s="495">
        <v>9.9501345888343667E-2</v>
      </c>
      <c r="D19" s="779"/>
      <c r="E19" s="969"/>
    </row>
    <row r="20" spans="2:5">
      <c r="B20" s="4" t="s">
        <v>110</v>
      </c>
      <c r="C20" s="496">
        <v>0</v>
      </c>
      <c r="D20" s="779"/>
      <c r="E20" s="969"/>
    </row>
    <row r="21" spans="2:5">
      <c r="B21" s="55"/>
      <c r="C21" s="495"/>
      <c r="D21" s="779"/>
      <c r="E21" s="969"/>
    </row>
    <row r="22" spans="2:5">
      <c r="B22" s="57" t="s">
        <v>334</v>
      </c>
      <c r="C22" s="494">
        <v>3.6978724090479739E-2</v>
      </c>
      <c r="D22" s="779"/>
      <c r="E22" s="969"/>
    </row>
    <row r="23" spans="2:5">
      <c r="B23" s="57"/>
      <c r="C23" s="494"/>
      <c r="D23" s="779"/>
      <c r="E23" s="969"/>
    </row>
    <row r="24" spans="2:5">
      <c r="B24" s="55" t="s">
        <v>335</v>
      </c>
      <c r="C24" s="495">
        <v>3.6242222974839089E-2</v>
      </c>
      <c r="D24" s="779"/>
      <c r="E24" s="969"/>
    </row>
    <row r="25" spans="2:5">
      <c r="B25" s="587" t="s">
        <v>336</v>
      </c>
      <c r="C25" s="497">
        <v>4.9793279050737223E-2</v>
      </c>
      <c r="D25" s="779"/>
      <c r="E25" s="969"/>
    </row>
    <row r="26" spans="2:5">
      <c r="B26" s="55" t="s">
        <v>69</v>
      </c>
      <c r="C26" s="495">
        <v>1.1800000008669822E-2</v>
      </c>
      <c r="D26" s="779"/>
      <c r="E26" s="969"/>
    </row>
    <row r="27" spans="2:5">
      <c r="B27" s="55"/>
      <c r="C27" s="495"/>
      <c r="D27" s="779"/>
      <c r="E27" s="969"/>
    </row>
    <row r="28" spans="2:5">
      <c r="B28" s="57" t="s">
        <v>330</v>
      </c>
      <c r="C28" s="494">
        <v>4.0759818078927867E-2</v>
      </c>
      <c r="D28" s="779"/>
      <c r="E28" s="969"/>
    </row>
    <row r="29" spans="2:5">
      <c r="B29" s="57"/>
      <c r="C29" s="494"/>
      <c r="D29" s="779"/>
      <c r="E29" s="969"/>
    </row>
    <row r="30" spans="2:5">
      <c r="B30" s="55" t="s">
        <v>335</v>
      </c>
      <c r="C30" s="495">
        <v>4.5455177660671892E-2</v>
      </c>
      <c r="D30" s="779"/>
      <c r="E30" s="969"/>
    </row>
    <row r="31" spans="2:5">
      <c r="B31" s="55" t="s">
        <v>68</v>
      </c>
      <c r="C31" s="495">
        <v>2.9941862598772792E-3</v>
      </c>
      <c r="D31" s="779"/>
      <c r="E31" s="969"/>
    </row>
    <row r="32" spans="2:5">
      <c r="B32" s="55" t="s">
        <v>331</v>
      </c>
      <c r="C32" s="495">
        <v>3.135119847507549E-2</v>
      </c>
      <c r="D32" s="779"/>
      <c r="E32" s="969"/>
    </row>
    <row r="33" spans="2:5">
      <c r="B33" s="55" t="s">
        <v>332</v>
      </c>
      <c r="C33" s="495">
        <v>3.8788145903643712E-2</v>
      </c>
      <c r="D33" s="779"/>
      <c r="E33" s="969"/>
    </row>
    <row r="34" spans="2:5">
      <c r="B34" s="55" t="s">
        <v>69</v>
      </c>
      <c r="C34" s="495">
        <v>3.8136808023026145E-2</v>
      </c>
      <c r="D34" s="779"/>
      <c r="E34" s="969"/>
    </row>
    <row r="35" spans="2:5">
      <c r="B35" s="4"/>
      <c r="C35" s="496"/>
      <c r="D35" s="779"/>
      <c r="E35" s="969"/>
    </row>
    <row r="36" spans="2:5">
      <c r="B36" s="57" t="s">
        <v>337</v>
      </c>
      <c r="C36" s="494">
        <v>4.4985878423325895E-2</v>
      </c>
      <c r="D36" s="779"/>
      <c r="E36" s="969"/>
    </row>
    <row r="37" spans="2:5">
      <c r="B37" s="57"/>
      <c r="C37" s="494"/>
      <c r="D37" s="779"/>
      <c r="E37" s="969"/>
    </row>
    <row r="38" spans="2:5">
      <c r="B38" s="55" t="s">
        <v>335</v>
      </c>
      <c r="C38" s="495">
        <v>4.8044632188461903E-2</v>
      </c>
      <c r="D38" s="779"/>
      <c r="E38" s="969"/>
    </row>
    <row r="39" spans="2:5">
      <c r="B39" s="55" t="s">
        <v>332</v>
      </c>
      <c r="C39" s="495">
        <v>2.8826559188000818E-2</v>
      </c>
      <c r="D39" s="779"/>
      <c r="E39" s="969"/>
    </row>
    <row r="40" spans="2:5">
      <c r="B40" s="55" t="s">
        <v>331</v>
      </c>
      <c r="C40" s="495">
        <v>4.0385907634150602E-3</v>
      </c>
      <c r="D40" s="779"/>
      <c r="E40" s="969"/>
    </row>
    <row r="41" spans="2:5">
      <c r="B41" s="55"/>
      <c r="C41" s="495"/>
      <c r="D41" s="779"/>
      <c r="E41" s="969"/>
    </row>
    <row r="42" spans="2:5">
      <c r="B42" s="588" t="s">
        <v>338</v>
      </c>
      <c r="C42" s="494">
        <v>2.8321393929679046E-2</v>
      </c>
      <c r="D42" s="779"/>
      <c r="E42" s="969"/>
    </row>
    <row r="43" spans="2:5">
      <c r="B43" s="57"/>
      <c r="C43" s="494"/>
      <c r="D43" s="779"/>
      <c r="E43" s="969"/>
    </row>
    <row r="44" spans="2:5">
      <c r="B44" s="55" t="s">
        <v>335</v>
      </c>
      <c r="C44" s="495">
        <v>1.8141826655262518E-2</v>
      </c>
      <c r="D44" s="779"/>
      <c r="E44" s="969"/>
    </row>
    <row r="45" spans="2:5">
      <c r="B45" s="55" t="s">
        <v>332</v>
      </c>
      <c r="C45" s="495">
        <v>3.0110290528060159E-2</v>
      </c>
      <c r="D45" s="779"/>
      <c r="E45" s="969"/>
    </row>
    <row r="46" spans="2:5">
      <c r="B46" s="55"/>
      <c r="C46" s="495"/>
      <c r="D46" s="779"/>
      <c r="E46" s="969"/>
    </row>
    <row r="47" spans="2:5">
      <c r="B47" s="57" t="s">
        <v>339</v>
      </c>
      <c r="C47" s="494">
        <v>2.9125571036247203E-2</v>
      </c>
      <c r="D47" s="779"/>
      <c r="E47" s="969"/>
    </row>
    <row r="48" spans="2:5">
      <c r="B48" s="57"/>
      <c r="C48" s="494"/>
      <c r="D48" s="779"/>
      <c r="E48" s="969"/>
    </row>
    <row r="49" spans="2:5">
      <c r="B49" s="55" t="s">
        <v>331</v>
      </c>
      <c r="C49" s="495">
        <v>1.309802279723382E-2</v>
      </c>
      <c r="D49" s="779"/>
      <c r="E49" s="969"/>
    </row>
    <row r="50" spans="2:5">
      <c r="B50" s="55" t="s">
        <v>332</v>
      </c>
      <c r="C50" s="495">
        <v>2.9915264099285719E-2</v>
      </c>
      <c r="D50" s="779"/>
      <c r="E50" s="969"/>
    </row>
    <row r="51" spans="2:5" ht="12.75" customHeight="1">
      <c r="B51" s="55" t="s">
        <v>69</v>
      </c>
      <c r="C51" s="495">
        <v>6.7371847794664652E-2</v>
      </c>
      <c r="D51" s="779"/>
      <c r="E51" s="969"/>
    </row>
    <row r="52" spans="2:5">
      <c r="B52" s="4"/>
      <c r="C52" s="495"/>
      <c r="D52" s="779"/>
      <c r="E52" s="969"/>
    </row>
    <row r="53" spans="2:5" ht="13.5" thickBot="1">
      <c r="B53" s="53"/>
      <c r="C53" s="317"/>
      <c r="D53" s="779"/>
    </row>
    <row r="54" spans="2:5" ht="13.5" thickTop="1">
      <c r="B54" s="28"/>
      <c r="C54" s="28"/>
    </row>
    <row r="55" spans="2:5" ht="12.75" customHeight="1">
      <c r="B55" s="1328" t="s">
        <v>936</v>
      </c>
      <c r="C55" s="1328"/>
    </row>
    <row r="56" spans="2:5">
      <c r="B56" s="1328"/>
      <c r="C56" s="1328"/>
    </row>
    <row r="57" spans="2:5">
      <c r="B57" s="1328"/>
      <c r="C57" s="1328"/>
    </row>
    <row r="58" spans="2:5">
      <c r="B58" s="348"/>
      <c r="C58" s="348"/>
    </row>
    <row r="59" spans="2:5">
      <c r="B59" s="348"/>
      <c r="C59" s="348"/>
    </row>
  </sheetData>
  <mergeCells count="3">
    <mergeCell ref="B6:C6"/>
    <mergeCell ref="B7:C7"/>
    <mergeCell ref="B55:C57"/>
  </mergeCells>
  <hyperlinks>
    <hyperlink ref="A1" location="INDICE!A1" display="Indice"/>
  </hyperlinks>
  <printOptions horizontalCentered="1"/>
  <pageMargins left="0.39370078740157483" right="0.39370078740157483" top="0.19685039370078741" bottom="0.19685039370078741" header="0.15748031496062992" footer="0"/>
  <pageSetup paperSize="9" orientation="portrait" horizontalDpi="4294967293" r:id="rId1"/>
  <headerFooter scaleWithDoc="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6"/>
  <sheetViews>
    <sheetView showGridLines="0" view="pageBreakPreview" zoomScale="85" zoomScaleNormal="75" zoomScaleSheetLayoutView="85" workbookViewId="0"/>
  </sheetViews>
  <sheetFormatPr baseColWidth="10" defaultColWidth="11.42578125" defaultRowHeight="12.75"/>
  <cols>
    <col min="1" max="1" width="5.85546875" style="188" bestFit="1" customWidth="1"/>
    <col min="2" max="2" width="64.140625" style="245" bestFit="1" customWidth="1"/>
    <col min="3" max="3" width="30.7109375" style="245" customWidth="1"/>
    <col min="4" max="16384" width="11.42578125" style="245"/>
  </cols>
  <sheetData>
    <row r="1" spans="1:4">
      <c r="A1" s="149" t="s">
        <v>302</v>
      </c>
    </row>
    <row r="2" spans="1:4" ht="14.25">
      <c r="B2" s="3" t="s">
        <v>866</v>
      </c>
      <c r="C2" s="24"/>
    </row>
    <row r="3" spans="1:4" ht="14.25">
      <c r="B3" s="21" t="s">
        <v>412</v>
      </c>
      <c r="C3" s="24"/>
    </row>
    <row r="4" spans="1:4">
      <c r="B4" s="24"/>
      <c r="C4" s="24"/>
    </row>
    <row r="5" spans="1:4">
      <c r="B5" s="24"/>
      <c r="C5" s="24"/>
    </row>
    <row r="6" spans="1:4" ht="12.75" customHeight="1">
      <c r="B6" s="1294" t="s">
        <v>48</v>
      </c>
      <c r="C6" s="1294"/>
    </row>
    <row r="7" spans="1:4" ht="12.75" customHeight="1">
      <c r="B7" s="1294" t="s">
        <v>516</v>
      </c>
      <c r="C7" s="1294"/>
    </row>
    <row r="8" spans="1:4" ht="14.25">
      <c r="B8" s="444"/>
      <c r="C8" s="444"/>
    </row>
    <row r="9" spans="1:4" ht="13.5" thickBot="1">
      <c r="B9" s="24"/>
      <c r="C9" s="24"/>
    </row>
    <row r="10" spans="1:4" ht="16.5" thickTop="1" thickBot="1">
      <c r="B10" s="5" t="s">
        <v>884</v>
      </c>
      <c r="C10" s="445" t="s">
        <v>73</v>
      </c>
    </row>
    <row r="11" spans="1:4" ht="16.5" thickTop="1">
      <c r="B11" s="446" t="s">
        <v>87</v>
      </c>
      <c r="C11" s="447">
        <v>7.3619324670716617</v>
      </c>
      <c r="D11" s="339"/>
    </row>
    <row r="12" spans="1:4" ht="13.5" customHeight="1">
      <c r="B12" s="448"/>
      <c r="C12" s="246"/>
      <c r="D12" s="339"/>
    </row>
    <row r="13" spans="1:4" ht="14.25">
      <c r="B13" s="449" t="s">
        <v>517</v>
      </c>
      <c r="C13" s="450">
        <v>9.137870349093717</v>
      </c>
      <c r="D13" s="339"/>
    </row>
    <row r="14" spans="1:4" ht="14.25">
      <c r="B14" s="451"/>
      <c r="C14" s="452"/>
      <c r="D14" s="339"/>
    </row>
    <row r="15" spans="1:4" ht="15" customHeight="1">
      <c r="B15" s="449" t="s">
        <v>133</v>
      </c>
      <c r="C15" s="450">
        <v>1.0356338740045774</v>
      </c>
      <c r="D15" s="339"/>
    </row>
    <row r="16" spans="1:4" ht="13.5" customHeight="1">
      <c r="B16" s="25"/>
      <c r="C16" s="453"/>
      <c r="D16" s="339"/>
    </row>
    <row r="17" spans="2:5" ht="13.5" customHeight="1">
      <c r="B17" s="449" t="s">
        <v>74</v>
      </c>
      <c r="C17" s="450">
        <v>6.5764126566768377</v>
      </c>
      <c r="D17" s="339"/>
    </row>
    <row r="18" spans="2:5" ht="13.5" customHeight="1">
      <c r="B18" s="26"/>
      <c r="C18" s="454"/>
      <c r="D18" s="339"/>
    </row>
    <row r="19" spans="2:5">
      <c r="B19" s="455" t="s">
        <v>88</v>
      </c>
      <c r="C19" s="456">
        <v>8.3808556241020113</v>
      </c>
      <c r="D19" s="339"/>
      <c r="E19" s="340"/>
    </row>
    <row r="20" spans="2:5">
      <c r="B20" s="26"/>
      <c r="C20" s="454"/>
      <c r="D20" s="339"/>
      <c r="E20" s="340"/>
    </row>
    <row r="21" spans="2:5">
      <c r="B21" s="455" t="s">
        <v>89</v>
      </c>
      <c r="C21" s="456">
        <v>3.4589547745084679</v>
      </c>
      <c r="D21" s="339"/>
      <c r="E21" s="340"/>
    </row>
    <row r="22" spans="2:5">
      <c r="B22" s="26"/>
      <c r="C22" s="454"/>
      <c r="D22" s="339"/>
      <c r="E22" s="340"/>
    </row>
    <row r="23" spans="2:5">
      <c r="B23" s="455" t="s">
        <v>90</v>
      </c>
      <c r="C23" s="456">
        <v>7.2990647628433747</v>
      </c>
      <c r="D23" s="339"/>
      <c r="E23" s="340"/>
    </row>
    <row r="24" spans="2:5">
      <c r="B24" s="26"/>
      <c r="C24" s="454"/>
      <c r="D24" s="339"/>
      <c r="E24" s="340"/>
    </row>
    <row r="25" spans="2:5">
      <c r="B25" s="455" t="s">
        <v>554</v>
      </c>
      <c r="C25" s="456">
        <v>5.2396183637359757</v>
      </c>
      <c r="D25" s="339"/>
      <c r="E25" s="340"/>
    </row>
    <row r="26" spans="2:5">
      <c r="B26" s="26"/>
      <c r="C26" s="454"/>
      <c r="D26" s="339"/>
      <c r="E26" s="340"/>
    </row>
    <row r="27" spans="2:5">
      <c r="B27" s="455" t="s">
        <v>92</v>
      </c>
      <c r="C27" s="456">
        <v>1.0853041056847084</v>
      </c>
      <c r="D27" s="339"/>
      <c r="E27" s="340"/>
    </row>
    <row r="28" spans="2:5">
      <c r="B28" s="455"/>
      <c r="C28" s="456"/>
      <c r="D28" s="339"/>
      <c r="E28" s="340"/>
    </row>
    <row r="29" spans="2:5">
      <c r="B29" s="455" t="s">
        <v>93</v>
      </c>
      <c r="C29" s="456">
        <v>3.2002131155713327</v>
      </c>
      <c r="D29" s="339"/>
      <c r="E29" s="340"/>
    </row>
    <row r="30" spans="2:5">
      <c r="B30" s="455"/>
      <c r="C30" s="454"/>
      <c r="D30" s="339"/>
      <c r="E30" s="340"/>
    </row>
    <row r="31" spans="2:5" ht="14.25">
      <c r="B31" s="449" t="s">
        <v>132</v>
      </c>
      <c r="C31" s="450">
        <v>1.096538733223452</v>
      </c>
      <c r="D31" s="339"/>
      <c r="E31" s="340"/>
    </row>
    <row r="32" spans="2:5" ht="13.5" thickBot="1">
      <c r="B32" s="66"/>
      <c r="C32" s="457"/>
      <c r="D32" s="537"/>
      <c r="E32" s="340"/>
    </row>
    <row r="33" spans="2:5" ht="13.5" thickTop="1">
      <c r="B33" s="24"/>
      <c r="C33" s="24"/>
      <c r="E33" s="340"/>
    </row>
    <row r="34" spans="2:5">
      <c r="B34" s="1329" t="s">
        <v>738</v>
      </c>
      <c r="C34" s="1329"/>
    </row>
    <row r="35" spans="2:5" ht="14.25">
      <c r="B35" s="21"/>
      <c r="C35" s="24"/>
    </row>
    <row r="36" spans="2:5">
      <c r="B36" s="780"/>
    </row>
  </sheetData>
  <mergeCells count="3">
    <mergeCell ref="B6:C6"/>
    <mergeCell ref="B7:C7"/>
    <mergeCell ref="B34:C34"/>
  </mergeCells>
  <hyperlinks>
    <hyperlink ref="A1" location="INDICE!A1" display="Indice"/>
  </hyperlinks>
  <printOptions horizontalCentered="1"/>
  <pageMargins left="0.39370078740157483" right="0.39370078740157483" top="0.19685039370078741" bottom="0.19685039370078741" header="0.15748031496062992" footer="0"/>
  <pageSetup paperSize="9" orientation="portrait" r:id="rId1"/>
  <headerFooter scaleWithDoc="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1"/>
  <sheetViews>
    <sheetView showGridLines="0" showRuler="0" view="pageBreakPreview" zoomScale="85" zoomScaleSheetLayoutView="85" workbookViewId="0"/>
  </sheetViews>
  <sheetFormatPr baseColWidth="10" defaultColWidth="32.7109375" defaultRowHeight="12.75"/>
  <cols>
    <col min="1" max="1" width="5.85546875" style="732" bestFit="1" customWidth="1"/>
    <col min="2" max="2" width="14.28515625" style="1" customWidth="1"/>
    <col min="3" max="3" width="38.28515625" style="1" customWidth="1"/>
    <col min="4" max="4" width="31" style="1" customWidth="1"/>
    <col min="5" max="5" width="13" style="1" bestFit="1" customWidth="1"/>
    <col min="6" max="6" width="22.7109375" style="1" customWidth="1"/>
    <col min="7" max="7" width="22.28515625" style="1" customWidth="1"/>
    <col min="8" max="8" width="21.5703125" style="1" customWidth="1"/>
    <col min="9" max="16384" width="32.7109375" style="1"/>
  </cols>
  <sheetData>
    <row r="1" spans="1:8">
      <c r="A1" s="149" t="s">
        <v>302</v>
      </c>
    </row>
    <row r="2" spans="1:8" ht="14.25">
      <c r="B2" s="3" t="s">
        <v>866</v>
      </c>
      <c r="C2" s="22"/>
      <c r="D2" s="22"/>
      <c r="E2" s="28"/>
      <c r="F2" s="28"/>
      <c r="G2" s="28"/>
      <c r="H2" s="106"/>
    </row>
    <row r="3" spans="1:8" ht="14.25">
      <c r="B3" s="21" t="s">
        <v>412</v>
      </c>
      <c r="C3" s="22"/>
      <c r="D3" s="22"/>
      <c r="E3" s="28"/>
      <c r="F3" s="28"/>
      <c r="G3" s="28"/>
      <c r="H3" s="28"/>
    </row>
    <row r="4" spans="1:8">
      <c r="B4" s="28"/>
      <c r="C4" s="28"/>
      <c r="D4" s="28"/>
      <c r="E4" s="23"/>
      <c r="F4" s="23"/>
      <c r="G4" s="23"/>
      <c r="H4" s="28"/>
    </row>
    <row r="5" spans="1:8">
      <c r="B5" s="407"/>
      <c r="C5" s="28"/>
      <c r="D5" s="28"/>
      <c r="E5" s="23"/>
      <c r="F5" s="23"/>
      <c r="G5" s="23"/>
      <c r="H5" s="28"/>
    </row>
    <row r="6" spans="1:8">
      <c r="B6" s="28"/>
      <c r="C6" s="28"/>
      <c r="D6" s="28"/>
      <c r="E6" s="28"/>
      <c r="F6" s="28"/>
      <c r="G6" s="28"/>
      <c r="H6" s="28"/>
    </row>
    <row r="7" spans="1:8" ht="16.5">
      <c r="B7" s="1293" t="s">
        <v>511</v>
      </c>
      <c r="C7" s="1293"/>
      <c r="D7" s="1293"/>
      <c r="E7" s="1293"/>
      <c r="F7" s="1293"/>
      <c r="G7" s="1293"/>
      <c r="H7" s="1293"/>
    </row>
    <row r="8" spans="1:8" ht="16.5">
      <c r="B8" s="1293" t="s">
        <v>397</v>
      </c>
      <c r="C8" s="1293"/>
      <c r="D8" s="1293"/>
      <c r="E8" s="1293"/>
      <c r="F8" s="1293"/>
      <c r="G8" s="1293"/>
      <c r="H8" s="1293"/>
    </row>
    <row r="9" spans="1:8" ht="13.5" customHeight="1">
      <c r="B9" s="1330" t="s">
        <v>886</v>
      </c>
      <c r="C9" s="1330"/>
      <c r="D9" s="1330"/>
      <c r="E9" s="1330"/>
      <c r="F9" s="1330"/>
      <c r="G9" s="1330"/>
      <c r="H9" s="1330"/>
    </row>
    <row r="10" spans="1:8">
      <c r="B10" s="28"/>
      <c r="C10" s="46"/>
      <c r="D10" s="46"/>
      <c r="E10" s="23"/>
      <c r="F10" s="46"/>
      <c r="G10" s="46"/>
      <c r="H10" s="107"/>
    </row>
    <row r="11" spans="1:8" ht="13.5" thickBot="1">
      <c r="B11" s="28"/>
      <c r="C11" s="46"/>
      <c r="D11" s="46"/>
      <c r="E11" s="28"/>
      <c r="F11" s="46"/>
      <c r="G11" s="46"/>
      <c r="H11" s="106" t="s">
        <v>398</v>
      </c>
    </row>
    <row r="12" spans="1:8" ht="13.5" customHeight="1" thickTop="1">
      <c r="B12" s="1331" t="s">
        <v>399</v>
      </c>
      <c r="C12" s="1334" t="s">
        <v>394</v>
      </c>
      <c r="D12" s="1334" t="s">
        <v>317</v>
      </c>
      <c r="E12" s="1337" t="s">
        <v>395</v>
      </c>
      <c r="F12" s="1340" t="s">
        <v>400</v>
      </c>
      <c r="G12" s="1340" t="s">
        <v>451</v>
      </c>
      <c r="H12" s="1340" t="s">
        <v>452</v>
      </c>
    </row>
    <row r="13" spans="1:8">
      <c r="B13" s="1332"/>
      <c r="C13" s="1335"/>
      <c r="D13" s="1335"/>
      <c r="E13" s="1338"/>
      <c r="F13" s="1341"/>
      <c r="G13" s="1341"/>
      <c r="H13" s="1341"/>
    </row>
    <row r="14" spans="1:8">
      <c r="B14" s="1332"/>
      <c r="C14" s="1335"/>
      <c r="D14" s="1335"/>
      <c r="E14" s="1338"/>
      <c r="F14" s="1341"/>
      <c r="G14" s="1341"/>
      <c r="H14" s="1341"/>
    </row>
    <row r="15" spans="1:8">
      <c r="B15" s="1332"/>
      <c r="C15" s="1335"/>
      <c r="D15" s="1335"/>
      <c r="E15" s="1338"/>
      <c r="F15" s="1341"/>
      <c r="G15" s="1341"/>
      <c r="H15" s="1341"/>
    </row>
    <row r="16" spans="1:8">
      <c r="B16" s="1333"/>
      <c r="C16" s="1336"/>
      <c r="D16" s="1336"/>
      <c r="E16" s="1339"/>
      <c r="F16" s="1342"/>
      <c r="G16" s="1342"/>
      <c r="H16" s="1342"/>
    </row>
    <row r="17" spans="1:9">
      <c r="B17" s="108"/>
      <c r="C17" s="109"/>
      <c r="D17" s="110"/>
      <c r="E17" s="632"/>
      <c r="F17" s="634"/>
      <c r="G17" s="634"/>
      <c r="H17" s="634"/>
    </row>
    <row r="18" spans="1:9" ht="15.75">
      <c r="B18" s="701"/>
      <c r="C18" s="677" t="s">
        <v>418</v>
      </c>
      <c r="D18" s="678"/>
      <c r="E18" s="679"/>
      <c r="F18" s="1203">
        <f>+F20+F23+F49</f>
        <v>40587462.317480437</v>
      </c>
      <c r="G18" s="1203">
        <f>+G20+G23+G49</f>
        <v>40583569.46704518</v>
      </c>
      <c r="H18" s="1203">
        <f>+H20+H23+H49+H72</f>
        <v>40705489.521076545</v>
      </c>
    </row>
    <row r="19" spans="1:9" ht="15.75">
      <c r="B19" s="701"/>
      <c r="C19" s="678"/>
      <c r="D19" s="680"/>
      <c r="E19" s="681"/>
      <c r="F19" s="1204"/>
      <c r="G19" s="1204"/>
      <c r="H19" s="1204"/>
    </row>
    <row r="20" spans="1:9" ht="14.25">
      <c r="A20" s="881"/>
      <c r="B20" s="701"/>
      <c r="C20" s="1211" t="s">
        <v>401</v>
      </c>
      <c r="D20" s="1211"/>
      <c r="E20" s="683"/>
      <c r="F20" s="1212">
        <f>+SUM(F21:F21)</f>
        <v>161525.33557936177</v>
      </c>
      <c r="G20" s="1212">
        <f>+SUM(G21:G21)</f>
        <v>161525.33557936177</v>
      </c>
      <c r="H20" s="1212">
        <f>+SUM(H21:H21)</f>
        <v>283435.01362108998</v>
      </c>
      <c r="I20" s="1270"/>
    </row>
    <row r="21" spans="1:9">
      <c r="B21" s="701">
        <v>40182</v>
      </c>
      <c r="C21" s="684" t="s">
        <v>438</v>
      </c>
      <c r="D21" s="687" t="s">
        <v>318</v>
      </c>
      <c r="E21" s="686">
        <v>44838</v>
      </c>
      <c r="F21" s="1188">
        <v>161525.33557936177</v>
      </c>
      <c r="G21" s="1188">
        <v>161525.33557936177</v>
      </c>
      <c r="H21" s="1199">
        <v>283435.01362108998</v>
      </c>
      <c r="I21" s="1270"/>
    </row>
    <row r="22" spans="1:9">
      <c r="B22" s="701"/>
      <c r="C22" s="684"/>
      <c r="D22" s="687"/>
      <c r="E22" s="688"/>
      <c r="F22" s="1188"/>
      <c r="G22" s="1199"/>
      <c r="H22" s="1199"/>
      <c r="I22" s="1270"/>
    </row>
    <row r="23" spans="1:9">
      <c r="B23" s="701"/>
      <c r="C23" s="689" t="s">
        <v>303</v>
      </c>
      <c r="D23" s="690"/>
      <c r="E23" s="691"/>
      <c r="F23" s="1205">
        <f>+SUM(F24:F47)</f>
        <v>14155779.044492118</v>
      </c>
      <c r="G23" s="1205">
        <f t="shared" ref="G23:H23" si="0">+SUM(G24:G47)</f>
        <v>14155779.044492118</v>
      </c>
      <c r="H23" s="1205">
        <f t="shared" si="0"/>
        <v>14155779.04449212</v>
      </c>
      <c r="I23" s="1270"/>
    </row>
    <row r="24" spans="1:9">
      <c r="B24" s="701">
        <v>42338</v>
      </c>
      <c r="C24" s="684" t="s">
        <v>490</v>
      </c>
      <c r="D24" s="687" t="s">
        <v>512</v>
      </c>
      <c r="E24" s="686">
        <v>43069</v>
      </c>
      <c r="F24" s="1188">
        <v>1009450.9848456171</v>
      </c>
      <c r="G24" s="1188">
        <v>1009450.9848456171</v>
      </c>
      <c r="H24" s="1199">
        <v>1009450.9848456172</v>
      </c>
      <c r="I24" s="1270"/>
    </row>
    <row r="25" spans="1:9">
      <c r="B25" s="701">
        <v>42347</v>
      </c>
      <c r="C25" s="684" t="s">
        <v>574</v>
      </c>
      <c r="D25" s="687">
        <v>0.17</v>
      </c>
      <c r="E25" s="686">
        <v>43140</v>
      </c>
      <c r="F25" s="1188">
        <v>270631.09757479402</v>
      </c>
      <c r="G25" s="1188">
        <v>270631.09757479402</v>
      </c>
      <c r="H25" s="1199">
        <v>270631.09757479408</v>
      </c>
      <c r="I25" s="1270"/>
    </row>
    <row r="26" spans="1:9">
      <c r="B26" s="701">
        <v>42333</v>
      </c>
      <c r="C26" s="684" t="s">
        <v>491</v>
      </c>
      <c r="D26" s="687" t="s">
        <v>512</v>
      </c>
      <c r="E26" s="686">
        <v>42793</v>
      </c>
      <c r="F26" s="1188">
        <v>283908.08948782983</v>
      </c>
      <c r="G26" s="1188">
        <v>283908.08948782983</v>
      </c>
      <c r="H26" s="1199">
        <v>283908.08948782983</v>
      </c>
      <c r="I26" s="1270"/>
    </row>
    <row r="27" spans="1:9">
      <c r="B27" s="701">
        <v>42338</v>
      </c>
      <c r="C27" s="684" t="s">
        <v>491</v>
      </c>
      <c r="D27" s="687" t="s">
        <v>512</v>
      </c>
      <c r="E27" s="686">
        <v>42794</v>
      </c>
      <c r="F27" s="1188">
        <v>252362.74621140427</v>
      </c>
      <c r="G27" s="1188">
        <v>252362.74621140427</v>
      </c>
      <c r="H27" s="1199">
        <v>252362.7462114043</v>
      </c>
      <c r="I27" s="1270"/>
    </row>
    <row r="28" spans="1:9">
      <c r="B28" s="701">
        <v>42341</v>
      </c>
      <c r="C28" s="684" t="s">
        <v>491</v>
      </c>
      <c r="D28" s="687" t="s">
        <v>512</v>
      </c>
      <c r="E28" s="686">
        <v>42797</v>
      </c>
      <c r="F28" s="1188">
        <v>63090.686552851068</v>
      </c>
      <c r="G28" s="1188">
        <v>63090.686552851068</v>
      </c>
      <c r="H28" s="1199">
        <v>63090.686552851075</v>
      </c>
      <c r="I28" s="1270"/>
    </row>
    <row r="29" spans="1:9">
      <c r="B29" s="701">
        <v>42542</v>
      </c>
      <c r="C29" s="684" t="s">
        <v>487</v>
      </c>
      <c r="D29" s="687" t="s">
        <v>512</v>
      </c>
      <c r="E29" s="686">
        <v>42907</v>
      </c>
      <c r="F29" s="1188">
        <v>247045.8324185184</v>
      </c>
      <c r="G29" s="1188">
        <v>247045.8324185184</v>
      </c>
      <c r="H29" s="1199">
        <v>247045.8324185184</v>
      </c>
      <c r="I29" s="1270"/>
    </row>
    <row r="30" spans="1:9">
      <c r="B30" s="701">
        <v>42611</v>
      </c>
      <c r="C30" s="684" t="s">
        <v>524</v>
      </c>
      <c r="D30" s="687">
        <v>0.2102</v>
      </c>
      <c r="E30" s="686">
        <v>42793</v>
      </c>
      <c r="F30" s="1188">
        <v>50472.549242280853</v>
      </c>
      <c r="G30" s="1188">
        <v>50472.549242280853</v>
      </c>
      <c r="H30" s="1199">
        <v>50472.549242280853</v>
      </c>
      <c r="I30" s="1270"/>
    </row>
    <row r="31" spans="1:9">
      <c r="B31" s="701">
        <v>42601</v>
      </c>
      <c r="C31" s="684" t="s">
        <v>524</v>
      </c>
      <c r="D31" s="687">
        <v>0.21389</v>
      </c>
      <c r="E31" s="686">
        <v>42783</v>
      </c>
      <c r="F31" s="1188">
        <v>28390.808948782982</v>
      </c>
      <c r="G31" s="1188">
        <v>28390.808948782982</v>
      </c>
      <c r="H31" s="1199">
        <v>28390.808948782982</v>
      </c>
      <c r="I31" s="1270"/>
    </row>
    <row r="32" spans="1:9">
      <c r="B32" s="701">
        <v>42599</v>
      </c>
      <c r="C32" s="684" t="s">
        <v>495</v>
      </c>
      <c r="D32" s="687">
        <v>0.15</v>
      </c>
      <c r="E32" s="686">
        <v>43329</v>
      </c>
      <c r="F32" s="1188">
        <v>92743.30923269107</v>
      </c>
      <c r="G32" s="1188">
        <v>92743.30923269107</v>
      </c>
      <c r="H32" s="1199">
        <v>92743.309232691085</v>
      </c>
      <c r="I32" s="1270"/>
    </row>
    <row r="33" spans="2:9">
      <c r="B33" s="701">
        <v>42601</v>
      </c>
      <c r="C33" s="684" t="s">
        <v>489</v>
      </c>
      <c r="D33" s="687">
        <v>0.23172000000000001</v>
      </c>
      <c r="E33" s="686">
        <v>42965</v>
      </c>
      <c r="F33" s="1188">
        <v>5248.6420991533232</v>
      </c>
      <c r="G33" s="1188">
        <v>5248.6420991533232</v>
      </c>
      <c r="H33" s="1199">
        <v>5248.6420991533232</v>
      </c>
      <c r="I33" s="1270"/>
    </row>
    <row r="34" spans="2:9">
      <c r="B34" s="701">
        <v>42632</v>
      </c>
      <c r="C34" s="684" t="s">
        <v>557</v>
      </c>
      <c r="D34" s="687" t="s">
        <v>77</v>
      </c>
      <c r="E34" s="686">
        <v>43362</v>
      </c>
      <c r="F34" s="1188">
        <v>340466.16705999995</v>
      </c>
      <c r="G34" s="1188">
        <v>340466.16705999995</v>
      </c>
      <c r="H34" s="1199">
        <v>340466.16706000001</v>
      </c>
      <c r="I34" s="1270"/>
    </row>
    <row r="35" spans="2:9">
      <c r="B35" s="701">
        <v>42730</v>
      </c>
      <c r="C35" s="684" t="s">
        <v>896</v>
      </c>
      <c r="D35" s="687" t="s">
        <v>897</v>
      </c>
      <c r="E35" s="686">
        <v>43095</v>
      </c>
      <c r="F35" s="1188">
        <v>5678161.7897565961</v>
      </c>
      <c r="G35" s="1188">
        <v>5678161.7897565961</v>
      </c>
      <c r="H35" s="1199">
        <v>5678161.789756597</v>
      </c>
      <c r="I35" s="1270"/>
    </row>
    <row r="36" spans="2:9">
      <c r="B36" s="701">
        <v>42684</v>
      </c>
      <c r="C36" s="684" t="s">
        <v>490</v>
      </c>
      <c r="D36" s="687" t="s">
        <v>512</v>
      </c>
      <c r="E36" s="686">
        <v>42774</v>
      </c>
      <c r="F36" s="1188">
        <v>1577267.1638212767</v>
      </c>
      <c r="G36" s="1188">
        <v>1577267.1638212767</v>
      </c>
      <c r="H36" s="1199">
        <v>1577267.163821277</v>
      </c>
      <c r="I36" s="1270"/>
    </row>
    <row r="37" spans="2:9">
      <c r="B37" s="701">
        <v>42725</v>
      </c>
      <c r="C37" s="684" t="s">
        <v>490</v>
      </c>
      <c r="D37" s="687" t="s">
        <v>898</v>
      </c>
      <c r="E37" s="686">
        <v>42815</v>
      </c>
      <c r="F37" s="1188">
        <v>3018821.088125071</v>
      </c>
      <c r="G37" s="1188">
        <v>3018821.088125071</v>
      </c>
      <c r="H37" s="1199">
        <v>3018821.088125071</v>
      </c>
      <c r="I37" s="1270"/>
    </row>
    <row r="38" spans="2:9">
      <c r="B38" s="701">
        <v>42681</v>
      </c>
      <c r="C38" s="684" t="s">
        <v>488</v>
      </c>
      <c r="D38" s="687" t="s">
        <v>512</v>
      </c>
      <c r="E38" s="686">
        <v>42863</v>
      </c>
      <c r="F38" s="1188">
        <v>20890.906360803019</v>
      </c>
      <c r="G38" s="1188">
        <v>20890.906360803019</v>
      </c>
      <c r="H38" s="1199">
        <v>20890.906360803019</v>
      </c>
      <c r="I38" s="1270"/>
    </row>
    <row r="39" spans="2:9">
      <c r="B39" s="701">
        <v>42660</v>
      </c>
      <c r="C39" s="684" t="s">
        <v>524</v>
      </c>
      <c r="D39" s="687" t="s">
        <v>512</v>
      </c>
      <c r="E39" s="686">
        <v>42842</v>
      </c>
      <c r="F39" s="1188">
        <v>18927.205965855323</v>
      </c>
      <c r="G39" s="1188">
        <v>18927.205965855323</v>
      </c>
      <c r="H39" s="1199">
        <v>18927.205965855323</v>
      </c>
      <c r="I39" s="1270"/>
    </row>
    <row r="40" spans="2:9">
      <c r="B40" s="701">
        <v>42692</v>
      </c>
      <c r="C40" s="684" t="s">
        <v>524</v>
      </c>
      <c r="D40" s="687" t="s">
        <v>512</v>
      </c>
      <c r="E40" s="686">
        <v>42873</v>
      </c>
      <c r="F40" s="1188">
        <v>50472.54924228086</v>
      </c>
      <c r="G40" s="1188">
        <v>50472.54924228086</v>
      </c>
      <c r="H40" s="1199">
        <v>50472.549242280853</v>
      </c>
      <c r="I40" s="1270"/>
    </row>
    <row r="41" spans="2:9">
      <c r="B41" s="701">
        <v>42723</v>
      </c>
      <c r="C41" s="684" t="s">
        <v>524</v>
      </c>
      <c r="D41" s="687" t="s">
        <v>512</v>
      </c>
      <c r="E41" s="686">
        <v>42905</v>
      </c>
      <c r="F41" s="1188">
        <v>63090.686552851068</v>
      </c>
      <c r="G41" s="1188">
        <v>63090.686552851068</v>
      </c>
      <c r="H41" s="1199">
        <v>63090.686552851075</v>
      </c>
      <c r="I41" s="1270"/>
    </row>
    <row r="42" spans="2:9">
      <c r="B42" s="701">
        <v>42725</v>
      </c>
      <c r="C42" s="684" t="s">
        <v>524</v>
      </c>
      <c r="D42" s="687" t="s">
        <v>512</v>
      </c>
      <c r="E42" s="686">
        <v>42906</v>
      </c>
      <c r="F42" s="1188">
        <v>43578.301598717997</v>
      </c>
      <c r="G42" s="1188">
        <v>43578.301598717997</v>
      </c>
      <c r="H42" s="1199">
        <v>43578.301598718004</v>
      </c>
      <c r="I42" s="1270"/>
    </row>
    <row r="43" spans="2:9">
      <c r="B43" s="701">
        <v>42725</v>
      </c>
      <c r="C43" s="684" t="s">
        <v>524</v>
      </c>
      <c r="D43" s="687" t="s">
        <v>512</v>
      </c>
      <c r="E43" s="686">
        <v>42908</v>
      </c>
      <c r="F43" s="1188">
        <v>85511.940921881105</v>
      </c>
      <c r="G43" s="1188">
        <v>85511.940921881105</v>
      </c>
      <c r="H43" s="1199">
        <v>85511.940921881105</v>
      </c>
      <c r="I43" s="1270"/>
    </row>
    <row r="44" spans="2:9">
      <c r="B44" s="701">
        <v>42730</v>
      </c>
      <c r="C44" s="684" t="s">
        <v>524</v>
      </c>
      <c r="D44" s="687" t="s">
        <v>512</v>
      </c>
      <c r="E44" s="686">
        <v>42912</v>
      </c>
      <c r="F44" s="1188">
        <v>44163.480586995749</v>
      </c>
      <c r="G44" s="1188">
        <v>44163.480586995749</v>
      </c>
      <c r="H44" s="1199">
        <v>44163.480586995749</v>
      </c>
      <c r="I44" s="1270"/>
    </row>
    <row r="45" spans="2:9">
      <c r="B45" s="701">
        <v>42730</v>
      </c>
      <c r="C45" s="684" t="s">
        <v>524</v>
      </c>
      <c r="D45" s="687" t="s">
        <v>512</v>
      </c>
      <c r="E45" s="686">
        <v>42823</v>
      </c>
      <c r="F45" s="1188">
        <v>32176.250141954046</v>
      </c>
      <c r="G45" s="1188">
        <v>32176.250141954046</v>
      </c>
      <c r="H45" s="1199">
        <v>32176.250141954046</v>
      </c>
      <c r="I45" s="1270"/>
    </row>
    <row r="46" spans="2:9">
      <c r="B46" s="701">
        <v>42674</v>
      </c>
      <c r="C46" s="684" t="s">
        <v>495</v>
      </c>
      <c r="D46" s="687">
        <v>0.17</v>
      </c>
      <c r="E46" s="686">
        <v>43404</v>
      </c>
      <c r="F46" s="1188">
        <v>141954.04474391491</v>
      </c>
      <c r="G46" s="1188">
        <v>141954.04474391491</v>
      </c>
      <c r="H46" s="1199">
        <v>141954.04474391491</v>
      </c>
      <c r="I46" s="1270"/>
    </row>
    <row r="47" spans="2:9">
      <c r="B47" s="701">
        <v>42683</v>
      </c>
      <c r="C47" s="684" t="s">
        <v>491</v>
      </c>
      <c r="D47" s="687" t="s">
        <v>77</v>
      </c>
      <c r="E47" s="686">
        <v>42773</v>
      </c>
      <c r="F47" s="1188">
        <v>736952.723</v>
      </c>
      <c r="G47" s="1188">
        <v>736952.723</v>
      </c>
      <c r="H47" s="1199">
        <v>736952.723</v>
      </c>
      <c r="I47" s="1270"/>
    </row>
    <row r="48" spans="2:9">
      <c r="B48" s="701"/>
      <c r="C48" s="684"/>
      <c r="D48" s="687"/>
      <c r="E48" s="686"/>
      <c r="F48" s="1188"/>
      <c r="G48" s="1188"/>
      <c r="H48" s="1199"/>
      <c r="I48" s="1270"/>
    </row>
    <row r="49" spans="1:11" s="706" customFormat="1">
      <c r="A49" s="970"/>
      <c r="B49" s="705"/>
      <c r="C49" s="689" t="s">
        <v>376</v>
      </c>
      <c r="D49" s="690"/>
      <c r="E49" s="692"/>
      <c r="F49" s="1205">
        <f>+SUM(F50:F70)</f>
        <v>26270157.937408958</v>
      </c>
      <c r="G49" s="1205">
        <f t="shared" ref="G49:H49" si="1">+SUM(G50:G70)</f>
        <v>26266265.086973701</v>
      </c>
      <c r="H49" s="1205">
        <f t="shared" si="1"/>
        <v>26266265.086974896</v>
      </c>
      <c r="I49" s="1270"/>
      <c r="J49" s="1"/>
      <c r="K49" s="1"/>
    </row>
    <row r="50" spans="1:11">
      <c r="B50" s="701">
        <v>41726</v>
      </c>
      <c r="C50" s="684" t="s">
        <v>494</v>
      </c>
      <c r="D50" s="687" t="s">
        <v>525</v>
      </c>
      <c r="E50" s="686">
        <v>42822</v>
      </c>
      <c r="F50" s="1188">
        <v>1095436.6845844216</v>
      </c>
      <c r="G50" s="1188">
        <v>1095436.6845844216</v>
      </c>
      <c r="H50" s="1199">
        <v>1095436.6845844216</v>
      </c>
      <c r="I50" s="1270"/>
    </row>
    <row r="51" spans="1:11">
      <c r="B51" s="701">
        <v>41344</v>
      </c>
      <c r="C51" s="684" t="s">
        <v>569</v>
      </c>
      <c r="D51" s="687" t="s">
        <v>293</v>
      </c>
      <c r="E51" s="686">
        <v>43535</v>
      </c>
      <c r="F51" s="1188">
        <v>1496850.6674363732</v>
      </c>
      <c r="G51" s="1188">
        <v>1496850.6674363732</v>
      </c>
      <c r="H51" s="1199">
        <v>1496850.6674363732</v>
      </c>
      <c r="I51" s="1270"/>
    </row>
    <row r="52" spans="1:11">
      <c r="B52" s="701">
        <v>41435</v>
      </c>
      <c r="C52" s="684" t="s">
        <v>570</v>
      </c>
      <c r="D52" s="687" t="s">
        <v>312</v>
      </c>
      <c r="E52" s="686">
        <v>43626</v>
      </c>
      <c r="F52" s="1188">
        <v>945907.94071999087</v>
      </c>
      <c r="G52" s="1188">
        <v>945907.94071999087</v>
      </c>
      <c r="H52" s="1199">
        <v>945907.94071999099</v>
      </c>
      <c r="I52" s="1270"/>
    </row>
    <row r="53" spans="1:11">
      <c r="A53" s="881"/>
      <c r="B53" s="701">
        <v>41323</v>
      </c>
      <c r="C53" s="684" t="s">
        <v>571</v>
      </c>
      <c r="D53" s="687" t="s">
        <v>312</v>
      </c>
      <c r="E53" s="686">
        <v>43330</v>
      </c>
      <c r="F53" s="1188">
        <v>1194734.3873894336</v>
      </c>
      <c r="G53" s="1188">
        <v>1194734.3873894336</v>
      </c>
      <c r="H53" s="1199">
        <v>1194734.3873894336</v>
      </c>
      <c r="I53" s="1270"/>
    </row>
    <row r="54" spans="1:11">
      <c r="B54" s="701">
        <v>41631</v>
      </c>
      <c r="C54" s="684" t="s">
        <v>486</v>
      </c>
      <c r="D54" s="687" t="s">
        <v>312</v>
      </c>
      <c r="E54" s="686">
        <v>44188</v>
      </c>
      <c r="F54" s="1188">
        <v>2234970.8386014057</v>
      </c>
      <c r="G54" s="1188">
        <v>2234970.8386014057</v>
      </c>
      <c r="H54" s="1199">
        <v>2234970.8386014057</v>
      </c>
      <c r="I54" s="1270"/>
    </row>
    <row r="55" spans="1:11">
      <c r="B55" s="701">
        <v>32875</v>
      </c>
      <c r="C55" s="684" t="s">
        <v>402</v>
      </c>
      <c r="D55" s="687" t="s">
        <v>77</v>
      </c>
      <c r="E55" s="686">
        <v>69035</v>
      </c>
      <c r="F55" s="1188">
        <v>55612.149075090536</v>
      </c>
      <c r="G55" s="1199">
        <v>51719.298639834204</v>
      </c>
      <c r="H55" s="1199">
        <v>51719.298641026617</v>
      </c>
      <c r="I55" s="1270"/>
    </row>
    <row r="56" spans="1:11">
      <c r="B56" s="701">
        <v>42235</v>
      </c>
      <c r="C56" s="684" t="s">
        <v>558</v>
      </c>
      <c r="D56" s="687">
        <v>7.4999999999999997E-3</v>
      </c>
      <c r="E56" s="686">
        <v>42788</v>
      </c>
      <c r="F56" s="1188">
        <v>1500000</v>
      </c>
      <c r="G56" s="1199">
        <v>1500000</v>
      </c>
      <c r="H56" s="1199">
        <v>1500000</v>
      </c>
      <c r="I56" s="1270"/>
    </row>
    <row r="57" spans="1:11" ht="15">
      <c r="B57" s="701">
        <v>42268</v>
      </c>
      <c r="C57" s="684" t="s">
        <v>559</v>
      </c>
      <c r="D57" s="687">
        <v>7.4999999999999997E-3</v>
      </c>
      <c r="E57" s="686">
        <v>42999</v>
      </c>
      <c r="F57" s="1207">
        <v>1500000</v>
      </c>
      <c r="G57" s="1207">
        <v>1500000</v>
      </c>
      <c r="H57" s="1207">
        <v>1500000</v>
      </c>
      <c r="I57" s="1270"/>
    </row>
    <row r="58" spans="1:11">
      <c r="B58" s="701">
        <v>42286</v>
      </c>
      <c r="C58" s="684" t="s">
        <v>572</v>
      </c>
      <c r="D58" s="687" t="s">
        <v>512</v>
      </c>
      <c r="E58" s="686">
        <v>43017</v>
      </c>
      <c r="F58" s="1188">
        <v>630906.86552851077</v>
      </c>
      <c r="G58" s="1199">
        <v>630906.86552851077</v>
      </c>
      <c r="H58" s="1199">
        <v>630906.86552851065</v>
      </c>
      <c r="I58" s="1270"/>
    </row>
    <row r="59" spans="1:11">
      <c r="B59" s="701">
        <v>42286</v>
      </c>
      <c r="C59" s="684" t="s">
        <v>565</v>
      </c>
      <c r="D59" s="687">
        <v>7.4999999999999997E-3</v>
      </c>
      <c r="E59" s="686">
        <v>42895</v>
      </c>
      <c r="F59" s="1188">
        <v>1000000</v>
      </c>
      <c r="G59" s="1199">
        <v>1000000</v>
      </c>
      <c r="H59" s="1199">
        <v>1000000</v>
      </c>
      <c r="I59" s="1270"/>
    </row>
    <row r="60" spans="1:11">
      <c r="B60" s="701">
        <v>42312</v>
      </c>
      <c r="C60" s="684" t="s">
        <v>566</v>
      </c>
      <c r="D60" s="687">
        <v>2.5000000000000001E-2</v>
      </c>
      <c r="E60" s="686">
        <v>43255</v>
      </c>
      <c r="F60" s="1188">
        <v>353468.98</v>
      </c>
      <c r="G60" s="1199">
        <v>353468.98</v>
      </c>
      <c r="H60" s="1199">
        <v>353468.98</v>
      </c>
      <c r="I60" s="1270"/>
    </row>
    <row r="61" spans="1:11">
      <c r="B61" s="701">
        <v>42312</v>
      </c>
      <c r="C61" s="684" t="s">
        <v>568</v>
      </c>
      <c r="D61" s="687" t="s">
        <v>512</v>
      </c>
      <c r="E61" s="686">
        <v>43136</v>
      </c>
      <c r="F61" s="1188">
        <v>186637.05032113162</v>
      </c>
      <c r="G61" s="1199">
        <v>186637.05032113162</v>
      </c>
      <c r="H61" s="1199">
        <v>186637.05032113162</v>
      </c>
      <c r="I61" s="1270"/>
    </row>
    <row r="62" spans="1:11">
      <c r="B62" s="701">
        <v>41961</v>
      </c>
      <c r="C62" s="684" t="s">
        <v>530</v>
      </c>
      <c r="D62" s="687">
        <v>2.4E-2</v>
      </c>
      <c r="E62" s="686">
        <v>43177</v>
      </c>
      <c r="F62" s="1188">
        <v>1172375.017</v>
      </c>
      <c r="G62" s="1199">
        <v>1172375.017</v>
      </c>
      <c r="H62" s="1199">
        <v>1172375.017</v>
      </c>
      <c r="I62" s="1270"/>
    </row>
    <row r="63" spans="1:11">
      <c r="B63" s="701">
        <v>42430</v>
      </c>
      <c r="C63" s="684" t="s">
        <v>603</v>
      </c>
      <c r="D63" s="687" t="s">
        <v>512</v>
      </c>
      <c r="E63" s="686">
        <v>43160</v>
      </c>
      <c r="F63" s="1188">
        <v>669410.98863105825</v>
      </c>
      <c r="G63" s="1199">
        <v>669410.98863105825</v>
      </c>
      <c r="H63" s="1199">
        <v>669410.98863105837</v>
      </c>
      <c r="I63" s="1270"/>
    </row>
    <row r="64" spans="1:11">
      <c r="B64" s="701">
        <v>42430</v>
      </c>
      <c r="C64" s="684" t="s">
        <v>604</v>
      </c>
      <c r="D64" s="687" t="s">
        <v>512</v>
      </c>
      <c r="E64" s="686">
        <v>43891</v>
      </c>
      <c r="F64" s="1188">
        <v>1055355.0279491742</v>
      </c>
      <c r="G64" s="1199">
        <v>1055355.0279491742</v>
      </c>
      <c r="H64" s="1199">
        <v>1055355.0279491742</v>
      </c>
      <c r="I64" s="1270"/>
    </row>
    <row r="65" spans="2:9">
      <c r="B65" s="701">
        <v>42499</v>
      </c>
      <c r="C65" s="684" t="s">
        <v>718</v>
      </c>
      <c r="D65" s="687" t="s">
        <v>897</v>
      </c>
      <c r="E65" s="686">
        <v>42864</v>
      </c>
      <c r="F65" s="1188">
        <v>667721.36073992762</v>
      </c>
      <c r="G65" s="1199">
        <v>667721.36073992762</v>
      </c>
      <c r="H65" s="1199">
        <v>667721.36073992762</v>
      </c>
      <c r="I65" s="1270"/>
    </row>
    <row r="66" spans="2:9">
      <c r="B66" s="701">
        <v>42632</v>
      </c>
      <c r="C66" s="684" t="s">
        <v>758</v>
      </c>
      <c r="D66" s="694">
        <v>0.21199999999999999</v>
      </c>
      <c r="E66" s="686">
        <v>43362</v>
      </c>
      <c r="F66" s="1188">
        <v>1577267.1634427325</v>
      </c>
      <c r="G66" s="1199">
        <v>1577267.1634427325</v>
      </c>
      <c r="H66" s="1199">
        <v>1577267.1634427325</v>
      </c>
      <c r="I66" s="1270"/>
    </row>
    <row r="67" spans="2:9">
      <c r="B67" s="701">
        <v>42618</v>
      </c>
      <c r="C67" s="684" t="s">
        <v>759</v>
      </c>
      <c r="D67" s="694">
        <v>0.22750000000000001</v>
      </c>
      <c r="E67" s="686">
        <v>43164</v>
      </c>
      <c r="F67" s="1188">
        <v>959656.40812103322</v>
      </c>
      <c r="G67" s="1199">
        <v>959656.40812103322</v>
      </c>
      <c r="H67" s="1199">
        <v>959656.40812103322</v>
      </c>
      <c r="I67" s="1270"/>
    </row>
    <row r="68" spans="2:9">
      <c r="B68" s="702">
        <v>42660</v>
      </c>
      <c r="C68" s="684" t="s">
        <v>899</v>
      </c>
      <c r="D68" s="694">
        <v>0.155</v>
      </c>
      <c r="E68" s="686">
        <v>46312</v>
      </c>
      <c r="F68" s="1188">
        <v>3382923.3769920887</v>
      </c>
      <c r="G68" s="1199">
        <v>3382923.3769920887</v>
      </c>
      <c r="H68" s="1199">
        <v>3382923.3769920887</v>
      </c>
      <c r="I68" s="1270"/>
    </row>
    <row r="69" spans="2:9">
      <c r="B69" s="702">
        <v>42660</v>
      </c>
      <c r="C69" s="684" t="s">
        <v>900</v>
      </c>
      <c r="D69" s="694">
        <v>0.16</v>
      </c>
      <c r="E69" s="686">
        <v>45216</v>
      </c>
      <c r="F69" s="1188">
        <v>1436388.7036125727</v>
      </c>
      <c r="G69" s="1199">
        <v>1436388.7036125727</v>
      </c>
      <c r="H69" s="1199">
        <v>1436388.7036125727</v>
      </c>
      <c r="I69" s="1270"/>
    </row>
    <row r="70" spans="2:9">
      <c r="B70" s="702">
        <v>42646</v>
      </c>
      <c r="C70" s="684" t="s">
        <v>901</v>
      </c>
      <c r="D70" s="694">
        <v>0.182</v>
      </c>
      <c r="E70" s="686">
        <v>44472</v>
      </c>
      <c r="F70" s="1188">
        <v>3154534.3272640095</v>
      </c>
      <c r="G70" s="1199">
        <v>3154534.3272640095</v>
      </c>
      <c r="H70" s="1199">
        <v>3154534.3272640095</v>
      </c>
      <c r="I70" s="1270"/>
    </row>
    <row r="71" spans="2:9">
      <c r="B71" s="702"/>
      <c r="C71" s="684"/>
      <c r="D71" s="695"/>
      <c r="E71" s="686"/>
      <c r="F71" s="1188"/>
      <c r="G71" s="1199"/>
      <c r="H71" s="1199"/>
      <c r="I71" s="1270"/>
    </row>
    <row r="72" spans="2:9" ht="13.5">
      <c r="B72" s="702"/>
      <c r="C72" s="696" t="s">
        <v>403</v>
      </c>
      <c r="D72" s="697"/>
      <c r="E72" s="686"/>
      <c r="F72" s="1205"/>
      <c r="G72" s="1206"/>
      <c r="H72" s="1206">
        <v>10.375988441786225</v>
      </c>
      <c r="I72" s="1270"/>
    </row>
    <row r="73" spans="2:9">
      <c r="B73" s="702"/>
      <c r="C73" s="684"/>
      <c r="D73" s="695"/>
      <c r="E73" s="686"/>
      <c r="F73" s="1188"/>
      <c r="G73" s="1199"/>
      <c r="H73" s="1199"/>
      <c r="I73" s="1270"/>
    </row>
    <row r="74" spans="2:9" ht="15.75">
      <c r="B74" s="702"/>
      <c r="C74" s="677" t="s">
        <v>591</v>
      </c>
      <c r="D74" s="678"/>
      <c r="E74" s="679"/>
      <c r="F74" s="1203">
        <f>+F76</f>
        <v>145.38378064630098</v>
      </c>
      <c r="G74" s="1203">
        <f t="shared" ref="G74:H74" si="2">+G76</f>
        <v>28.146299933123871</v>
      </c>
      <c r="H74" s="1203">
        <f t="shared" si="2"/>
        <v>30.779634326380741</v>
      </c>
      <c r="I74" s="1270"/>
    </row>
    <row r="75" spans="2:9" ht="15">
      <c r="B75" s="701"/>
      <c r="C75" s="682"/>
      <c r="D75" s="689"/>
      <c r="E75" s="686"/>
      <c r="F75" s="1207"/>
      <c r="G75" s="1208"/>
      <c r="H75" s="1207"/>
      <c r="I75" s="1270"/>
    </row>
    <row r="76" spans="2:9" ht="15">
      <c r="B76" s="701">
        <v>37201</v>
      </c>
      <c r="C76" s="693" t="s">
        <v>404</v>
      </c>
      <c r="D76" s="695">
        <v>7.0000000000000007E-2</v>
      </c>
      <c r="E76" s="686">
        <v>43466</v>
      </c>
      <c r="F76" s="1207">
        <v>145.38378064630098</v>
      </c>
      <c r="G76" s="1208">
        <v>28.146299933123871</v>
      </c>
      <c r="H76" s="1207">
        <v>30.779634326380741</v>
      </c>
      <c r="I76" s="1270"/>
    </row>
    <row r="77" spans="2:9">
      <c r="B77" s="701"/>
      <c r="C77" s="684"/>
      <c r="D77" s="685"/>
      <c r="E77" s="686"/>
      <c r="F77" s="1188"/>
      <c r="G77" s="1199"/>
      <c r="H77" s="1199"/>
      <c r="I77" s="1270"/>
    </row>
    <row r="78" spans="2:9" ht="12.75" customHeight="1">
      <c r="B78" s="701"/>
      <c r="C78" s="677" t="s">
        <v>482</v>
      </c>
      <c r="D78" s="678"/>
      <c r="E78" s="679"/>
      <c r="F78" s="1203">
        <f>SUM(F80:F81)</f>
        <v>1374644.9772873528</v>
      </c>
      <c r="G78" s="1203">
        <f t="shared" ref="G78:H78" si="3">SUM(G80:G81)</f>
        <v>1374644.9772873528</v>
      </c>
      <c r="H78" s="1203">
        <f t="shared" si="3"/>
        <v>1374644.9772873528</v>
      </c>
      <c r="I78" s="1270"/>
    </row>
    <row r="79" spans="2:9" ht="15">
      <c r="B79" s="701"/>
      <c r="C79" s="689"/>
      <c r="D79" s="698"/>
      <c r="E79" s="686"/>
      <c r="F79" s="1209"/>
      <c r="G79" s="1208"/>
      <c r="H79" s="1208"/>
      <c r="I79" s="1270"/>
    </row>
    <row r="80" spans="2:9">
      <c r="B80" s="701">
        <v>41344</v>
      </c>
      <c r="C80" s="684" t="s">
        <v>481</v>
      </c>
      <c r="D80" s="687" t="s">
        <v>293</v>
      </c>
      <c r="E80" s="699">
        <v>2019</v>
      </c>
      <c r="F80" s="1188">
        <v>339957.71782059531</v>
      </c>
      <c r="G80" s="1199">
        <v>339957.71782059531</v>
      </c>
      <c r="H80" s="1199">
        <v>339957.71782059531</v>
      </c>
      <c r="I80" s="1270"/>
    </row>
    <row r="81" spans="2:9">
      <c r="B81" s="701">
        <v>42705</v>
      </c>
      <c r="C81" s="684" t="s">
        <v>902</v>
      </c>
      <c r="D81" s="687" t="s">
        <v>77</v>
      </c>
      <c r="E81" s="699">
        <v>2019</v>
      </c>
      <c r="F81" s="1188">
        <v>1034687.2594667575</v>
      </c>
      <c r="G81" s="1199">
        <v>1034687.2594667575</v>
      </c>
      <c r="H81" s="1199">
        <v>1034687.2594667575</v>
      </c>
      <c r="I81" s="1270"/>
    </row>
    <row r="82" spans="2:9" ht="15" customHeight="1">
      <c r="B82" s="701"/>
      <c r="C82" s="684"/>
      <c r="D82" s="685"/>
      <c r="E82" s="688"/>
      <c r="F82" s="1188"/>
      <c r="G82" s="1199"/>
      <c r="H82" s="1199"/>
    </row>
    <row r="83" spans="2:9" ht="16.5" thickBot="1">
      <c r="B83" s="703"/>
      <c r="C83" s="704" t="s">
        <v>377</v>
      </c>
      <c r="D83" s="700"/>
      <c r="E83" s="700"/>
      <c r="F83" s="1210">
        <f>+F18+F74+F78</f>
        <v>41962252.678548433</v>
      </c>
      <c r="G83" s="1210">
        <f>+G18+G74+G78</f>
        <v>41958242.590632468</v>
      </c>
      <c r="H83" s="1210">
        <f>+H18+H74+H78</f>
        <v>42080165.277998224</v>
      </c>
    </row>
    <row r="84" spans="2:9" ht="13.5" thickTop="1">
      <c r="B84" s="114"/>
      <c r="C84" s="28"/>
      <c r="D84" s="28"/>
      <c r="E84" s="28"/>
      <c r="F84" s="28"/>
      <c r="G84" s="44"/>
      <c r="H84" s="408"/>
    </row>
    <row r="85" spans="2:9">
      <c r="B85" s="115" t="s">
        <v>903</v>
      </c>
      <c r="C85" s="28"/>
      <c r="D85" s="28"/>
      <c r="E85" s="28"/>
      <c r="F85" s="484"/>
      <c r="G85" s="484"/>
      <c r="H85" s="484"/>
    </row>
    <row r="86" spans="2:9">
      <c r="B86" s="115" t="s">
        <v>904</v>
      </c>
      <c r="C86" s="28"/>
      <c r="D86" s="28"/>
      <c r="E86" s="28"/>
      <c r="F86" s="28"/>
      <c r="G86" s="44"/>
      <c r="H86" s="408"/>
    </row>
    <row r="87" spans="2:9">
      <c r="B87" s="114"/>
      <c r="C87" s="28"/>
      <c r="D87" s="28"/>
      <c r="E87" s="28"/>
      <c r="F87" s="28"/>
      <c r="G87" s="44"/>
      <c r="H87" s="45"/>
    </row>
    <row r="88" spans="2:9">
      <c r="G88" s="1166"/>
    </row>
    <row r="90" spans="2:9">
      <c r="H90" s="1166"/>
    </row>
    <row r="91" spans="2:9">
      <c r="H91" s="1167"/>
    </row>
  </sheetData>
  <mergeCells count="10">
    <mergeCell ref="B7:H7"/>
    <mergeCell ref="B8:H8"/>
    <mergeCell ref="B9:H9"/>
    <mergeCell ref="B12:B16"/>
    <mergeCell ref="C12:C16"/>
    <mergeCell ref="D12:D16"/>
    <mergeCell ref="E12:E16"/>
    <mergeCell ref="F12:F16"/>
    <mergeCell ref="G12:G16"/>
    <mergeCell ref="H12:H16"/>
  </mergeCells>
  <hyperlinks>
    <hyperlink ref="A1" location="INDICE!A1" display="Indice"/>
  </hyperlinks>
  <printOptions horizontalCentered="1"/>
  <pageMargins left="0.39370078740157483" right="0.39370078740157483" top="0.19685039370078741" bottom="0.19685039370078741" header="0.15748031496062992" footer="0"/>
  <pageSetup paperSize="9" scale="59" orientation="portrait" r:id="rId1"/>
  <headerFooter scaleWithDoc="0">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34</vt:i4>
      </vt:variant>
    </vt:vector>
  </HeadingPairs>
  <TitlesOfParts>
    <vt:vector size="66" baseType="lpstr">
      <vt:lpstr>INDICE</vt:lpstr>
      <vt:lpstr>A.1.1</vt:lpstr>
      <vt:lpstr>A.1.2</vt:lpstr>
      <vt:lpstr>A.1.3</vt:lpstr>
      <vt:lpstr>A.1.4</vt:lpstr>
      <vt:lpstr>A.1.5</vt:lpstr>
      <vt:lpstr>A.1.6</vt:lpstr>
      <vt:lpstr>A.1.7</vt:lpstr>
      <vt:lpstr>A.1.8</vt:lpstr>
      <vt:lpstr>A.1.9</vt:lpstr>
      <vt:lpstr>A.1.10</vt:lpstr>
      <vt:lpstr>A.1.11</vt:lpstr>
      <vt:lpstr>A.2.1</vt:lpstr>
      <vt:lpstr>A.2.2</vt:lpstr>
      <vt:lpstr>A.2.3</vt:lpstr>
      <vt:lpstr>A.2.4</vt:lpstr>
      <vt:lpstr>A.2.5</vt:lpstr>
      <vt:lpstr>A.3.1</vt:lpstr>
      <vt:lpstr>A.3.2</vt:lpstr>
      <vt:lpstr>A.3.3</vt:lpstr>
      <vt:lpstr>A.3.4</vt:lpstr>
      <vt:lpstr>A.3.5</vt:lpstr>
      <vt:lpstr>A.3.6</vt:lpstr>
      <vt:lpstr>A.3.7</vt:lpstr>
      <vt:lpstr>A.3.8</vt:lpstr>
      <vt:lpstr>A.4.1</vt:lpstr>
      <vt:lpstr>A.4.2</vt:lpstr>
      <vt:lpstr>A.4.3</vt:lpstr>
      <vt:lpstr>A.4.4</vt:lpstr>
      <vt:lpstr>A.4.5</vt:lpstr>
      <vt:lpstr>A.4.6</vt:lpstr>
      <vt:lpstr>A.4.7</vt:lpstr>
      <vt:lpstr>A.1.1!Área_de_impresión</vt:lpstr>
      <vt:lpstr>A.1.10!Área_de_impresión</vt:lpstr>
      <vt:lpstr>A.1.11!Área_de_impresión</vt:lpstr>
      <vt:lpstr>A.1.2!Área_de_impresión</vt:lpstr>
      <vt:lpstr>A.1.3!Área_de_impresión</vt:lpstr>
      <vt:lpstr>A.1.4!Área_de_impresión</vt:lpstr>
      <vt:lpstr>A.1.5!Área_de_impresión</vt:lpstr>
      <vt:lpstr>A.1.6!Área_de_impresión</vt:lpstr>
      <vt:lpstr>A.1.7!Área_de_impresión</vt:lpstr>
      <vt:lpstr>A.1.8!Área_de_impresión</vt:lpstr>
      <vt:lpstr>A.1.9!Área_de_impresión</vt:lpstr>
      <vt:lpstr>A.2.1!Área_de_impresión</vt:lpstr>
      <vt:lpstr>A.2.2!Área_de_impresión</vt:lpstr>
      <vt:lpstr>A.2.3!Área_de_impresión</vt:lpstr>
      <vt:lpstr>A.2.4!Área_de_impresión</vt:lpstr>
      <vt:lpstr>A.2.5!Área_de_impresión</vt:lpstr>
      <vt:lpstr>A.3.1!Área_de_impresión</vt:lpstr>
      <vt:lpstr>A.3.2!Área_de_impresión</vt:lpstr>
      <vt:lpstr>A.3.3!Área_de_impresión</vt:lpstr>
      <vt:lpstr>A.3.4!Área_de_impresión</vt:lpstr>
      <vt:lpstr>A.3.5!Área_de_impresión</vt:lpstr>
      <vt:lpstr>A.3.6!Área_de_impresión</vt:lpstr>
      <vt:lpstr>A.3.7!Área_de_impresión</vt:lpstr>
      <vt:lpstr>A.3.8!Área_de_impresión</vt:lpstr>
      <vt:lpstr>A.4.1!Área_de_impresión</vt:lpstr>
      <vt:lpstr>A.4.2!Área_de_impresión</vt:lpstr>
      <vt:lpstr>A.4.3!Área_de_impresión</vt:lpstr>
      <vt:lpstr>A.4.4!Área_de_impresión</vt:lpstr>
      <vt:lpstr>A.4.5!Área_de_impresión</vt:lpstr>
      <vt:lpstr>A.4.6!Área_de_impresión</vt:lpstr>
      <vt:lpstr>A.4.7!Área_de_impresión</vt:lpstr>
      <vt:lpstr>INDICE!Área_de_impresión</vt:lpstr>
      <vt:lpstr>A.3.7!Títulos_a_imprimir</vt:lpstr>
      <vt:lpstr>A.3.8!Títulos_a_imprimir</vt:lpstr>
    </vt:vector>
  </TitlesOfParts>
  <Manager>Alfredo Ortiz</Manager>
  <Company>Dirección de Administración de la Deuda Pública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Boletín Fiscal</dc:title>
  <dc:subject>Capítulo Deuda Pública</dc:subject>
  <dc:creator>Maria Eugenia  Carrasco Lucas</dc:creator>
  <cp:lastModifiedBy>Gabriela Carbajal</cp:lastModifiedBy>
  <cp:lastPrinted>2016-09-27T21:06:46Z</cp:lastPrinted>
  <dcterms:created xsi:type="dcterms:W3CDTF">1999-01-19T22:36:21Z</dcterms:created>
  <dcterms:modified xsi:type="dcterms:W3CDTF">2017-05-18T13:48:49Z</dcterms:modified>
</cp:coreProperties>
</file>