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125" windowWidth="7650" windowHeight="7515" tabRatio="896"/>
  </bookViews>
  <sheets>
    <sheet name="INDICE" sheetId="69" r:id="rId1"/>
    <sheet name="A.1.1" sheetId="111" r:id="rId2"/>
    <sheet name="A.1.2" sheetId="95" r:id="rId3"/>
    <sheet name="A.1.3" sheetId="79" r:id="rId4"/>
    <sheet name="A.1.4" sheetId="6" r:id="rId5"/>
    <sheet name="A.1.5" sheetId="13" r:id="rId6"/>
    <sheet name="A.1.6" sheetId="126" r:id="rId7"/>
    <sheet name="A.1.7" sheetId="101" r:id="rId8"/>
    <sheet name="A.1.8" sheetId="98" r:id="rId9"/>
    <sheet name="A.1.9" sheetId="99" r:id="rId10"/>
    <sheet name="A.1.10" sheetId="100" r:id="rId11"/>
    <sheet name="A.1.11" sheetId="93" r:id="rId12"/>
    <sheet name="A.2.1" sheetId="17" r:id="rId13"/>
    <sheet name="A.2.2" sheetId="88" r:id="rId14"/>
    <sheet name="A.2.3" sheetId="119" r:id="rId15"/>
    <sheet name="A.2.4" sheetId="102" r:id="rId16"/>
    <sheet name="A.3.1" sheetId="103" r:id="rId17"/>
    <sheet name="A.3.2" sheetId="123" r:id="rId18"/>
    <sheet name="A.3.3" sheetId="132" r:id="rId19"/>
    <sheet name="A.3.4" sheetId="122" r:id="rId20"/>
    <sheet name="A.3.5" sheetId="124" r:id="rId21"/>
    <sheet name="A.3.6" sheetId="108" r:id="rId22"/>
    <sheet name="A.3.7" sheetId="109" r:id="rId23"/>
    <sheet name="A.3.8" sheetId="125" r:id="rId24"/>
    <sheet name="A.4.1" sheetId="42" r:id="rId25"/>
    <sheet name="A.4.2" sheetId="120" r:id="rId26"/>
    <sheet name="A.4.3" sheetId="121" r:id="rId27"/>
    <sheet name="A.4.4" sheetId="76" r:id="rId28"/>
    <sheet name="A.4.5" sheetId="128" r:id="rId29"/>
    <sheet name="A.4.6" sheetId="129" r:id="rId30"/>
    <sheet name="A.4.7" sheetId="13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IMPUESTOS_SOBRE_COMBUSTIBLES_Y_GAS_NATURAL">[1]C!$B$27:$N$27</definedName>
    <definedName name="_._IMPUESTOS_SOBRE_ENERGIA_ELECTRICA">[1]C!$B$28:$N$28</definedName>
    <definedName name="__r" localSheetId="1">#REF!</definedName>
    <definedName name="__r" localSheetId="11">#REF!</definedName>
    <definedName name="__r" localSheetId="2">#REF!</definedName>
    <definedName name="__r" localSheetId="3">#REF!</definedName>
    <definedName name="__r" localSheetId="6">#REF!</definedName>
    <definedName name="__r" localSheetId="13">#REF!</definedName>
    <definedName name="__r" localSheetId="14">#REF!</definedName>
    <definedName name="__r" localSheetId="17">#REF!</definedName>
    <definedName name="__r" localSheetId="18">#REF!</definedName>
    <definedName name="__r" localSheetId="19">#REF!</definedName>
    <definedName name="__r" localSheetId="20">#REF!</definedName>
    <definedName name="__r" localSheetId="23">#REF!</definedName>
    <definedName name="__r" localSheetId="27">#REF!</definedName>
    <definedName name="__r" localSheetId="28">#REF!</definedName>
    <definedName name="__r" localSheetId="29">#REF!</definedName>
    <definedName name="__r" localSheetId="30">#REF!</definedName>
    <definedName name="__r">#REF!</definedName>
    <definedName name="_xlnm._FilterDatabase" localSheetId="16" hidden="1">A.3.1!$B$19:$H$21</definedName>
    <definedName name="_Order1" hidden="1">255</definedName>
    <definedName name="_Order2" hidden="1">255</definedName>
    <definedName name="_r" localSheetId="1">#REF!</definedName>
    <definedName name="_r" localSheetId="11">#REF!</definedName>
    <definedName name="_r" localSheetId="2">#REF!</definedName>
    <definedName name="_r" localSheetId="3">#REF!</definedName>
    <definedName name="_r" localSheetId="6">#REF!</definedName>
    <definedName name="_r" localSheetId="13">#REF!</definedName>
    <definedName name="_r" localSheetId="14">#REF!</definedName>
    <definedName name="_r" localSheetId="17">#REF!</definedName>
    <definedName name="_r" localSheetId="18">#REF!</definedName>
    <definedName name="_r" localSheetId="19">#REF!</definedName>
    <definedName name="_r" localSheetId="20">#REF!</definedName>
    <definedName name="_r" localSheetId="23">#REF!</definedName>
    <definedName name="_r" localSheetId="27">#REF!</definedName>
    <definedName name="_r" localSheetId="28">#REF!</definedName>
    <definedName name="_r" localSheetId="29">#REF!</definedName>
    <definedName name="_r" localSheetId="30">#REF!</definedName>
    <definedName name="_r">#REF!</definedName>
    <definedName name="a" localSheetId="30" hidden="1">{TRUE,TRUE,-1.25,-15.5,484.5,276.75,FALSE,FALSE,TRUE,TRUE,0,15,#N/A,56,#N/A,4.88636363636364,15.35,1,FALSE,FALSE,3,TRUE,1,FALSE,100,"Swvu.PLA2.","ACwvu.PLA2.",#N/A,FALSE,FALSE,0,0,0,0,2,"","",TRUE,TRUE,FALSE,FALSE,1,60,#N/A,#N/A,FALSE,FALSE,"Rwvu.PLA2.",#N/A,FALSE,FALSE,FALSE,9,65532,65532,FALSE,FALSE,TRUE,TRUE,TRUE}</definedName>
    <definedName name="a"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8">'[2]03-08'!#REF!</definedName>
    <definedName name="A_impresión_IM">'[2]03-08'!#REF!</definedName>
    <definedName name="ACC" localSheetId="18">'[3]CARTERA FONDO'!#REF!</definedName>
    <definedName name="ACC">'[3]CARTERA FONDO'!#REF!</definedName>
    <definedName name="ACP" localSheetId="18">'[3]CARTERA FONDO'!#REF!</definedName>
    <definedName name="ACP">'[3]CARTERA FONDO'!#REF!</definedName>
    <definedName name="ACwvu.PLA1." localSheetId="18" hidden="1">'[1]COP FED'!#REF!</definedName>
    <definedName name="ACwvu.PLA1." hidden="1">'[1]COP FED'!#REF!</definedName>
    <definedName name="ACwvu.PLA2." hidden="1">'[1]COP FED'!$A$1:$N$49</definedName>
    <definedName name="AMPO5">"Gráfico 8"</definedName>
    <definedName name="AÑO" localSheetId="18">#REF!</definedName>
    <definedName name="AÑO" localSheetId="30">#REF!</definedName>
    <definedName name="AÑO">#REF!</definedName>
    <definedName name="año2003" localSheetId="18">#REF!</definedName>
    <definedName name="año2003" localSheetId="30">#REF!</definedName>
    <definedName name="año2003">#REF!</definedName>
    <definedName name="_xlnm.Print_Area" localSheetId="1">A.1.1!$B$2:$D$97</definedName>
    <definedName name="_xlnm.Print_Area" localSheetId="10">A.1.10!$B$2:$H$123</definedName>
    <definedName name="_xlnm.Print_Area" localSheetId="11">A.1.11!$B$2:$G$187</definedName>
    <definedName name="_xlnm.Print_Area" localSheetId="2">A.1.2!$B$2:$C$59</definedName>
    <definedName name="_xlnm.Print_Area" localSheetId="3">A.1.3!$B$2:$D$82</definedName>
    <definedName name="_xlnm.Print_Area" localSheetId="4">A.1.4!$B$2:$E$22</definedName>
    <definedName name="_xlnm.Print_Area" localSheetId="5">A.1.5!$B$2:$H$56</definedName>
    <definedName name="_xlnm.Print_Area" localSheetId="6">A.1.6!$B$2:$C$59</definedName>
    <definedName name="_xlnm.Print_Area" localSheetId="7">A.1.7!$B$2:$C$38</definedName>
    <definedName name="_xlnm.Print_Area" localSheetId="8">A.1.8!$B$2:$H$76</definedName>
    <definedName name="_xlnm.Print_Area" localSheetId="9">A.1.9!$B$2:$H$67</definedName>
    <definedName name="_xlnm.Print_Area" localSheetId="12">A.2.1!$B$2:$G$86</definedName>
    <definedName name="_xlnm.Print_Area" localSheetId="13">A.2.2!$B$2:$D$102</definedName>
    <definedName name="_xlnm.Print_Area" localSheetId="14">A.2.3!$B$2:$D$79</definedName>
    <definedName name="_xlnm.Print_Area" localSheetId="15">A.2.4!$B$2:$F$78</definedName>
    <definedName name="_xlnm.Print_Area" localSheetId="16">A.3.1!$B$2:$Q$65</definedName>
    <definedName name="_xlnm.Print_Area" localSheetId="17">A.3.2!$B$2:$C$151</definedName>
    <definedName name="_xlnm.Print_Area" localSheetId="18">A.3.3!$B$2:$C$150</definedName>
    <definedName name="_xlnm.Print_Area" localSheetId="19">A.3.4!$B$2:$O$153</definedName>
    <definedName name="_xlnm.Print_Area" localSheetId="20">A.3.5!$B$2:$O$148</definedName>
    <definedName name="_xlnm.Print_Area" localSheetId="21">A.3.6!$B$2:$M$79</definedName>
    <definedName name="_xlnm.Print_Area" localSheetId="22">A.3.7!$B$2:$AL$155</definedName>
    <definedName name="_xlnm.Print_Area" localSheetId="23">A.3.8!$B$2:$AJ$149</definedName>
    <definedName name="_xlnm.Print_Area" localSheetId="24">A.4.1!$B$2:$F$30</definedName>
    <definedName name="_xlnm.Print_Area" localSheetId="25">A.4.2!$B$2:$C$61</definedName>
    <definedName name="_xlnm.Print_Area" localSheetId="26">A.4.3!$B$2:$C$44</definedName>
    <definedName name="_xlnm.Print_Area" localSheetId="27">A.4.4!$B$2:$AD$39</definedName>
    <definedName name="_xlnm.Print_Area" localSheetId="28">A.4.5!$B$2:$F$99</definedName>
    <definedName name="_xlnm.Print_Area" localSheetId="29">A.4.6!$B$2:$I$30</definedName>
    <definedName name="_xlnm.Print_Area" localSheetId="30">A.4.7!$B$2:$M$65</definedName>
    <definedName name="_xlnm.Print_Area" localSheetId="0">INDICE!$B$2:$C$43</definedName>
    <definedName name="_xlnm.Print_Area">'[1]Fto. a partir del impuesto'!$D$7:$D$50</definedName>
    <definedName name="_xlnm.Database" localSheetId="18">#REF!</definedName>
    <definedName name="_xlnm.Database" localSheetId="30">#REF!</definedName>
    <definedName name="_xlnm.Database">#REF!</definedName>
    <definedName name="cacho" localSheetId="18">[4]GRAFPROM!#REF!</definedName>
    <definedName name="cacho" localSheetId="30">[4]GRAFPROM!#REF!</definedName>
    <definedName name="cacho">[4]GRAFPROM!#REF!</definedName>
    <definedName name="caja" localSheetId="30"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30"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rajo" localSheetId="18">#REF!</definedName>
    <definedName name="carajo" localSheetId="30">#REF!</definedName>
    <definedName name="carajo">#REF!</definedName>
    <definedName name="CDF" localSheetId="18">'[3]CARTERA FONDO'!#REF!</definedName>
    <definedName name="CDF" localSheetId="30">'[3]CARTERA FONDO'!#REF!</definedName>
    <definedName name="CDF">'[3]CARTERA FONDO'!#REF!</definedName>
    <definedName name="CFA" localSheetId="18">'[3]CARTERA FONDO'!#REF!</definedName>
    <definedName name="CFA">'[3]CARTERA FONDO'!#REF!</definedName>
    <definedName name="CFD" localSheetId="18">'[3]CARTERA FONDO'!#REF!</definedName>
    <definedName name="CFD">'[3]CARTERA FONDO'!#REF!</definedName>
    <definedName name="CLH" localSheetId="18">'[3]CARTERA FONDO'!#REF!</definedName>
    <definedName name="CLH">'[3]CARTERA FONDO'!#REF!</definedName>
    <definedName name="Coef" localSheetId="6">[5]CoefStocks!$A$4:$AT$260</definedName>
    <definedName name="Coef" localSheetId="28">[5]CoefStocks!$A$4:$AT$260</definedName>
    <definedName name="Coef" localSheetId="29">[5]CoefStocks!$A$4:$AT$260</definedName>
    <definedName name="Coef">[5]CoefStocks!$A$4:$AT$260</definedName>
    <definedName name="COPA">#N/A</definedName>
    <definedName name="COPARTICIPACION_FEDERAL__LEY_N__23548">[1]C!$B$13:$N$13</definedName>
    <definedName name="CUADRO_10.3.1">'[6]fondo promedio'!$A$36:$L$74</definedName>
    <definedName name="CUADRO_N__4.1.3" localSheetId="18">#REF!</definedName>
    <definedName name="CUADRO_N__4.1.3" localSheetId="30">#REF!</definedName>
    <definedName name="CUADRO_N__4.1.3">#REF!</definedName>
    <definedName name="CVAL">[7]Resumen!$A$2:$AU$262</definedName>
    <definedName name="d" localSheetId="18" hidden="1">#REF!</definedName>
    <definedName name="d" localSheetId="30" hidden="1">#REF!</definedName>
    <definedName name="d" hidden="1">#REF!</definedName>
    <definedName name="DIARIO" localSheetId="18">#REF!</definedName>
    <definedName name="DIARIO" localSheetId="30">#REF!</definedName>
    <definedName name="DIARIO">#REF!</definedName>
    <definedName name="dieferencias" localSheetId="1">#REF!</definedName>
    <definedName name="dieferencias" localSheetId="11">#REF!</definedName>
    <definedName name="dieferencias" localSheetId="2">#REF!</definedName>
    <definedName name="dieferencias" localSheetId="6">#REF!</definedName>
    <definedName name="dieferencias" localSheetId="13">#REF!</definedName>
    <definedName name="dieferencias" localSheetId="14">#REF!</definedName>
    <definedName name="dieferencias" localSheetId="17">#REF!</definedName>
    <definedName name="dieferencias" localSheetId="18">#REF!</definedName>
    <definedName name="dieferencias" localSheetId="19">#REF!</definedName>
    <definedName name="dieferencias" localSheetId="20">#REF!</definedName>
    <definedName name="dieferencias" localSheetId="22">#REF!</definedName>
    <definedName name="dieferencias" localSheetId="23">#REF!</definedName>
    <definedName name="dieferencias" localSheetId="27">#REF!</definedName>
    <definedName name="dieferencias" localSheetId="28">#REF!</definedName>
    <definedName name="dieferencias" localSheetId="29">#REF!</definedName>
    <definedName name="dieferencias" localSheetId="30">#REF!</definedName>
    <definedName name="dieferencias">#REF!</definedName>
    <definedName name="Diferencia" localSheetId="1">#REF!</definedName>
    <definedName name="Diferencia" localSheetId="11">#REF!</definedName>
    <definedName name="Diferencia" localSheetId="2">#REF!</definedName>
    <definedName name="Diferencia" localSheetId="6">#REF!</definedName>
    <definedName name="Diferencia" localSheetId="7">#REF!</definedName>
    <definedName name="Diferencia" localSheetId="13">#REF!</definedName>
    <definedName name="Diferencia" localSheetId="14">#REF!</definedName>
    <definedName name="Diferencia" localSheetId="17">#REF!</definedName>
    <definedName name="Diferencia" localSheetId="18">#REF!</definedName>
    <definedName name="Diferencia" localSheetId="19">#REF!</definedName>
    <definedName name="Diferencia" localSheetId="20">#REF!</definedName>
    <definedName name="Diferencia" localSheetId="22">#REF!</definedName>
    <definedName name="Diferencia" localSheetId="23">#REF!</definedName>
    <definedName name="Diferencia" localSheetId="27">#REF!</definedName>
    <definedName name="Diferencia" localSheetId="28">#REF!</definedName>
    <definedName name="Diferencia" localSheetId="29">#REF!</definedName>
    <definedName name="Diferencia" localSheetId="30">#REF!</definedName>
    <definedName name="Diferencia">#REF!</definedName>
    <definedName name="dobleclick" localSheetId="18">#REF!</definedName>
    <definedName name="dobleclick">#REF!</definedName>
    <definedName name="e" localSheetId="1">#REF!</definedName>
    <definedName name="e" localSheetId="11">#REF!</definedName>
    <definedName name="e" localSheetId="2">#REF!</definedName>
    <definedName name="e" localSheetId="6">#REF!</definedName>
    <definedName name="e" localSheetId="13">#REF!</definedName>
    <definedName name="e" localSheetId="14">#REF!</definedName>
    <definedName name="e" localSheetId="17">#REF!</definedName>
    <definedName name="e" localSheetId="18">#REF!</definedName>
    <definedName name="e" localSheetId="19">#REF!</definedName>
    <definedName name="e" localSheetId="20">#REF!</definedName>
    <definedName name="e" localSheetId="23">#REF!</definedName>
    <definedName name="e" localSheetId="27">#REF!</definedName>
    <definedName name="e" localSheetId="28">#REF!</definedName>
    <definedName name="e" localSheetId="29">#REF!</definedName>
    <definedName name="e" localSheetId="30">#REF!</definedName>
    <definedName name="e">#REF!</definedName>
    <definedName name="EC" localSheetId="18">'[3]CARTERA FONDO'!#REF!</definedName>
    <definedName name="EC" localSheetId="30">'[3]CARTERA FONDO'!#REF!</definedName>
    <definedName name="EC">'[3]CARTERA FONDO'!#REF!</definedName>
    <definedName name="eee" localSheetId="11">#REF!</definedName>
    <definedName name="eee" localSheetId="2">#REF!</definedName>
    <definedName name="eee" localSheetId="6">#REF!</definedName>
    <definedName name="eee" localSheetId="13">#REF!</definedName>
    <definedName name="eee" localSheetId="14">#REF!</definedName>
    <definedName name="eee" localSheetId="17">#REF!</definedName>
    <definedName name="eee" localSheetId="18">#REF!</definedName>
    <definedName name="eee" localSheetId="19">#REF!</definedName>
    <definedName name="eee" localSheetId="20">#REF!</definedName>
    <definedName name="eee" localSheetId="23">#REF!</definedName>
    <definedName name="eee" localSheetId="28">#REF!</definedName>
    <definedName name="eee" localSheetId="29">#REF!</definedName>
    <definedName name="eee" localSheetId="30">#REF!</definedName>
    <definedName name="eee">#REF!</definedName>
    <definedName name="ESTRUCTU_BONOS_PROVINCIALES_List" localSheetId="11">#REF!</definedName>
    <definedName name="ESTRUCTU_BONOS_PROVINCIALES_List" localSheetId="2">#REF!</definedName>
    <definedName name="ESTRUCTU_BONOS_PROVINCIALES_List" localSheetId="6">#REF!</definedName>
    <definedName name="ESTRUCTU_BONOS_PROVINCIALES_List" localSheetId="13">#REF!</definedName>
    <definedName name="ESTRUCTU_BONOS_PROVINCIALES_List" localSheetId="14">#REF!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0">#REF!</definedName>
    <definedName name="ESTRUCTU_BONOS_PROVINCIALES_List" localSheetId="23">#REF!</definedName>
    <definedName name="ESTRUCTU_BONOS_PROVINCIALES_List" localSheetId="28">#REF!</definedName>
    <definedName name="ESTRUCTU_BONOS_PROVINCIALES_List" localSheetId="29">#REF!</definedName>
    <definedName name="ESTRUCTU_BONOS_PROVINCIALES_List" localSheetId="30">#REF!</definedName>
    <definedName name="ESTRUCTU_BONOS_PROVINCIALES_List">#REF!</definedName>
    <definedName name="EXCEDENTE_DEL_10__SEGUN_EL_TOPE_ASIGNADO_A__BUENOS_AIRES__LEY_N__23621">[1]C!$B$18:$N$18</definedName>
    <definedName name="FAS" localSheetId="30"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8">#REF!</definedName>
    <definedName name="fdgafgbaf" localSheetId="30">#REF!</definedName>
    <definedName name="fdgafgbaf">#REF!</definedName>
    <definedName name="feo" localSheetId="18">#REF!</definedName>
    <definedName name="feo" localSheetId="30">#REF!</definedName>
    <definedName name="feo">#REF!</definedName>
    <definedName name="FFE" localSheetId="18">'[3]CARTERA FONDO'!#REF!</definedName>
    <definedName name="FFE" localSheetId="30">'[3]CARTERA FONDO'!#REF!</definedName>
    <definedName name="FFE">'[3]CARTERA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8">#REF!</definedName>
    <definedName name="FX_first_semester_average_2006" localSheetId="30">#REF!</definedName>
    <definedName name="FX_first_semester_average_2006">#REF!</definedName>
    <definedName name="gaby" localSheetId="18">#REF!</definedName>
    <definedName name="gaby" localSheetId="30">#REF!</definedName>
    <definedName name="gaby">#REF!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8">#REF!</definedName>
    <definedName name="GRÁFICO_N_10.2.4." localSheetId="30">#REF!</definedName>
    <definedName name="GRÁFICO_N_10.2.4.">#REF!</definedName>
    <definedName name="IMPRESION" localSheetId="18">#REF!</definedName>
    <definedName name="IMPRESION" localSheetId="30">#REF!</definedName>
    <definedName name="IMPRESION">#REF!</definedName>
    <definedName name="INVERSIONES_EN_TRAMITE_IRREGULAR" localSheetId="18">'[3]CARTERA FONDO'!#REF!</definedName>
    <definedName name="INVERSIONES_EN_TRAMITE_IRREGULAR" localSheetId="30">'[3]CARTERA FONDO'!#REF!</definedName>
    <definedName name="INVERSIONES_EN_TRAMITE_IRREGULAR">'[3]CARTERA FONDO'!#REF!</definedName>
    <definedName name="IR" localSheetId="18">#REF!</definedName>
    <definedName name="IR" localSheetId="30">#REF!</definedName>
    <definedName name="IR">#REF!</definedName>
    <definedName name="IRR" localSheetId="18">'[3]CARTERA FONDO'!#REF!</definedName>
    <definedName name="IRR" localSheetId="30">'[3]CARTERA FONDO'!#REF!</definedName>
    <definedName name="IRR">'[3]CARTERA FONDO'!#REF!</definedName>
    <definedName name="j" localSheetId="30" hidden="1">{FALSE,FALSE,-1.25,-15.5,484.5,276.75,FALSE,FALSE,TRUE,TRUE,0,12,#N/A,46,#N/A,2.93460490463215,15.35,1,FALSE,FALSE,3,TRUE,1,FALSE,100,"Swvu.PLA1.","ACwvu.PLA1.",#N/A,FALSE,FALSE,0,0,0,0,2,"","",TRUE,TRUE,FALSE,FALSE,1,60,#N/A,#N/A,FALSE,FALSE,FALSE,FALSE,FALSE,FALSE,FALSE,9,65532,65532,FALSE,FALSE,TRUE,TRUE,TRUE}</definedName>
    <definedName name="j"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6">'[11]KAPITIV 2005'!$A$4:$E$248</definedName>
    <definedName name="kmens2005" localSheetId="28">'[11]KAPITIV 2005'!$A$4:$E$248</definedName>
    <definedName name="kmens2005" localSheetId="29">'[11]KAPITIV 2005'!$A$4:$E$248</definedName>
    <definedName name="kmens2005">'[11]KAPITIV 2005'!$A$4:$E$248</definedName>
    <definedName name="Kmens2006" localSheetId="6">'[11]KAPITA 2006'!$A$4:$N$401</definedName>
    <definedName name="Kmens2006" localSheetId="28">'[11]KAPITA 2006'!$A$4:$N$401</definedName>
    <definedName name="Kmens2006" localSheetId="29">'[11]KAPITA 2006'!$A$4:$N$401</definedName>
    <definedName name="Kmens2006">'[11]KAPITA 2006'!$A$4:$N$401</definedName>
    <definedName name="kmens2007" localSheetId="6">'[12]kap. 2007'!$A$3:$N$363</definedName>
    <definedName name="kmens2007" localSheetId="28">'[12]kap. 2007'!$A$3:$N$363</definedName>
    <definedName name="kmens2007" localSheetId="29">'[12]kap. 2007'!$A$3:$N$363</definedName>
    <definedName name="kmens2007">'[12]kap. 2007'!$A$3:$N$363</definedName>
    <definedName name="Kmens2008" localSheetId="6">'[13]kap 2008'!$A$4:$N$332</definedName>
    <definedName name="Kmens2008" localSheetId="28">'[13]kap 2008'!$A$4:$N$332</definedName>
    <definedName name="Kmens2008" localSheetId="29">'[13]kap 2008'!$A$4:$N$332</definedName>
    <definedName name="Kmens2008">'[13]kap 2008'!$A$4:$N$332</definedName>
    <definedName name="kmens2009">'[14]KAP 2009'!$A$4:$N$305</definedName>
    <definedName name="kmens2010">[14]KAP2010!$A$5:$N$287</definedName>
    <definedName name="Kresto" localSheetId="6">'[11]KAPITAL RESTO'!$A$3:$CH$370</definedName>
    <definedName name="Kresto" localSheetId="28">'[11]KAPITAL RESTO'!$A$3:$CH$370</definedName>
    <definedName name="Kresto" localSheetId="29">'[11]KAPITAL RESTO'!$A$3:$CH$370</definedName>
    <definedName name="Kresto">'[11]KAPITAL RESTO'!$A$3:$CH$370</definedName>
    <definedName name="L_">#N/A</definedName>
    <definedName name="LL" localSheetId="30"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ACROS" localSheetId="18">#REF!</definedName>
    <definedName name="MACROS" localSheetId="30">#REF!</definedName>
    <definedName name="MACROS">#REF!</definedName>
    <definedName name="mm" localSheetId="30"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8">#REF!</definedName>
    <definedName name="Nominal_Mensual_2001" localSheetId="30">#REF!</definedName>
    <definedName name="Nominal_Mensual_2001">#REF!</definedName>
    <definedName name="Nominal_Mensual_2003" localSheetId="18">#REF!</definedName>
    <definedName name="Nominal_Mensual_2003" localSheetId="30">#REF!</definedName>
    <definedName name="Nominal_Mensual_2003">#REF!</definedName>
    <definedName name="Nominal_Trimestral_2001" localSheetId="18">#REF!</definedName>
    <definedName name="Nominal_Trimestral_2001" localSheetId="30">#REF!</definedName>
    <definedName name="Nominal_Trimestral_2001">#REF!</definedName>
    <definedName name="Nominal_Trimestral_2003" localSheetId="18">#REF!</definedName>
    <definedName name="Nominal_Trimestral_2003">#REF!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8">'[3]CARTERA FONDO'!#REF!</definedName>
    <definedName name="OCP" localSheetId="30">'[3]CARTERA FONDO'!#REF!</definedName>
    <definedName name="OCP">'[3]CARTERA FONDO'!#REF!</definedName>
    <definedName name="OFF" localSheetId="18">'[3]CARTERA FONDO'!#REF!</definedName>
    <definedName name="OFF" localSheetId="30">'[3]CARTERA FONDO'!#REF!</definedName>
    <definedName name="OFF">'[3]CARTERA FONDO'!#REF!</definedName>
    <definedName name="ONC" localSheetId="18">'[3]CARTERA FONDO'!#REF!</definedName>
    <definedName name="ONC" localSheetId="30">'[3]CARTERA FONDO'!#REF!</definedName>
    <definedName name="ONC">'[3]CARTERA FONDO'!#REF!</definedName>
    <definedName name="ONE" localSheetId="18">'[3]CARTERA FONDO'!#REF!</definedName>
    <definedName name="ONE" localSheetId="30">'[3]CARTERA FONDO'!#REF!</definedName>
    <definedName name="ONE">'[3]CARTERA FONDO'!#REF!</definedName>
    <definedName name="ONL" localSheetId="18">'[3]CARTERA FONDO'!#REF!</definedName>
    <definedName name="ONL">'[3]CARTERA FONDO'!#REF!</definedName>
    <definedName name="OPC" localSheetId="18">#REF!</definedName>
    <definedName name="OPC" localSheetId="30">#REF!</definedName>
    <definedName name="OPC">#REF!</definedName>
    <definedName name="ORGANISMOS_DE_VIALIDAD__LEY_N__23966_ART._19">[1]C!$B$24:$N$24</definedName>
    <definedName name="p" localSheetId="1">#REF!</definedName>
    <definedName name="p" localSheetId="11">#REF!</definedName>
    <definedName name="p" localSheetId="2">#REF!</definedName>
    <definedName name="p" localSheetId="6">#REF!</definedName>
    <definedName name="p" localSheetId="13">#REF!</definedName>
    <definedName name="p" localSheetId="14">#REF!</definedName>
    <definedName name="p" localSheetId="17">#REF!</definedName>
    <definedName name="p" localSheetId="18">#REF!</definedName>
    <definedName name="p" localSheetId="19">#REF!</definedName>
    <definedName name="p" localSheetId="20">#REF!</definedName>
    <definedName name="p" localSheetId="22">#REF!</definedName>
    <definedName name="p" localSheetId="23">#REF!</definedName>
    <definedName name="p" localSheetId="27">#REF!</definedName>
    <definedName name="p" localSheetId="28">#REF!</definedName>
    <definedName name="p" localSheetId="29">#REF!</definedName>
    <definedName name="p" localSheetId="30">#REF!</definedName>
    <definedName name="p">#REF!</definedName>
    <definedName name="pepe" localSheetId="18">#REF!</definedName>
    <definedName name="pepe">#REF!</definedName>
    <definedName name="PG" localSheetId="6">#REF!</definedName>
    <definedName name="PG" localSheetId="17">#REF!</definedName>
    <definedName name="PG" localSheetId="18">#REF!</definedName>
    <definedName name="PG" localSheetId="19">#REF!</definedName>
    <definedName name="PG" localSheetId="20">#REF!</definedName>
    <definedName name="PG" localSheetId="23">#REF!</definedName>
    <definedName name="PG" localSheetId="28">#REF!</definedName>
    <definedName name="PG" localSheetId="29">#REF!</definedName>
    <definedName name="PG" localSheetId="30">#REF!</definedName>
    <definedName name="PG">#REF!</definedName>
    <definedName name="PIJIS" localSheetId="18">#REF!</definedName>
    <definedName name="PIJIS">#REF!</definedName>
    <definedName name="POPO" localSheetId="1">#REF!</definedName>
    <definedName name="POPO" localSheetId="11">#REF!</definedName>
    <definedName name="POPO" localSheetId="2">#REF!</definedName>
    <definedName name="POPO" localSheetId="6">#REF!</definedName>
    <definedName name="POPO" localSheetId="7">#REF!</definedName>
    <definedName name="POPO" localSheetId="13">#REF!</definedName>
    <definedName name="POPO" localSheetId="14">#REF!</definedName>
    <definedName name="POPO" localSheetId="17">#REF!</definedName>
    <definedName name="POPO" localSheetId="18">#REF!</definedName>
    <definedName name="POPO" localSheetId="19">#REF!</definedName>
    <definedName name="POPO" localSheetId="20">#REF!</definedName>
    <definedName name="POPO" localSheetId="22">#REF!</definedName>
    <definedName name="POPO" localSheetId="23">#REF!</definedName>
    <definedName name="POPO" localSheetId="27">#REF!</definedName>
    <definedName name="POPO" localSheetId="28">#REF!</definedName>
    <definedName name="POPO" localSheetId="29">#REF!</definedName>
    <definedName name="POPO" localSheetId="30">#REF!</definedName>
    <definedName name="POPO">#REF!</definedName>
    <definedName name="Print_Area_MI" localSheetId="18">#REF!</definedName>
    <definedName name="Print_Area_MI">#REF!</definedName>
    <definedName name="PRINT_TITLES_MI" localSheetId="18">#REF!</definedName>
    <definedName name="PRINT_TITLES_MI">#REF!</definedName>
    <definedName name="promgraf" localSheetId="18">[4]GRAFPROM!#REF!</definedName>
    <definedName name="promgraf" localSheetId="30">[4]GRAFPROM!#REF!</definedName>
    <definedName name="promgraf">[4]GRAFPROM!#REF!</definedName>
    <definedName name="puto" localSheetId="18">#REF!</definedName>
    <definedName name="puto" localSheetId="30">#REF!</definedName>
    <definedName name="puto">#REF!</definedName>
    <definedName name="qwqwqwqwqwqw" localSheetId="18">#REF!</definedName>
    <definedName name="qwqwqwqwqwqw" localSheetId="30">#REF!</definedName>
    <definedName name="qwqwqwqwqwqw">#REF!</definedName>
    <definedName name="Real_Mensual_2001" localSheetId="18">#REF!</definedName>
    <definedName name="Real_Mensual_2001" localSheetId="30">#REF!</definedName>
    <definedName name="Real_Mensual_2001">#REF!</definedName>
    <definedName name="Real_Mensual_2002" localSheetId="18">#REF!</definedName>
    <definedName name="Real_Mensual_2002">#REF!</definedName>
    <definedName name="Real_Mensual_2003" localSheetId="18">#REF!</definedName>
    <definedName name="Real_Mensual_2003">#REF!</definedName>
    <definedName name="Real_Trimestral_2001" localSheetId="18">#REF!</definedName>
    <definedName name="Real_Trimestral_2001">#REF!</definedName>
    <definedName name="Real_Trimestral_2002" localSheetId="18">#REF!</definedName>
    <definedName name="Real_Trimestral_2002">#REF!</definedName>
    <definedName name="Real_Trimestral_2003" localSheetId="18">#REF!</definedName>
    <definedName name="Real_Trimestral_2003">#REF!</definedName>
    <definedName name="recimp2003beta" localSheetId="18">#REF!</definedName>
    <definedName name="recimp2003beta">#REF!</definedName>
    <definedName name="recimpb" localSheetId="18">#REF!</definedName>
    <definedName name="recimpb">#REF!</definedName>
    <definedName name="RESIDENTES">[15]!RESIDENTES</definedName>
    <definedName name="rrr" localSheetId="1">#REF!</definedName>
    <definedName name="rrr" localSheetId="11">#REF!</definedName>
    <definedName name="rrr" localSheetId="2">#REF!</definedName>
    <definedName name="rrr" localSheetId="6">#REF!</definedName>
    <definedName name="rrr" localSheetId="13">#REF!</definedName>
    <definedName name="rrr" localSheetId="14">#REF!</definedName>
    <definedName name="rrr" localSheetId="17">#REF!</definedName>
    <definedName name="rrr" localSheetId="18">#REF!</definedName>
    <definedName name="rrr" localSheetId="19">#REF!</definedName>
    <definedName name="rrr" localSheetId="20">#REF!</definedName>
    <definedName name="rrr" localSheetId="22">#REF!</definedName>
    <definedName name="rrr" localSheetId="23">#REF!</definedName>
    <definedName name="rrr" localSheetId="27">#REF!</definedName>
    <definedName name="rrr" localSheetId="28">#REF!</definedName>
    <definedName name="rrr" localSheetId="29">#REF!</definedName>
    <definedName name="rrr" localSheetId="30">#REF!</definedName>
    <definedName name="rrr">#REF!</definedName>
    <definedName name="Rwvu.PLA2." localSheetId="18" hidden="1">'[1]COP FED'!#REF!</definedName>
    <definedName name="Rwvu.PLA2." localSheetId="30" hidden="1">'[1]COP FED'!#REF!</definedName>
    <definedName name="Rwvu.PLA2." hidden="1">'[1]COP FED'!#REF!</definedName>
    <definedName name="SEGURIDAD_SOCIAL___BS._PERS._NO_INCORP._AL_PROCESO_ECONOMICO__LEY_N__23966__ART._30">[1]C!$B$22:$N$22</definedName>
    <definedName name="SEGURIDAD_SOCIAL___IVA__LEY_N__23966_ART._5_PTO._2">[1]C!$B$21:$N$21</definedName>
    <definedName name="SEMANAL" localSheetId="18">#REF!</definedName>
    <definedName name="SEMANAL" localSheetId="30">#REF!</definedName>
    <definedName name="SEMANAL">#REF!</definedName>
    <definedName name="SIGADERD" localSheetId="11">[16]!SIGADERED</definedName>
    <definedName name="SIGADERD" localSheetId="14">[16]!SIGADERED</definedName>
    <definedName name="SIGADERD" localSheetId="17">[16]!SIGADERED</definedName>
    <definedName name="SIGADERD" localSheetId="18">[16]!SIGADERED</definedName>
    <definedName name="SIGADERD" localSheetId="19">[16]!SIGADERED</definedName>
    <definedName name="SIGADERD" localSheetId="20">[16]!SIGADERED</definedName>
    <definedName name="SIGADERD" localSheetId="23">[16]!SIGADERED</definedName>
    <definedName name="SIGADERD" localSheetId="30">[16]!SIGADERED</definedName>
    <definedName name="SIGADERD">[16]!SIGADERED</definedName>
    <definedName name="SOPA" localSheetId="18">#REF!</definedName>
    <definedName name="SOPA" localSheetId="30">#REF!</definedName>
    <definedName name="SOPA">#REF!</definedName>
    <definedName name="sopapita" localSheetId="18">#REF!</definedName>
    <definedName name="sopapita" localSheetId="30">#REF!</definedName>
    <definedName name="sopapita">#REF!</definedName>
    <definedName name="SUMA_FIJA_FINANCIADA_CON__LA_COPARTICIPACION_FEDERAL_DE_NACION__LEY_N__23621_ART._1">[1]C!$B$19:$N$19</definedName>
    <definedName name="Swvu.PLA1." localSheetId="18" hidden="1">'[1]COP FED'!#REF!</definedName>
    <definedName name="Swvu.PLA1." localSheetId="30" hidden="1">'[1]COP FED'!#REF!</definedName>
    <definedName name="Swvu.PLA1."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8">'[3]CARTERA FONDO'!#REF!</definedName>
    <definedName name="TDE" localSheetId="30">'[3]CARTERA FONDO'!#REF!</definedName>
    <definedName name="TDE">'[3]CARTERA FONDO'!#REF!</definedName>
    <definedName name="TEE" localSheetId="18">'[3]CARTERA FONDO'!#REF!</definedName>
    <definedName name="TEE">'[3]CARTERA FONDO'!#REF!</definedName>
    <definedName name="TEX" localSheetId="18">'[3]CARTERA FONDO'!#REF!</definedName>
    <definedName name="TEX">'[3]CARTERA FONDO'!#REF!</definedName>
    <definedName name="_xlnm.Print_Titles" localSheetId="22">A.3.7!$A:$A,A.3.7!$4:$8</definedName>
    <definedName name="_xlnm.Print_Titles" localSheetId="23">A.3.8!$A:$A,A.3.8!$4:$8</definedName>
    <definedName name="_xlnm.Print_Titles">'[1]Fto. a partir del impuesto'!$A:$A</definedName>
    <definedName name="TOTAL" localSheetId="6">[5]SIGADE!$A$2:$AU$306</definedName>
    <definedName name="TOTAL" localSheetId="28">[5]SIGADE!$A$2:$AU$306</definedName>
    <definedName name="TOTAL" localSheetId="29">[5]SIGADE!$A$2:$AU$306</definedName>
    <definedName name="TOTAL">[5]SIGADE!$A$2:$AU$306</definedName>
    <definedName name="TRANSFERENCIA_DE_SERVICIOS__LEY_N__24049_Y_COMPLEMENTARIAS">[1]C!$B$14:$N$14</definedName>
    <definedName name="VENCIMIENTOS_DE_LA_DEUDA_EN_SITUACION_DE_PAGO_NORMAL" localSheetId="18">#REF!</definedName>
    <definedName name="VENCIMIENTOS_DE_LA_DEUDA_EN_SITUACION_DE_PAGO_NORMAL" localSheetId="30">#REF!</definedName>
    <definedName name="VENCIMIENTOS_DE_LA_DEUDA_EN_SITUACION_DE_PAGO_NORMAL">#REF!</definedName>
    <definedName name="wrn.BMA." localSheetId="30" hidden="1">{"3",#N/A,FALSE,"BASE MONETARIA";"4",#N/A,FALSE,"BASE MONETARIA"}</definedName>
    <definedName name="wrn.BMA." hidden="1">{"3",#N/A,FALSE,"BASE MONETARIA";"4",#N/A,FALSE,"BASE MONETARIA"}</definedName>
    <definedName name="wrn.PASMON." localSheetId="30" hidden="1">{"1",#N/A,FALSE,"Pasivos Mon";"2",#N/A,FALSE,"Pasivos Mon"}</definedName>
    <definedName name="wrn.PASMON." hidden="1">{"1",#N/A,FALSE,"Pasivos Mon";"2",#N/A,FALSE,"Pasivos Mon"}</definedName>
    <definedName name="wvu.PLA1." localSheetId="30"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30"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YO" localSheetId="18">[4]GRAFPROM!#REF!</definedName>
    <definedName name="YO">[4]GRAFPROM!#REF!</definedName>
    <definedName name="z" localSheetId="18">#REF!</definedName>
    <definedName name="z" localSheetId="30">#REF!</definedName>
    <definedName name="z">#REF!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5" hidden="1">A.1.5!#REF!</definedName>
    <definedName name="Z_AE035438_BA58_480D_90AC_43CF75BC256A_.wvu.Cols" localSheetId="9" hidden="1">A.1.9!#REF!,A.1.9!#REF!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2" hidden="1">A.2.1!#REF!</definedName>
    <definedName name="Z_AE035438_BA58_480D_90AC_43CF75BC256A_.wvu.PrintArea" localSheetId="13" hidden="1">A.2.2!#REF!</definedName>
    <definedName name="Z_AE035438_BA58_480D_90AC_43CF75BC256A_.wvu.PrintArea" localSheetId="14" hidden="1">A.2.3!#REF!</definedName>
    <definedName name="Z_AE035438_BA58_480D_90AC_43CF75BC256A_.wvu.PrintArea" localSheetId="15" hidden="1">A.2.4!#REF!</definedName>
    <definedName name="Z_AE035438_BA58_480D_90AC_43CF75BC256A_.wvu.PrintArea" localSheetId="16" hidden="1">A.3.1!#REF!</definedName>
    <definedName name="Z_AE035438_BA58_480D_90AC_43CF75BC256A_.wvu.PrintArea" localSheetId="21" hidden="1">A.3.6!#REF!</definedName>
    <definedName name="Z_AE035438_BA58_480D_90AC_43CF75BC256A_.wvu.PrintArea" localSheetId="25" hidden="1">A.4.2!#REF!</definedName>
    <definedName name="Z_AE035438_BA58_480D_90AC_43CF75BC256A_.wvu.PrintArea" localSheetId="26" hidden="1">A.4.3!#REF!</definedName>
    <definedName name="Z_AE035438_BA58_480D_90AC_43CF75BC256A_.wvu.PrintArea" localSheetId="28" hidden="1">A.4.5!#REF!</definedName>
    <definedName name="Z_AE035438_BA58_480D_90AC_43CF75BC256A_.wvu.PrintArea" localSheetId="29" hidden="1">A.4.6!#REF!</definedName>
    <definedName name="Z_AE035438_BA58_480D_90AC_43CF75BC256A_.wvu.Rows" localSheetId="11" hidden="1">A.1.11!#REF!,A.1.11!#REF!,A.1.11!#REF!,A.1.11!#REF!,A.1.11!#REF!</definedName>
    <definedName name="Z_AE035438_BA58_480D_90AC_43CF75BC256A_.wvu.Rows" localSheetId="8" hidden="1">A.1.8!#REF!</definedName>
  </definedNames>
  <calcPr calcId="1257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O145" i="124"/>
  <c r="O144"/>
  <c r="O143"/>
  <c r="C24" i="129" l="1"/>
  <c r="D10"/>
  <c r="C12"/>
  <c r="F95" i="128"/>
  <c r="O61" i="103" l="1"/>
  <c r="N61"/>
  <c r="M61"/>
  <c r="O60"/>
  <c r="N60"/>
  <c r="M60"/>
  <c r="P60" s="1"/>
  <c r="O54"/>
  <c r="N54"/>
  <c r="M54"/>
  <c r="O49"/>
  <c r="N49"/>
  <c r="M49"/>
  <c r="O44"/>
  <c r="N44"/>
  <c r="M44"/>
  <c r="O39"/>
  <c r="N39"/>
  <c r="M39"/>
  <c r="O34"/>
  <c r="N34"/>
  <c r="M34"/>
  <c r="O29"/>
  <c r="N29"/>
  <c r="M29"/>
  <c r="O24"/>
  <c r="N24"/>
  <c r="M24"/>
  <c r="O19"/>
  <c r="N19"/>
  <c r="M19"/>
  <c r="O14"/>
  <c r="N14"/>
  <c r="M14"/>
  <c r="P61"/>
  <c r="P56"/>
  <c r="P55"/>
  <c r="P51"/>
  <c r="P50"/>
  <c r="P46"/>
  <c r="P45"/>
  <c r="P44"/>
  <c r="P41"/>
  <c r="P40"/>
  <c r="P36"/>
  <c r="P35"/>
  <c r="P31"/>
  <c r="P30"/>
  <c r="P26"/>
  <c r="P25"/>
  <c r="P21"/>
  <c r="P20"/>
  <c r="P19"/>
  <c r="P16"/>
  <c r="P15"/>
  <c r="L56"/>
  <c r="L55"/>
  <c r="L51"/>
  <c r="Q51" s="1"/>
  <c r="L50"/>
  <c r="Q50" s="1"/>
  <c r="L46"/>
  <c r="Q46" s="1"/>
  <c r="L45"/>
  <c r="L41"/>
  <c r="L40"/>
  <c r="Q40" s="1"/>
  <c r="L36"/>
  <c r="L35"/>
  <c r="L31"/>
  <c r="Q31" s="1"/>
  <c r="L30"/>
  <c r="L26"/>
  <c r="L25"/>
  <c r="L21"/>
  <c r="L20"/>
  <c r="L15"/>
  <c r="L16"/>
  <c r="O59" l="1"/>
  <c r="Q16"/>
  <c r="N59"/>
  <c r="P34"/>
  <c r="Q36"/>
  <c r="Q45"/>
  <c r="Q20"/>
  <c r="P39"/>
  <c r="M59"/>
  <c r="P24"/>
  <c r="P54"/>
  <c r="Q56"/>
  <c r="P49"/>
  <c r="P29"/>
  <c r="Q30"/>
  <c r="Q26"/>
  <c r="P14"/>
  <c r="Q55"/>
  <c r="Q41"/>
  <c r="Q35"/>
  <c r="Q25"/>
  <c r="Q21"/>
  <c r="Q15"/>
  <c r="P59" l="1"/>
  <c r="AJ124" i="125"/>
  <c r="AJ125"/>
  <c r="AJ126"/>
  <c r="AJ127"/>
  <c r="AJ128"/>
  <c r="O124" i="124"/>
  <c r="O125"/>
  <c r="O126"/>
  <c r="O127"/>
  <c r="O128"/>
  <c r="L126" i="132"/>
  <c r="L127"/>
  <c r="L128"/>
  <c r="L129"/>
  <c r="L130"/>
  <c r="AI148" i="109" l="1"/>
  <c r="AI144"/>
  <c r="AI141"/>
  <c r="AI138"/>
  <c r="AI133"/>
  <c r="AI78"/>
  <c r="AI75"/>
  <c r="AI72"/>
  <c r="AI69"/>
  <c r="AI65"/>
  <c r="AI61"/>
  <c r="AI58"/>
  <c r="AI55"/>
  <c r="AI52"/>
  <c r="AI48"/>
  <c r="AI40"/>
  <c r="AI38"/>
  <c r="AI35"/>
  <c r="AI32" s="1"/>
  <c r="AI29"/>
  <c r="AI26"/>
  <c r="AI25" s="1"/>
  <c r="AI22"/>
  <c r="AI18"/>
  <c r="AL129"/>
  <c r="AL130"/>
  <c r="AI13"/>
  <c r="AL14"/>
  <c r="AL15"/>
  <c r="AI137" l="1"/>
  <c r="AI51"/>
  <c r="AI68"/>
  <c r="AI64" s="1"/>
  <c r="AI136"/>
  <c r="AI47"/>
  <c r="AI17"/>
  <c r="AI46" l="1"/>
  <c r="K130" i="123" l="1"/>
  <c r="J130"/>
  <c r="I130"/>
  <c r="H130"/>
  <c r="G130"/>
  <c r="F130"/>
  <c r="E130"/>
  <c r="D130"/>
  <c r="C130"/>
  <c r="AD33" i="76" l="1"/>
  <c r="AD32"/>
  <c r="AD31"/>
  <c r="AD30"/>
  <c r="AD29"/>
  <c r="AD27"/>
  <c r="AD26"/>
  <c r="AD25"/>
  <c r="AD24"/>
  <c r="AD23"/>
  <c r="AD21"/>
  <c r="AD20"/>
  <c r="AD19"/>
  <c r="AD18"/>
  <c r="AD17"/>
  <c r="AD15"/>
  <c r="AD14"/>
  <c r="AD13"/>
  <c r="AD12"/>
  <c r="AD11"/>
  <c r="D35"/>
  <c r="D36"/>
  <c r="D37"/>
  <c r="D38"/>
  <c r="D39"/>
  <c r="F39"/>
  <c r="E39"/>
  <c r="F38"/>
  <c r="E38"/>
  <c r="F37"/>
  <c r="E37"/>
  <c r="F36"/>
  <c r="E36"/>
  <c r="F35"/>
  <c r="E35"/>
  <c r="R39"/>
  <c r="Q39"/>
  <c r="P39"/>
  <c r="O39"/>
  <c r="N39"/>
  <c r="M39"/>
  <c r="L39"/>
  <c r="K39"/>
  <c r="J39"/>
  <c r="I39"/>
  <c r="H39"/>
  <c r="G39"/>
  <c r="R38"/>
  <c r="Q38"/>
  <c r="P38"/>
  <c r="O38"/>
  <c r="N38"/>
  <c r="M38"/>
  <c r="L38"/>
  <c r="K38"/>
  <c r="J38"/>
  <c r="I38"/>
  <c r="H38"/>
  <c r="G38"/>
  <c r="R37"/>
  <c r="Q37"/>
  <c r="P37"/>
  <c r="O37"/>
  <c r="N37"/>
  <c r="M37"/>
  <c r="L37"/>
  <c r="K37"/>
  <c r="J37"/>
  <c r="I37"/>
  <c r="H37"/>
  <c r="G37"/>
  <c r="R36"/>
  <c r="Q36"/>
  <c r="P36"/>
  <c r="O36"/>
  <c r="N36"/>
  <c r="M36"/>
  <c r="L36"/>
  <c r="K36"/>
  <c r="J36"/>
  <c r="I36"/>
  <c r="H36"/>
  <c r="G36"/>
  <c r="R35"/>
  <c r="Q35"/>
  <c r="P35"/>
  <c r="O35"/>
  <c r="N35"/>
  <c r="M35"/>
  <c r="L35"/>
  <c r="K35"/>
  <c r="J35"/>
  <c r="I35"/>
  <c r="H35"/>
  <c r="G35"/>
  <c r="AB39"/>
  <c r="AA39"/>
  <c r="Z39"/>
  <c r="Y39"/>
  <c r="X39"/>
  <c r="W39"/>
  <c r="V39"/>
  <c r="U39"/>
  <c r="T39"/>
  <c r="S39"/>
  <c r="AB38"/>
  <c r="AA38"/>
  <c r="Z38"/>
  <c r="Y38"/>
  <c r="X38"/>
  <c r="W38"/>
  <c r="V38"/>
  <c r="U38"/>
  <c r="T38"/>
  <c r="S38"/>
  <c r="AB37"/>
  <c r="AA37"/>
  <c r="Z37"/>
  <c r="Y37"/>
  <c r="X37"/>
  <c r="W37"/>
  <c r="V37"/>
  <c r="U37"/>
  <c r="T37"/>
  <c r="S37"/>
  <c r="AB36"/>
  <c r="AA36"/>
  <c r="Z36"/>
  <c r="Y36"/>
  <c r="X36"/>
  <c r="W36"/>
  <c r="V36"/>
  <c r="U36"/>
  <c r="T36"/>
  <c r="S36"/>
  <c r="AB35"/>
  <c r="AA35"/>
  <c r="Z35"/>
  <c r="Y35"/>
  <c r="X35"/>
  <c r="W35"/>
  <c r="V35"/>
  <c r="U35"/>
  <c r="T35"/>
  <c r="S35"/>
  <c r="AC39"/>
  <c r="AC38"/>
  <c r="AC37"/>
  <c r="AC36"/>
  <c r="AC35"/>
  <c r="AD38" l="1"/>
  <c r="AD37"/>
  <c r="AD36"/>
  <c r="AD39"/>
  <c r="AD35"/>
  <c r="F85" i="128"/>
  <c r="F86"/>
  <c r="F87"/>
  <c r="F88"/>
  <c r="F89"/>
  <c r="F93"/>
  <c r="F94"/>
  <c r="C22" i="129" l="1"/>
  <c r="C20"/>
  <c r="C18"/>
  <c r="C16"/>
  <c r="C14"/>
  <c r="G19" i="99" l="1"/>
  <c r="H19"/>
  <c r="F19"/>
  <c r="C17" i="120" l="1"/>
  <c r="D16" i="88" l="1"/>
  <c r="C16"/>
  <c r="C51"/>
  <c r="D51"/>
  <c r="AJ85" i="125" l="1"/>
  <c r="AJ86"/>
  <c r="AJ87"/>
  <c r="AJ88"/>
  <c r="O105" i="124"/>
  <c r="O106"/>
  <c r="O107"/>
  <c r="O108"/>
  <c r="O138"/>
  <c r="C141" i="132"/>
  <c r="D141"/>
  <c r="E141"/>
  <c r="F141"/>
  <c r="G141"/>
  <c r="H141"/>
  <c r="I141"/>
  <c r="J141"/>
  <c r="K141"/>
  <c r="C139"/>
  <c r="D139"/>
  <c r="E139"/>
  <c r="F139"/>
  <c r="G139"/>
  <c r="H139"/>
  <c r="I139"/>
  <c r="J139"/>
  <c r="K139"/>
  <c r="C137"/>
  <c r="D137"/>
  <c r="E137"/>
  <c r="F137"/>
  <c r="G137"/>
  <c r="H137"/>
  <c r="I137"/>
  <c r="J137"/>
  <c r="K137"/>
  <c r="L138"/>
  <c r="L137" s="1"/>
  <c r="L133"/>
  <c r="L134"/>
  <c r="L80"/>
  <c r="L147"/>
  <c r="L146"/>
  <c r="L145"/>
  <c r="K144"/>
  <c r="J144"/>
  <c r="I144"/>
  <c r="H144"/>
  <c r="G144"/>
  <c r="F144"/>
  <c r="E144"/>
  <c r="D144"/>
  <c r="C144"/>
  <c r="L142"/>
  <c r="L141" s="1"/>
  <c r="L140"/>
  <c r="L139" s="1"/>
  <c r="K132"/>
  <c r="J132"/>
  <c r="I132"/>
  <c r="H132"/>
  <c r="G132"/>
  <c r="F132"/>
  <c r="E132"/>
  <c r="D132"/>
  <c r="C132"/>
  <c r="L131"/>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79"/>
  <c r="L78"/>
  <c r="L77"/>
  <c r="L76"/>
  <c r="L75"/>
  <c r="K74"/>
  <c r="J74"/>
  <c r="I74"/>
  <c r="H74"/>
  <c r="G74"/>
  <c r="F74"/>
  <c r="E74"/>
  <c r="D74"/>
  <c r="C74"/>
  <c r="L73"/>
  <c r="L72"/>
  <c r="K71"/>
  <c r="J71"/>
  <c r="I71"/>
  <c r="H71"/>
  <c r="G71"/>
  <c r="F71"/>
  <c r="E71"/>
  <c r="D71"/>
  <c r="C71"/>
  <c r="L70"/>
  <c r="L69"/>
  <c r="K68"/>
  <c r="J68"/>
  <c r="I68"/>
  <c r="H68"/>
  <c r="G68"/>
  <c r="F68"/>
  <c r="E68"/>
  <c r="D68"/>
  <c r="C68"/>
  <c r="L67"/>
  <c r="L66"/>
  <c r="K65"/>
  <c r="J65"/>
  <c r="I65"/>
  <c r="H65"/>
  <c r="G65"/>
  <c r="F65"/>
  <c r="E65"/>
  <c r="D65"/>
  <c r="C65"/>
  <c r="L63"/>
  <c r="L62"/>
  <c r="K61"/>
  <c r="J61"/>
  <c r="I61"/>
  <c r="H61"/>
  <c r="G61"/>
  <c r="F61"/>
  <c r="E61"/>
  <c r="D61"/>
  <c r="C61"/>
  <c r="L59"/>
  <c r="L58"/>
  <c r="K57"/>
  <c r="J57"/>
  <c r="I57"/>
  <c r="H57"/>
  <c r="G57"/>
  <c r="F57"/>
  <c r="E57"/>
  <c r="D57"/>
  <c r="C57"/>
  <c r="L56"/>
  <c r="L55"/>
  <c r="K54"/>
  <c r="J54"/>
  <c r="I54"/>
  <c r="H54"/>
  <c r="G54"/>
  <c r="F54"/>
  <c r="E54"/>
  <c r="D54"/>
  <c r="C54"/>
  <c r="L53"/>
  <c r="L52"/>
  <c r="K51"/>
  <c r="J51"/>
  <c r="I51"/>
  <c r="H51"/>
  <c r="G51"/>
  <c r="F51"/>
  <c r="E51"/>
  <c r="D51"/>
  <c r="C51"/>
  <c r="L50"/>
  <c r="L49"/>
  <c r="K48"/>
  <c r="J48"/>
  <c r="I48"/>
  <c r="H48"/>
  <c r="G48"/>
  <c r="F48"/>
  <c r="E48"/>
  <c r="D48"/>
  <c r="C48"/>
  <c r="L46"/>
  <c r="L45"/>
  <c r="K44"/>
  <c r="J44"/>
  <c r="I44"/>
  <c r="H44"/>
  <c r="G44"/>
  <c r="F44"/>
  <c r="E44"/>
  <c r="D44"/>
  <c r="C44"/>
  <c r="L40"/>
  <c r="L39"/>
  <c r="K38"/>
  <c r="J38"/>
  <c r="I38"/>
  <c r="H38"/>
  <c r="G38"/>
  <c r="F38"/>
  <c r="E38"/>
  <c r="D38"/>
  <c r="C38"/>
  <c r="L37"/>
  <c r="L36"/>
  <c r="K35"/>
  <c r="J35"/>
  <c r="I35"/>
  <c r="H35"/>
  <c r="G35"/>
  <c r="F35"/>
  <c r="E35"/>
  <c r="D35"/>
  <c r="C35"/>
  <c r="L34"/>
  <c r="L33" s="1"/>
  <c r="K33"/>
  <c r="J33"/>
  <c r="I33"/>
  <c r="H33"/>
  <c r="G33"/>
  <c r="F33"/>
  <c r="E33"/>
  <c r="D33"/>
  <c r="C33"/>
  <c r="L31"/>
  <c r="L30"/>
  <c r="L29" s="1"/>
  <c r="K29"/>
  <c r="J29"/>
  <c r="I29"/>
  <c r="H29"/>
  <c r="G29"/>
  <c r="F29"/>
  <c r="E29"/>
  <c r="D29"/>
  <c r="C29"/>
  <c r="L28"/>
  <c r="L27"/>
  <c r="K26"/>
  <c r="J26"/>
  <c r="I26"/>
  <c r="H26"/>
  <c r="G26"/>
  <c r="F26"/>
  <c r="E26"/>
  <c r="D26"/>
  <c r="C26"/>
  <c r="L24"/>
  <c r="L23"/>
  <c r="K22"/>
  <c r="J22"/>
  <c r="I22"/>
  <c r="H22"/>
  <c r="G22"/>
  <c r="F22"/>
  <c r="E22"/>
  <c r="D22"/>
  <c r="C22"/>
  <c r="L21"/>
  <c r="L20"/>
  <c r="L19"/>
  <c r="K18"/>
  <c r="J18"/>
  <c r="I18"/>
  <c r="H18"/>
  <c r="G18"/>
  <c r="F18"/>
  <c r="E18"/>
  <c r="D18"/>
  <c r="C18"/>
  <c r="L15"/>
  <c r="L14"/>
  <c r="K13"/>
  <c r="J13"/>
  <c r="I13"/>
  <c r="H13"/>
  <c r="G13"/>
  <c r="F13"/>
  <c r="E13"/>
  <c r="D13"/>
  <c r="C13"/>
  <c r="C32" l="1"/>
  <c r="G32"/>
  <c r="K32"/>
  <c r="E32"/>
  <c r="I32"/>
  <c r="K25"/>
  <c r="D64"/>
  <c r="F32"/>
  <c r="J32"/>
  <c r="D136"/>
  <c r="D135" s="1"/>
  <c r="D32"/>
  <c r="H32"/>
  <c r="C25"/>
  <c r="C17" s="1"/>
  <c r="G25"/>
  <c r="G17" s="1"/>
  <c r="L132"/>
  <c r="E64"/>
  <c r="E60" s="1"/>
  <c r="I64"/>
  <c r="I60" s="1"/>
  <c r="L61"/>
  <c r="L38"/>
  <c r="E47"/>
  <c r="E43" s="1"/>
  <c r="I47"/>
  <c r="I43" s="1"/>
  <c r="C47"/>
  <c r="C43" s="1"/>
  <c r="G47"/>
  <c r="G43" s="1"/>
  <c r="K47"/>
  <c r="K43" s="1"/>
  <c r="F64"/>
  <c r="F60" s="1"/>
  <c r="J64"/>
  <c r="J60" s="1"/>
  <c r="H64"/>
  <c r="H60" s="1"/>
  <c r="L26"/>
  <c r="L25" s="1"/>
  <c r="I25"/>
  <c r="L22"/>
  <c r="F47"/>
  <c r="F43" s="1"/>
  <c r="J47"/>
  <c r="J43" s="1"/>
  <c r="C64"/>
  <c r="C60" s="1"/>
  <c r="K64"/>
  <c r="K60" s="1"/>
  <c r="E136"/>
  <c r="E135" s="1"/>
  <c r="I136"/>
  <c r="I135" s="1"/>
  <c r="L13"/>
  <c r="F25"/>
  <c r="J25"/>
  <c r="L35"/>
  <c r="L32" s="1"/>
  <c r="L71"/>
  <c r="H136"/>
  <c r="H135" s="1"/>
  <c r="L18"/>
  <c r="L68"/>
  <c r="L74"/>
  <c r="L144"/>
  <c r="L136"/>
  <c r="F136"/>
  <c r="F135" s="1"/>
  <c r="J136"/>
  <c r="J135" s="1"/>
  <c r="C136"/>
  <c r="C135" s="1"/>
  <c r="G136"/>
  <c r="G135" s="1"/>
  <c r="K136"/>
  <c r="K135" s="1"/>
  <c r="G64"/>
  <c r="G60" s="1"/>
  <c r="L65"/>
  <c r="D60"/>
  <c r="L57"/>
  <c r="L54"/>
  <c r="D47"/>
  <c r="D43" s="1"/>
  <c r="H47"/>
  <c r="H43" s="1"/>
  <c r="L51"/>
  <c r="D25"/>
  <c r="H25"/>
  <c r="E25"/>
  <c r="L44"/>
  <c r="L48"/>
  <c r="K17" l="1"/>
  <c r="H17"/>
  <c r="F42"/>
  <c r="J17"/>
  <c r="D17"/>
  <c r="F17"/>
  <c r="I17"/>
  <c r="E17"/>
  <c r="I42"/>
  <c r="L60"/>
  <c r="L64"/>
  <c r="K42"/>
  <c r="L135"/>
  <c r="G42"/>
  <c r="C42"/>
  <c r="J42"/>
  <c r="E42"/>
  <c r="D42"/>
  <c r="H42"/>
  <c r="L47"/>
  <c r="L43"/>
  <c r="L17"/>
  <c r="L42" l="1"/>
  <c r="AL105" i="109" l="1"/>
  <c r="AL106"/>
  <c r="AL107"/>
  <c r="AL108"/>
  <c r="O131" i="122" l="1"/>
  <c r="O84"/>
  <c r="O85"/>
  <c r="O86"/>
  <c r="O87"/>
  <c r="O88"/>
  <c r="L120" i="123"/>
  <c r="L121"/>
  <c r="L94"/>
  <c r="L95"/>
  <c r="L92"/>
  <c r="L15" l="1"/>
  <c r="L14"/>
  <c r="L21"/>
  <c r="L20"/>
  <c r="L19"/>
  <c r="L24"/>
  <c r="L23"/>
  <c r="L28"/>
  <c r="L27"/>
  <c r="L30"/>
  <c r="L31"/>
  <c r="L34"/>
  <c r="L37"/>
  <c r="L36"/>
  <c r="L39"/>
  <c r="L42"/>
  <c r="L41"/>
  <c r="L44"/>
  <c r="L129"/>
  <c r="L128"/>
  <c r="L110"/>
  <c r="L109"/>
  <c r="L107"/>
  <c r="L99"/>
  <c r="L96"/>
  <c r="L88"/>
  <c r="L93"/>
  <c r="L91"/>
  <c r="L118"/>
  <c r="L119"/>
  <c r="L98"/>
  <c r="L97"/>
  <c r="L86"/>
  <c r="L82"/>
  <c r="L117"/>
  <c r="L116"/>
  <c r="L108"/>
  <c r="L87"/>
  <c r="L84"/>
  <c r="L90"/>
  <c r="L89"/>
  <c r="L85"/>
  <c r="L83"/>
  <c r="L113"/>
  <c r="L112"/>
  <c r="L111"/>
  <c r="L114"/>
  <c r="L115"/>
  <c r="L127"/>
  <c r="L124"/>
  <c r="L123"/>
  <c r="L122"/>
  <c r="L126"/>
  <c r="L125"/>
  <c r="L106"/>
  <c r="L102"/>
  <c r="L101"/>
  <c r="L104"/>
  <c r="L103"/>
  <c r="L100"/>
  <c r="L105"/>
  <c r="L81"/>
  <c r="L80"/>
  <c r="L79"/>
  <c r="L77"/>
  <c r="L76"/>
  <c r="L74"/>
  <c r="L73"/>
  <c r="L71"/>
  <c r="L70"/>
  <c r="L67"/>
  <c r="L66"/>
  <c r="L63"/>
  <c r="L62"/>
  <c r="L60"/>
  <c r="L59"/>
  <c r="L57"/>
  <c r="L56"/>
  <c r="L54"/>
  <c r="L53"/>
  <c r="L50"/>
  <c r="L49"/>
  <c r="L132"/>
  <c r="L131"/>
  <c r="L137"/>
  <c r="L136"/>
  <c r="L140"/>
  <c r="L139"/>
  <c r="L143"/>
  <c r="L142"/>
  <c r="L148"/>
  <c r="L147"/>
  <c r="L146"/>
  <c r="C145"/>
  <c r="D145"/>
  <c r="E145"/>
  <c r="F145"/>
  <c r="G145"/>
  <c r="H145"/>
  <c r="I145"/>
  <c r="J145"/>
  <c r="K145"/>
  <c r="C138"/>
  <c r="D138"/>
  <c r="E138"/>
  <c r="F138"/>
  <c r="G138"/>
  <c r="H138"/>
  <c r="I138"/>
  <c r="J138"/>
  <c r="K138"/>
  <c r="C135"/>
  <c r="D135"/>
  <c r="E135"/>
  <c r="F135"/>
  <c r="G135"/>
  <c r="H135"/>
  <c r="I135"/>
  <c r="J135"/>
  <c r="K135"/>
  <c r="C141"/>
  <c r="D141"/>
  <c r="E141"/>
  <c r="F141"/>
  <c r="G141"/>
  <c r="H141"/>
  <c r="I141"/>
  <c r="J141"/>
  <c r="K141"/>
  <c r="C48"/>
  <c r="D48"/>
  <c r="E48"/>
  <c r="F48"/>
  <c r="G48"/>
  <c r="H48"/>
  <c r="I48"/>
  <c r="J48"/>
  <c r="K48"/>
  <c r="C52"/>
  <c r="D52"/>
  <c r="E52"/>
  <c r="F52"/>
  <c r="G52"/>
  <c r="H52"/>
  <c r="I52"/>
  <c r="J52"/>
  <c r="K52"/>
  <c r="C55"/>
  <c r="D55"/>
  <c r="E55"/>
  <c r="F55"/>
  <c r="G55"/>
  <c r="H55"/>
  <c r="I55"/>
  <c r="J55"/>
  <c r="K55"/>
  <c r="C58"/>
  <c r="D58"/>
  <c r="E58"/>
  <c r="F58"/>
  <c r="G58"/>
  <c r="H58"/>
  <c r="I58"/>
  <c r="J58"/>
  <c r="K58"/>
  <c r="C61"/>
  <c r="D61"/>
  <c r="E61"/>
  <c r="F61"/>
  <c r="G61"/>
  <c r="H61"/>
  <c r="I61"/>
  <c r="J61"/>
  <c r="K61"/>
  <c r="C65"/>
  <c r="D65"/>
  <c r="E65"/>
  <c r="F65"/>
  <c r="G65"/>
  <c r="H65"/>
  <c r="I65"/>
  <c r="J65"/>
  <c r="K65"/>
  <c r="C69"/>
  <c r="D69"/>
  <c r="E69"/>
  <c r="F69"/>
  <c r="G69"/>
  <c r="H69"/>
  <c r="I69"/>
  <c r="J69"/>
  <c r="K69"/>
  <c r="C72"/>
  <c r="D72"/>
  <c r="E72"/>
  <c r="F72"/>
  <c r="G72"/>
  <c r="H72"/>
  <c r="I72"/>
  <c r="J72"/>
  <c r="K72"/>
  <c r="C75"/>
  <c r="D75"/>
  <c r="E75"/>
  <c r="F75"/>
  <c r="G75"/>
  <c r="H75"/>
  <c r="I75"/>
  <c r="J75"/>
  <c r="K75"/>
  <c r="C78"/>
  <c r="D78"/>
  <c r="E78"/>
  <c r="F78"/>
  <c r="G78"/>
  <c r="H78"/>
  <c r="I78"/>
  <c r="J78"/>
  <c r="K78"/>
  <c r="L135" l="1"/>
  <c r="H134"/>
  <c r="H133" s="1"/>
  <c r="G134"/>
  <c r="L130"/>
  <c r="F68"/>
  <c r="F51"/>
  <c r="I68"/>
  <c r="E51"/>
  <c r="E68"/>
  <c r="I51"/>
  <c r="D134"/>
  <c r="L145"/>
  <c r="L138"/>
  <c r="J68"/>
  <c r="J51"/>
  <c r="L141"/>
  <c r="H68"/>
  <c r="D68"/>
  <c r="K68"/>
  <c r="G68"/>
  <c r="C68"/>
  <c r="K51"/>
  <c r="G51"/>
  <c r="C51"/>
  <c r="K134"/>
  <c r="C134"/>
  <c r="J134"/>
  <c r="F134"/>
  <c r="I134"/>
  <c r="E134"/>
  <c r="H51"/>
  <c r="D51"/>
  <c r="I47"/>
  <c r="D13"/>
  <c r="E13"/>
  <c r="F13"/>
  <c r="G13"/>
  <c r="H13"/>
  <c r="I13"/>
  <c r="J13"/>
  <c r="K13"/>
  <c r="L13"/>
  <c r="C18"/>
  <c r="D18"/>
  <c r="E18"/>
  <c r="F18"/>
  <c r="G18"/>
  <c r="H18"/>
  <c r="I18"/>
  <c r="J18"/>
  <c r="K18"/>
  <c r="L18"/>
  <c r="C22"/>
  <c r="D22"/>
  <c r="E22"/>
  <c r="F22"/>
  <c r="G22"/>
  <c r="H22"/>
  <c r="I22"/>
  <c r="J22"/>
  <c r="K22"/>
  <c r="L22"/>
  <c r="C26"/>
  <c r="D26"/>
  <c r="E26"/>
  <c r="F26"/>
  <c r="G26"/>
  <c r="H26"/>
  <c r="I26"/>
  <c r="J26"/>
  <c r="K26"/>
  <c r="L26"/>
  <c r="C29"/>
  <c r="D29"/>
  <c r="E29"/>
  <c r="F29"/>
  <c r="G29"/>
  <c r="H29"/>
  <c r="I29"/>
  <c r="J29"/>
  <c r="K29"/>
  <c r="L29"/>
  <c r="C33"/>
  <c r="D33"/>
  <c r="E33"/>
  <c r="F33"/>
  <c r="G33"/>
  <c r="H33"/>
  <c r="I33"/>
  <c r="J33"/>
  <c r="K33"/>
  <c r="L33"/>
  <c r="C35"/>
  <c r="D35"/>
  <c r="E35"/>
  <c r="F35"/>
  <c r="G35"/>
  <c r="H35"/>
  <c r="I35"/>
  <c r="J35"/>
  <c r="K35"/>
  <c r="L35"/>
  <c r="C38"/>
  <c r="D38"/>
  <c r="E38"/>
  <c r="F38"/>
  <c r="G38"/>
  <c r="H38"/>
  <c r="I38"/>
  <c r="J38"/>
  <c r="K38"/>
  <c r="L38"/>
  <c r="C40"/>
  <c r="D40"/>
  <c r="E40"/>
  <c r="F40"/>
  <c r="G40"/>
  <c r="H40"/>
  <c r="I40"/>
  <c r="J40"/>
  <c r="K40"/>
  <c r="L40"/>
  <c r="F64" l="1"/>
  <c r="E47"/>
  <c r="I64"/>
  <c r="J64"/>
  <c r="F47"/>
  <c r="D64"/>
  <c r="J47"/>
  <c r="E64"/>
  <c r="G133"/>
  <c r="K25"/>
  <c r="G25"/>
  <c r="I133"/>
  <c r="G47"/>
  <c r="K64"/>
  <c r="F32"/>
  <c r="J25"/>
  <c r="I32"/>
  <c r="E32"/>
  <c r="I25"/>
  <c r="E25"/>
  <c r="D47"/>
  <c r="J133"/>
  <c r="C133"/>
  <c r="C47"/>
  <c r="K47"/>
  <c r="G64"/>
  <c r="C25"/>
  <c r="G32"/>
  <c r="C64"/>
  <c r="J32"/>
  <c r="F25"/>
  <c r="K32"/>
  <c r="H64"/>
  <c r="F133"/>
  <c r="D133"/>
  <c r="H32"/>
  <c r="D32"/>
  <c r="H25"/>
  <c r="D25"/>
  <c r="C32"/>
  <c r="H47"/>
  <c r="E133"/>
  <c r="L134"/>
  <c r="K133"/>
  <c r="L32"/>
  <c r="L25"/>
  <c r="I46" l="1"/>
  <c r="J17"/>
  <c r="E17"/>
  <c r="I17"/>
  <c r="H17"/>
  <c r="D17"/>
  <c r="E46"/>
  <c r="K46"/>
  <c r="D46"/>
  <c r="G46"/>
  <c r="H46"/>
  <c r="G17"/>
  <c r="L17"/>
  <c r="F17"/>
  <c r="L133"/>
  <c r="J46"/>
  <c r="F46"/>
  <c r="C46"/>
  <c r="K17"/>
  <c r="E14" i="103"/>
  <c r="F14"/>
  <c r="G14"/>
  <c r="E19"/>
  <c r="F19"/>
  <c r="G19"/>
  <c r="E24"/>
  <c r="F24"/>
  <c r="G24"/>
  <c r="E29"/>
  <c r="F29"/>
  <c r="G29"/>
  <c r="E34"/>
  <c r="F34"/>
  <c r="G34"/>
  <c r="E39"/>
  <c r="F39"/>
  <c r="G39"/>
  <c r="E44"/>
  <c r="F44"/>
  <c r="G44"/>
  <c r="E49"/>
  <c r="F49"/>
  <c r="G49"/>
  <c r="E54"/>
  <c r="F54"/>
  <c r="G54"/>
  <c r="E60"/>
  <c r="F60"/>
  <c r="G60"/>
  <c r="E61"/>
  <c r="F61"/>
  <c r="G61"/>
  <c r="Q24"/>
  <c r="Q14"/>
  <c r="Q29" l="1"/>
  <c r="E59"/>
  <c r="Q54"/>
  <c r="Q49"/>
  <c r="Q44"/>
  <c r="Q39"/>
  <c r="Q34"/>
  <c r="Q19"/>
  <c r="G59"/>
  <c r="F59"/>
  <c r="D99" i="88" l="1"/>
  <c r="C99"/>
  <c r="E97"/>
  <c r="E96"/>
  <c r="E95"/>
  <c r="E94"/>
  <c r="E93"/>
  <c r="E92"/>
  <c r="E91"/>
  <c r="E99" l="1"/>
  <c r="G20" i="100"/>
  <c r="H20"/>
  <c r="F20"/>
  <c r="G69" i="98"/>
  <c r="H69"/>
  <c r="F69"/>
  <c r="G43"/>
  <c r="H43"/>
  <c r="F43"/>
  <c r="G72" i="17" l="1"/>
  <c r="G64"/>
  <c r="G59"/>
  <c r="G53"/>
  <c r="D32"/>
  <c r="E32"/>
  <c r="F32"/>
  <c r="G32"/>
  <c r="G28" s="1"/>
  <c r="C32"/>
  <c r="G22"/>
  <c r="H51" i="13"/>
  <c r="H50"/>
  <c r="H49"/>
  <c r="H46"/>
  <c r="H45"/>
  <c r="H42"/>
  <c r="H41"/>
  <c r="H39"/>
  <c r="H38"/>
  <c r="H35"/>
  <c r="H34"/>
  <c r="H32"/>
  <c r="H31"/>
  <c r="H26"/>
  <c r="H25"/>
  <c r="H22"/>
  <c r="H21"/>
  <c r="H20"/>
  <c r="G51"/>
  <c r="G50"/>
  <c r="G49"/>
  <c r="G46"/>
  <c r="G45"/>
  <c r="G42"/>
  <c r="G41"/>
  <c r="G39"/>
  <c r="G38"/>
  <c r="G35"/>
  <c r="G34"/>
  <c r="G32"/>
  <c r="G31"/>
  <c r="G26"/>
  <c r="G25"/>
  <c r="G22"/>
  <c r="G21"/>
  <c r="G20"/>
  <c r="C48" i="95"/>
  <c r="C29"/>
  <c r="D33" i="111"/>
  <c r="C33"/>
  <c r="G20" i="17" l="1"/>
  <c r="G17" s="1"/>
  <c r="G14" s="1"/>
  <c r="C23" i="111" l="1"/>
  <c r="D23"/>
  <c r="C29"/>
  <c r="D29"/>
  <c r="C21" l="1"/>
  <c r="D21"/>
  <c r="C15" i="121" l="1"/>
  <c r="C53" i="120"/>
  <c r="C34"/>
  <c r="C28"/>
  <c r="C22"/>
  <c r="C15" l="1"/>
  <c r="C38" s="1"/>
  <c r="M66" i="108" l="1"/>
  <c r="E64"/>
  <c r="D64"/>
  <c r="C64"/>
  <c r="L30"/>
  <c r="L72" s="1"/>
  <c r="L31"/>
  <c r="L73" s="1"/>
  <c r="K31"/>
  <c r="K73" s="1"/>
  <c r="K30"/>
  <c r="J31"/>
  <c r="J73" s="1"/>
  <c r="J30"/>
  <c r="I31"/>
  <c r="I73" s="1"/>
  <c r="I30"/>
  <c r="I72" s="1"/>
  <c r="H31"/>
  <c r="H73" s="1"/>
  <c r="H30"/>
  <c r="H72" s="1"/>
  <c r="G31"/>
  <c r="G73" s="1"/>
  <c r="G30"/>
  <c r="F31"/>
  <c r="F73" s="1"/>
  <c r="F30"/>
  <c r="E31"/>
  <c r="E73" s="1"/>
  <c r="E30"/>
  <c r="E72" s="1"/>
  <c r="D31"/>
  <c r="D73" s="1"/>
  <c r="D30"/>
  <c r="D72" s="1"/>
  <c r="C31"/>
  <c r="C73" s="1"/>
  <c r="C30"/>
  <c r="M60"/>
  <c r="M61"/>
  <c r="L59"/>
  <c r="K59"/>
  <c r="J59"/>
  <c r="I59"/>
  <c r="H59"/>
  <c r="G59"/>
  <c r="F59"/>
  <c r="E59"/>
  <c r="D59"/>
  <c r="C59"/>
  <c r="M35"/>
  <c r="M36"/>
  <c r="M40"/>
  <c r="M41"/>
  <c r="M45"/>
  <c r="M46"/>
  <c r="M50"/>
  <c r="M51"/>
  <c r="M56"/>
  <c r="M55"/>
  <c r="L54"/>
  <c r="K54"/>
  <c r="J54"/>
  <c r="I54"/>
  <c r="H54"/>
  <c r="G54"/>
  <c r="F54"/>
  <c r="E54"/>
  <c r="D54"/>
  <c r="C54"/>
  <c r="K49"/>
  <c r="J49"/>
  <c r="I49"/>
  <c r="H49"/>
  <c r="G49"/>
  <c r="F49"/>
  <c r="E49"/>
  <c r="D49"/>
  <c r="C49"/>
  <c r="L44"/>
  <c r="K44"/>
  <c r="J44"/>
  <c r="I44"/>
  <c r="H44"/>
  <c r="G44"/>
  <c r="F44"/>
  <c r="E44"/>
  <c r="D44"/>
  <c r="C44"/>
  <c r="L39"/>
  <c r="K39"/>
  <c r="J39"/>
  <c r="I39"/>
  <c r="H39"/>
  <c r="G39"/>
  <c r="F39"/>
  <c r="E39"/>
  <c r="D39"/>
  <c r="C39"/>
  <c r="L34"/>
  <c r="K34"/>
  <c r="J34"/>
  <c r="I34"/>
  <c r="H34"/>
  <c r="G34"/>
  <c r="F34"/>
  <c r="E34"/>
  <c r="D34"/>
  <c r="C34"/>
  <c r="M26"/>
  <c r="M25"/>
  <c r="L23"/>
  <c r="K23"/>
  <c r="J23"/>
  <c r="I23"/>
  <c r="H23"/>
  <c r="G23"/>
  <c r="F23"/>
  <c r="E23"/>
  <c r="D23"/>
  <c r="C23"/>
  <c r="M21"/>
  <c r="M20"/>
  <c r="I18"/>
  <c r="H18"/>
  <c r="G18"/>
  <c r="F18"/>
  <c r="E18"/>
  <c r="D18"/>
  <c r="C18"/>
  <c r="M16"/>
  <c r="M13" s="1"/>
  <c r="M15"/>
  <c r="L13"/>
  <c r="K13"/>
  <c r="J13"/>
  <c r="I13"/>
  <c r="H13"/>
  <c r="G13"/>
  <c r="F13"/>
  <c r="E13"/>
  <c r="D13"/>
  <c r="C13"/>
  <c r="M54" l="1"/>
  <c r="M39"/>
  <c r="F28"/>
  <c r="J28"/>
  <c r="C28"/>
  <c r="G28"/>
  <c r="K28"/>
  <c r="M18"/>
  <c r="M49"/>
  <c r="D70"/>
  <c r="H70"/>
  <c r="M73"/>
  <c r="L70"/>
  <c r="E70"/>
  <c r="I70"/>
  <c r="M30"/>
  <c r="D28"/>
  <c r="H28"/>
  <c r="L28"/>
  <c r="F72"/>
  <c r="J72"/>
  <c r="M44"/>
  <c r="M59"/>
  <c r="M31"/>
  <c r="E28"/>
  <c r="I28"/>
  <c r="M23"/>
  <c r="C72"/>
  <c r="G72"/>
  <c r="K72"/>
  <c r="M34"/>
  <c r="K70" l="1"/>
  <c r="F70"/>
  <c r="G70"/>
  <c r="M72"/>
  <c r="C70"/>
  <c r="J70"/>
  <c r="M28"/>
  <c r="M70" l="1"/>
  <c r="G71" s="1"/>
  <c r="K71" l="1"/>
  <c r="D65"/>
  <c r="E29"/>
  <c r="I29"/>
  <c r="M29"/>
  <c r="F24"/>
  <c r="J24"/>
  <c r="C24"/>
  <c r="D14"/>
  <c r="H14"/>
  <c r="L14"/>
  <c r="E65"/>
  <c r="F29"/>
  <c r="J29"/>
  <c r="C29"/>
  <c r="G24"/>
  <c r="K24"/>
  <c r="L29"/>
  <c r="G29"/>
  <c r="D24"/>
  <c r="L24"/>
  <c r="E14"/>
  <c r="J14"/>
  <c r="M71"/>
  <c r="H29"/>
  <c r="E24"/>
  <c r="M24"/>
  <c r="F14"/>
  <c r="K14"/>
  <c r="C65"/>
  <c r="K29"/>
  <c r="H24"/>
  <c r="G14"/>
  <c r="M14"/>
  <c r="D29"/>
  <c r="I24"/>
  <c r="I14"/>
  <c r="C14"/>
  <c r="H19"/>
  <c r="G19"/>
  <c r="I19"/>
  <c r="D19"/>
  <c r="C19"/>
  <c r="E19"/>
  <c r="F19"/>
  <c r="D71"/>
  <c r="I71"/>
  <c r="E71"/>
  <c r="L71"/>
  <c r="M19"/>
  <c r="H71"/>
  <c r="J71"/>
  <c r="F71"/>
  <c r="C71"/>
  <c r="AI142" i="125" l="1"/>
  <c r="AH142"/>
  <c r="AG142"/>
  <c r="AF142"/>
  <c r="AE142"/>
  <c r="AD142"/>
  <c r="AC142"/>
  <c r="AB142"/>
  <c r="AA142"/>
  <c r="Z142"/>
  <c r="Y142"/>
  <c r="X142"/>
  <c r="W142"/>
  <c r="V142"/>
  <c r="U142"/>
  <c r="T142"/>
  <c r="S142"/>
  <c r="R142"/>
  <c r="Q142"/>
  <c r="P142"/>
  <c r="O142"/>
  <c r="N142"/>
  <c r="M142"/>
  <c r="L142"/>
  <c r="K142"/>
  <c r="J142"/>
  <c r="I142"/>
  <c r="H142"/>
  <c r="G142"/>
  <c r="F142"/>
  <c r="E142"/>
  <c r="D142"/>
  <c r="C142"/>
  <c r="AJ145"/>
  <c r="AJ144"/>
  <c r="AJ143"/>
  <c r="AJ140"/>
  <c r="G139"/>
  <c r="F139"/>
  <c r="E139"/>
  <c r="D139"/>
  <c r="C139"/>
  <c r="I135"/>
  <c r="H135"/>
  <c r="G135"/>
  <c r="F135"/>
  <c r="E135"/>
  <c r="D135"/>
  <c r="C135"/>
  <c r="AJ136"/>
  <c r="AJ138"/>
  <c r="I137"/>
  <c r="I134" s="1"/>
  <c r="H137"/>
  <c r="G137"/>
  <c r="F137"/>
  <c r="E137"/>
  <c r="E134" s="1"/>
  <c r="E133" s="1"/>
  <c r="D137"/>
  <c r="C137"/>
  <c r="AJ131"/>
  <c r="AJ132"/>
  <c r="I130"/>
  <c r="H130"/>
  <c r="G130"/>
  <c r="F130"/>
  <c r="E130"/>
  <c r="D130"/>
  <c r="C130"/>
  <c r="AJ80"/>
  <c r="AJ91"/>
  <c r="AJ97"/>
  <c r="AJ102"/>
  <c r="AJ121"/>
  <c r="AJ129"/>
  <c r="AJ77"/>
  <c r="AJ123"/>
  <c r="AJ122"/>
  <c r="AJ120"/>
  <c r="AJ119"/>
  <c r="AJ118"/>
  <c r="AJ117"/>
  <c r="AJ116"/>
  <c r="AJ115"/>
  <c r="AJ114"/>
  <c r="AJ113"/>
  <c r="AJ112"/>
  <c r="AJ111"/>
  <c r="AJ110"/>
  <c r="AJ109"/>
  <c r="AJ107"/>
  <c r="AJ106"/>
  <c r="AJ105"/>
  <c r="AJ104"/>
  <c r="AJ103"/>
  <c r="AJ101"/>
  <c r="AJ100"/>
  <c r="AJ99"/>
  <c r="AJ98"/>
  <c r="AJ96"/>
  <c r="AJ95"/>
  <c r="AJ94"/>
  <c r="AJ93"/>
  <c r="AJ92"/>
  <c r="AJ90"/>
  <c r="AJ89"/>
  <c r="AJ83"/>
  <c r="AJ82"/>
  <c r="AJ81"/>
  <c r="AJ79"/>
  <c r="AJ78"/>
  <c r="AJ62"/>
  <c r="AJ63"/>
  <c r="S61"/>
  <c r="R61"/>
  <c r="Q61"/>
  <c r="P61"/>
  <c r="O61"/>
  <c r="N61"/>
  <c r="M61"/>
  <c r="L61"/>
  <c r="K61"/>
  <c r="J61"/>
  <c r="I61"/>
  <c r="H61"/>
  <c r="G61"/>
  <c r="F61"/>
  <c r="E61"/>
  <c r="D61"/>
  <c r="C61"/>
  <c r="AJ76"/>
  <c r="AJ75"/>
  <c r="AD74"/>
  <c r="AC74"/>
  <c r="AB74"/>
  <c r="AA74"/>
  <c r="Z74"/>
  <c r="Y74"/>
  <c r="X74"/>
  <c r="W74"/>
  <c r="V74"/>
  <c r="U74"/>
  <c r="T74"/>
  <c r="S74"/>
  <c r="R74"/>
  <c r="Q74"/>
  <c r="P74"/>
  <c r="O74"/>
  <c r="N74"/>
  <c r="M74"/>
  <c r="L74"/>
  <c r="K74"/>
  <c r="J74"/>
  <c r="I74"/>
  <c r="H74"/>
  <c r="G74"/>
  <c r="F74"/>
  <c r="E74"/>
  <c r="D74"/>
  <c r="C74"/>
  <c r="AJ73"/>
  <c r="AJ72"/>
  <c r="S71"/>
  <c r="R71"/>
  <c r="Q71"/>
  <c r="P71"/>
  <c r="O71"/>
  <c r="N71"/>
  <c r="M71"/>
  <c r="L71"/>
  <c r="K71"/>
  <c r="J71"/>
  <c r="I71"/>
  <c r="H71"/>
  <c r="G71"/>
  <c r="F71"/>
  <c r="E71"/>
  <c r="D71"/>
  <c r="C71"/>
  <c r="X44"/>
  <c r="W44"/>
  <c r="V44"/>
  <c r="U44"/>
  <c r="T44"/>
  <c r="S44"/>
  <c r="R44"/>
  <c r="Q44"/>
  <c r="P44"/>
  <c r="O44"/>
  <c r="N44"/>
  <c r="M44"/>
  <c r="L44"/>
  <c r="K44"/>
  <c r="J44"/>
  <c r="I44"/>
  <c r="H44"/>
  <c r="G44"/>
  <c r="F44"/>
  <c r="E44"/>
  <c r="D44"/>
  <c r="C44"/>
  <c r="I48"/>
  <c r="H48"/>
  <c r="G48"/>
  <c r="F48"/>
  <c r="E48"/>
  <c r="D48"/>
  <c r="C48"/>
  <c r="N51"/>
  <c r="F51"/>
  <c r="E51"/>
  <c r="D51"/>
  <c r="C51"/>
  <c r="AJ56"/>
  <c r="AJ55"/>
  <c r="AI54"/>
  <c r="X54"/>
  <c r="W54"/>
  <c r="V54"/>
  <c r="U54"/>
  <c r="T54"/>
  <c r="S54"/>
  <c r="R54"/>
  <c r="Q54"/>
  <c r="P54"/>
  <c r="O54"/>
  <c r="N54"/>
  <c r="M54"/>
  <c r="L54"/>
  <c r="K54"/>
  <c r="J54"/>
  <c r="I54"/>
  <c r="H54"/>
  <c r="G54"/>
  <c r="F54"/>
  <c r="E54"/>
  <c r="D54"/>
  <c r="C54"/>
  <c r="AJ45"/>
  <c r="AJ46"/>
  <c r="AJ49"/>
  <c r="AJ50"/>
  <c r="AJ52"/>
  <c r="AJ53"/>
  <c r="AJ58"/>
  <c r="AJ59"/>
  <c r="X57"/>
  <c r="W57"/>
  <c r="V57"/>
  <c r="U57"/>
  <c r="T57"/>
  <c r="S57"/>
  <c r="R57"/>
  <c r="Q57"/>
  <c r="P57"/>
  <c r="O57"/>
  <c r="N57"/>
  <c r="M57"/>
  <c r="L57"/>
  <c r="K57"/>
  <c r="J57"/>
  <c r="I57"/>
  <c r="H57"/>
  <c r="G57"/>
  <c r="F57"/>
  <c r="E57"/>
  <c r="D57"/>
  <c r="C57"/>
  <c r="AJ40"/>
  <c r="L38"/>
  <c r="K38"/>
  <c r="J38"/>
  <c r="I38"/>
  <c r="H38"/>
  <c r="G38"/>
  <c r="F38"/>
  <c r="E38"/>
  <c r="D38"/>
  <c r="C38"/>
  <c r="AE33"/>
  <c r="AF33"/>
  <c r="X33"/>
  <c r="W33"/>
  <c r="V33"/>
  <c r="U33"/>
  <c r="T33"/>
  <c r="S33"/>
  <c r="R33"/>
  <c r="Q33"/>
  <c r="P33"/>
  <c r="O33"/>
  <c r="N33"/>
  <c r="M33"/>
  <c r="L33"/>
  <c r="K33"/>
  <c r="J33"/>
  <c r="I33"/>
  <c r="H33"/>
  <c r="G33"/>
  <c r="F33"/>
  <c r="E33"/>
  <c r="D33"/>
  <c r="C33"/>
  <c r="AJ34"/>
  <c r="AJ36"/>
  <c r="AJ37"/>
  <c r="E35"/>
  <c r="D35"/>
  <c r="C35"/>
  <c r="AJ31"/>
  <c r="AJ30"/>
  <c r="AJ28"/>
  <c r="AJ27"/>
  <c r="M29"/>
  <c r="L29"/>
  <c r="K29"/>
  <c r="J29"/>
  <c r="I29"/>
  <c r="H29"/>
  <c r="G29"/>
  <c r="F29"/>
  <c r="E29"/>
  <c r="D29"/>
  <c r="C29"/>
  <c r="F26"/>
  <c r="E26"/>
  <c r="E25" s="1"/>
  <c r="D26"/>
  <c r="C26"/>
  <c r="F25" l="1"/>
  <c r="C134"/>
  <c r="C133" s="1"/>
  <c r="F134"/>
  <c r="F133" s="1"/>
  <c r="G134"/>
  <c r="G133" s="1"/>
  <c r="D25"/>
  <c r="C32"/>
  <c r="D32"/>
  <c r="D134"/>
  <c r="D133" s="1"/>
  <c r="H134"/>
  <c r="AJ142"/>
  <c r="E32"/>
  <c r="C25"/>
  <c r="Q22" l="1"/>
  <c r="P22"/>
  <c r="O22"/>
  <c r="N22"/>
  <c r="M22"/>
  <c r="L22"/>
  <c r="K22"/>
  <c r="AJ24"/>
  <c r="AJ23"/>
  <c r="C22"/>
  <c r="R22"/>
  <c r="S22"/>
  <c r="T22"/>
  <c r="U22"/>
  <c r="V22"/>
  <c r="W22"/>
  <c r="X22"/>
  <c r="Y22"/>
  <c r="Z22"/>
  <c r="AA22"/>
  <c r="AB22"/>
  <c r="AC22"/>
  <c r="AD22"/>
  <c r="AE22"/>
  <c r="AF22"/>
  <c r="AG22"/>
  <c r="AH22"/>
  <c r="AI22"/>
  <c r="J22"/>
  <c r="I22"/>
  <c r="H22"/>
  <c r="G22"/>
  <c r="F22"/>
  <c r="E22"/>
  <c r="D22"/>
  <c r="AH18"/>
  <c r="AG18"/>
  <c r="AF18"/>
  <c r="AE18"/>
  <c r="AD18"/>
  <c r="AC18"/>
  <c r="AB18"/>
  <c r="AA18"/>
  <c r="Z18"/>
  <c r="Y18"/>
  <c r="X18"/>
  <c r="W18"/>
  <c r="V18"/>
  <c r="U18"/>
  <c r="T18"/>
  <c r="S18"/>
  <c r="R18"/>
  <c r="Q18"/>
  <c r="P18"/>
  <c r="O18"/>
  <c r="N18"/>
  <c r="M18"/>
  <c r="L18"/>
  <c r="K18"/>
  <c r="J18"/>
  <c r="I18"/>
  <c r="H18"/>
  <c r="G18"/>
  <c r="F18"/>
  <c r="E18"/>
  <c r="D18"/>
  <c r="C18"/>
  <c r="AI18"/>
  <c r="AJ21"/>
  <c r="AJ20"/>
  <c r="AJ19"/>
  <c r="AI13"/>
  <c r="AH13"/>
  <c r="AG13"/>
  <c r="AF13"/>
  <c r="AE13"/>
  <c r="AD13"/>
  <c r="AC13"/>
  <c r="AB13"/>
  <c r="AA13"/>
  <c r="Z13"/>
  <c r="Y13"/>
  <c r="X13"/>
  <c r="W13"/>
  <c r="V13"/>
  <c r="U13"/>
  <c r="T13"/>
  <c r="S13"/>
  <c r="R13"/>
  <c r="Q13"/>
  <c r="P13"/>
  <c r="O13"/>
  <c r="N13"/>
  <c r="M13"/>
  <c r="L13"/>
  <c r="K13"/>
  <c r="J13"/>
  <c r="I13"/>
  <c r="H13"/>
  <c r="G13"/>
  <c r="F13"/>
  <c r="E13"/>
  <c r="D13"/>
  <c r="C13"/>
  <c r="AJ15"/>
  <c r="AJ14"/>
  <c r="AL151" i="109"/>
  <c r="AL150"/>
  <c r="AL149"/>
  <c r="AL134"/>
  <c r="AL135"/>
  <c r="C133"/>
  <c r="AL50"/>
  <c r="AL49"/>
  <c r="AL28"/>
  <c r="AL27"/>
  <c r="AJ18"/>
  <c r="AH18"/>
  <c r="AG18"/>
  <c r="AF18"/>
  <c r="AE18"/>
  <c r="AD18"/>
  <c r="AC18"/>
  <c r="AB18"/>
  <c r="AA18"/>
  <c r="Z18"/>
  <c r="Y18"/>
  <c r="X18"/>
  <c r="W18"/>
  <c r="V18"/>
  <c r="U18"/>
  <c r="T18"/>
  <c r="S18"/>
  <c r="R18"/>
  <c r="Q18"/>
  <c r="P18"/>
  <c r="O18"/>
  <c r="N18"/>
  <c r="M18"/>
  <c r="L18"/>
  <c r="K18"/>
  <c r="J18"/>
  <c r="I18"/>
  <c r="H18"/>
  <c r="G18"/>
  <c r="F18"/>
  <c r="E18"/>
  <c r="D18"/>
  <c r="C18"/>
  <c r="AK18"/>
  <c r="AL21"/>
  <c r="AL20"/>
  <c r="AL19"/>
  <c r="AL81"/>
  <c r="O140" i="124"/>
  <c r="N135"/>
  <c r="M135"/>
  <c r="L135"/>
  <c r="K135"/>
  <c r="J135"/>
  <c r="I135"/>
  <c r="H135"/>
  <c r="G135"/>
  <c r="F135"/>
  <c r="E135"/>
  <c r="D135"/>
  <c r="C135"/>
  <c r="O136"/>
  <c r="N137"/>
  <c r="M137"/>
  <c r="L137"/>
  <c r="K137"/>
  <c r="J137"/>
  <c r="I137"/>
  <c r="H137"/>
  <c r="G137"/>
  <c r="F137"/>
  <c r="E137"/>
  <c r="D137"/>
  <c r="C137"/>
  <c r="O24"/>
  <c r="O23"/>
  <c r="N22"/>
  <c r="M22"/>
  <c r="L22"/>
  <c r="K22"/>
  <c r="J22"/>
  <c r="I22"/>
  <c r="H22"/>
  <c r="G22"/>
  <c r="F22"/>
  <c r="E22"/>
  <c r="D22"/>
  <c r="C22"/>
  <c r="O28" i="122"/>
  <c r="O27"/>
  <c r="N18"/>
  <c r="M18"/>
  <c r="L18"/>
  <c r="K18"/>
  <c r="J18"/>
  <c r="I18"/>
  <c r="H18"/>
  <c r="F18"/>
  <c r="E18"/>
  <c r="D18"/>
  <c r="G134" i="124" l="1"/>
  <c r="K134"/>
  <c r="D134"/>
  <c r="H134"/>
  <c r="L134"/>
  <c r="O137"/>
  <c r="E134"/>
  <c r="I134"/>
  <c r="M134"/>
  <c r="O135"/>
  <c r="F134"/>
  <c r="J134"/>
  <c r="N134"/>
  <c r="O22"/>
  <c r="AJ13" i="125"/>
  <c r="AJ22"/>
  <c r="AJ18"/>
  <c r="AL18" i="109"/>
  <c r="G18" i="122"/>
  <c r="O21"/>
  <c r="O19"/>
  <c r="O20"/>
  <c r="C134" i="124"/>
  <c r="C18" i="122"/>
  <c r="O134" i="124" l="1"/>
  <c r="O18" i="122"/>
  <c r="O59" i="124"/>
  <c r="O58"/>
  <c r="O56"/>
  <c r="O55"/>
  <c r="O53"/>
  <c r="O52"/>
  <c r="O50"/>
  <c r="O49"/>
  <c r="O46"/>
  <c r="O45"/>
  <c r="O40"/>
  <c r="O132"/>
  <c r="O131"/>
  <c r="O129"/>
  <c r="O123"/>
  <c r="O122"/>
  <c r="O121"/>
  <c r="O120"/>
  <c r="O119"/>
  <c r="O118"/>
  <c r="O117"/>
  <c r="O116"/>
  <c r="O115"/>
  <c r="O114"/>
  <c r="O113"/>
  <c r="O112"/>
  <c r="O111"/>
  <c r="O110"/>
  <c r="O109"/>
  <c r="O104"/>
  <c r="O103"/>
  <c r="O102"/>
  <c r="O101"/>
  <c r="O100"/>
  <c r="O99"/>
  <c r="O98"/>
  <c r="O97"/>
  <c r="O96"/>
  <c r="O95"/>
  <c r="O94"/>
  <c r="O93"/>
  <c r="O92"/>
  <c r="O91"/>
  <c r="O90"/>
  <c r="O89"/>
  <c r="O88"/>
  <c r="O87"/>
  <c r="O86"/>
  <c r="O85"/>
  <c r="O84"/>
  <c r="O83"/>
  <c r="O82"/>
  <c r="O81"/>
  <c r="O80"/>
  <c r="O79"/>
  <c r="O78"/>
  <c r="O77"/>
  <c r="O76"/>
  <c r="O75"/>
  <c r="O73"/>
  <c r="O72"/>
  <c r="O70"/>
  <c r="O69"/>
  <c r="O67"/>
  <c r="O66"/>
  <c r="O63"/>
  <c r="O62"/>
  <c r="O39"/>
  <c r="O37"/>
  <c r="O36"/>
  <c r="O34"/>
  <c r="O31"/>
  <c r="O30"/>
  <c r="O28"/>
  <c r="O27"/>
  <c r="O21"/>
  <c r="O20"/>
  <c r="O19"/>
  <c r="O15"/>
  <c r="O14"/>
  <c r="O44" i="122"/>
  <c r="O35" i="124" l="1"/>
  <c r="O33"/>
  <c r="O32" s="1"/>
  <c r="O38"/>
  <c r="O13"/>
  <c r="O18"/>
  <c r="AE148" i="109"/>
  <c r="AL132"/>
  <c r="O129" i="122"/>
  <c r="O128"/>
  <c r="O127"/>
  <c r="O126"/>
  <c r="O125"/>
  <c r="O124"/>
  <c r="O123"/>
  <c r="C61" i="103" l="1"/>
  <c r="C60"/>
  <c r="C54"/>
  <c r="C49"/>
  <c r="C44"/>
  <c r="C39"/>
  <c r="C34"/>
  <c r="C29"/>
  <c r="C24"/>
  <c r="C19"/>
  <c r="C14"/>
  <c r="C59" l="1"/>
  <c r="F51" i="100"/>
  <c r="F71"/>
  <c r="F104"/>
  <c r="F18" l="1"/>
  <c r="E72" i="17" l="1"/>
  <c r="E64"/>
  <c r="E59"/>
  <c r="E53"/>
  <c r="E28"/>
  <c r="E22"/>
  <c r="E20" l="1"/>
  <c r="E17" s="1"/>
  <c r="E14" s="1"/>
  <c r="C10" i="129" l="1"/>
  <c r="I10"/>
  <c r="H10"/>
  <c r="G10"/>
  <c r="F10"/>
  <c r="E10"/>
  <c r="C92" i="128"/>
  <c r="F92" s="1"/>
  <c r="F91"/>
  <c r="F90"/>
  <c r="E89"/>
  <c r="E88"/>
  <c r="C84"/>
  <c r="F84" s="1"/>
  <c r="C83"/>
  <c r="F83" s="1"/>
  <c r="C82"/>
  <c r="F82" s="1"/>
  <c r="C81"/>
  <c r="F81" s="1"/>
  <c r="C80"/>
  <c r="F80" s="1"/>
  <c r="C79"/>
  <c r="F79" s="1"/>
  <c r="C78"/>
  <c r="F78" s="1"/>
  <c r="C77"/>
  <c r="F77" s="1"/>
  <c r="C76"/>
  <c r="F76" s="1"/>
  <c r="C75"/>
  <c r="F75" s="1"/>
  <c r="C74"/>
  <c r="F74" s="1"/>
  <c r="C73"/>
  <c r="F73" s="1"/>
  <c r="C72"/>
  <c r="F72" s="1"/>
  <c r="C71"/>
  <c r="F71" s="1"/>
  <c r="C70"/>
  <c r="F70" s="1"/>
  <c r="C69"/>
  <c r="F69" s="1"/>
  <c r="C68"/>
  <c r="F68" s="1"/>
  <c r="C67"/>
  <c r="F67" s="1"/>
  <c r="C66"/>
  <c r="F66" s="1"/>
  <c r="C65"/>
  <c r="F65" s="1"/>
  <c r="C64"/>
  <c r="F64" s="1"/>
  <c r="C63"/>
  <c r="F63" s="1"/>
  <c r="C62"/>
  <c r="F62" s="1"/>
  <c r="C61"/>
  <c r="F61" s="1"/>
  <c r="C60"/>
  <c r="F60" s="1"/>
  <c r="C59"/>
  <c r="F59" s="1"/>
  <c r="C58"/>
  <c r="F58" s="1"/>
  <c r="C57"/>
  <c r="F57" s="1"/>
  <c r="C56"/>
  <c r="F56" s="1"/>
  <c r="C55"/>
  <c r="F55" s="1"/>
  <c r="C54"/>
  <c r="F54" s="1"/>
  <c r="C53"/>
  <c r="F53" s="1"/>
  <c r="C52"/>
  <c r="F52" s="1"/>
  <c r="C51"/>
  <c r="F51" s="1"/>
  <c r="C50"/>
  <c r="F50" s="1"/>
  <c r="C49"/>
  <c r="F49" s="1"/>
  <c r="C48"/>
  <c r="F48" s="1"/>
  <c r="C47"/>
  <c r="F47" s="1"/>
  <c r="C46"/>
  <c r="F46" s="1"/>
  <c r="C45"/>
  <c r="F45" s="1"/>
  <c r="C44"/>
  <c r="F44" s="1"/>
  <c r="C43"/>
  <c r="F43" s="1"/>
  <c r="C42"/>
  <c r="F42" s="1"/>
  <c r="C41"/>
  <c r="F41" s="1"/>
  <c r="C40"/>
  <c r="F40" s="1"/>
  <c r="C39"/>
  <c r="F39" s="1"/>
  <c r="C38"/>
  <c r="F38" s="1"/>
  <c r="C37"/>
  <c r="F37" s="1"/>
  <c r="C36"/>
  <c r="F36" s="1"/>
  <c r="C35"/>
  <c r="F35" s="1"/>
  <c r="C34"/>
  <c r="F34" s="1"/>
  <c r="C33"/>
  <c r="F33" s="1"/>
  <c r="C32"/>
  <c r="F32" s="1"/>
  <c r="C30"/>
  <c r="F30" s="1"/>
  <c r="C29"/>
  <c r="F29" s="1"/>
  <c r="C28"/>
  <c r="F28" s="1"/>
  <c r="C27"/>
  <c r="F27" s="1"/>
  <c r="C26"/>
  <c r="F26" s="1"/>
  <c r="C25"/>
  <c r="F25" s="1"/>
  <c r="C24"/>
  <c r="F24" s="1"/>
  <c r="C23"/>
  <c r="F23" s="1"/>
  <c r="C22"/>
  <c r="F22" s="1"/>
  <c r="C21"/>
  <c r="F21" s="1"/>
  <c r="C20"/>
  <c r="F20" s="1"/>
  <c r="C19"/>
  <c r="F19" s="1"/>
  <c r="C18"/>
  <c r="F18" s="1"/>
  <c r="C17"/>
  <c r="F17" s="1"/>
  <c r="C16"/>
  <c r="F16" s="1"/>
  <c r="C15"/>
  <c r="F15" s="1"/>
  <c r="C14"/>
  <c r="F14" s="1"/>
  <c r="C13"/>
  <c r="F13" s="1"/>
  <c r="C12"/>
  <c r="F12" s="1"/>
  <c r="C11"/>
  <c r="F11" s="1"/>
  <c r="D36" i="79" l="1"/>
  <c r="C36"/>
  <c r="H139" i="125" l="1"/>
  <c r="I139"/>
  <c r="I133" s="1"/>
  <c r="J139"/>
  <c r="K139"/>
  <c r="L139"/>
  <c r="M139"/>
  <c r="N139"/>
  <c r="O139"/>
  <c r="P139"/>
  <c r="Q139"/>
  <c r="R139"/>
  <c r="S139"/>
  <c r="T139"/>
  <c r="U139"/>
  <c r="V139"/>
  <c r="W139"/>
  <c r="X139"/>
  <c r="Y139"/>
  <c r="Z139"/>
  <c r="AA139"/>
  <c r="AB139"/>
  <c r="AC139"/>
  <c r="AD139"/>
  <c r="AE139"/>
  <c r="AF139"/>
  <c r="AG139"/>
  <c r="AH139"/>
  <c r="AI139"/>
  <c r="J137"/>
  <c r="K137"/>
  <c r="L137"/>
  <c r="M137"/>
  <c r="N137"/>
  <c r="O137"/>
  <c r="P137"/>
  <c r="Q137"/>
  <c r="R137"/>
  <c r="S137"/>
  <c r="T137"/>
  <c r="U137"/>
  <c r="V137"/>
  <c r="W137"/>
  <c r="X137"/>
  <c r="Y137"/>
  <c r="Z137"/>
  <c r="AA137"/>
  <c r="AB137"/>
  <c r="AC137"/>
  <c r="AD137"/>
  <c r="AE137"/>
  <c r="AF137"/>
  <c r="AG137"/>
  <c r="AH137"/>
  <c r="AI137"/>
  <c r="J135"/>
  <c r="K135"/>
  <c r="L135"/>
  <c r="M135"/>
  <c r="N135"/>
  <c r="O135"/>
  <c r="P135"/>
  <c r="Q135"/>
  <c r="R135"/>
  <c r="S135"/>
  <c r="T135"/>
  <c r="U135"/>
  <c r="V135"/>
  <c r="W135"/>
  <c r="X135"/>
  <c r="Y135"/>
  <c r="Z135"/>
  <c r="AA135"/>
  <c r="AB135"/>
  <c r="AC135"/>
  <c r="AD135"/>
  <c r="AE135"/>
  <c r="AF135"/>
  <c r="AG135"/>
  <c r="AH135"/>
  <c r="AI135"/>
  <c r="J130"/>
  <c r="K130"/>
  <c r="L130"/>
  <c r="M130"/>
  <c r="N130"/>
  <c r="O130"/>
  <c r="P130"/>
  <c r="Q130"/>
  <c r="R130"/>
  <c r="S130"/>
  <c r="T130"/>
  <c r="U130"/>
  <c r="V130"/>
  <c r="W130"/>
  <c r="X130"/>
  <c r="Y130"/>
  <c r="Z130"/>
  <c r="AA130"/>
  <c r="AB130"/>
  <c r="AC130"/>
  <c r="AD130"/>
  <c r="AE130"/>
  <c r="AF130"/>
  <c r="AG130"/>
  <c r="AH130"/>
  <c r="AI130"/>
  <c r="AE74"/>
  <c r="AF74"/>
  <c r="AG74"/>
  <c r="AH74"/>
  <c r="AI74"/>
  <c r="T71"/>
  <c r="U71"/>
  <c r="V71"/>
  <c r="W71"/>
  <c r="X71"/>
  <c r="Y71"/>
  <c r="Z71"/>
  <c r="AA71"/>
  <c r="AB71"/>
  <c r="AC71"/>
  <c r="AD71"/>
  <c r="AE71"/>
  <c r="AF71"/>
  <c r="AG71"/>
  <c r="AH71"/>
  <c r="AI71"/>
  <c r="C68"/>
  <c r="D68"/>
  <c r="E68"/>
  <c r="F68"/>
  <c r="G68"/>
  <c r="H68"/>
  <c r="I68"/>
  <c r="J68"/>
  <c r="K68"/>
  <c r="L68"/>
  <c r="M68"/>
  <c r="N68"/>
  <c r="O68"/>
  <c r="P68"/>
  <c r="Q68"/>
  <c r="R68"/>
  <c r="S68"/>
  <c r="T68"/>
  <c r="U68"/>
  <c r="V68"/>
  <c r="W68"/>
  <c r="X68"/>
  <c r="Y68"/>
  <c r="Z68"/>
  <c r="AA68"/>
  <c r="AB68"/>
  <c r="AC68"/>
  <c r="AD68"/>
  <c r="AE68"/>
  <c r="AF68"/>
  <c r="AG68"/>
  <c r="AH68"/>
  <c r="AI68"/>
  <c r="C65"/>
  <c r="D65"/>
  <c r="E65"/>
  <c r="F65"/>
  <c r="G65"/>
  <c r="H65"/>
  <c r="I65"/>
  <c r="J65"/>
  <c r="K65"/>
  <c r="L65"/>
  <c r="M65"/>
  <c r="N65"/>
  <c r="O65"/>
  <c r="P65"/>
  <c r="Q65"/>
  <c r="R65"/>
  <c r="S65"/>
  <c r="T65"/>
  <c r="U65"/>
  <c r="V65"/>
  <c r="W65"/>
  <c r="X65"/>
  <c r="Y65"/>
  <c r="Z65"/>
  <c r="AA65"/>
  <c r="AB65"/>
  <c r="AC65"/>
  <c r="AD65"/>
  <c r="AE65"/>
  <c r="AF65"/>
  <c r="AG65"/>
  <c r="AH65"/>
  <c r="AI65"/>
  <c r="T61"/>
  <c r="U61"/>
  <c r="V61"/>
  <c r="W61"/>
  <c r="X61"/>
  <c r="Y61"/>
  <c r="Z61"/>
  <c r="AA61"/>
  <c r="AB61"/>
  <c r="AC61"/>
  <c r="AD61"/>
  <c r="AE61"/>
  <c r="AF61"/>
  <c r="AG61"/>
  <c r="AH61"/>
  <c r="AI61"/>
  <c r="Y57"/>
  <c r="Z57"/>
  <c r="AA57"/>
  <c r="AB57"/>
  <c r="AC57"/>
  <c r="AD57"/>
  <c r="AE57"/>
  <c r="AF57"/>
  <c r="AG57"/>
  <c r="AH57"/>
  <c r="AI57"/>
  <c r="Y54"/>
  <c r="Z54"/>
  <c r="AA54"/>
  <c r="AB54"/>
  <c r="AC54"/>
  <c r="AD54"/>
  <c r="AE54"/>
  <c r="AF54"/>
  <c r="AG54"/>
  <c r="AH54"/>
  <c r="G51"/>
  <c r="H51"/>
  <c r="I51"/>
  <c r="J51"/>
  <c r="K51"/>
  <c r="L51"/>
  <c r="M51"/>
  <c r="O51"/>
  <c r="P51"/>
  <c r="Q51"/>
  <c r="R51"/>
  <c r="S51"/>
  <c r="T51"/>
  <c r="U51"/>
  <c r="V51"/>
  <c r="W51"/>
  <c r="X51"/>
  <c r="Y51"/>
  <c r="Z51"/>
  <c r="AA51"/>
  <c r="AB51"/>
  <c r="AC51"/>
  <c r="AD51"/>
  <c r="AE51"/>
  <c r="AF51"/>
  <c r="AG51"/>
  <c r="AH51"/>
  <c r="AI51"/>
  <c r="J48"/>
  <c r="K48"/>
  <c r="L48"/>
  <c r="M48"/>
  <c r="N48"/>
  <c r="O48"/>
  <c r="P48"/>
  <c r="Q48"/>
  <c r="R48"/>
  <c r="S48"/>
  <c r="T48"/>
  <c r="U48"/>
  <c r="V48"/>
  <c r="W48"/>
  <c r="X48"/>
  <c r="Y48"/>
  <c r="Z48"/>
  <c r="AA48"/>
  <c r="AB48"/>
  <c r="AC48"/>
  <c r="AD48"/>
  <c r="AE48"/>
  <c r="AF48"/>
  <c r="AG48"/>
  <c r="AH48"/>
  <c r="AI48"/>
  <c r="Y44"/>
  <c r="Z44"/>
  <c r="AA44"/>
  <c r="AB44"/>
  <c r="AC44"/>
  <c r="AD44"/>
  <c r="AE44"/>
  <c r="AF44"/>
  <c r="AG44"/>
  <c r="AH44"/>
  <c r="AI44"/>
  <c r="M38"/>
  <c r="N38"/>
  <c r="O38"/>
  <c r="P38"/>
  <c r="Q38"/>
  <c r="R38"/>
  <c r="S38"/>
  <c r="T38"/>
  <c r="U38"/>
  <c r="V38"/>
  <c r="W38"/>
  <c r="X38"/>
  <c r="Y38"/>
  <c r="Z38"/>
  <c r="AA38"/>
  <c r="AB38"/>
  <c r="AC38"/>
  <c r="AD38"/>
  <c r="AE38"/>
  <c r="AF38"/>
  <c r="AG38"/>
  <c r="AH38"/>
  <c r="AI38"/>
  <c r="F35"/>
  <c r="G35"/>
  <c r="G32" s="1"/>
  <c r="H35"/>
  <c r="H32" s="1"/>
  <c r="I35"/>
  <c r="I32" s="1"/>
  <c r="J35"/>
  <c r="J32" s="1"/>
  <c r="K35"/>
  <c r="K32" s="1"/>
  <c r="L35"/>
  <c r="L32" s="1"/>
  <c r="M35"/>
  <c r="M32" s="1"/>
  <c r="N35"/>
  <c r="N32" s="1"/>
  <c r="O35"/>
  <c r="O32" s="1"/>
  <c r="P35"/>
  <c r="P32" s="1"/>
  <c r="Q35"/>
  <c r="Q32" s="1"/>
  <c r="R35"/>
  <c r="R32" s="1"/>
  <c r="S35"/>
  <c r="S32" s="1"/>
  <c r="T35"/>
  <c r="T32" s="1"/>
  <c r="U35"/>
  <c r="U32" s="1"/>
  <c r="V35"/>
  <c r="V32" s="1"/>
  <c r="W35"/>
  <c r="W32" s="1"/>
  <c r="X35"/>
  <c r="X32" s="1"/>
  <c r="Y35"/>
  <c r="Z35"/>
  <c r="AA35"/>
  <c r="AB35"/>
  <c r="AC35"/>
  <c r="AD35"/>
  <c r="AE35"/>
  <c r="AE32" s="1"/>
  <c r="AF35"/>
  <c r="AF32" s="1"/>
  <c r="AG35"/>
  <c r="AH35"/>
  <c r="AI35"/>
  <c r="Y33"/>
  <c r="Z33"/>
  <c r="AA33"/>
  <c r="AB33"/>
  <c r="AC33"/>
  <c r="AD33"/>
  <c r="AG33"/>
  <c r="AH33"/>
  <c r="AI33"/>
  <c r="N29"/>
  <c r="O29"/>
  <c r="P29"/>
  <c r="Q29"/>
  <c r="R29"/>
  <c r="S29"/>
  <c r="T29"/>
  <c r="U29"/>
  <c r="V29"/>
  <c r="W29"/>
  <c r="X29"/>
  <c r="Y29"/>
  <c r="Z29"/>
  <c r="AA29"/>
  <c r="AB29"/>
  <c r="AC29"/>
  <c r="AD29"/>
  <c r="AE29"/>
  <c r="AF29"/>
  <c r="AG29"/>
  <c r="AH29"/>
  <c r="AI29"/>
  <c r="G26"/>
  <c r="H26"/>
  <c r="H25" s="1"/>
  <c r="I26"/>
  <c r="I25" s="1"/>
  <c r="J26"/>
  <c r="J25" s="1"/>
  <c r="K26"/>
  <c r="L26"/>
  <c r="M26"/>
  <c r="N26"/>
  <c r="O26"/>
  <c r="P26"/>
  <c r="Q26"/>
  <c r="R26"/>
  <c r="S26"/>
  <c r="T26"/>
  <c r="U26"/>
  <c r="V26"/>
  <c r="W26"/>
  <c r="X26"/>
  <c r="Y26"/>
  <c r="Z26"/>
  <c r="AA26"/>
  <c r="AB26"/>
  <c r="AC26"/>
  <c r="AD26"/>
  <c r="AE26"/>
  <c r="AF26"/>
  <c r="AG26"/>
  <c r="AH26"/>
  <c r="AI26"/>
  <c r="AJ108"/>
  <c r="AJ84"/>
  <c r="AJ70"/>
  <c r="AJ69"/>
  <c r="AJ67"/>
  <c r="AJ66"/>
  <c r="AJ39"/>
  <c r="D142" i="124"/>
  <c r="E142"/>
  <c r="F142"/>
  <c r="G142"/>
  <c r="H142"/>
  <c r="I142"/>
  <c r="J142"/>
  <c r="K142"/>
  <c r="L142"/>
  <c r="M142"/>
  <c r="N142"/>
  <c r="C142"/>
  <c r="D139"/>
  <c r="E139"/>
  <c r="F139"/>
  <c r="G139"/>
  <c r="H139"/>
  <c r="I139"/>
  <c r="J139"/>
  <c r="K139"/>
  <c r="L139"/>
  <c r="M139"/>
  <c r="N139"/>
  <c r="C139"/>
  <c r="D130"/>
  <c r="E130"/>
  <c r="F130"/>
  <c r="G130"/>
  <c r="H130"/>
  <c r="I130"/>
  <c r="J130"/>
  <c r="K130"/>
  <c r="L130"/>
  <c r="M130"/>
  <c r="N130"/>
  <c r="C130"/>
  <c r="D74"/>
  <c r="E74"/>
  <c r="F74"/>
  <c r="G74"/>
  <c r="H74"/>
  <c r="I74"/>
  <c r="J74"/>
  <c r="K74"/>
  <c r="L74"/>
  <c r="M74"/>
  <c r="N74"/>
  <c r="C74"/>
  <c r="D71"/>
  <c r="E71"/>
  <c r="F71"/>
  <c r="G71"/>
  <c r="H71"/>
  <c r="I71"/>
  <c r="J71"/>
  <c r="K71"/>
  <c r="L71"/>
  <c r="M71"/>
  <c r="N71"/>
  <c r="C71"/>
  <c r="D68"/>
  <c r="E68"/>
  <c r="F68"/>
  <c r="G68"/>
  <c r="H68"/>
  <c r="I68"/>
  <c r="J68"/>
  <c r="K68"/>
  <c r="L68"/>
  <c r="M68"/>
  <c r="N68"/>
  <c r="C68"/>
  <c r="D65"/>
  <c r="E65"/>
  <c r="F65"/>
  <c r="G65"/>
  <c r="H65"/>
  <c r="I65"/>
  <c r="J65"/>
  <c r="K65"/>
  <c r="L65"/>
  <c r="M65"/>
  <c r="N65"/>
  <c r="C65"/>
  <c r="D61"/>
  <c r="E61"/>
  <c r="F61"/>
  <c r="G61"/>
  <c r="H61"/>
  <c r="I61"/>
  <c r="J61"/>
  <c r="K61"/>
  <c r="L61"/>
  <c r="M61"/>
  <c r="N61"/>
  <c r="C61"/>
  <c r="C48"/>
  <c r="D57"/>
  <c r="E57"/>
  <c r="F57"/>
  <c r="G57"/>
  <c r="H57"/>
  <c r="I57"/>
  <c r="J57"/>
  <c r="K57"/>
  <c r="L57"/>
  <c r="M57"/>
  <c r="N57"/>
  <c r="C57"/>
  <c r="D54"/>
  <c r="E54"/>
  <c r="F54"/>
  <c r="G54"/>
  <c r="H54"/>
  <c r="I54"/>
  <c r="J54"/>
  <c r="K54"/>
  <c r="L54"/>
  <c r="M54"/>
  <c r="N54"/>
  <c r="C54"/>
  <c r="D51"/>
  <c r="E51"/>
  <c r="F51"/>
  <c r="G51"/>
  <c r="H51"/>
  <c r="I51"/>
  <c r="J51"/>
  <c r="K51"/>
  <c r="L51"/>
  <c r="M51"/>
  <c r="N51"/>
  <c r="C51"/>
  <c r="D48"/>
  <c r="E48"/>
  <c r="F48"/>
  <c r="G48"/>
  <c r="H48"/>
  <c r="I48"/>
  <c r="J48"/>
  <c r="K48"/>
  <c r="L48"/>
  <c r="M48"/>
  <c r="N48"/>
  <c r="D44"/>
  <c r="E44"/>
  <c r="F44"/>
  <c r="G44"/>
  <c r="H44"/>
  <c r="I44"/>
  <c r="J44"/>
  <c r="K44"/>
  <c r="L44"/>
  <c r="M44"/>
  <c r="N44"/>
  <c r="C44"/>
  <c r="D38"/>
  <c r="E38"/>
  <c r="F38"/>
  <c r="G38"/>
  <c r="H38"/>
  <c r="I38"/>
  <c r="J38"/>
  <c r="K38"/>
  <c r="L38"/>
  <c r="M38"/>
  <c r="N38"/>
  <c r="C38"/>
  <c r="D35"/>
  <c r="E35"/>
  <c r="F35"/>
  <c r="G35"/>
  <c r="H35"/>
  <c r="I35"/>
  <c r="J35"/>
  <c r="K35"/>
  <c r="L35"/>
  <c r="M35"/>
  <c r="N35"/>
  <c r="C35"/>
  <c r="D33"/>
  <c r="E33"/>
  <c r="F33"/>
  <c r="G33"/>
  <c r="H33"/>
  <c r="I33"/>
  <c r="J33"/>
  <c r="K33"/>
  <c r="L33"/>
  <c r="M33"/>
  <c r="N33"/>
  <c r="C33"/>
  <c r="D32"/>
  <c r="E32"/>
  <c r="D29"/>
  <c r="E29"/>
  <c r="F29"/>
  <c r="G29"/>
  <c r="H29"/>
  <c r="I29"/>
  <c r="J29"/>
  <c r="K29"/>
  <c r="L29"/>
  <c r="M29"/>
  <c r="N29"/>
  <c r="C29"/>
  <c r="D26"/>
  <c r="E26"/>
  <c r="F26"/>
  <c r="G26"/>
  <c r="H26"/>
  <c r="I26"/>
  <c r="J26"/>
  <c r="K26"/>
  <c r="L26"/>
  <c r="M26"/>
  <c r="N26"/>
  <c r="C26"/>
  <c r="D25"/>
  <c r="E25"/>
  <c r="F25"/>
  <c r="G25"/>
  <c r="H25"/>
  <c r="I25"/>
  <c r="J25"/>
  <c r="K25"/>
  <c r="L25"/>
  <c r="D18"/>
  <c r="E18"/>
  <c r="F18"/>
  <c r="G18"/>
  <c r="H18"/>
  <c r="I18"/>
  <c r="J18"/>
  <c r="K18"/>
  <c r="L18"/>
  <c r="M18"/>
  <c r="N18"/>
  <c r="C18"/>
  <c r="D13"/>
  <c r="E13"/>
  <c r="F13"/>
  <c r="G13"/>
  <c r="H13"/>
  <c r="I13"/>
  <c r="J13"/>
  <c r="K13"/>
  <c r="L13"/>
  <c r="M13"/>
  <c r="N13"/>
  <c r="C13"/>
  <c r="H32" l="1"/>
  <c r="D17"/>
  <c r="O26"/>
  <c r="AI32" i="125"/>
  <c r="AB25"/>
  <c r="O29" i="124"/>
  <c r="O142"/>
  <c r="O139"/>
  <c r="O65"/>
  <c r="O51"/>
  <c r="O48"/>
  <c r="H17"/>
  <c r="E17"/>
  <c r="AD32" i="125"/>
  <c r="Z32"/>
  <c r="AI25"/>
  <c r="AH32"/>
  <c r="AB32"/>
  <c r="AC32"/>
  <c r="AJ57"/>
  <c r="AJ61"/>
  <c r="AJ71"/>
  <c r="AJ44"/>
  <c r="AJ54"/>
  <c r="AJ74"/>
  <c r="AJ135"/>
  <c r="AJ48"/>
  <c r="AJ51"/>
  <c r="AJ130"/>
  <c r="AJ137"/>
  <c r="H133"/>
  <c r="AJ139"/>
  <c r="AJ38"/>
  <c r="AJ29"/>
  <c r="Y32"/>
  <c r="AJ33"/>
  <c r="G25"/>
  <c r="AJ26"/>
  <c r="AG32"/>
  <c r="AA32"/>
  <c r="AJ35"/>
  <c r="F32"/>
  <c r="W25"/>
  <c r="W17" s="1"/>
  <c r="O25"/>
  <c r="O17" s="1"/>
  <c r="K25"/>
  <c r="K17" s="1"/>
  <c r="U25"/>
  <c r="T47"/>
  <c r="T43" s="1"/>
  <c r="D47"/>
  <c r="D43" s="1"/>
  <c r="AG134"/>
  <c r="Y134"/>
  <c r="Y133" s="1"/>
  <c r="Q134"/>
  <c r="Q133" s="1"/>
  <c r="T25"/>
  <c r="T17" s="1"/>
  <c r="AI47"/>
  <c r="AI43" s="1"/>
  <c r="C47"/>
  <c r="AA64"/>
  <c r="AA60" s="1"/>
  <c r="C64"/>
  <c r="C60" s="1"/>
  <c r="AF134"/>
  <c r="AF133" s="1"/>
  <c r="AB134"/>
  <c r="AB133" s="1"/>
  <c r="X134"/>
  <c r="X133" s="1"/>
  <c r="T134"/>
  <c r="T133" s="1"/>
  <c r="P134"/>
  <c r="P133" s="1"/>
  <c r="L134"/>
  <c r="L133" s="1"/>
  <c r="AF64"/>
  <c r="X64"/>
  <c r="T64"/>
  <c r="P64"/>
  <c r="P60" s="1"/>
  <c r="L64"/>
  <c r="L60" s="1"/>
  <c r="D64"/>
  <c r="D60" s="1"/>
  <c r="S47"/>
  <c r="S43" s="1"/>
  <c r="O130" i="124"/>
  <c r="O74"/>
  <c r="O71"/>
  <c r="O68"/>
  <c r="O61"/>
  <c r="O57"/>
  <c r="O54"/>
  <c r="O44"/>
  <c r="L32"/>
  <c r="C25"/>
  <c r="C32"/>
  <c r="K32"/>
  <c r="G32"/>
  <c r="K47"/>
  <c r="G47"/>
  <c r="C47"/>
  <c r="L64"/>
  <c r="H64"/>
  <c r="D64"/>
  <c r="N32"/>
  <c r="N47"/>
  <c r="J47"/>
  <c r="F47"/>
  <c r="C64"/>
  <c r="N25"/>
  <c r="M32"/>
  <c r="I32"/>
  <c r="M47"/>
  <c r="M43" s="1"/>
  <c r="I47"/>
  <c r="E47"/>
  <c r="E43" s="1"/>
  <c r="K133"/>
  <c r="G133"/>
  <c r="J32"/>
  <c r="M25"/>
  <c r="L47"/>
  <c r="H47"/>
  <c r="D47"/>
  <c r="D133"/>
  <c r="F32"/>
  <c r="AH134" i="125"/>
  <c r="AD134"/>
  <c r="AD133" s="1"/>
  <c r="Z134"/>
  <c r="Z133" s="1"/>
  <c r="V134"/>
  <c r="R134"/>
  <c r="N134"/>
  <c r="N133" s="1"/>
  <c r="J134"/>
  <c r="AG25"/>
  <c r="AC25"/>
  <c r="Y25"/>
  <c r="Q25"/>
  <c r="M25"/>
  <c r="AE25"/>
  <c r="AE17" s="1"/>
  <c r="AA25"/>
  <c r="S25"/>
  <c r="AF47"/>
  <c r="AB47"/>
  <c r="X47"/>
  <c r="X43" s="1"/>
  <c r="P47"/>
  <c r="P43" s="1"/>
  <c r="L47"/>
  <c r="L43" s="1"/>
  <c r="H47"/>
  <c r="H43" s="1"/>
  <c r="AG64"/>
  <c r="AC64"/>
  <c r="AC60" s="1"/>
  <c r="Y64"/>
  <c r="U64"/>
  <c r="U60" s="1"/>
  <c r="Q64"/>
  <c r="Q60" s="1"/>
  <c r="M64"/>
  <c r="M60" s="1"/>
  <c r="I64"/>
  <c r="I60" s="1"/>
  <c r="E64"/>
  <c r="E60" s="1"/>
  <c r="AI64"/>
  <c r="AI60" s="1"/>
  <c r="AE64"/>
  <c r="W64"/>
  <c r="S64"/>
  <c r="S60" s="1"/>
  <c r="O64"/>
  <c r="O60" s="1"/>
  <c r="K64"/>
  <c r="K60" s="1"/>
  <c r="G64"/>
  <c r="G60" s="1"/>
  <c r="L25"/>
  <c r="L17" s="1"/>
  <c r="AE47"/>
  <c r="AA47"/>
  <c r="W47"/>
  <c r="W43" s="1"/>
  <c r="O47"/>
  <c r="O43" s="1"/>
  <c r="K47"/>
  <c r="K43" s="1"/>
  <c r="G47"/>
  <c r="G43" s="1"/>
  <c r="F43" i="124"/>
  <c r="N64"/>
  <c r="M133"/>
  <c r="M64"/>
  <c r="E64"/>
  <c r="C60"/>
  <c r="G43"/>
  <c r="I64"/>
  <c r="J64"/>
  <c r="F64"/>
  <c r="K64"/>
  <c r="G64"/>
  <c r="AB64" i="125"/>
  <c r="H64"/>
  <c r="H60" s="1"/>
  <c r="AC134"/>
  <c r="U134"/>
  <c r="M134"/>
  <c r="C17"/>
  <c r="AJ68"/>
  <c r="AF25"/>
  <c r="X25"/>
  <c r="X17" s="1"/>
  <c r="P25"/>
  <c r="AJ65"/>
  <c r="AI134"/>
  <c r="AE134"/>
  <c r="AA134"/>
  <c r="W134"/>
  <c r="S134"/>
  <c r="O134"/>
  <c r="K134"/>
  <c r="AH64"/>
  <c r="AD64"/>
  <c r="Z64"/>
  <c r="Z60" s="1"/>
  <c r="V64"/>
  <c r="R64"/>
  <c r="R60" s="1"/>
  <c r="N64"/>
  <c r="N60" s="1"/>
  <c r="J64"/>
  <c r="J60" s="1"/>
  <c r="F64"/>
  <c r="F60" s="1"/>
  <c r="AH47"/>
  <c r="AD47"/>
  <c r="AD43" s="1"/>
  <c r="Z47"/>
  <c r="V47"/>
  <c r="V43" s="1"/>
  <c r="R47"/>
  <c r="R43" s="1"/>
  <c r="N47"/>
  <c r="N43" s="1"/>
  <c r="J47"/>
  <c r="J43" s="1"/>
  <c r="F47"/>
  <c r="F43" s="1"/>
  <c r="F42" s="1"/>
  <c r="AG47"/>
  <c r="AC47"/>
  <c r="AC43" s="1"/>
  <c r="Y47"/>
  <c r="U47"/>
  <c r="U43" s="1"/>
  <c r="Q47"/>
  <c r="Q43" s="1"/>
  <c r="M47"/>
  <c r="M43" s="1"/>
  <c r="I47"/>
  <c r="I43" s="1"/>
  <c r="I42" s="1"/>
  <c r="E47"/>
  <c r="E43" s="1"/>
  <c r="E42" s="1"/>
  <c r="E17"/>
  <c r="AH25"/>
  <c r="AD25"/>
  <c r="Z25"/>
  <c r="V25"/>
  <c r="R25"/>
  <c r="N25"/>
  <c r="G42" l="1"/>
  <c r="H42"/>
  <c r="N42"/>
  <c r="Q42"/>
  <c r="L42"/>
  <c r="P42"/>
  <c r="D42"/>
  <c r="M17" i="124"/>
  <c r="K43"/>
  <c r="J43"/>
  <c r="D43"/>
  <c r="N43"/>
  <c r="L60"/>
  <c r="L17"/>
  <c r="N60"/>
  <c r="H43"/>
  <c r="C43"/>
  <c r="K17"/>
  <c r="J17"/>
  <c r="I43"/>
  <c r="G17"/>
  <c r="E60"/>
  <c r="F17"/>
  <c r="I17"/>
  <c r="D60"/>
  <c r="O25"/>
  <c r="AI17" i="125"/>
  <c r="AB17"/>
  <c r="O64" i="124"/>
  <c r="O47"/>
  <c r="C17"/>
  <c r="N17"/>
  <c r="AJ32" i="125"/>
  <c r="C43"/>
  <c r="C42" s="1"/>
  <c r="AJ47"/>
  <c r="J133"/>
  <c r="J42" s="1"/>
  <c r="AJ134"/>
  <c r="AJ25"/>
  <c r="M133"/>
  <c r="M42" s="1"/>
  <c r="W60"/>
  <c r="Y60"/>
  <c r="AF43"/>
  <c r="V133"/>
  <c r="AF60"/>
  <c r="AD17"/>
  <c r="Y43"/>
  <c r="Z43"/>
  <c r="Z42" s="1"/>
  <c r="AH60"/>
  <c r="S133"/>
  <c r="S42" s="1"/>
  <c r="AI133"/>
  <c r="AI42" s="1"/>
  <c r="AB60"/>
  <c r="AE60"/>
  <c r="X60"/>
  <c r="X42" s="1"/>
  <c r="AC17"/>
  <c r="AE133"/>
  <c r="U17"/>
  <c r="R17"/>
  <c r="AA43"/>
  <c r="S17"/>
  <c r="M17"/>
  <c r="AG17"/>
  <c r="N17"/>
  <c r="AD60"/>
  <c r="AD42" s="1"/>
  <c r="O133"/>
  <c r="O42" s="1"/>
  <c r="P17"/>
  <c r="AH17"/>
  <c r="V60"/>
  <c r="W133"/>
  <c r="W42" s="1"/>
  <c r="AF17"/>
  <c r="AC133"/>
  <c r="AC42" s="1"/>
  <c r="D17"/>
  <c r="I17"/>
  <c r="Y17"/>
  <c r="AG43"/>
  <c r="AH43"/>
  <c r="AG60"/>
  <c r="K133"/>
  <c r="K42" s="1"/>
  <c r="AA133"/>
  <c r="AA42" s="1"/>
  <c r="U133"/>
  <c r="U42" s="1"/>
  <c r="H17"/>
  <c r="G17"/>
  <c r="AE43"/>
  <c r="AB43"/>
  <c r="AB42" s="1"/>
  <c r="AA17"/>
  <c r="R133"/>
  <c r="R42" s="1"/>
  <c r="AH133"/>
  <c r="T60"/>
  <c r="T42" s="1"/>
  <c r="AG133"/>
  <c r="H60" i="124"/>
  <c r="J60"/>
  <c r="K60"/>
  <c r="L43"/>
  <c r="J133"/>
  <c r="F60"/>
  <c r="H133"/>
  <c r="M60"/>
  <c r="C133"/>
  <c r="I133"/>
  <c r="F133"/>
  <c r="G60"/>
  <c r="I60"/>
  <c r="E133"/>
  <c r="L133"/>
  <c r="N133"/>
  <c r="J17" i="125"/>
  <c r="Z17"/>
  <c r="Q17"/>
  <c r="V17"/>
  <c r="AJ64"/>
  <c r="F17"/>
  <c r="AG42" l="1"/>
  <c r="AF42"/>
  <c r="D42" i="124"/>
  <c r="Y42" i="125"/>
  <c r="AE42"/>
  <c r="V42"/>
  <c r="AH42"/>
  <c r="C42" i="124"/>
  <c r="O17"/>
  <c r="G42"/>
  <c r="O43"/>
  <c r="H42"/>
  <c r="J42"/>
  <c r="L55" i="123"/>
  <c r="L69"/>
  <c r="L72"/>
  <c r="L48"/>
  <c r="L58"/>
  <c r="L61"/>
  <c r="L75"/>
  <c r="L52"/>
  <c r="L65"/>
  <c r="L78"/>
  <c r="AJ60" i="125"/>
  <c r="AJ133"/>
  <c r="AJ43"/>
  <c r="N42" i="124"/>
  <c r="O133"/>
  <c r="K42"/>
  <c r="I42"/>
  <c r="O60"/>
  <c r="F42"/>
  <c r="M42"/>
  <c r="E42"/>
  <c r="L42"/>
  <c r="AJ17" i="125"/>
  <c r="C13" i="123"/>
  <c r="L68" l="1"/>
  <c r="L51"/>
  <c r="AJ42" i="125"/>
  <c r="O42" i="124"/>
  <c r="L64" i="123" l="1"/>
  <c r="L47"/>
  <c r="C17"/>
  <c r="C144" i="109"/>
  <c r="D144"/>
  <c r="E144"/>
  <c r="F144"/>
  <c r="G144"/>
  <c r="H144"/>
  <c r="I144"/>
  <c r="J144"/>
  <c r="K144"/>
  <c r="L144"/>
  <c r="M144"/>
  <c r="N144"/>
  <c r="O144"/>
  <c r="P144"/>
  <c r="Q144"/>
  <c r="R144"/>
  <c r="S144"/>
  <c r="T144"/>
  <c r="U144"/>
  <c r="V144"/>
  <c r="W144"/>
  <c r="X144"/>
  <c r="Y144"/>
  <c r="Z144"/>
  <c r="AA144"/>
  <c r="AB144"/>
  <c r="AC144"/>
  <c r="AD144"/>
  <c r="AE144"/>
  <c r="AF144"/>
  <c r="AG144"/>
  <c r="AH144"/>
  <c r="AJ144"/>
  <c r="AK144"/>
  <c r="C141"/>
  <c r="D141"/>
  <c r="E141"/>
  <c r="F141"/>
  <c r="G141"/>
  <c r="H141"/>
  <c r="I141"/>
  <c r="J141"/>
  <c r="K141"/>
  <c r="L141"/>
  <c r="M141"/>
  <c r="N141"/>
  <c r="O141"/>
  <c r="P141"/>
  <c r="Q141"/>
  <c r="R141"/>
  <c r="S141"/>
  <c r="T141"/>
  <c r="U141"/>
  <c r="V141"/>
  <c r="W141"/>
  <c r="X141"/>
  <c r="Y141"/>
  <c r="Z141"/>
  <c r="AA141"/>
  <c r="AB141"/>
  <c r="AC141"/>
  <c r="AD141"/>
  <c r="AE141"/>
  <c r="AF141"/>
  <c r="AG141"/>
  <c r="AH141"/>
  <c r="AJ141"/>
  <c r="AK141"/>
  <c r="C138"/>
  <c r="D138"/>
  <c r="E138"/>
  <c r="F138"/>
  <c r="G138"/>
  <c r="H138"/>
  <c r="I138"/>
  <c r="J138"/>
  <c r="K138"/>
  <c r="L138"/>
  <c r="M138"/>
  <c r="N138"/>
  <c r="O138"/>
  <c r="P138"/>
  <c r="Q138"/>
  <c r="R138"/>
  <c r="S138"/>
  <c r="T138"/>
  <c r="U138"/>
  <c r="V138"/>
  <c r="W138"/>
  <c r="X138"/>
  <c r="Y138"/>
  <c r="Z138"/>
  <c r="AA138"/>
  <c r="AB138"/>
  <c r="AC138"/>
  <c r="AD138"/>
  <c r="AE138"/>
  <c r="AF138"/>
  <c r="AG138"/>
  <c r="AH138"/>
  <c r="AJ138"/>
  <c r="AK138"/>
  <c r="D133"/>
  <c r="E133"/>
  <c r="F133"/>
  <c r="G133"/>
  <c r="H133"/>
  <c r="I133"/>
  <c r="J133"/>
  <c r="K133"/>
  <c r="L133"/>
  <c r="M133"/>
  <c r="N133"/>
  <c r="O133"/>
  <c r="P133"/>
  <c r="Q133"/>
  <c r="R133"/>
  <c r="S133"/>
  <c r="T133"/>
  <c r="U133"/>
  <c r="V133"/>
  <c r="W133"/>
  <c r="X133"/>
  <c r="Y133"/>
  <c r="Z133"/>
  <c r="AA133"/>
  <c r="AB133"/>
  <c r="AC133"/>
  <c r="AD133"/>
  <c r="AE133"/>
  <c r="AF133"/>
  <c r="AG133"/>
  <c r="AH133"/>
  <c r="AJ133"/>
  <c r="AK133"/>
  <c r="C78"/>
  <c r="D78"/>
  <c r="E78"/>
  <c r="F78"/>
  <c r="G78"/>
  <c r="H78"/>
  <c r="I78"/>
  <c r="J78"/>
  <c r="K78"/>
  <c r="L78"/>
  <c r="M78"/>
  <c r="N78"/>
  <c r="O78"/>
  <c r="P78"/>
  <c r="Q78"/>
  <c r="R78"/>
  <c r="S78"/>
  <c r="T78"/>
  <c r="U78"/>
  <c r="V78"/>
  <c r="W78"/>
  <c r="X78"/>
  <c r="Y78"/>
  <c r="Z78"/>
  <c r="AA78"/>
  <c r="AB78"/>
  <c r="AC78"/>
  <c r="AD78"/>
  <c r="AE78"/>
  <c r="AF78"/>
  <c r="AG78"/>
  <c r="AH78"/>
  <c r="AJ78"/>
  <c r="AK78"/>
  <c r="C75"/>
  <c r="D75"/>
  <c r="E75"/>
  <c r="F75"/>
  <c r="G75"/>
  <c r="H75"/>
  <c r="I75"/>
  <c r="J75"/>
  <c r="K75"/>
  <c r="L75"/>
  <c r="M75"/>
  <c r="N75"/>
  <c r="O75"/>
  <c r="P75"/>
  <c r="Q75"/>
  <c r="R75"/>
  <c r="S75"/>
  <c r="T75"/>
  <c r="U75"/>
  <c r="V75"/>
  <c r="W75"/>
  <c r="X75"/>
  <c r="Y75"/>
  <c r="Z75"/>
  <c r="AA75"/>
  <c r="AB75"/>
  <c r="AC75"/>
  <c r="AD75"/>
  <c r="AE75"/>
  <c r="AF75"/>
  <c r="AG75"/>
  <c r="AH75"/>
  <c r="AJ75"/>
  <c r="AK75"/>
  <c r="C72"/>
  <c r="D72"/>
  <c r="E72"/>
  <c r="F72"/>
  <c r="G72"/>
  <c r="H72"/>
  <c r="I72"/>
  <c r="J72"/>
  <c r="K72"/>
  <c r="L72"/>
  <c r="M72"/>
  <c r="N72"/>
  <c r="O72"/>
  <c r="P72"/>
  <c r="Q72"/>
  <c r="R72"/>
  <c r="S72"/>
  <c r="T72"/>
  <c r="U72"/>
  <c r="V72"/>
  <c r="W72"/>
  <c r="X72"/>
  <c r="Y72"/>
  <c r="Z72"/>
  <c r="AA72"/>
  <c r="AB72"/>
  <c r="AC72"/>
  <c r="AD72"/>
  <c r="AE72"/>
  <c r="AF72"/>
  <c r="AG72"/>
  <c r="AH72"/>
  <c r="AJ72"/>
  <c r="AK72"/>
  <c r="AK69"/>
  <c r="AJ69"/>
  <c r="AH69"/>
  <c r="AG69"/>
  <c r="AF69"/>
  <c r="AE69"/>
  <c r="AD69"/>
  <c r="AC69"/>
  <c r="AB69"/>
  <c r="AA69"/>
  <c r="Z69"/>
  <c r="Y69"/>
  <c r="X69"/>
  <c r="W69"/>
  <c r="V69"/>
  <c r="U69"/>
  <c r="T69"/>
  <c r="S69"/>
  <c r="R69"/>
  <c r="Q69"/>
  <c r="P69"/>
  <c r="O69"/>
  <c r="N69"/>
  <c r="M69"/>
  <c r="L69"/>
  <c r="K69"/>
  <c r="J69"/>
  <c r="I69"/>
  <c r="H69"/>
  <c r="G69"/>
  <c r="F69"/>
  <c r="E69"/>
  <c r="D69"/>
  <c r="C69"/>
  <c r="C65"/>
  <c r="D65"/>
  <c r="E65"/>
  <c r="F65"/>
  <c r="G65"/>
  <c r="H65"/>
  <c r="I65"/>
  <c r="J65"/>
  <c r="K65"/>
  <c r="L65"/>
  <c r="M65"/>
  <c r="N65"/>
  <c r="O65"/>
  <c r="P65"/>
  <c r="Q65"/>
  <c r="R65"/>
  <c r="S65"/>
  <c r="T65"/>
  <c r="U65"/>
  <c r="V65"/>
  <c r="W65"/>
  <c r="X65"/>
  <c r="Y65"/>
  <c r="Z65"/>
  <c r="AA65"/>
  <c r="AB65"/>
  <c r="AC65"/>
  <c r="AD65"/>
  <c r="AE65"/>
  <c r="AF65"/>
  <c r="AG65"/>
  <c r="AH65"/>
  <c r="AJ65"/>
  <c r="AK65"/>
  <c r="C61"/>
  <c r="D61"/>
  <c r="E61"/>
  <c r="F61"/>
  <c r="G61"/>
  <c r="H61"/>
  <c r="I61"/>
  <c r="J61"/>
  <c r="K61"/>
  <c r="L61"/>
  <c r="M61"/>
  <c r="N61"/>
  <c r="O61"/>
  <c r="P61"/>
  <c r="Q61"/>
  <c r="R61"/>
  <c r="S61"/>
  <c r="T61"/>
  <c r="U61"/>
  <c r="V61"/>
  <c r="W61"/>
  <c r="X61"/>
  <c r="Y61"/>
  <c r="Z61"/>
  <c r="AA61"/>
  <c r="AB61"/>
  <c r="AC61"/>
  <c r="AD61"/>
  <c r="AE61"/>
  <c r="AF61"/>
  <c r="AG61"/>
  <c r="AH61"/>
  <c r="AJ61"/>
  <c r="AK61"/>
  <c r="C58"/>
  <c r="D58"/>
  <c r="E58"/>
  <c r="F58"/>
  <c r="G58"/>
  <c r="H58"/>
  <c r="I58"/>
  <c r="J58"/>
  <c r="K58"/>
  <c r="L58"/>
  <c r="M58"/>
  <c r="N58"/>
  <c r="O58"/>
  <c r="P58"/>
  <c r="Q58"/>
  <c r="R58"/>
  <c r="S58"/>
  <c r="T58"/>
  <c r="U58"/>
  <c r="V58"/>
  <c r="W58"/>
  <c r="X58"/>
  <c r="Y58"/>
  <c r="Z58"/>
  <c r="AA58"/>
  <c r="AB58"/>
  <c r="AC58"/>
  <c r="AD58"/>
  <c r="AE58"/>
  <c r="AF58"/>
  <c r="AG58"/>
  <c r="AH58"/>
  <c r="AJ58"/>
  <c r="AK58"/>
  <c r="C55"/>
  <c r="D55"/>
  <c r="E55"/>
  <c r="F55"/>
  <c r="G55"/>
  <c r="H55"/>
  <c r="I55"/>
  <c r="J55"/>
  <c r="K55"/>
  <c r="L55"/>
  <c r="M55"/>
  <c r="N55"/>
  <c r="O55"/>
  <c r="P55"/>
  <c r="Q55"/>
  <c r="R55"/>
  <c r="S55"/>
  <c r="T55"/>
  <c r="U55"/>
  <c r="V55"/>
  <c r="W55"/>
  <c r="X55"/>
  <c r="Y55"/>
  <c r="Z55"/>
  <c r="AA55"/>
  <c r="AB55"/>
  <c r="AC55"/>
  <c r="AD55"/>
  <c r="AE55"/>
  <c r="AF55"/>
  <c r="AG55"/>
  <c r="AH55"/>
  <c r="AJ55"/>
  <c r="AK55"/>
  <c r="AK52"/>
  <c r="AJ52"/>
  <c r="AH52"/>
  <c r="AG52"/>
  <c r="AF52"/>
  <c r="AE52"/>
  <c r="AD52"/>
  <c r="AC52"/>
  <c r="AB52"/>
  <c r="AA52"/>
  <c r="Z52"/>
  <c r="Y52"/>
  <c r="X52"/>
  <c r="W52"/>
  <c r="V52"/>
  <c r="U52"/>
  <c r="T52"/>
  <c r="S52"/>
  <c r="R52"/>
  <c r="Q52"/>
  <c r="P52"/>
  <c r="O52"/>
  <c r="N52"/>
  <c r="M52"/>
  <c r="L52"/>
  <c r="K52"/>
  <c r="J52"/>
  <c r="I52"/>
  <c r="H52"/>
  <c r="G52"/>
  <c r="F52"/>
  <c r="E52"/>
  <c r="D52"/>
  <c r="C52"/>
  <c r="C48"/>
  <c r="D48"/>
  <c r="E48"/>
  <c r="F48"/>
  <c r="G48"/>
  <c r="H48"/>
  <c r="I48"/>
  <c r="J48"/>
  <c r="K48"/>
  <c r="L48"/>
  <c r="M48"/>
  <c r="N48"/>
  <c r="O48"/>
  <c r="P48"/>
  <c r="Q48"/>
  <c r="R48"/>
  <c r="S48"/>
  <c r="T48"/>
  <c r="U48"/>
  <c r="V48"/>
  <c r="W48"/>
  <c r="X48"/>
  <c r="Y48"/>
  <c r="Z48"/>
  <c r="AA48"/>
  <c r="AB48"/>
  <c r="AC48"/>
  <c r="AD48"/>
  <c r="AE48"/>
  <c r="AF48"/>
  <c r="AG48"/>
  <c r="AH48"/>
  <c r="AJ48"/>
  <c r="AK48"/>
  <c r="AK40"/>
  <c r="AJ40"/>
  <c r="AH40"/>
  <c r="AG40"/>
  <c r="AF40"/>
  <c r="AE40"/>
  <c r="AD40"/>
  <c r="AC40"/>
  <c r="AB40"/>
  <c r="AA40"/>
  <c r="Z40"/>
  <c r="Y40"/>
  <c r="X40"/>
  <c r="W40"/>
  <c r="V40"/>
  <c r="U40"/>
  <c r="T40"/>
  <c r="S40"/>
  <c r="R40"/>
  <c r="Q40"/>
  <c r="P40"/>
  <c r="O40"/>
  <c r="N40"/>
  <c r="M40"/>
  <c r="L40"/>
  <c r="K40"/>
  <c r="J40"/>
  <c r="I40"/>
  <c r="H40"/>
  <c r="G40"/>
  <c r="F40"/>
  <c r="E40"/>
  <c r="D40"/>
  <c r="C40"/>
  <c r="C38"/>
  <c r="D38"/>
  <c r="E38"/>
  <c r="F38"/>
  <c r="G38"/>
  <c r="H38"/>
  <c r="I38"/>
  <c r="J38"/>
  <c r="K38"/>
  <c r="L38"/>
  <c r="M38"/>
  <c r="N38"/>
  <c r="O38"/>
  <c r="P38"/>
  <c r="Q38"/>
  <c r="R38"/>
  <c r="S38"/>
  <c r="T38"/>
  <c r="U38"/>
  <c r="V38"/>
  <c r="W38"/>
  <c r="X38"/>
  <c r="Y38"/>
  <c r="Z38"/>
  <c r="AA38"/>
  <c r="AB38"/>
  <c r="AC38"/>
  <c r="AD38"/>
  <c r="AE38"/>
  <c r="AF38"/>
  <c r="AG38"/>
  <c r="AH38"/>
  <c r="AJ38"/>
  <c r="AK38"/>
  <c r="C35"/>
  <c r="D35"/>
  <c r="E35"/>
  <c r="F35"/>
  <c r="G35"/>
  <c r="H35"/>
  <c r="I35"/>
  <c r="J35"/>
  <c r="K35"/>
  <c r="L35"/>
  <c r="M35"/>
  <c r="N35"/>
  <c r="O35"/>
  <c r="P35"/>
  <c r="Q35"/>
  <c r="R35"/>
  <c r="S35"/>
  <c r="T35"/>
  <c r="U35"/>
  <c r="V35"/>
  <c r="W35"/>
  <c r="X35"/>
  <c r="Y35"/>
  <c r="Z35"/>
  <c r="AA35"/>
  <c r="AB35"/>
  <c r="AC35"/>
  <c r="AD35"/>
  <c r="AE35"/>
  <c r="AF35"/>
  <c r="AG35"/>
  <c r="AH35"/>
  <c r="AJ35"/>
  <c r="AK35"/>
  <c r="C33"/>
  <c r="D33"/>
  <c r="E33"/>
  <c r="F33"/>
  <c r="G33"/>
  <c r="H33"/>
  <c r="I33"/>
  <c r="J33"/>
  <c r="K33"/>
  <c r="L33"/>
  <c r="M33"/>
  <c r="N33"/>
  <c r="O33"/>
  <c r="P33"/>
  <c r="Q33"/>
  <c r="R33"/>
  <c r="S33"/>
  <c r="T33"/>
  <c r="U33"/>
  <c r="V33"/>
  <c r="W33"/>
  <c r="X33"/>
  <c r="Y33"/>
  <c r="Z33"/>
  <c r="AA33"/>
  <c r="AB33"/>
  <c r="AC33"/>
  <c r="AD33"/>
  <c r="AE33"/>
  <c r="AF33"/>
  <c r="AG33"/>
  <c r="AH33"/>
  <c r="AJ33"/>
  <c r="AK33"/>
  <c r="C29"/>
  <c r="D29"/>
  <c r="E29"/>
  <c r="F29"/>
  <c r="G29"/>
  <c r="H29"/>
  <c r="I29"/>
  <c r="J29"/>
  <c r="K29"/>
  <c r="L29"/>
  <c r="M29"/>
  <c r="N29"/>
  <c r="O29"/>
  <c r="P29"/>
  <c r="Q29"/>
  <c r="R29"/>
  <c r="S29"/>
  <c r="T29"/>
  <c r="U29"/>
  <c r="V29"/>
  <c r="W29"/>
  <c r="X29"/>
  <c r="Y29"/>
  <c r="Z29"/>
  <c r="AA29"/>
  <c r="AB29"/>
  <c r="AC29"/>
  <c r="AD29"/>
  <c r="AE29"/>
  <c r="AF29"/>
  <c r="AG29"/>
  <c r="AH29"/>
  <c r="AJ29"/>
  <c r="AK29"/>
  <c r="C26"/>
  <c r="D26"/>
  <c r="E26"/>
  <c r="F26"/>
  <c r="G26"/>
  <c r="H26"/>
  <c r="I26"/>
  <c r="J26"/>
  <c r="K26"/>
  <c r="L26"/>
  <c r="M26"/>
  <c r="N26"/>
  <c r="O26"/>
  <c r="P26"/>
  <c r="Q26"/>
  <c r="R26"/>
  <c r="S26"/>
  <c r="T26"/>
  <c r="U26"/>
  <c r="V26"/>
  <c r="W26"/>
  <c r="X26"/>
  <c r="Y26"/>
  <c r="Z26"/>
  <c r="AA26"/>
  <c r="AB26"/>
  <c r="AC26"/>
  <c r="AD26"/>
  <c r="AE26"/>
  <c r="AF26"/>
  <c r="AG26"/>
  <c r="AH26"/>
  <c r="AJ26"/>
  <c r="AK26"/>
  <c r="C22"/>
  <c r="D22"/>
  <c r="E22"/>
  <c r="F22"/>
  <c r="G22"/>
  <c r="H22"/>
  <c r="I22"/>
  <c r="J22"/>
  <c r="K22"/>
  <c r="L22"/>
  <c r="M22"/>
  <c r="N22"/>
  <c r="O22"/>
  <c r="P22"/>
  <c r="Q22"/>
  <c r="R22"/>
  <c r="S22"/>
  <c r="T22"/>
  <c r="U22"/>
  <c r="V22"/>
  <c r="W22"/>
  <c r="X22"/>
  <c r="Y22"/>
  <c r="Z22"/>
  <c r="AA22"/>
  <c r="AB22"/>
  <c r="AC22"/>
  <c r="AD22"/>
  <c r="AE22"/>
  <c r="AF22"/>
  <c r="AG22"/>
  <c r="AH22"/>
  <c r="AJ22"/>
  <c r="AK22"/>
  <c r="AL146"/>
  <c r="AL145"/>
  <c r="AL143"/>
  <c r="AL142"/>
  <c r="AL140"/>
  <c r="AL139"/>
  <c r="AL128"/>
  <c r="AL127"/>
  <c r="AL126"/>
  <c r="AL125"/>
  <c r="AL124"/>
  <c r="AL123"/>
  <c r="AL122"/>
  <c r="AL121"/>
  <c r="AL120"/>
  <c r="AL119"/>
  <c r="AL118"/>
  <c r="AL117"/>
  <c r="AL116"/>
  <c r="AL115"/>
  <c r="AL114"/>
  <c r="AL113"/>
  <c r="AL112"/>
  <c r="AL111"/>
  <c r="AL110"/>
  <c r="AL109"/>
  <c r="AL104"/>
  <c r="AL103"/>
  <c r="AL102"/>
  <c r="AL101"/>
  <c r="AL100"/>
  <c r="AL99"/>
  <c r="AL98"/>
  <c r="AL97"/>
  <c r="AL96"/>
  <c r="AL95"/>
  <c r="AL94"/>
  <c r="AL93"/>
  <c r="AL92"/>
  <c r="AL91"/>
  <c r="AL90"/>
  <c r="AL89"/>
  <c r="AL88"/>
  <c r="AL87"/>
  <c r="AL86"/>
  <c r="AL85"/>
  <c r="AL84"/>
  <c r="AL83"/>
  <c r="AL82"/>
  <c r="AL80"/>
  <c r="AL79"/>
  <c r="AL77"/>
  <c r="AL76"/>
  <c r="AL74"/>
  <c r="AL73"/>
  <c r="AL71"/>
  <c r="AL70"/>
  <c r="AL67"/>
  <c r="AL66"/>
  <c r="AL63"/>
  <c r="AL62"/>
  <c r="AL60"/>
  <c r="AL59"/>
  <c r="AL57"/>
  <c r="AL56"/>
  <c r="AL54"/>
  <c r="AL53"/>
  <c r="AL44"/>
  <c r="AL42"/>
  <c r="AL41"/>
  <c r="AL39"/>
  <c r="AL37"/>
  <c r="AL36"/>
  <c r="AL34"/>
  <c r="AL31"/>
  <c r="AL30"/>
  <c r="AL24"/>
  <c r="AL23"/>
  <c r="C13"/>
  <c r="D13"/>
  <c r="E13"/>
  <c r="F13"/>
  <c r="G13"/>
  <c r="H13"/>
  <c r="I13"/>
  <c r="J13"/>
  <c r="K13"/>
  <c r="L13"/>
  <c r="M13"/>
  <c r="N13"/>
  <c r="O13"/>
  <c r="P13"/>
  <c r="Q13"/>
  <c r="R13"/>
  <c r="S13"/>
  <c r="T13"/>
  <c r="U13"/>
  <c r="V13"/>
  <c r="W13"/>
  <c r="X13"/>
  <c r="Y13"/>
  <c r="Z13"/>
  <c r="AA13"/>
  <c r="AB13"/>
  <c r="AC13"/>
  <c r="AD13"/>
  <c r="AE13"/>
  <c r="AF13"/>
  <c r="AG13"/>
  <c r="AH13"/>
  <c r="AJ13"/>
  <c r="AK13"/>
  <c r="C148"/>
  <c r="D148"/>
  <c r="E148"/>
  <c r="F148"/>
  <c r="G148"/>
  <c r="H148"/>
  <c r="I148"/>
  <c r="J148"/>
  <c r="K148"/>
  <c r="L148"/>
  <c r="M148"/>
  <c r="N148"/>
  <c r="O148"/>
  <c r="P148"/>
  <c r="Q148"/>
  <c r="R148"/>
  <c r="S148"/>
  <c r="T148"/>
  <c r="U148"/>
  <c r="V148"/>
  <c r="W148"/>
  <c r="X148"/>
  <c r="Y148"/>
  <c r="Z148"/>
  <c r="AA148"/>
  <c r="AB148"/>
  <c r="AC148"/>
  <c r="AD148"/>
  <c r="AF148"/>
  <c r="AG148"/>
  <c r="AH148"/>
  <c r="AJ148"/>
  <c r="AK148"/>
  <c r="D65" i="122"/>
  <c r="E65"/>
  <c r="F65"/>
  <c r="G65"/>
  <c r="H65"/>
  <c r="I65"/>
  <c r="J65"/>
  <c r="K65"/>
  <c r="L65"/>
  <c r="M65"/>
  <c r="N65"/>
  <c r="D69"/>
  <c r="E69"/>
  <c r="F69"/>
  <c r="G69"/>
  <c r="H69"/>
  <c r="I69"/>
  <c r="J69"/>
  <c r="K69"/>
  <c r="L69"/>
  <c r="M69"/>
  <c r="N69"/>
  <c r="D72"/>
  <c r="E72"/>
  <c r="F72"/>
  <c r="G72"/>
  <c r="H72"/>
  <c r="I72"/>
  <c r="J72"/>
  <c r="K72"/>
  <c r="L72"/>
  <c r="M72"/>
  <c r="N72"/>
  <c r="D75"/>
  <c r="E75"/>
  <c r="F75"/>
  <c r="G75"/>
  <c r="H75"/>
  <c r="I75"/>
  <c r="J75"/>
  <c r="K75"/>
  <c r="L75"/>
  <c r="M75"/>
  <c r="N75"/>
  <c r="D78"/>
  <c r="E78"/>
  <c r="F78"/>
  <c r="G78"/>
  <c r="H78"/>
  <c r="I78"/>
  <c r="J78"/>
  <c r="K78"/>
  <c r="L78"/>
  <c r="M78"/>
  <c r="N78"/>
  <c r="G147"/>
  <c r="H147"/>
  <c r="I147"/>
  <c r="J147"/>
  <c r="K147"/>
  <c r="L147"/>
  <c r="M147"/>
  <c r="G143"/>
  <c r="H143"/>
  <c r="I143"/>
  <c r="J143"/>
  <c r="K143"/>
  <c r="L143"/>
  <c r="M143"/>
  <c r="G140"/>
  <c r="H140"/>
  <c r="I140"/>
  <c r="J140"/>
  <c r="K140"/>
  <c r="L140"/>
  <c r="M140"/>
  <c r="G137"/>
  <c r="H137"/>
  <c r="I137"/>
  <c r="J137"/>
  <c r="K137"/>
  <c r="L137"/>
  <c r="M137"/>
  <c r="G132"/>
  <c r="H132"/>
  <c r="I132"/>
  <c r="J132"/>
  <c r="K132"/>
  <c r="L132"/>
  <c r="M132"/>
  <c r="G61"/>
  <c r="H61"/>
  <c r="I61"/>
  <c r="J61"/>
  <c r="K61"/>
  <c r="L61"/>
  <c r="M61"/>
  <c r="G58"/>
  <c r="H58"/>
  <c r="I58"/>
  <c r="J58"/>
  <c r="K58"/>
  <c r="L58"/>
  <c r="M58"/>
  <c r="N58"/>
  <c r="G55"/>
  <c r="H55"/>
  <c r="I55"/>
  <c r="J55"/>
  <c r="K55"/>
  <c r="L55"/>
  <c r="M55"/>
  <c r="N55"/>
  <c r="G52"/>
  <c r="H52"/>
  <c r="I52"/>
  <c r="J52"/>
  <c r="K52"/>
  <c r="L52"/>
  <c r="M52"/>
  <c r="M51" s="1"/>
  <c r="N52"/>
  <c r="G51"/>
  <c r="H51"/>
  <c r="I51"/>
  <c r="J51"/>
  <c r="K51"/>
  <c r="L51"/>
  <c r="G48"/>
  <c r="H48"/>
  <c r="I48"/>
  <c r="J48"/>
  <c r="K48"/>
  <c r="L48"/>
  <c r="M48"/>
  <c r="G40"/>
  <c r="H40"/>
  <c r="I40"/>
  <c r="J40"/>
  <c r="K40"/>
  <c r="L40"/>
  <c r="M40"/>
  <c r="D38"/>
  <c r="E38"/>
  <c r="F38"/>
  <c r="G38"/>
  <c r="H38"/>
  <c r="I38"/>
  <c r="J38"/>
  <c r="K38"/>
  <c r="L38"/>
  <c r="M38"/>
  <c r="N38"/>
  <c r="C38"/>
  <c r="D35"/>
  <c r="E35"/>
  <c r="F35"/>
  <c r="G35"/>
  <c r="H35"/>
  <c r="I35"/>
  <c r="J35"/>
  <c r="K35"/>
  <c r="L35"/>
  <c r="M35"/>
  <c r="N35"/>
  <c r="C35"/>
  <c r="D33"/>
  <c r="E33"/>
  <c r="F33"/>
  <c r="G33"/>
  <c r="H33"/>
  <c r="I33"/>
  <c r="J33"/>
  <c r="K33"/>
  <c r="L33"/>
  <c r="M33"/>
  <c r="N33"/>
  <c r="C33"/>
  <c r="G29"/>
  <c r="H29"/>
  <c r="I29"/>
  <c r="J29"/>
  <c r="K29"/>
  <c r="L29"/>
  <c r="G26"/>
  <c r="H26"/>
  <c r="I26"/>
  <c r="J26"/>
  <c r="K26"/>
  <c r="L26"/>
  <c r="G22"/>
  <c r="H22"/>
  <c r="I22"/>
  <c r="J22"/>
  <c r="K22"/>
  <c r="L22"/>
  <c r="G13"/>
  <c r="H13"/>
  <c r="I13"/>
  <c r="J13"/>
  <c r="K13"/>
  <c r="L13"/>
  <c r="M13"/>
  <c r="N13"/>
  <c r="O150"/>
  <c r="O149"/>
  <c r="O148"/>
  <c r="N147"/>
  <c r="F147"/>
  <c r="E147"/>
  <c r="D147"/>
  <c r="C147"/>
  <c r="O145"/>
  <c r="O144"/>
  <c r="N143"/>
  <c r="F143"/>
  <c r="E143"/>
  <c r="D143"/>
  <c r="C143"/>
  <c r="O142"/>
  <c r="O141"/>
  <c r="N140"/>
  <c r="F140"/>
  <c r="E140"/>
  <c r="D140"/>
  <c r="C140"/>
  <c r="O139"/>
  <c r="O138"/>
  <c r="N137"/>
  <c r="F137"/>
  <c r="E137"/>
  <c r="D137"/>
  <c r="C137"/>
  <c r="O134"/>
  <c r="O133"/>
  <c r="N132"/>
  <c r="F132"/>
  <c r="E132"/>
  <c r="D132"/>
  <c r="C132"/>
  <c r="O130"/>
  <c r="O122"/>
  <c r="O121"/>
  <c r="O120"/>
  <c r="O119"/>
  <c r="O117"/>
  <c r="O116"/>
  <c r="O115"/>
  <c r="O114"/>
  <c r="O113"/>
  <c r="O112"/>
  <c r="O111"/>
  <c r="O110"/>
  <c r="O109"/>
  <c r="O108"/>
  <c r="O107"/>
  <c r="O106"/>
  <c r="O105"/>
  <c r="O104"/>
  <c r="O103"/>
  <c r="O102"/>
  <c r="O101"/>
  <c r="O100"/>
  <c r="O99"/>
  <c r="O98"/>
  <c r="O97"/>
  <c r="O96"/>
  <c r="O95"/>
  <c r="O94"/>
  <c r="O93"/>
  <c r="O92"/>
  <c r="O91"/>
  <c r="O90"/>
  <c r="O89"/>
  <c r="O83"/>
  <c r="O82"/>
  <c r="O81"/>
  <c r="O80"/>
  <c r="O79"/>
  <c r="C78"/>
  <c r="O77"/>
  <c r="O76"/>
  <c r="C75"/>
  <c r="O74"/>
  <c r="O73"/>
  <c r="C72"/>
  <c r="O71"/>
  <c r="O70"/>
  <c r="C69"/>
  <c r="O67"/>
  <c r="O66"/>
  <c r="C65"/>
  <c r="O63"/>
  <c r="O62"/>
  <c r="N61"/>
  <c r="F61"/>
  <c r="E61"/>
  <c r="D61"/>
  <c r="C61"/>
  <c r="O60"/>
  <c r="O59"/>
  <c r="F58"/>
  <c r="E58"/>
  <c r="D58"/>
  <c r="C58"/>
  <c r="O57"/>
  <c r="O56"/>
  <c r="F55"/>
  <c r="E55"/>
  <c r="D55"/>
  <c r="C55"/>
  <c r="O54"/>
  <c r="O53"/>
  <c r="F52"/>
  <c r="E52"/>
  <c r="D52"/>
  <c r="C52"/>
  <c r="O50"/>
  <c r="O49"/>
  <c r="N48"/>
  <c r="F48"/>
  <c r="E48"/>
  <c r="D48"/>
  <c r="C48"/>
  <c r="O42"/>
  <c r="O41"/>
  <c r="N40"/>
  <c r="F40"/>
  <c r="E40"/>
  <c r="D40"/>
  <c r="C40"/>
  <c r="O39"/>
  <c r="O37"/>
  <c r="O36"/>
  <c r="O34"/>
  <c r="O31"/>
  <c r="O30"/>
  <c r="N29"/>
  <c r="M29"/>
  <c r="F29"/>
  <c r="E29"/>
  <c r="D29"/>
  <c r="C29"/>
  <c r="N26"/>
  <c r="M26"/>
  <c r="F26"/>
  <c r="E26"/>
  <c r="D26"/>
  <c r="C26"/>
  <c r="O24"/>
  <c r="O23"/>
  <c r="N22"/>
  <c r="M22"/>
  <c r="F22"/>
  <c r="E22"/>
  <c r="D22"/>
  <c r="C22"/>
  <c r="O15"/>
  <c r="O14"/>
  <c r="F13"/>
  <c r="E13"/>
  <c r="D13"/>
  <c r="C13"/>
  <c r="L46" i="123" l="1"/>
  <c r="F25" i="122"/>
  <c r="O26"/>
  <c r="AL48" i="109"/>
  <c r="G51"/>
  <c r="AL133"/>
  <c r="AL148"/>
  <c r="H51"/>
  <c r="AA51"/>
  <c r="O25"/>
  <c r="AF51"/>
  <c r="AF47" s="1"/>
  <c r="W68"/>
  <c r="AF137"/>
  <c r="P137"/>
  <c r="C68"/>
  <c r="C64" s="1"/>
  <c r="K68"/>
  <c r="O68"/>
  <c r="S68"/>
  <c r="AA68"/>
  <c r="AA64" s="1"/>
  <c r="AE68"/>
  <c r="AJ68"/>
  <c r="G68"/>
  <c r="G64" s="1"/>
  <c r="E68"/>
  <c r="I68"/>
  <c r="M68"/>
  <c r="M64" s="1"/>
  <c r="Q68"/>
  <c r="Q64" s="1"/>
  <c r="U68"/>
  <c r="Y68"/>
  <c r="AC68"/>
  <c r="AG68"/>
  <c r="AG64" s="1"/>
  <c r="E51"/>
  <c r="I51"/>
  <c r="M51"/>
  <c r="Q51"/>
  <c r="U51"/>
  <c r="Y51"/>
  <c r="AC51"/>
  <c r="AC47" s="1"/>
  <c r="AG51"/>
  <c r="X51"/>
  <c r="P51"/>
  <c r="C51"/>
  <c r="C47" s="1"/>
  <c r="K51"/>
  <c r="K47" s="1"/>
  <c r="O51"/>
  <c r="S51"/>
  <c r="W51"/>
  <c r="AE51"/>
  <c r="AJ51"/>
  <c r="W32"/>
  <c r="AF25"/>
  <c r="P25"/>
  <c r="H25"/>
  <c r="AE25"/>
  <c r="X25"/>
  <c r="N51" i="122"/>
  <c r="N47" s="1"/>
  <c r="M68"/>
  <c r="I68"/>
  <c r="I64" s="1"/>
  <c r="O143"/>
  <c r="O38"/>
  <c r="J32"/>
  <c r="F32"/>
  <c r="O33"/>
  <c r="M32"/>
  <c r="D32"/>
  <c r="K32"/>
  <c r="G32"/>
  <c r="M25"/>
  <c r="M17" s="1"/>
  <c r="D25"/>
  <c r="N25"/>
  <c r="AL58" i="109"/>
  <c r="AK32"/>
  <c r="AF32"/>
  <c r="AB32"/>
  <c r="X32"/>
  <c r="T32"/>
  <c r="P32"/>
  <c r="L32"/>
  <c r="H32"/>
  <c r="D32"/>
  <c r="AJ32"/>
  <c r="AE32"/>
  <c r="AA32"/>
  <c r="S32"/>
  <c r="O32"/>
  <c r="K32"/>
  <c r="G32"/>
  <c r="C32"/>
  <c r="AL40"/>
  <c r="AJ137"/>
  <c r="AE137"/>
  <c r="AA137"/>
  <c r="W137"/>
  <c r="S137"/>
  <c r="O137"/>
  <c r="K137"/>
  <c r="G137"/>
  <c r="C137"/>
  <c r="AJ25"/>
  <c r="AA25"/>
  <c r="W25"/>
  <c r="S25"/>
  <c r="K25"/>
  <c r="G25"/>
  <c r="C25"/>
  <c r="D51"/>
  <c r="L51"/>
  <c r="AK137"/>
  <c r="AB137"/>
  <c r="X137"/>
  <c r="T137"/>
  <c r="L137"/>
  <c r="H137"/>
  <c r="D137"/>
  <c r="O13" i="122"/>
  <c r="F51"/>
  <c r="F47" s="1"/>
  <c r="G25"/>
  <c r="E68"/>
  <c r="E64" s="1"/>
  <c r="AL13" i="109"/>
  <c r="AK25"/>
  <c r="AB25"/>
  <c r="T25"/>
  <c r="L25"/>
  <c r="D25"/>
  <c r="AL29"/>
  <c r="AL38"/>
  <c r="D68"/>
  <c r="H68"/>
  <c r="L68"/>
  <c r="P68"/>
  <c r="T68"/>
  <c r="X68"/>
  <c r="AB68"/>
  <c r="AF68"/>
  <c r="AK68"/>
  <c r="AH68"/>
  <c r="AD68"/>
  <c r="Z68"/>
  <c r="V68"/>
  <c r="T51"/>
  <c r="AB51"/>
  <c r="AK51"/>
  <c r="O132" i="122"/>
  <c r="F136"/>
  <c r="E51"/>
  <c r="L25"/>
  <c r="H25"/>
  <c r="I136"/>
  <c r="L68"/>
  <c r="H68"/>
  <c r="H64" s="1"/>
  <c r="D68"/>
  <c r="AL55" i="109"/>
  <c r="O35" i="122"/>
  <c r="O140"/>
  <c r="K68"/>
  <c r="G68"/>
  <c r="N68"/>
  <c r="J68"/>
  <c r="F68"/>
  <c r="F64" s="1"/>
  <c r="AL33" i="109"/>
  <c r="AL35"/>
  <c r="R68"/>
  <c r="N68"/>
  <c r="J68"/>
  <c r="F68"/>
  <c r="AL75"/>
  <c r="AL141"/>
  <c r="H32" i="122"/>
  <c r="AL61" i="109"/>
  <c r="C32" i="122"/>
  <c r="M136"/>
  <c r="AL22" i="109"/>
  <c r="W47"/>
  <c r="AL78"/>
  <c r="AL144"/>
  <c r="AH137"/>
  <c r="Z137"/>
  <c r="V137"/>
  <c r="N137"/>
  <c r="F137"/>
  <c r="AG137"/>
  <c r="AC137"/>
  <c r="Y137"/>
  <c r="U137"/>
  <c r="Q137"/>
  <c r="M137"/>
  <c r="I137"/>
  <c r="E137"/>
  <c r="AD137"/>
  <c r="R137"/>
  <c r="J137"/>
  <c r="AL138"/>
  <c r="AL72"/>
  <c r="AL69"/>
  <c r="AL65"/>
  <c r="F51"/>
  <c r="J51"/>
  <c r="N51"/>
  <c r="R51"/>
  <c r="V51"/>
  <c r="Z51"/>
  <c r="Z47" s="1"/>
  <c r="AD51"/>
  <c r="AH51"/>
  <c r="AL52"/>
  <c r="M47"/>
  <c r="AH32"/>
  <c r="AD32"/>
  <c r="Z32"/>
  <c r="V32"/>
  <c r="R32"/>
  <c r="N32"/>
  <c r="J32"/>
  <c r="F32"/>
  <c r="AG32"/>
  <c r="AC32"/>
  <c r="Y32"/>
  <c r="U32"/>
  <c r="Q32"/>
  <c r="M32"/>
  <c r="I32"/>
  <c r="E32"/>
  <c r="AH25"/>
  <c r="AD25"/>
  <c r="Z25"/>
  <c r="V25"/>
  <c r="R25"/>
  <c r="N25"/>
  <c r="J25"/>
  <c r="F25"/>
  <c r="AG25"/>
  <c r="AC25"/>
  <c r="Y25"/>
  <c r="U25"/>
  <c r="Q25"/>
  <c r="M25"/>
  <c r="I25"/>
  <c r="E25"/>
  <c r="AL26"/>
  <c r="K136" i="122"/>
  <c r="E32"/>
  <c r="L32"/>
  <c r="K25"/>
  <c r="C136"/>
  <c r="N136"/>
  <c r="H136"/>
  <c r="D136"/>
  <c r="L136"/>
  <c r="E136"/>
  <c r="G136"/>
  <c r="C68"/>
  <c r="K47"/>
  <c r="D51"/>
  <c r="G47"/>
  <c r="I32"/>
  <c r="N32"/>
  <c r="J136"/>
  <c r="K64"/>
  <c r="M64"/>
  <c r="L47"/>
  <c r="H47"/>
  <c r="M47"/>
  <c r="I47"/>
  <c r="J47"/>
  <c r="J25"/>
  <c r="I25"/>
  <c r="O22"/>
  <c r="O40"/>
  <c r="O137"/>
  <c r="O48"/>
  <c r="O69"/>
  <c r="E25"/>
  <c r="O65"/>
  <c r="O78"/>
  <c r="O52"/>
  <c r="O55"/>
  <c r="O147"/>
  <c r="O29"/>
  <c r="O61"/>
  <c r="O72"/>
  <c r="O75"/>
  <c r="O58"/>
  <c r="C25"/>
  <c r="C51"/>
  <c r="D64"/>
  <c r="D17" l="1"/>
  <c r="F17"/>
  <c r="K17"/>
  <c r="Z64" i="109"/>
  <c r="P47"/>
  <c r="AA47"/>
  <c r="AB47"/>
  <c r="AB64"/>
  <c r="AF17"/>
  <c r="AJ47"/>
  <c r="X47"/>
  <c r="U47"/>
  <c r="U64"/>
  <c r="AE64"/>
  <c r="W64"/>
  <c r="S136"/>
  <c r="AE47"/>
  <c r="AG47"/>
  <c r="Q47"/>
  <c r="L47"/>
  <c r="AA136"/>
  <c r="Y47"/>
  <c r="I47"/>
  <c r="Y64"/>
  <c r="AJ64"/>
  <c r="O64"/>
  <c r="G47"/>
  <c r="S47"/>
  <c r="H17"/>
  <c r="O47"/>
  <c r="E64"/>
  <c r="K64"/>
  <c r="H47"/>
  <c r="L17"/>
  <c r="AC64"/>
  <c r="S64"/>
  <c r="D17"/>
  <c r="O17"/>
  <c r="G17"/>
  <c r="X17"/>
  <c r="AH17"/>
  <c r="O136"/>
  <c r="N17" i="122"/>
  <c r="L64" i="109"/>
  <c r="E47"/>
  <c r="D47"/>
  <c r="J64"/>
  <c r="I64"/>
  <c r="E136"/>
  <c r="U136"/>
  <c r="F136"/>
  <c r="AH136"/>
  <c r="L136"/>
  <c r="AK136"/>
  <c r="C136"/>
  <c r="AJ136"/>
  <c r="J136"/>
  <c r="I136"/>
  <c r="Y136"/>
  <c r="N136"/>
  <c r="T136"/>
  <c r="G136"/>
  <c r="W136"/>
  <c r="P136"/>
  <c r="R136"/>
  <c r="M136"/>
  <c r="AC136"/>
  <c r="V136"/>
  <c r="D136"/>
  <c r="X136"/>
  <c r="K136"/>
  <c r="AD136"/>
  <c r="Q136"/>
  <c r="AG136"/>
  <c r="Z136"/>
  <c r="H136"/>
  <c r="AB136"/>
  <c r="AE136"/>
  <c r="AF136"/>
  <c r="AD64"/>
  <c r="R64"/>
  <c r="V64"/>
  <c r="AK64"/>
  <c r="T64"/>
  <c r="D64"/>
  <c r="F64"/>
  <c r="AF64"/>
  <c r="P64"/>
  <c r="N64"/>
  <c r="AH64"/>
  <c r="X64"/>
  <c r="H64"/>
  <c r="J47"/>
  <c r="F47"/>
  <c r="AK47"/>
  <c r="AH47"/>
  <c r="R47"/>
  <c r="V47"/>
  <c r="AD47"/>
  <c r="N47"/>
  <c r="T47"/>
  <c r="C17"/>
  <c r="AE17"/>
  <c r="AJ17"/>
  <c r="P17"/>
  <c r="Q17"/>
  <c r="AG17"/>
  <c r="R17"/>
  <c r="AB17"/>
  <c r="AA17"/>
  <c r="I17"/>
  <c r="Y17"/>
  <c r="J17"/>
  <c r="Z17"/>
  <c r="M17"/>
  <c r="AC17"/>
  <c r="N17"/>
  <c r="AD17"/>
  <c r="S17"/>
  <c r="K17"/>
  <c r="T17"/>
  <c r="W17"/>
  <c r="G135" i="122"/>
  <c r="H135"/>
  <c r="H46" s="1"/>
  <c r="G64"/>
  <c r="D47"/>
  <c r="E135"/>
  <c r="N135"/>
  <c r="L64"/>
  <c r="E47"/>
  <c r="J135"/>
  <c r="L135"/>
  <c r="C135"/>
  <c r="K135"/>
  <c r="K46" s="1"/>
  <c r="J64"/>
  <c r="I135"/>
  <c r="I46" s="1"/>
  <c r="F135"/>
  <c r="F46" s="1"/>
  <c r="C64"/>
  <c r="D135"/>
  <c r="M135"/>
  <c r="M46" s="1"/>
  <c r="N64"/>
  <c r="O32"/>
  <c r="J17"/>
  <c r="G17"/>
  <c r="AL68" i="109"/>
  <c r="U17"/>
  <c r="H17" i="122"/>
  <c r="AK17" i="109"/>
  <c r="E17" i="122"/>
  <c r="L17"/>
  <c r="C17"/>
  <c r="O136"/>
  <c r="AL32" i="109"/>
  <c r="AL25"/>
  <c r="AL137"/>
  <c r="AL51"/>
  <c r="F17"/>
  <c r="V17"/>
  <c r="E17"/>
  <c r="O51" i="122"/>
  <c r="I17"/>
  <c r="O68"/>
  <c r="O25"/>
  <c r="C47"/>
  <c r="L46" l="1"/>
  <c r="N46"/>
  <c r="J46"/>
  <c r="G46"/>
  <c r="O47"/>
  <c r="D46"/>
  <c r="E46"/>
  <c r="AB46" i="109"/>
  <c r="K46"/>
  <c r="AC46"/>
  <c r="AJ46"/>
  <c r="S46"/>
  <c r="P46"/>
  <c r="M46"/>
  <c r="G46"/>
  <c r="Y46"/>
  <c r="C46"/>
  <c r="AA46"/>
  <c r="AD46"/>
  <c r="N46"/>
  <c r="R46"/>
  <c r="J46"/>
  <c r="U46"/>
  <c r="D46"/>
  <c r="Q46"/>
  <c r="AH46"/>
  <c r="V46"/>
  <c r="E46"/>
  <c r="X46"/>
  <c r="O46"/>
  <c r="AK46"/>
  <c r="AL64"/>
  <c r="T46"/>
  <c r="AL47"/>
  <c r="F46"/>
  <c r="H46"/>
  <c r="W46"/>
  <c r="L46"/>
  <c r="AE46"/>
  <c r="AG46"/>
  <c r="AF46"/>
  <c r="Z46"/>
  <c r="I46"/>
  <c r="AL136"/>
  <c r="O64" i="122"/>
  <c r="O135"/>
  <c r="C46"/>
  <c r="O17"/>
  <c r="AL17" i="109"/>
  <c r="O46" i="122" l="1"/>
  <c r="AL46" i="109"/>
  <c r="L64" i="108"/>
  <c r="L65" s="1"/>
  <c r="K64"/>
  <c r="K65" s="1"/>
  <c r="J64"/>
  <c r="J65" s="1"/>
  <c r="I64"/>
  <c r="I65" s="1"/>
  <c r="H64"/>
  <c r="H65" s="1"/>
  <c r="G64"/>
  <c r="G65" s="1"/>
  <c r="F64"/>
  <c r="F65" s="1"/>
  <c r="L49"/>
  <c r="L18"/>
  <c r="K18"/>
  <c r="J18"/>
  <c r="M67"/>
  <c r="M64" s="1"/>
  <c r="M65" s="1"/>
  <c r="K19" l="1"/>
  <c r="L19"/>
  <c r="J19"/>
  <c r="I60" i="103"/>
  <c r="J60"/>
  <c r="K60"/>
  <c r="I61"/>
  <c r="J61"/>
  <c r="K61"/>
  <c r="I54"/>
  <c r="J54"/>
  <c r="K54"/>
  <c r="I49"/>
  <c r="J49"/>
  <c r="K49"/>
  <c r="I44"/>
  <c r="J44"/>
  <c r="K44"/>
  <c r="I39"/>
  <c r="J39"/>
  <c r="K39"/>
  <c r="I34"/>
  <c r="J34"/>
  <c r="K34"/>
  <c r="I29"/>
  <c r="J29"/>
  <c r="K29"/>
  <c r="I14"/>
  <c r="J14"/>
  <c r="K14"/>
  <c r="I24"/>
  <c r="J24"/>
  <c r="K24"/>
  <c r="K19"/>
  <c r="J19"/>
  <c r="I19"/>
  <c r="H19"/>
  <c r="D19"/>
  <c r="L19" l="1"/>
  <c r="K59"/>
  <c r="I59"/>
  <c r="J59"/>
  <c r="C32" i="119" l="1"/>
  <c r="C20"/>
  <c r="C58" i="88"/>
  <c r="F40" i="99"/>
  <c r="D72" i="17" l="1"/>
  <c r="D64"/>
  <c r="D59"/>
  <c r="D53"/>
  <c r="D22"/>
  <c r="D28" l="1"/>
  <c r="D20" s="1"/>
  <c r="D17" l="1"/>
  <c r="D14" l="1"/>
  <c r="D63" i="119"/>
  <c r="D73" s="1"/>
  <c r="C63"/>
  <c r="C73" s="1"/>
  <c r="D56"/>
  <c r="C56"/>
  <c r="D32"/>
  <c r="D20"/>
  <c r="D16"/>
  <c r="C16"/>
  <c r="C46" l="1"/>
  <c r="C69" s="1"/>
  <c r="D46"/>
  <c r="D69" s="1"/>
  <c r="D71" l="1"/>
  <c r="D75" s="1"/>
  <c r="C71"/>
  <c r="H61" i="103"/>
  <c r="D61"/>
  <c r="L61" s="1"/>
  <c r="Q61" s="1"/>
  <c r="H60"/>
  <c r="D60"/>
  <c r="L60" s="1"/>
  <c r="Q60" s="1"/>
  <c r="H54"/>
  <c r="D54"/>
  <c r="L54" s="1"/>
  <c r="H49"/>
  <c r="D49"/>
  <c r="L49" s="1"/>
  <c r="H44"/>
  <c r="D44"/>
  <c r="L44" s="1"/>
  <c r="H39"/>
  <c r="D39"/>
  <c r="L39" s="1"/>
  <c r="H34"/>
  <c r="D34"/>
  <c r="L34" s="1"/>
  <c r="H29"/>
  <c r="D29"/>
  <c r="L29" s="1"/>
  <c r="H24"/>
  <c r="D24"/>
  <c r="L24" s="1"/>
  <c r="H14"/>
  <c r="D14"/>
  <c r="L14" s="1"/>
  <c r="D65" i="88"/>
  <c r="D75" s="1"/>
  <c r="C65"/>
  <c r="C75" s="1"/>
  <c r="D58"/>
  <c r="D32"/>
  <c r="C32"/>
  <c r="D20"/>
  <c r="C20"/>
  <c r="F72" i="17"/>
  <c r="C72"/>
  <c r="F64"/>
  <c r="C64"/>
  <c r="F59"/>
  <c r="C59"/>
  <c r="F53"/>
  <c r="C53"/>
  <c r="F22"/>
  <c r="C22"/>
  <c r="F61" i="93"/>
  <c r="E61"/>
  <c r="D61"/>
  <c r="F34"/>
  <c r="E34"/>
  <c r="D34"/>
  <c r="F17"/>
  <c r="E17"/>
  <c r="D17"/>
  <c r="H116" i="100"/>
  <c r="G116"/>
  <c r="F116"/>
  <c r="F119" s="1"/>
  <c r="H104"/>
  <c r="G104"/>
  <c r="H71"/>
  <c r="G71"/>
  <c r="H51"/>
  <c r="G51"/>
  <c r="H59" i="99"/>
  <c r="G59"/>
  <c r="F59"/>
  <c r="H56"/>
  <c r="G56"/>
  <c r="F56"/>
  <c r="H40"/>
  <c r="G40"/>
  <c r="H29"/>
  <c r="G29"/>
  <c r="F29"/>
  <c r="H26"/>
  <c r="G26"/>
  <c r="F26"/>
  <c r="H66" i="98"/>
  <c r="G66"/>
  <c r="F66"/>
  <c r="H23"/>
  <c r="G23"/>
  <c r="F23"/>
  <c r="H20"/>
  <c r="G20"/>
  <c r="F20"/>
  <c r="H19" i="13"/>
  <c r="G19"/>
  <c r="F19"/>
  <c r="E19"/>
  <c r="D19"/>
  <c r="H24"/>
  <c r="G24"/>
  <c r="F24"/>
  <c r="E24"/>
  <c r="D24"/>
  <c r="H33"/>
  <c r="G33"/>
  <c r="F33"/>
  <c r="E33"/>
  <c r="D33"/>
  <c r="H40"/>
  <c r="G40"/>
  <c r="F40"/>
  <c r="E40"/>
  <c r="D40"/>
  <c r="H44"/>
  <c r="G44"/>
  <c r="F44"/>
  <c r="E44"/>
  <c r="D44"/>
  <c r="H48"/>
  <c r="G48"/>
  <c r="F48"/>
  <c r="E48"/>
  <c r="D48"/>
  <c r="C48"/>
  <c r="C44"/>
  <c r="C40"/>
  <c r="C33"/>
  <c r="C24"/>
  <c r="C19"/>
  <c r="E18" i="6"/>
  <c r="D15"/>
  <c r="C15"/>
  <c r="D71" i="79"/>
  <c r="D66"/>
  <c r="C71"/>
  <c r="C66"/>
  <c r="D58"/>
  <c r="C58"/>
  <c r="D54"/>
  <c r="C54"/>
  <c r="D47"/>
  <c r="C47"/>
  <c r="C40"/>
  <c r="C28"/>
  <c r="D40"/>
  <c r="D28"/>
  <c r="C46" i="95"/>
  <c r="C40"/>
  <c r="C35"/>
  <c r="C18"/>
  <c r="H59" i="103" l="1"/>
  <c r="D59"/>
  <c r="C75" i="119"/>
  <c r="C28" i="17"/>
  <c r="C20" s="1"/>
  <c r="F28"/>
  <c r="F20" s="1"/>
  <c r="E37" i="13"/>
  <c r="F37"/>
  <c r="G37"/>
  <c r="D37"/>
  <c r="H37"/>
  <c r="D30"/>
  <c r="H30"/>
  <c r="C30"/>
  <c r="E30"/>
  <c r="F30"/>
  <c r="F28" s="1"/>
  <c r="G30"/>
  <c r="F18" i="98"/>
  <c r="G18" i="100"/>
  <c r="H18"/>
  <c r="G18" i="98"/>
  <c r="H18"/>
  <c r="E15" i="6"/>
  <c r="C26" i="79"/>
  <c r="F38" i="99"/>
  <c r="G17" i="93"/>
  <c r="G17" i="99"/>
  <c r="H17"/>
  <c r="F17"/>
  <c r="H38"/>
  <c r="G17" i="13"/>
  <c r="D17"/>
  <c r="E17"/>
  <c r="C21" i="79"/>
  <c r="C47" i="88"/>
  <c r="D47"/>
  <c r="G34" i="93"/>
  <c r="G61"/>
  <c r="H17" i="13"/>
  <c r="F17"/>
  <c r="G38" i="99"/>
  <c r="C37" i="13"/>
  <c r="C17"/>
  <c r="D64" i="79"/>
  <c r="C64"/>
  <c r="C23"/>
  <c r="D45"/>
  <c r="C45"/>
  <c r="C19"/>
  <c r="D26"/>
  <c r="C16" i="95"/>
  <c r="C13" s="1"/>
  <c r="D77" i="111"/>
  <c r="D72"/>
  <c r="D67"/>
  <c r="D60"/>
  <c r="D54"/>
  <c r="D19" s="1"/>
  <c r="C77"/>
  <c r="C72"/>
  <c r="C67"/>
  <c r="C60"/>
  <c r="C54"/>
  <c r="C19" s="1"/>
  <c r="L59" i="103" l="1"/>
  <c r="D28" i="13"/>
  <c r="E28"/>
  <c r="E15" s="1"/>
  <c r="C71" i="88"/>
  <c r="D71"/>
  <c r="H72" i="98"/>
  <c r="F72"/>
  <c r="G72"/>
  <c r="C17" i="17"/>
  <c r="C14" s="1"/>
  <c r="F17"/>
  <c r="H28" i="13"/>
  <c r="C28"/>
  <c r="C15" s="1"/>
  <c r="G28"/>
  <c r="G15" s="1"/>
  <c r="D15"/>
  <c r="F15"/>
  <c r="Q59" i="103"/>
  <c r="H119" i="100"/>
  <c r="G119"/>
  <c r="F62" i="99"/>
  <c r="H62"/>
  <c r="G62"/>
  <c r="C17" i="79"/>
  <c r="D65" i="111"/>
  <c r="D16" s="1"/>
  <c r="D13" s="1"/>
  <c r="C65"/>
  <c r="C16" s="1"/>
  <c r="C13" s="1"/>
  <c r="D21" i="79" l="1"/>
  <c r="D23"/>
  <c r="D19"/>
  <c r="F14" i="17"/>
  <c r="C73" i="88"/>
  <c r="D73"/>
  <c r="C14" i="79"/>
  <c r="D183" i="93"/>
  <c r="D17" i="79" l="1"/>
  <c r="D77" i="88"/>
  <c r="C77"/>
  <c r="D88" i="111" l="1"/>
  <c r="B91" i="93"/>
  <c r="B90"/>
  <c r="C88" i="111" l="1"/>
  <c r="F183" i="93"/>
  <c r="E183"/>
  <c r="G183" l="1"/>
</calcChain>
</file>

<file path=xl/sharedStrings.xml><?xml version="1.0" encoding="utf-8"?>
<sst xmlns="http://schemas.openxmlformats.org/spreadsheetml/2006/main" count="2331" uniqueCount="965">
  <si>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</si>
  <si>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</si>
  <si>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</si>
  <si>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</si>
  <si>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</si>
  <si>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</si>
  <si>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</si>
  <si>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</si>
  <si>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</si>
  <si>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</si>
  <si>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</si>
  <si>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</si>
  <si>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</si>
  <si>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</si>
  <si>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</si>
  <si>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</si>
  <si>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xml:space="preserve"> GARANTÍAS PLAN BRADY </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</si>
  <si>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</si>
  <si>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</si>
  <si>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</si>
  <si>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</si>
  <si>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</si>
  <si>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</si>
  <si>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</si>
  <si>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</si>
  <si>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</si>
  <si>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</si>
  <si>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</si>
  <si>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</si>
  <si>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</si>
  <si>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</si>
  <si>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</si>
  <si>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</si>
  <si>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</si>
  <si>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</si>
  <si>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</si>
  <si>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</si>
  <si>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</si>
  <si>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</si>
  <si>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</si>
  <si>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</si>
  <si>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</si>
  <si>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</si>
  <si>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</si>
  <si>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</si>
  <si>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</si>
  <si>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</si>
  <si>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</si>
  <si>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</si>
  <si>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</si>
  <si>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</si>
  <si>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</si>
  <si>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</si>
  <si>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</si>
  <si>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Capitalización de Bonos del Canje, Préstamos Garantizados, Pagaré Banco Nación, Bocones y Otros</t>
  </si>
  <si>
    <t>Deuda pendiente de reestructuración</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</si>
  <si>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</si>
  <si>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</si>
  <si>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</si>
  <si>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</si>
  <si>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</si>
  <si>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</si>
  <si>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</si>
  <si>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</si>
  <si>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</si>
  <si>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</si>
  <si>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</si>
  <si>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</si>
  <si>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</si>
  <si>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</si>
  <si>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</si>
  <si>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</si>
  <si>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</si>
  <si>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</si>
  <si>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</si>
  <si>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</si>
  <si>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</si>
  <si>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</si>
  <si>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</si>
  <si>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</si>
  <si>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 xml:space="preserve">    TASA PROMEDIO PONDERADA TOTAL</t>
  </si>
  <si>
    <t xml:space="preserve">       Pagaré 2019</t>
  </si>
  <si>
    <t xml:space="preserve">     Pagaré 2019</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</si>
  <si>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</si>
  <si>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</si>
  <si>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</si>
  <si>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</si>
  <si>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</si>
  <si>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</si>
  <si>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</si>
  <si>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</si>
  <si>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</si>
  <si>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</si>
  <si>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</si>
  <si>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</si>
  <si>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</si>
  <si>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</si>
  <si>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</si>
  <si>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</si>
  <si>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</si>
  <si>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</si>
  <si>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</si>
  <si>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</si>
  <si>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</si>
  <si>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</si>
  <si>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Serie de Tipos de Cambio y Coeficiente de Estabilización de Referencia</t>
  </si>
  <si>
    <t>Fecha</t>
  </si>
  <si>
    <t>CER</t>
  </si>
  <si>
    <t>USD / Peso</t>
  </si>
  <si>
    <t>Euro (Ref) / Peso</t>
  </si>
  <si>
    <t xml:space="preserve">     Financiamiento BNA</t>
  </si>
  <si>
    <t xml:space="preserve">     Otros</t>
  </si>
  <si>
    <t xml:space="preserve"> CLASIFICADO POR DEUDA DIRECTA E INDIRECTA</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</si>
  <si>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</si>
  <si>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</si>
  <si>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</si>
  <si>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</si>
  <si>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</si>
  <si>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</si>
  <si>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</si>
  <si>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</si>
  <si>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</si>
  <si>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</si>
  <si>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 xml:space="preserve"> TOTAL</t>
  </si>
  <si>
    <t>VALORES NEGOCIABLES VINCULADOS AL PBI</t>
  </si>
  <si>
    <t>LETRAS ADQUIRIDAS POR EL BCRA</t>
  </si>
  <si>
    <t>Otros Cuadros</t>
  </si>
  <si>
    <t>Valores Negociables Vinculados al PBI</t>
  </si>
  <si>
    <t>A.1.4</t>
  </si>
  <si>
    <t>A.1.5</t>
  </si>
  <si>
    <t>A.1.6</t>
  </si>
  <si>
    <t>A.1.7</t>
  </si>
  <si>
    <t>A.1.8</t>
  </si>
  <si>
    <t>A.1.9</t>
  </si>
  <si>
    <t>A.1.10</t>
  </si>
  <si>
    <t>A.1.11</t>
  </si>
  <si>
    <t>A.3.1</t>
  </si>
  <si>
    <t>A.3.2</t>
  </si>
  <si>
    <t>A.3.3</t>
  </si>
  <si>
    <t>A.3.4</t>
  </si>
  <si>
    <t>A.3.5</t>
  </si>
  <si>
    <t>A.3.6</t>
  </si>
  <si>
    <t>A.3.7</t>
  </si>
  <si>
    <t>A.3.8</t>
  </si>
  <si>
    <t>A.4.1</t>
  </si>
  <si>
    <t>A.4.2</t>
  </si>
  <si>
    <t>A.4.3</t>
  </si>
  <si>
    <t>A.4.4</t>
  </si>
  <si>
    <t>A.4.5</t>
  </si>
  <si>
    <t xml:space="preserve">          · Bocones</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</si>
  <si>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</si>
  <si>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</si>
  <si>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</si>
  <si>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</si>
  <si>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</si>
  <si>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</si>
  <si>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</si>
  <si>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</si>
  <si>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</si>
  <si>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</si>
  <si>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</si>
  <si>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</si>
  <si>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</si>
  <si>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</si>
  <si>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</si>
  <si>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</si>
  <si>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</si>
  <si>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</si>
  <si>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</si>
  <si>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</si>
  <si>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</si>
  <si>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</si>
  <si>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</si>
  <si>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</si>
  <si>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</si>
  <si>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</si>
  <si>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</si>
  <si>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</si>
  <si>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</si>
  <si>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</si>
  <si>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</si>
  <si>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</si>
  <si>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</si>
  <si>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</si>
  <si>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</si>
  <si>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</si>
  <si>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</si>
  <si>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</si>
  <si>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</si>
  <si>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</si>
  <si>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</si>
  <si>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</si>
  <si>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</si>
  <si>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</si>
  <si>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</si>
  <si>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</si>
  <si>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</si>
  <si>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</si>
  <si>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</si>
  <si>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</si>
  <si>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</si>
  <si>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</si>
  <si>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</si>
  <si>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</si>
  <si>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</si>
  <si>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</si>
  <si>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</si>
  <si>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</si>
  <si>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</si>
  <si>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</si>
  <si>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</si>
  <si>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</si>
  <si>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</si>
  <si>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</si>
  <si>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</si>
  <si>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</si>
  <si>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</si>
  <si>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</si>
  <si>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</si>
  <si>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</si>
  <si>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</si>
  <si>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</si>
  <si>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</si>
  <si>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</si>
  <si>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</si>
  <si>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</si>
  <si>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</si>
  <si>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</si>
  <si>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</si>
  <si>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</si>
  <si>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</si>
  <si>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</si>
  <si>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Badlar Bancos Privados + 2,50%</t>
  </si>
  <si>
    <t>BONO R.A./EUR/9%/2009</t>
  </si>
  <si>
    <t>EUROLETRA/EUR/7,125%/2002</t>
  </si>
  <si>
    <t>BONO R.A./EUR/EURIBOR+4%/2003</t>
  </si>
  <si>
    <t>BONO R.A./EUR/9,25%/2002</t>
  </si>
  <si>
    <t>EUROLETRA/GBP/10%/2007</t>
  </si>
  <si>
    <t>GBP</t>
  </si>
  <si>
    <t>JPY</t>
  </si>
  <si>
    <t>USD</t>
  </si>
  <si>
    <t>Indice</t>
  </si>
  <si>
    <t>LETRAS DEL TESORO</t>
  </si>
  <si>
    <t>POR TRIMESTRE Y POR INSTRUMENTO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</si>
  <si>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</si>
  <si>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</si>
  <si>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</si>
  <si>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</si>
  <si>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</si>
  <si>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</si>
  <si>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</si>
  <si>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</si>
  <si>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</si>
  <si>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</si>
  <si>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</si>
  <si>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</si>
  <si>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</si>
  <si>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</si>
  <si>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</si>
  <si>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</si>
  <si>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</si>
  <si>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</si>
  <si>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</si>
  <si>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</si>
  <si>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</si>
  <si>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</si>
  <si>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</si>
  <si>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</si>
  <si>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</si>
  <si>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</si>
  <si>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</si>
  <si>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</si>
  <si>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</si>
  <si>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</si>
  <si>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</si>
  <si>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</si>
  <si>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</si>
  <si>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</si>
  <si>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</si>
  <si>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</si>
  <si>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Indicadores de sostenibilidad de la Deuda Pública.</t>
  </si>
  <si>
    <t>Títulos públicos, letras del tesoro y préstamos garantizados emitidos en moneda nacional</t>
  </si>
  <si>
    <t>Flujos netos anuales con Organismos internacionales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</si>
  <si>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</si>
  <si>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</si>
  <si>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</si>
  <si>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</si>
  <si>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</si>
  <si>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</si>
  <si>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</si>
  <si>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</si>
  <si>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III- CON CARGO A PROVINCIAS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</si>
  <si>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</si>
  <si>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</si>
  <si>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</si>
  <si>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</si>
  <si>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</si>
  <si>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</si>
  <si>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</si>
  <si>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OTROS ACREEDORES</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</si>
  <si>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</si>
  <si>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</si>
  <si>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</si>
  <si>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</si>
  <si>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</si>
  <si>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</si>
  <si>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</si>
  <si>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</si>
  <si>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</si>
  <si>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</si>
  <si>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</si>
  <si>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CAPITAL</t>
  </si>
  <si>
    <t xml:space="preserve">ACTIVOS FINANCIEROS </t>
  </si>
  <si>
    <t xml:space="preserve"> - En miles u$s -</t>
  </si>
  <si>
    <t>Concepto</t>
  </si>
  <si>
    <t>Capital</t>
  </si>
  <si>
    <t>Acumulado</t>
  </si>
  <si>
    <t>. ORGANISMOS INTERNACIONALES</t>
  </si>
  <si>
    <t>(En miles de u$s)</t>
  </si>
  <si>
    <t>TIPO DE DEUDA</t>
  </si>
  <si>
    <t>Moneda</t>
  </si>
  <si>
    <t>%</t>
  </si>
  <si>
    <t xml:space="preserve"> </t>
  </si>
  <si>
    <t>Denominación</t>
  </si>
  <si>
    <t>Vencimiento</t>
  </si>
  <si>
    <t>Total</t>
  </si>
  <si>
    <t>EMITIDOS EN MONEDA NACIONAL</t>
  </si>
  <si>
    <t>En miles de u$s</t>
  </si>
  <si>
    <t>Fecha de emisión</t>
  </si>
  <si>
    <t>Valor nominal original en circulación</t>
  </si>
  <si>
    <t>BOCONES</t>
  </si>
  <si>
    <t>AMPAROS Y EXCEPCIONES</t>
  </si>
  <si>
    <t>PTMO. GAR. TASA FIJA PRO 7 $</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</si>
  <si>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</si>
  <si>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</si>
  <si>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</si>
  <si>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</si>
  <si>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</si>
  <si>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</si>
  <si>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</si>
  <si>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</si>
  <si>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</si>
  <si>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</si>
  <si>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DEUDA PENDIENTE DE REESTRUCTURACIÓN</t>
  </si>
  <si>
    <t>I- TÍTULOS COLOCADOS</t>
  </si>
  <si>
    <t xml:space="preserve"> 1 - Financiamiento</t>
  </si>
  <si>
    <t xml:space="preserve"> a) Financiamiento, neto de amortizaciones ( 1 - 2 )</t>
  </si>
  <si>
    <t>PTMO. GAR. TASA FIJA GL 18</t>
  </si>
  <si>
    <t>PTMO. GAR. TASA VAR. GL 18</t>
  </si>
  <si>
    <t>PTMO. GAR. TASA FIJA GL19</t>
  </si>
  <si>
    <t>PTMO. GAR. TASA VAR. PRO 8</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</si>
  <si>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</si>
  <si>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</si>
  <si>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</si>
  <si>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</si>
  <si>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</si>
  <si>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</si>
  <si>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</si>
  <si>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</si>
  <si>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</si>
  <si>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</si>
  <si>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PTMO. GAR. CERT. CAP. B.N.A. 2018</t>
  </si>
  <si>
    <t>ACTIVOS FINANCIEROS - CON CARGO A LAS PROVINCIAS</t>
  </si>
  <si>
    <t>Provincia</t>
  </si>
  <si>
    <t>Buenos Aires</t>
  </si>
  <si>
    <t>Catamarca</t>
  </si>
  <si>
    <t>Chaco</t>
  </si>
  <si>
    <t>Chubut</t>
  </si>
  <si>
    <t>Córdoba</t>
  </si>
  <si>
    <t>Corrientes</t>
  </si>
  <si>
    <t>Entre Ríos</t>
  </si>
  <si>
    <t>Formosa</t>
  </si>
  <si>
    <t>INTERÉS (1)</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</si>
  <si>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</si>
  <si>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</si>
  <si>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</si>
  <si>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</si>
  <si>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</si>
  <si>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</si>
  <si>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</si>
  <si>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</si>
  <si>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 xml:space="preserve">    LETRAS DEL TESORO (1)</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</si>
  <si>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</si>
  <si>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</si>
  <si>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</si>
  <si>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</si>
  <si>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</si>
  <si>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</si>
  <si>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</si>
  <si>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</si>
  <si>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</si>
  <si>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</si>
  <si>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BONAR/$/BADLAR+300pb/23-12-20</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</si>
  <si>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</si>
  <si>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</si>
  <si>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</si>
  <si>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</si>
  <si>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</si>
  <si>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</si>
  <si>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</si>
  <si>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</si>
  <si>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</si>
  <si>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</si>
  <si>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</si>
  <si>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</si>
  <si>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(EXCLUIDA DEUDA NO PRESENTADA CANJES DECRETOS 1735/04 Y 563/10)</t>
  </si>
  <si>
    <t>TÍTULOS PÚBLICOS, LETRAS DEL TESORO, PRÉSTAMOS GARANTIZADOS Y PAGARÉS</t>
  </si>
  <si>
    <t>TÍTULOS PÚBLICOS, PRÉSTAMOS GARANTIZADOS Y PAGARÉS</t>
  </si>
  <si>
    <t xml:space="preserve">    BANCA COMERCIAL </t>
  </si>
  <si>
    <t xml:space="preserve"> Títulos Públicos </t>
  </si>
  <si>
    <t>BONAR/U$S/8,75%/2024</t>
  </si>
  <si>
    <t xml:space="preserve">  Como % del total de servicios (2)</t>
  </si>
  <si>
    <t xml:space="preserve">                Tasa Libo</t>
  </si>
  <si>
    <t xml:space="preserve">  PAGARÉS</t>
  </si>
  <si>
    <t>TOTAL DESEMBOLSOS (I)</t>
  </si>
  <si>
    <t>TOTAL CAPITAL REEMBOLSADO (II)</t>
  </si>
  <si>
    <t>CAPITAL NETO (I) + (II)</t>
  </si>
  <si>
    <t>LETRA/U$S/FDA/TITULOS/2021</t>
  </si>
  <si>
    <t>LETRA/U$S/FDA/TITULOS/2022</t>
  </si>
  <si>
    <t>LETRA/U$S/FDA/TITULOS/2023</t>
  </si>
  <si>
    <t>LETRA/U$S/FDA/TITULOS/2024</t>
  </si>
  <si>
    <t>LETRA/U$S/FOI/2021</t>
  </si>
  <si>
    <t>LETRA/U$S/FOI/2022</t>
  </si>
  <si>
    <t>(1) No incluye estimación del pago eventual por los Valores Negociables Vinculadas al PBI.</t>
  </si>
  <si>
    <t>Pagarés</t>
  </si>
  <si>
    <t>LETRA/U$S/FDA/TITULOS/2025</t>
  </si>
  <si>
    <t>Adelantos Transitorios del BCRA</t>
  </si>
  <si>
    <t>Financiamiento Banco Nación</t>
  </si>
  <si>
    <t>Letras del Tesoro - Organismos Públicos</t>
  </si>
  <si>
    <t>Pagarés del Tesoro</t>
  </si>
  <si>
    <t xml:space="preserve"> - Pagarés del Tesoro</t>
  </si>
  <si>
    <t xml:space="preserve">   PRÉSTAMOS GARANTIZADOS</t>
  </si>
  <si>
    <t xml:space="preserve">     Pagaré 2038 - B.N.A.</t>
  </si>
  <si>
    <t xml:space="preserve">     Pagarés CAMMESA</t>
  </si>
  <si>
    <t>BONAR/$/BADLAR+250PB/11-03-19</t>
  </si>
  <si>
    <t>BONAR/$/BADLAR+300PB/10-06-19</t>
  </si>
  <si>
    <t>BONAR/$/BADLAR+300PB/18-08-18</t>
  </si>
  <si>
    <t>BONAR/U$S/8%/08-10-2020</t>
  </si>
  <si>
    <t xml:space="preserve">    PAGARÉS DEL TESORO</t>
  </si>
  <si>
    <t>Otros Acreedores</t>
  </si>
  <si>
    <t xml:space="preserve"> POR LEGISLACIÓN, INSTRUMENTO Y SITUACIÓN</t>
  </si>
  <si>
    <t>I- LEGISLACIÓN ARGENTINA</t>
  </si>
  <si>
    <t>PRÉSTAMOS GARANTIZADOS</t>
  </si>
  <si>
    <t>BONOS DE CONSOLIDACIÓN</t>
  </si>
  <si>
    <t>BONOS DE LA REESTRUCTURACIÓN - DTO. 1735/04 y 563/10</t>
  </si>
  <si>
    <t>PRÉSTAMOS TASA FIJA 5,00%</t>
  </si>
  <si>
    <t>PRÉSTAMOS TASA FIJA 5,50%</t>
  </si>
  <si>
    <t>ADMINISTRACIÓN PÚBLICA NACIONAL (1)</t>
  </si>
  <si>
    <t>BONAR/$/BADLAR+275/01-03-2018</t>
  </si>
  <si>
    <t>BONAR/$/BADLAR+325/01-03-2020</t>
  </si>
  <si>
    <t xml:space="preserve">  Bonos de Consolidación en Moneda Nacional 8va. Serie</t>
  </si>
  <si>
    <t xml:space="preserve">  Bonos de Consolidación en Moneda Nacional ajustable por CER  6ta. Serie</t>
  </si>
  <si>
    <t>. CON CARGO AL MERCADO CENTRAL</t>
  </si>
  <si>
    <t>ATRASOS</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</si>
  <si>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</si>
  <si>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</si>
  <si>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</si>
  <si>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</si>
  <si>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</si>
  <si>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</si>
  <si>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</si>
  <si>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</si>
  <si>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</si>
  <si>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</si>
  <si>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</si>
  <si>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</si>
  <si>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</si>
  <si>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U$S-LEY ARG (TVPA)</t>
  </si>
  <si>
    <t>ARG-LEY ARG (TVPP)</t>
  </si>
  <si>
    <t>U$S-LEY NY (TVPY-TVYO)</t>
  </si>
  <si>
    <t xml:space="preserve">YEN- LEY JAPONESA </t>
  </si>
  <si>
    <t>U$S- LEY NY (TVPY-TVYO)</t>
  </si>
  <si>
    <t>U$S- LEY ARG (TVPA)</t>
  </si>
  <si>
    <t>ARP-LEY ARG (TVPP)</t>
  </si>
  <si>
    <t>EUR-LEY INGLESA (TVPE)</t>
  </si>
  <si>
    <t>YEN- LEY JAPONESA</t>
  </si>
  <si>
    <t>II- TOTAL DEUDA PÚBLICA BRUTA (III + IV + V)</t>
  </si>
  <si>
    <t xml:space="preserve"> - TOTAL DEUDA PÚBLICA BRUTA </t>
  </si>
  <si>
    <t>III- SUB-TOTAL DEUDA A VENCER</t>
  </si>
  <si>
    <t>IV- SUB-TOTAL ATRASOS</t>
  </si>
  <si>
    <t>III- MEDIANO Y LARGO PLAZO</t>
  </si>
  <si>
    <t>IV- CORTO PLAZO</t>
  </si>
  <si>
    <t xml:space="preserve">V- ATRASOS </t>
  </si>
  <si>
    <t xml:space="preserve">     CAPITAL</t>
  </si>
  <si>
    <t xml:space="preserve">     ATRASOS DE INTERÉS</t>
  </si>
  <si>
    <t xml:space="preserve">        CAPITAL</t>
  </si>
  <si>
    <t xml:space="preserve">    - Moneda extranjera</t>
  </si>
  <si>
    <t>COMPOSICIÓN POR MONEDA Y TASA</t>
  </si>
  <si>
    <t>Performing y a Reestructurar</t>
  </si>
  <si>
    <t>Total Deuda Pública Bruta</t>
  </si>
  <si>
    <t>Moneda local (1)</t>
  </si>
  <si>
    <t xml:space="preserve">        Tasa cero</t>
  </si>
  <si>
    <t xml:space="preserve">     Deuda en otras monedas extranjeras (2)</t>
  </si>
  <si>
    <t>(1) La deuda emitida en dólares, pero cuyo pago de capital e interés es en pesos, se clasifica como deuda en Moneda Local.</t>
  </si>
  <si>
    <t>(2) Incluye: Libras esterlinas, Franco Suizo, Corona Danesa, Corona Sueca, Dólar Canadiense, Dinar Kuwaiti y Dólar Australiano.</t>
  </si>
  <si>
    <t>A.2.4</t>
  </si>
  <si>
    <t>II- TOTAL DEUDA PÚBLICA BRUTA ( III+IV+V+VI )</t>
  </si>
  <si>
    <t>DEUDA PÚBLICA BRUTA + VALORES NEGOCIABLES VINCULADOS AL PBI</t>
  </si>
  <si>
    <t xml:space="preserve"> TOTAL DEUDA PÚBLICA BRUTA</t>
  </si>
  <si>
    <t>I- DEUDA PÚBLICA BRUTA + VALORES NEGOCIABLES VINCULADOS AL PBI ( II+VII )</t>
  </si>
  <si>
    <t xml:space="preserve"> c) Otras emisiones</t>
  </si>
  <si>
    <t xml:space="preserve"> d) Avales netos de cancelaciones</t>
  </si>
  <si>
    <t>PERFIL DE VENCIMIENTOS DE LA DEUDA EN SITUACIÓN DE PAGO REGULAR</t>
  </si>
  <si>
    <t>BIRAD/U$S/6,25%/22-04-2019</t>
  </si>
  <si>
    <t>BIRAD/U$S/6,875%/22-04-2021</t>
  </si>
  <si>
    <t>BIRAD/U$S/7,5%/22-04-2026</t>
  </si>
  <si>
    <t>BIRAD/U$S/7,625%/22-04-2046</t>
  </si>
  <si>
    <t>BONAR/$/BADLAR+300/05-02-2018</t>
  </si>
  <si>
    <t>LETRAS DEL TESORO (1)</t>
  </si>
  <si>
    <t>TASA PROMEDIO PONDERADA (1)</t>
  </si>
  <si>
    <t>(2)  Intereses compensatorios estimados, devengados e impagos con posterioridad a la fecha de vencimiento de cada título.</t>
  </si>
  <si>
    <t>Bonos Internacionales</t>
  </si>
  <si>
    <t>BONAR/U$S/1%/05-08-2023</t>
  </si>
  <si>
    <t>BIRAD/U$S/6,625%/06-07-2028</t>
  </si>
  <si>
    <t>BONAR/U$S/0%/05-08-2019</t>
  </si>
  <si>
    <t>BIRAD/U$S/7,125%/06-07-2036</t>
  </si>
  <si>
    <t>LETRA/U$S/BCRA/2026</t>
  </si>
  <si>
    <t>BONTE/$/21,20%/19-09-2018</t>
  </si>
  <si>
    <t>BONTE/$/22,75%/05-03-2018</t>
  </si>
  <si>
    <t>BONCER</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</si>
  <si>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</si>
  <si>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</si>
  <si>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</si>
  <si>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</si>
  <si>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</si>
  <si>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</si>
  <si>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</si>
  <si>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</si>
  <si>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</si>
  <si>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</si>
  <si>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</si>
  <si>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</si>
  <si>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</si>
  <si>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</si>
  <si>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</si>
  <si>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</si>
  <si>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</si>
  <si>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</si>
  <si>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</si>
  <si>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</si>
  <si>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</si>
  <si>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</si>
  <si>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</si>
  <si>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</si>
  <si>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</si>
  <si>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</si>
  <si>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</si>
  <si>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</si>
  <si>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</si>
  <si>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</si>
  <si>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</si>
  <si>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</si>
  <si>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</si>
  <si>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</si>
  <si>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</si>
  <si>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</si>
  <si>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</si>
  <si>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</si>
  <si>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</si>
  <si>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EUROLETRA/JPY/7,4%/2006</t>
  </si>
  <si>
    <t>EUROLETRA/JPY/7,4%/2006 II</t>
  </si>
  <si>
    <t>EUROLETRA/JPY/7,4%/2006 III</t>
  </si>
  <si>
    <t>EUROLETRA/JPY/4,4%/2004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</si>
  <si>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</si>
  <si>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</si>
  <si>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</si>
  <si>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</si>
  <si>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</si>
  <si>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</si>
  <si>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</si>
  <si>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</si>
  <si>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</si>
  <si>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</si>
  <si>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</si>
  <si>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</si>
  <si>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</si>
  <si>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</si>
  <si>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</si>
  <si>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</si>
  <si>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</si>
  <si>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</si>
  <si>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</si>
  <si>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</si>
  <si>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</si>
  <si>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</si>
  <si>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</si>
  <si>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</si>
  <si>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</si>
  <si>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</si>
  <si>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</si>
  <si>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BONAR/$/BADLAR+300/09-10-2017</t>
  </si>
  <si>
    <t>BONAR/U$S/7,75 %/30-12-2022</t>
  </si>
  <si>
    <t>BONAR/U$S/7,875%/30-12-2025</t>
  </si>
  <si>
    <t>BONAR/U$S/7,875%/30-12-2027</t>
  </si>
  <si>
    <t>BONAR/U$S/9%/2018/29-11-2018</t>
  </si>
  <si>
    <t>BONAR/U$S/9%/2019/15-03-2019</t>
  </si>
  <si>
    <t>BOCON PRE.2ºS./$/C.A./02/PRE3</t>
  </si>
  <si>
    <t>BOCON PRO.1ºS./$/C.A./07/PRO1</t>
  </si>
  <si>
    <t>BOCON PRO.2ºS./$/C.A./10/PRO3</t>
  </si>
  <si>
    <t>BOCON PRO.3ºS./$/C.A./07/PRO5</t>
  </si>
  <si>
    <t>BOCON PRO.5°S./$/C.A./07/PRO9</t>
  </si>
  <si>
    <t>GLOBAL BOND/U$S/7%-15,5%/2008</t>
  </si>
  <si>
    <t>GLOBAL BOND/U$S/12,25%/2018</t>
  </si>
  <si>
    <t>GLOBAL BOND/U$S/12%/2031</t>
  </si>
  <si>
    <t>GLOBAL BOND/$/10%-12%/2008</t>
  </si>
  <si>
    <t>BOCON PRO.1ºS./U$S/L./07/PRO2</t>
  </si>
  <si>
    <t>BOCON PRO.2ºS./U$S/L./10/PRO4</t>
  </si>
  <si>
    <t>BOCON PRO.3ºS./U$S/L./07/PRO6</t>
  </si>
  <si>
    <t>BOCON PRO.5ºS./U$S/L./07/PRO10</t>
  </si>
  <si>
    <t>DISCOUNT/U$S/L.+0,8125%/2023</t>
  </si>
  <si>
    <t>Julio</t>
  </si>
  <si>
    <t>Agosto</t>
  </si>
  <si>
    <t>Septiembre</t>
  </si>
  <si>
    <t xml:space="preserve">  Interés (2)</t>
  </si>
  <si>
    <t>MINISTERIO DE FINANZAS</t>
  </si>
  <si>
    <t>BODEN Y BONAR</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</si>
  <si>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</si>
  <si>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</si>
  <si>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</si>
  <si>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</si>
  <si>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</si>
  <si>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</si>
  <si>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</si>
  <si>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</si>
  <si>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la Administración Central por instrumento y tipo de plazo</t>
  </si>
  <si>
    <t>Deuda la Administración Central - Clasificado por Deuda Directa o Indirecta</t>
  </si>
  <si>
    <t>Deuda de la Administración Central - Por legislación, situación e instrumento</t>
  </si>
  <si>
    <t>Composición por tipo de moneda y tasa de la deuda de la Administración Central</t>
  </si>
  <si>
    <t>Tasa promedio ponderada de la deuda de la Administración Central por moneda e instrumento</t>
  </si>
  <si>
    <t>Vida promedio de la deuda de la Administración Central por instrumento</t>
  </si>
  <si>
    <t>Perfil mensual de vencimientos de capital de la deuda de la Administración Central, desagregado por instrumento - 2018</t>
  </si>
  <si>
    <t>Perfil anual de vencimientos de capital de la deuda de la Administración Central, desagregado por instrumento</t>
  </si>
  <si>
    <t>Deuda de la Administración Central por residencia del tenedor</t>
  </si>
  <si>
    <t xml:space="preserve">Perfil de vencimientos de capital de la deuda externa de la Administración Central </t>
  </si>
  <si>
    <t>DEUDA DE LA ADMINISTRACIÓN CENTRAL</t>
  </si>
  <si>
    <t xml:space="preserve">   - OFID</t>
  </si>
  <si>
    <t>BONTE/$/BADLAR+100/08-08-2019</t>
  </si>
  <si>
    <t>BIRAD/U$S/5,625%/26-01-2022</t>
  </si>
  <si>
    <t>BIRAD/U$S/6,875%/26-01-2027</t>
  </si>
  <si>
    <t>General</t>
  </si>
  <si>
    <t>BONAD 03/U$S/2,40%/18-03-2018</t>
  </si>
  <si>
    <t>BONAD 06/U$S/2,50%/04-06-2018</t>
  </si>
  <si>
    <t>BONAD 09/U$S/0,75%/21-09-2017</t>
  </si>
  <si>
    <t>EUROLETRA/DEM/12%/2016</t>
  </si>
  <si>
    <t>Saldo al 31/03/2017</t>
  </si>
  <si>
    <t>SERIE DE DEUDA DE LA ADMINISTRACIÓN CENTRAL</t>
  </si>
  <si>
    <t>PERFIL DE VENCIMIENTOS DE CAPITAL E INTERÉS DE LA DEUDA DE LA ADMINISTRACIÓN CENTRAL</t>
  </si>
  <si>
    <t>PERFIL MENSUAL DE VENCIMIENTOS DE CAPITAL DE LA DEUDA DE LA ADMINISTRACIÓN CENTRAL</t>
  </si>
  <si>
    <t>PERFIL MENSUAL DE VENCIMIENTOS DE INTERÉS DE LA DEUDA DE LA ADMINISTRACIÓN CENTRAL</t>
  </si>
  <si>
    <t>PERFIL ANUAL DE VENCIMIENTOS DE CAPITAL E INTERÉS DE LA DEUDA DE LA ADMINISTRACIÓN CENTRAL</t>
  </si>
  <si>
    <t>PERFIL ANUAL DE VENCIMIENTOS DE CAPITAL DE LA DEUDA DE LA ADMINISTRACIÓN CENTRAL</t>
  </si>
  <si>
    <t>PERFIL ANUAL DE VENCIMIENTOS DE INTERÉS DE LA DEUDA DE LA ADMINISTRACIÓN CENTRAL</t>
  </si>
  <si>
    <t>IV - TOTAL VARIACIONES (a+b+c+d+e+f+g)</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</si>
  <si>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</si>
  <si>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</si>
  <si>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</si>
  <si>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</si>
  <si>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</si>
  <si>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</si>
  <si>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</si>
  <si>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</si>
  <si>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</si>
  <si>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</si>
  <si>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</si>
  <si>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</si>
  <si>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6. LETRAS DEL TESORO</t>
  </si>
  <si>
    <t>7. PROVEEDORES Y OTROS</t>
  </si>
  <si>
    <t xml:space="preserve">8. ATRASOS </t>
  </si>
  <si>
    <t>Fuente: elaboración propia en base a las estimaciones trimestrales de la Dirección Nacional de Cuentas Internacionales, publicadas por el INDEC.</t>
  </si>
  <si>
    <t>VIDA PROMEDIO DE LA DEUDA DE LA ADMINISTRACIÓN CENTRAL</t>
  </si>
  <si>
    <t>Perfil mensual de vencimientos de interés de la deuda de la Administración Central, desagregado por instrumento - 2018</t>
  </si>
  <si>
    <t>Perfil anual de vencimientos de capital e interés de la deuda de la Administración Central</t>
  </si>
  <si>
    <t>Perfil anual de vencimientos de interés de la deuda de la Administración Central, desagregado por instrumento</t>
  </si>
  <si>
    <t>Saldo al 30/06/2017</t>
  </si>
  <si>
    <t>Badlar Bancos Privados + 3,25%</t>
  </si>
  <si>
    <t>BONAR/$/BADLAR+200/03-04-2022</t>
  </si>
  <si>
    <t>Badlar Bancos Privados + 2,00%</t>
  </si>
  <si>
    <t>BOTAPO/$/TPE/21-06-2020</t>
  </si>
  <si>
    <t>Tasa Política Económica</t>
  </si>
  <si>
    <t>LETRA/$/ANSES/11-05-2018</t>
  </si>
  <si>
    <t>LETRA/$/FFRE/21-06-2018</t>
  </si>
  <si>
    <t>BIRAD/U$S/7,125%/28-06-2117</t>
  </si>
  <si>
    <t>BIRAF/CHF/3,375%/12-10-2020</t>
  </si>
  <si>
    <t>BONAR/U$S/5,75%/18-04-2025</t>
  </si>
  <si>
    <t>BONAR/U$S/7,625%/18-04-2037</t>
  </si>
  <si>
    <t>LETES/U$S/10-08-2018</t>
  </si>
  <si>
    <t>LETES/U$S/13-04-2018</t>
  </si>
  <si>
    <t>LETES/U$S/14-12-2018</t>
  </si>
  <si>
    <t>LETES/U$S/15-06-2018</t>
  </si>
  <si>
    <t>LETES/U$S/24-05-2018</t>
  </si>
  <si>
    <t>LETES/U$S/24-08-2018</t>
  </si>
  <si>
    <t>LETES/U$S/29-06-2018</t>
  </si>
  <si>
    <t>LETES/U$S/30-11-2018</t>
  </si>
  <si>
    <t>LETRA/U$S/FOI/2023</t>
  </si>
  <si>
    <t>LETRA/U$S/FOI/2024</t>
  </si>
  <si>
    <t>(3) A partir del año 2050 el total de servicios corresponde al Bono del Tesoro Consolidado 2089 y al Bono Internacional USD 2117.</t>
  </si>
  <si>
    <t xml:space="preserve">     · Deuda no ajustable por CER</t>
  </si>
  <si>
    <t>2050-2117 (2)</t>
  </si>
  <si>
    <t>(1) No incluye las Letras en Garantía.</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</si>
  <si>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</si>
  <si>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</si>
  <si>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</si>
  <si>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</si>
  <si>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</si>
  <si>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</si>
  <si>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</si>
  <si>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Títulos del Tesoro</t>
  </si>
  <si>
    <t xml:space="preserve">  PRÉSTAMOS GARANTIZADOS</t>
  </si>
  <si>
    <t xml:space="preserve"> TOTAL DEUDA PÚBLICA</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</si>
  <si>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</si>
  <si>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</si>
  <si>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</si>
  <si>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</si>
  <si>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</si>
  <si>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</si>
  <si>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</si>
  <si>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</si>
  <si>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</si>
  <si>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</si>
  <si>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</si>
  <si>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</si>
  <si>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</si>
  <si>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5. PRÉSTAMOS GARANTIZADOS</t>
  </si>
  <si>
    <t>Intereses Compensatorios (2)</t>
  </si>
  <si>
    <t xml:space="preserve">    INTERÉS (2)</t>
  </si>
  <si>
    <t xml:space="preserve">       Adelantos Transitorios BCRA</t>
  </si>
  <si>
    <t>I- DEUDA PÚBLICA BRUTA + VALORES NEGOCIABLES VINCULADOS AL PBI (II + VI)</t>
  </si>
  <si>
    <t>VIII- TOTAL DEUDA PÚBLICA -NETA- (II - VII)</t>
  </si>
  <si>
    <t>I- TOTAL DEUDA PÚBLICA BRUTA (II + III)</t>
  </si>
  <si>
    <t>Saldo al 30/09/2017</t>
  </si>
  <si>
    <t>LETRA/$/SRT/27-08-2018</t>
  </si>
  <si>
    <t>LETES/U$S/12-10-2018</t>
  </si>
  <si>
    <t>LETES/U$S/13-07-2018</t>
  </si>
  <si>
    <t>LETRA/U$S/FAH/24-04-2018</t>
  </si>
  <si>
    <t>LETES/U$S/14-09-2018</t>
  </si>
  <si>
    <t>LETES/U$S/28-09-2018</t>
  </si>
  <si>
    <t>LETES/U$S/11-05-2018</t>
  </si>
  <si>
    <t>Letras en Garantía</t>
  </si>
  <si>
    <t>SECRETARíA DE FINANZAS</t>
  </si>
  <si>
    <t xml:space="preserve"> e) Letras en garantía</t>
  </si>
  <si>
    <t>(1) Incluye las Letras en Garantía.</t>
  </si>
  <si>
    <t>BOTAPO/$/TPM/21-06-2020</t>
  </si>
  <si>
    <t xml:space="preserve">  LETRAS EN GARANTÍA</t>
  </si>
  <si>
    <t>(2) A partir del año 2050 y hasta el 2089 el total de servicios corresponde al Bono del Tesoro Consolidado 2089.</t>
  </si>
  <si>
    <t xml:space="preserve"> Letras en Garantía</t>
  </si>
  <si>
    <t xml:space="preserve">   - BCIE</t>
  </si>
  <si>
    <t>Letras en garantía</t>
  </si>
  <si>
    <t xml:space="preserve">    PAGÁRES</t>
  </si>
  <si>
    <t>EUR- LEY INGLRESA (TVPE)</t>
  </si>
  <si>
    <t>Saldo al 31/12/2017</t>
  </si>
  <si>
    <t>LETES/$/13-04-2018</t>
  </si>
  <si>
    <t>LETES/$/14-09-2018</t>
  </si>
  <si>
    <t>LETES/$/15-06-2018</t>
  </si>
  <si>
    <t>LETRA/$/ANSES/26-12-2018</t>
  </si>
  <si>
    <t>Diversas</t>
  </si>
  <si>
    <t>LETRA/$/FAH/24-04-2018</t>
  </si>
  <si>
    <t>LETRA/$/FFRH/08-05-2018</t>
  </si>
  <si>
    <t>LETRA/$/FFSIT/17-04-2018</t>
  </si>
  <si>
    <t>LETRA/$/FFSIT/18-06-2018</t>
  </si>
  <si>
    <t>LETRA/$/FFSIT/19-06-2018</t>
  </si>
  <si>
    <t>BONCER/$/4,25%+CER/15-01-2019</t>
  </si>
  <si>
    <t>BONCER/$/4,25%+CER/15-04-2019</t>
  </si>
  <si>
    <t>BIRAE/EUR/3,375%/15-01-2023</t>
  </si>
  <si>
    <t>BIRAE/EUR/5,250%/15-01-2028</t>
  </si>
  <si>
    <t>BIRAE/EUR/6,250%/09-11-2047</t>
  </si>
  <si>
    <t>LETES/U$S/27-04-2018 I</t>
  </si>
  <si>
    <t>LETES/U$S/07-06-2018</t>
  </si>
  <si>
    <t>LETES/U$S/16-11-2018</t>
  </si>
  <si>
    <t>LETES/U$S/26-10-2018</t>
  </si>
  <si>
    <t>LETRA/U$S/FFRE/15-06-2018</t>
  </si>
  <si>
    <t>LETRA/U$S/FFRE/27-04-2018</t>
  </si>
  <si>
    <t>Titulos del Tesoro</t>
  </si>
  <si>
    <t>Letras Intransferibles</t>
  </si>
  <si>
    <t xml:space="preserve">(2) Incluye: Corona Danesa, Corona Sueca, Dólar Canadiense, Dólar Australiano, Dinar Kuwaití y Dirham de los Emiratos Árabes Unidos. </t>
  </si>
  <si>
    <t>Perfil mensual de vencimientos de capital de la deuda de la Administración Central, desagregado por instrumento - 2019</t>
  </si>
  <si>
    <t>Perfil mensual de vencimientos de interés de la deuda de la Administración Central, desagregado por instrumento - 2019</t>
  </si>
  <si>
    <t>Perfil mensual de vencimientos de capital e interés de la deuda de la Administración Central - 2018</t>
  </si>
  <si>
    <t>2023 y +</t>
  </si>
  <si>
    <t xml:space="preserve">INDICADORES DE SOSTENIBILIDAD DE LA DEUDA PÚBLICA </t>
  </si>
  <si>
    <t xml:space="preserve">INDICADORES </t>
  </si>
  <si>
    <t>2005 (1)</t>
  </si>
  <si>
    <t>2006 (1)</t>
  </si>
  <si>
    <t>2007 (1)</t>
  </si>
  <si>
    <t>2008 (1)</t>
  </si>
  <si>
    <t xml:space="preserve"> 2009 (1) </t>
  </si>
  <si>
    <t>COMO % DEL PIB(*)</t>
  </si>
  <si>
    <t>Deuda Performing y a Reestructurar de la Administración Central</t>
  </si>
  <si>
    <t>Deuda Bruta de la Administración Central (3)</t>
  </si>
  <si>
    <t>Deuda Externa de la Administración Central (4)</t>
  </si>
  <si>
    <t>Intereses Totales Pagados</t>
  </si>
  <si>
    <t>(2)</t>
  </si>
  <si>
    <t>Servicios Totales Pagados</t>
  </si>
  <si>
    <t>COMO % DE DEUDA BRUTA</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</si>
  <si>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</si>
  <si>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</si>
  <si>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</si>
  <si>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</si>
  <si>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</si>
  <si>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</si>
  <si>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</si>
  <si>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</si>
  <si>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 xml:space="preserve">Deuda Externa de la Administración Central (4)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</si>
  <si>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</si>
  <si>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</si>
  <si>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</si>
  <si>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</si>
  <si>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</si>
  <si>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</si>
  <si>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</si>
  <si>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</si>
  <si>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</si>
  <si>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(1) El cálculo no incluye a la deuda no presentada presentada al canje, a excepción del ratio "Deuda Bruta de la Administración Central" referenciada en (3).</t>
  </si>
  <si>
    <t>(2) Proceso de reestructuración de la deuda instrumentada en títulos públicos.</t>
  </si>
  <si>
    <t>(4) Fuente: elaboración propia en base a las estimaciones trimestrales (utilizando el concepto de residencia) de la Dirección Nacional de Cuentas Internacionales, publicadas por el INDEC.</t>
  </si>
  <si>
    <t>2017 (1)</t>
  </si>
  <si>
    <t>Deuda de la Administración Central elegible pendiente de reestructuración, desagregada por instrumento</t>
  </si>
  <si>
    <t>V- SUB-TOTAL DEUDA ELEGIBLE PENDIENTE DE REESTRUCTURACIÓN (3)</t>
  </si>
  <si>
    <t xml:space="preserve">        INTERESES COMPENSATORIOS (4)</t>
  </si>
  <si>
    <t>VI- VALORES NEGOCIABLES VINCULADOS AL PBI (5)</t>
  </si>
  <si>
    <t>VII- ACTIVOS FINANCIEROS (6)</t>
  </si>
  <si>
    <t xml:space="preserve"> (4) Intereses compensatorios estimados, devengados e impagos con posterioridad a la fecha de vencimiento de cada bono.</t>
  </si>
  <si>
    <t xml:space="preserve"> (5) Valor remanente total. Es la diferencia entre el máximo a pagar de 48 unidades por cada 100 de valor nocional y la suma de los montos pagados hasta la actualidad, de acuerdo con las condiciones establecidas en las respectivas normas de emisión. </t>
  </si>
  <si>
    <t xml:space="preserve"> (6) Activos Financieros son créditos a favor del Estado Nacional que se originan en operaciones de Crédito Público. Dato provisorio.</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</si>
  <si>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</si>
  <si>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</si>
  <si>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</si>
  <si>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VALORES NEGOCIABLES VINCULADOS AL PBI (3)</t>
  </si>
  <si>
    <t xml:space="preserve"> - ELEGIBLE PENDIENTE DE REESTRUCTURACIÓN (1)</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</si>
  <si>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</si>
  <si>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</si>
  <si>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</si>
  <si>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Elegible pendiente de reestructuración</t>
  </si>
  <si>
    <t>(1) Excluye atrasos de capital e intereses, deuda pendiente de reestructuración y deuda elegible pendiente de reestructuración</t>
  </si>
  <si>
    <t>BONOS ELEGIBLES PENDIENTES DE REESTRUCTURACIÓN</t>
  </si>
  <si>
    <t>EXCLUIDA LA DEUDA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</si>
  <si>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</si>
  <si>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</si>
  <si>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</si>
  <si>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 xml:space="preserve"> f) Ajustes de valuación - Excluyendo la deuda elegible pendiente de reestructuración</t>
  </si>
  <si>
    <t>VI- DEUDA ELEGIBLE PENDIENTE DE REESTRUCTURACIÓN (3)</t>
  </si>
  <si>
    <t xml:space="preserve"> g) Ajustes de valuación sobre deuda elegible pendiente de reestructuración</t>
  </si>
  <si>
    <t>ACTIVOS FINANCIEROS RELACIONADOS CON DEUDA ELEGIBLE PENDIENTE DE REESTRUCTURACIÓN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</si>
  <si>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bocones - Las cifras presentadas se encuentran en proceso de conciliación.</t>
  </si>
  <si>
    <t>DEUDA DE LA ADMINISTRACIÓN CENTRAL
EXCLUIDA LA DEUDA ELEGIBLE PENDIENTE DE REESTRUCTURACIÓN</t>
  </si>
  <si>
    <t>PERFIL DE VENCIMIENTOS DE CAPITAL DE LA DEUDA EXTERNA DE LA ADMINISTRACIÓN CENTRAL
EXCLUIDA LA DEUDA ELEGIBLE PENDIENTE DE REESTRUCTURACIÓN</t>
  </si>
  <si>
    <t>Fuente: Elaboración propia en base a datos de la Dirección Nacional de Cuentas Nacionales (INDEC), Ministerio de Finanzas y Ministerio de Hacienda.</t>
  </si>
  <si>
    <t>(3) Ratio calculado en base al total de la Deuda Bruta, incluyendo la Deuda elegible pendiente de reestructuración.</t>
  </si>
  <si>
    <t xml:space="preserve"> (2) Incluye operaciones de hasta un año de plazo con vencimiento, a partir de abril de 2018.</t>
  </si>
  <si>
    <t>Datos al 31/03/2018</t>
  </si>
  <si>
    <t>AL 31/03/2018</t>
  </si>
  <si>
    <t xml:space="preserve">  Intereses compensatorios (3)</t>
  </si>
  <si>
    <t xml:space="preserve"> (1) Incluye operaciones de hasta un año de plazo con vencimiento, a partir de abril de 2018.</t>
  </si>
  <si>
    <t xml:space="preserve">     INTERESES COMPENSATORIOS (1)</t>
  </si>
  <si>
    <t xml:space="preserve">    - Intereses Compensatorios (3)</t>
  </si>
  <si>
    <t>Saldo al 31/03/2018</t>
  </si>
  <si>
    <t>1er. TRIMESTRE DE 2018</t>
  </si>
  <si>
    <t>I - DEUDA TOTAL EXCLUYENDO LA ELEGIBLE PENDIENTE DE REESTRUCTURACIÓN, AL 31-12-2017</t>
  </si>
  <si>
    <t>II - DEUDA ELEGIBLE PENDIENTE DE REESTRUCTURACIÓN, AL 31-12-2017</t>
  </si>
  <si>
    <t>III - DEUDA (INCLUIDA LA ELEGIBLE PENDIENTE DE REESTRUCTURACIÓN) AL 31-12-2017 (I + II)</t>
  </si>
  <si>
    <t>V - DEUDA (INCLUIDA LA NO PRESENTADA AL CANJE) AL 31-03-2018 (III + IV)</t>
  </si>
  <si>
    <t>VI - DEUDA ELEGIBLE PENDIENTE DE REESTRUCTURACIÓN, AL 31-03-2018</t>
  </si>
  <si>
    <t>VII - DEUDA TOTAL EXCLUYENDO LA ELEGIBLE PENDIENTE DE REESTRUCTURACIÓN, AL 31-03-2018 (V - VI)</t>
  </si>
  <si>
    <t>DEUDA PÚBLICA 1er. TRIMESTRE DE 2018</t>
  </si>
  <si>
    <t>Deuda al 31-03-2018: nivel y composición</t>
  </si>
  <si>
    <t>Flujos y variaciones de la deuda de la Administración Central - Acumulados 2018</t>
  </si>
  <si>
    <t>Flujos y variaciones de la deuda de la Administración Central - 1er. Trimestre 2018</t>
  </si>
  <si>
    <t>Serie de la Deuda de la Administración Central por trimestre - 1er. Trimestre 2017 - 1er. Trimestre 2018</t>
  </si>
  <si>
    <t>Vencimientos de capital e interés de la deuda al 31-03-2018 proyectados</t>
  </si>
  <si>
    <t>DATOS AL 31/03/2018</t>
  </si>
  <si>
    <t>BONAR/$/1,7056%/CER+3,75%/2-19</t>
  </si>
  <si>
    <t>BOGATO/$/1,6012%/CER+4%/6-3-20</t>
  </si>
  <si>
    <t>BONTE/$/17,25%/13-09-2021</t>
  </si>
  <si>
    <t>ACUMULADO AL 31 DE MARZO DE 2018</t>
  </si>
  <si>
    <t>Tasa Fija</t>
  </si>
  <si>
    <t>LETRA/$/ANSES/30-07-2018</t>
  </si>
  <si>
    <t>LETRA/$/FFSIT/13-06-2018</t>
  </si>
  <si>
    <t>LETRA/$/FFSIT/15-08-2018</t>
  </si>
  <si>
    <t>LETRA/$/FFSIT/17-09-2018</t>
  </si>
  <si>
    <t>LETRA/$/FFSIT/24-07-2018</t>
  </si>
  <si>
    <t>(1) Valor nominal original (VNO) menos amortizaciones vencidas. Surge de multiplicar el VNO por el valor residual al 31-03-2018.</t>
  </si>
  <si>
    <t>(2) Surge de multiplicar el valor nominal residual por el coeficiente de capitalización al 31-03-2018.</t>
  </si>
  <si>
    <t>(2) Valor nominal original (VNO) menos amortizaciones vencidas.  Surge de multiplicar el VNO por el valor residual al 31-03-2018.</t>
  </si>
  <si>
    <t>(3) Surge de multiplicar el valor nominal residual por el coeficiente de capitalización y el coeficiente de estabilización de referencia al 31-03-2018.</t>
  </si>
  <si>
    <t>BIRAD/U$S/4,625%/11-01-2023</t>
  </si>
  <si>
    <t>BIRAD/U$S/5,875%/11-01-2028</t>
  </si>
  <si>
    <t>BIRAD/U$S/6,875%/11-01-2048</t>
  </si>
  <si>
    <t>LETES/U$S/08-02-2019</t>
  </si>
  <si>
    <t>LETES/U$S/11-01-2019</t>
  </si>
  <si>
    <t>LETES/U$S/22-02-2019</t>
  </si>
  <si>
    <t>LETES/U$S/25-01-2019</t>
  </si>
  <si>
    <t>LETES/U$S/27-04-2018 II</t>
  </si>
  <si>
    <t>LETES/U$S/27-07-2018</t>
  </si>
  <si>
    <t>LETRA/U$S/PROV.BSAS/20-04-2018</t>
  </si>
  <si>
    <t>LETRA/U$S/TFUEG/17-07-2018</t>
  </si>
  <si>
    <t>LETRA/U$S/TFUEG/27-07-2018</t>
  </si>
  <si>
    <t>(1) Valor nominal original (VNO) menos amortizaciones vencidas.  Surge de multiplicar el VNO por el valor residual al 31-03-2018.</t>
  </si>
  <si>
    <t>ACUMULADO ENERO 2018 - MARZO 2018</t>
  </si>
  <si>
    <t>V - DEUDA (INCLUIDA LA ELEGIBLE PENDIENTE DE REESTRUCTURACIÓN) AL 31-03-2018 (III + IV)</t>
  </si>
  <si>
    <t>Valor actualizado en miles de u$s al 31-03-2018</t>
  </si>
  <si>
    <t>1er Trim. 2018</t>
  </si>
  <si>
    <t>ORGANISMOS INTERNACIONALES - FLUJOS NETOS 1993 - 2018</t>
  </si>
  <si>
    <t>(En millones de U$S - Stock de deuda y tipo de cambio 31/03/18)</t>
  </si>
  <si>
    <r>
      <t>(1) Nota Metodológica:</t>
    </r>
    <r>
      <rPr>
        <sz val="10"/>
        <rFont val="Calibri"/>
        <family val="2"/>
        <scheme val="minor"/>
      </rPr>
      <t xml:space="preserve"> Cálculo realizado sobre la deuda en situación de pago normal. Se aplican las tasas de referencia vigentes al 31/03/2018, incluyendo la tasa "plena" en aquellos instrumentos que capitalizan parte de los intereses que devengan.</t>
    </r>
  </si>
  <si>
    <t>2051-2089 (2)</t>
  </si>
  <si>
    <t>BONCER/$/4%+CER/06-03-2023</t>
  </si>
  <si>
    <t>(En miles de U$S - Tipo de cambio 31/03/2018)</t>
  </si>
  <si>
    <t>PERÍODO PROYECTADO ABRIL 2018 A MARZO DE 2019</t>
  </si>
  <si>
    <t>Sub Total</t>
  </si>
  <si>
    <t>Enero</t>
  </si>
  <si>
    <t>(2) Como porcentaje del total de los servicios proyectados (capital mas interés) para el período 01/04/2018 - 31/12/2117.</t>
  </si>
  <si>
    <t xml:space="preserve">       Letras en Garantía</t>
  </si>
  <si>
    <t>En millones de u$s - Stock y tipo de cambio al 31/03/2018</t>
  </si>
  <si>
    <t>Stock al 31/03/2018</t>
  </si>
  <si>
    <t>I T 2018 (1)</t>
  </si>
  <si>
    <t>BONAR/$/BADLAR+200PB/03-04-2022</t>
  </si>
  <si>
    <t>BONAR/$/BADLAR+250PB/11-03-2019</t>
  </si>
  <si>
    <t>BONAR/$/BADLAR+300PB/10-06-2019</t>
  </si>
  <si>
    <t>BONAR/$/BADLAR+300PB/18-08-2018</t>
  </si>
  <si>
    <t>BONAR/$/BADLAR+300PB/23-12-2020</t>
  </si>
  <si>
    <t>BONAR/$/BADLAR+325PB/01-03-2020</t>
  </si>
  <si>
    <t>BONO CONSOLIDADO/$/T.CERO/02-01-2089</t>
  </si>
  <si>
    <t>Tasa Badlar Pública</t>
  </si>
  <si>
    <t>BONAR/U$S/9%/29-11-2018</t>
  </si>
  <si>
    <t>BONAR/U$S/9%/15-03-2019</t>
  </si>
  <si>
    <t>BONAR/U$S/8,75%/07-05-2024</t>
  </si>
  <si>
    <t>PR15/$/BADLAR/04-10-2022</t>
  </si>
  <si>
    <t>BOGATO/$/1,6012%-CER+4%/06-03-2020</t>
  </si>
  <si>
    <t>1,6012% / CER +4,00%</t>
  </si>
  <si>
    <t>BONAD/DLK/2,50%/04-06-2018 (3)</t>
  </si>
  <si>
    <t>BONAR/$/1,7056%-CER+3,75%/08-02-2019</t>
  </si>
  <si>
    <t>1,7056% / CER+3,75%</t>
  </si>
  <si>
    <t>LETRA/DLK/CMEA/19-09-2018 (3)</t>
  </si>
  <si>
    <t>LETRA/DLK/PROVBSAS/20-04-2018 (3)</t>
  </si>
  <si>
    <t>PAGARE 2019 $</t>
  </si>
  <si>
    <t>(3) DLK: Instrumentos emitidos en USD que se pagan en Pesos de acuerdo a la normativa de emisión.</t>
  </si>
  <si>
    <t>BONCER/$+CER/2,50%/22-07-2021</t>
  </si>
  <si>
    <t>BONCER/$+CER/2,25%/28-04-2020</t>
  </si>
  <si>
    <t>BONCER/$+CER/4,25%/15-01-2019</t>
  </si>
  <si>
    <t>BONCER/$+CER/4,25%/15-04-2019</t>
  </si>
  <si>
    <t>BONCER/$+CER/4%/06-03-2023</t>
  </si>
  <si>
    <t>PR13/$+CER/2%/15-03-2024</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</si>
  <si>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</si>
  <si>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</si>
  <si>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</si>
  <si>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</si>
  <si>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</si>
  <si>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</si>
  <si>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</si>
  <si>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</si>
  <si>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</si>
  <si>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</si>
  <si>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</si>
  <si>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</si>
  <si>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</si>
  <si>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DISCOUNT/USD/8,28%/31-12-2033/DTO. 1735-04/LEY NY</t>
  </si>
  <si>
    <t>DISCOUNT/USD/8,28%/31-12-2033/DTO. 1735-04/LEY ARG</t>
  </si>
  <si>
    <t>DISCOUNT/USD/8,28%/31-12-2033/DTO. 563-10/LEY NY</t>
  </si>
  <si>
    <t>DISCOUNT/USD/8,28%/31-12-2033/DTO. 563-10/LEY ARG</t>
  </si>
  <si>
    <t>DISCOUNT/EUR/7,82%/31-12-2033/DTO. 1735-04</t>
  </si>
  <si>
    <t>DISCOUNT/EUR/7,82%/31-12-2033/DTO. 563-10</t>
  </si>
  <si>
    <t>DISCOUNT/JPY/4,33%/31-12-2033/DTO. 1735-04</t>
  </si>
  <si>
    <t>DISCOUNT/JPY/4,33%/31-12-2033/DTO. 563-10</t>
  </si>
  <si>
    <t>LETRAS EN GARANTIA</t>
  </si>
  <si>
    <t>PAGARE -CAMMESA 2021</t>
  </si>
  <si>
    <t>Libor-1,00%</t>
  </si>
</sst>
</file>

<file path=xl/styles.xml><?xml version="1.0" encoding="utf-8"?>
<styleSheet xmlns="http://schemas.openxmlformats.org/spreadsheetml/2006/main">
  <numFmts count="4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_);_(* \(#,##0\);_(* &quot;-&quot;_);_(@_)"/>
    <numFmt numFmtId="167" formatCode="_-* #,##0\ _P_t_a_-;\-* #,##0\ _P_t_a_-;_-* &quot;-&quot;\ _P_t_a_-;_-@_-"/>
    <numFmt numFmtId="168" formatCode="_-* #,##0\ _P_t_s_-;\-* #,##0\ _P_t_s_-;_-* &quot;-&quot;\ _P_t_s_-;_-@_-"/>
    <numFmt numFmtId="169" formatCode="_-* #,##0.00\ _P_t_s_-;\-* #,##0.00\ _P_t_s_-;_-* &quot;-&quot;??\ _P_t_s_-;_-@_-"/>
    <numFmt numFmtId="170" formatCode="_-* #,##0.00\ _$_-;\-* #,##0.00\ _$_-;_-* &quot;-&quot;??\ _$_-;_-@_-"/>
    <numFmt numFmtId="171" formatCode="_-* #,##0.00\ _P_t_s_-;\-* #,##0.00\ _P_t_s_-;_-* &quot;-&quot;\ _P_t_s_-;_-@_-"/>
    <numFmt numFmtId="172" formatCode="_-* #,##0_-;\-* #,##0_-;_-* &quot;-&quot;??_-;_-@_-"/>
    <numFmt numFmtId="173" formatCode="0.00_)"/>
    <numFmt numFmtId="174" formatCode="0.0%"/>
    <numFmt numFmtId="175" formatCode="_-* #,##0.0000\ _P_t_s_-;\-* #,##0.0000\ _P_t_s_-;_-* &quot;-&quot;\ _P_t_s_-;_-@_-"/>
    <numFmt numFmtId="176" formatCode="#,##0,;\-\ #,##0,;&quot;--- &quot;"/>
    <numFmt numFmtId="177" formatCode="#,##0,,;\-\ #,##0,,;&quot;--- &quot;"/>
    <numFmt numFmtId="178" formatCode="#,##0.00_);\(#,##0.00\);&quot; --- &quot;"/>
    <numFmt numFmtId="179" formatCode="_(* #,##0.0000000_);_(* \(#,##0.0000000\);_(* &quot;-&quot;??_);_(@_)"/>
    <numFmt numFmtId="180" formatCode="[$-C0A]d\-mmm\-yy;@"/>
    <numFmt numFmtId="181" formatCode="_-* #,##0\ _€_-;\-* #,##0\ _€_-;_-* &quot;-&quot;??\ _€_-;_-@_-"/>
    <numFmt numFmtId="182" formatCode="#,##0.0"/>
    <numFmt numFmtId="183" formatCode="_-* #,##0.000\ _P_t_s_-;\-* #,##0.000\ _P_t_s_-;_-* &quot;-&quot;\ _P_t_s_-;_-@_-"/>
    <numFmt numFmtId="184" formatCode="#,"/>
    <numFmt numFmtId="185" formatCode="#,##0.0000000"/>
    <numFmt numFmtId="186" formatCode="#,##0.000"/>
    <numFmt numFmtId="187" formatCode="_-* #,##0\ _$_-;\-* #,##0\ _$_-;_-* &quot;-&quot;\ _$_-;_-@_-"/>
    <numFmt numFmtId="188" formatCode="_-* #,##0\ _D_l_s_-;\-* #,##0\ _D_l_s_-;_-* &quot;-&quot;\ _D_l_s_-;_-@_-"/>
    <numFmt numFmtId="189" formatCode="yyyy"/>
    <numFmt numFmtId="190" formatCode="_-* #,##0.00000\ _€_-;\-* #,##0.00000\ _€_-;_-* &quot;-&quot;??\ _€_-;_-@_-"/>
    <numFmt numFmtId="191" formatCode="_-* #,##0.00\ _P_t_a_-;\-* #,##0.00\ _P_t_a_-;_-* &quot;-&quot;??\ _P_t_a_-;_-@_-"/>
    <numFmt numFmtId="192" formatCode="_-* #,##0.00_-;\-* #,##0.00_-;_-* &quot;-&quot;??_-;_-@_-"/>
    <numFmt numFmtId="193" formatCode="_ * #,##0.0000_ ;_ * \-#,##0.0000_ ;_ * &quot;-&quot;????_ ;_ @_ "/>
    <numFmt numFmtId="194" formatCode="_-* #,##0\ _P_t_s_-;\-* #,##0\ _P_t_s_-;_-* &quot;-&quot;??\ _P_t_s_-;_-@_-"/>
    <numFmt numFmtId="195" formatCode="_(* #,##0.000_);_(* \(#,##0.000\);_(* &quot;-&quot;_);_(@_)"/>
    <numFmt numFmtId="196" formatCode="0.00000"/>
    <numFmt numFmtId="197" formatCode="_-* #,##0.00\ [$€]_-;\-* #,##0.00\ [$€]_-;_-* &quot;-&quot;??\ [$€]_-;_-@_-"/>
    <numFmt numFmtId="198" formatCode="_(* #,##0.00_);_(* \(#,##0.00\);_(* &quot;-&quot;??_);_(@_)"/>
    <numFmt numFmtId="199" formatCode="_ * #,##0.00_ ;_ * \-#,##0.00_ ;_ * &quot;-&quot;????_ ;_ @_ "/>
    <numFmt numFmtId="200" formatCode="_ * #,##0_ ;_ * \-#,##0_ ;_ * &quot;-&quot;??_ ;_ @_ "/>
    <numFmt numFmtId="201" formatCode="_-* #,##0.0\ _P_t_a_-;\-* #,##0.0\ _P_t_a_-;_-* &quot;-&quot;??\ _P_t_a_-;_-@_-"/>
    <numFmt numFmtId="202" formatCode="_-* #,##0.0000000\ _P_t_a_-;\-* #,##0.0000000\ _P_t_a_-;_-* &quot;-&quot;??\ _P_t_a_-;_-@_-"/>
    <numFmt numFmtId="203" formatCode="0.000000%"/>
    <numFmt numFmtId="204" formatCode="_-* #,##0.000000\ _P_t_s_-;\-* #,##0.000000\ _P_t_s_-;_-* &quot;-&quot;??\ _P_t_s_-;_-@_-"/>
    <numFmt numFmtId="205" formatCode="0.000%"/>
    <numFmt numFmtId="208" formatCode="_-* #,##0.00000\ _P_t_s_-;\-* #,##0.00000\ _P_t_s_-;_-* &quot;-&quot;??\ _P_t_s_-;_-@_-"/>
    <numFmt numFmtId="209" formatCode="_-* #,##0.0000000\ _P_t_s_-;\-* #,##0.0000000\ _P_t_s_-;_-* &quot;-&quot;??\ _P_t_s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i/>
      <u/>
      <sz val="12"/>
      <name val="Calibri"/>
      <family val="2"/>
      <scheme val="minor"/>
    </font>
    <font>
      <i/>
      <u/>
      <sz val="10"/>
      <name val="Calibri"/>
      <family val="2"/>
      <scheme val="minor"/>
    </font>
    <font>
      <sz val="8"/>
      <color indexed="10"/>
      <name val="Calibri"/>
      <family val="2"/>
      <scheme val="minor"/>
    </font>
    <font>
      <b/>
      <i/>
      <u/>
      <sz val="12"/>
      <color theme="1"/>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sz val="10"/>
      <color theme="1"/>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i/>
      <sz val="12"/>
      <color rgb="FFFF0000"/>
      <name val="Calibri"/>
      <family val="2"/>
      <scheme val="minor"/>
    </font>
    <font>
      <b/>
      <i/>
      <u/>
      <sz val="10"/>
      <name val="Calibri"/>
      <family val="2"/>
      <scheme val="minor"/>
    </font>
    <font>
      <b/>
      <i/>
      <u/>
      <sz val="10"/>
      <color theme="1"/>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u/>
      <sz val="12"/>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b/>
      <sz val="11"/>
      <color rgb="FFFF0000"/>
      <name val="Calibri"/>
      <family val="2"/>
      <scheme val="minor"/>
    </font>
    <font>
      <u/>
      <sz val="11"/>
      <color indexed="12"/>
      <name val="Calibri"/>
      <family val="2"/>
      <scheme val="minor"/>
    </font>
    <font>
      <sz val="11"/>
      <color rgb="FFFF0000"/>
      <name val="Calibri"/>
      <family val="2"/>
      <scheme val="minor"/>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4">
    <xf numFmtId="0" fontId="0"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6" borderId="0" applyNumberFormat="0" applyBorder="0" applyAlignment="0" applyProtection="0"/>
    <xf numFmtId="0" fontId="20" fillId="5"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2" borderId="0" applyNumberFormat="0" applyBorder="0" applyAlignment="0" applyProtection="0"/>
    <xf numFmtId="0" fontId="20" fillId="13" borderId="0" applyNumberFormat="0" applyBorder="0" applyAlignment="0" applyProtection="0"/>
    <xf numFmtId="0" fontId="50" fillId="6" borderId="0" applyNumberFormat="0" applyBorder="0" applyAlignment="0" applyProtection="0"/>
    <xf numFmtId="0" fontId="50" fillId="14"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0"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0" fillId="19" borderId="0" applyNumberFormat="0" applyBorder="0" applyAlignment="0" applyProtection="0"/>
    <xf numFmtId="0" fontId="50" fillId="14" borderId="0" applyNumberFormat="0" applyBorder="0" applyAlignment="0" applyProtection="0"/>
    <xf numFmtId="0" fontId="50" fillId="13"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8" fillId="0" borderId="0" applyNumberFormat="0" applyFill="0" applyBorder="0" applyAlignment="0" applyProtection="0"/>
    <xf numFmtId="0" fontId="42" fillId="10" borderId="0" applyNumberFormat="0" applyBorder="0" applyAlignment="0" applyProtection="0"/>
    <xf numFmtId="0" fontId="22" fillId="9" borderId="0" applyNumberFormat="0" applyBorder="0" applyAlignment="0" applyProtection="0"/>
    <xf numFmtId="0" fontId="45" fillId="22" borderId="1" applyNumberFormat="0" applyAlignment="0" applyProtection="0"/>
    <xf numFmtId="0" fontId="23" fillId="23" borderId="1" applyNumberFormat="0" applyAlignment="0" applyProtection="0"/>
    <xf numFmtId="0" fontId="24" fillId="24" borderId="2" applyNumberFormat="0" applyAlignment="0" applyProtection="0"/>
    <xf numFmtId="0" fontId="25" fillId="0" borderId="3" applyNumberFormat="0" applyFill="0" applyAlignment="0" applyProtection="0"/>
    <xf numFmtId="0" fontId="47" fillId="24" borderId="2" applyNumberFormat="0" applyAlignment="0" applyProtection="0"/>
    <xf numFmtId="166" fontId="8" fillId="0" borderId="0" applyFont="0" applyFill="0" applyBorder="0" applyAlignment="0" applyProtection="0"/>
    <xf numFmtId="3" fontId="11" fillId="0" borderId="0" applyFont="0" applyFill="0" applyBorder="0" applyAlignment="0" applyProtection="0"/>
    <xf numFmtId="179" fontId="8"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8" fillId="0" borderId="0" applyFont="0" applyFill="0" applyBorder="0" applyAlignment="0" applyProtection="0"/>
    <xf numFmtId="0" fontId="49" fillId="0" borderId="0" applyNumberFormat="0" applyFill="0" applyBorder="0" applyAlignment="0" applyProtection="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2" fillId="0" borderId="0"/>
    <xf numFmtId="0" fontId="41" fillId="6" borderId="0" applyNumberFormat="0" applyBorder="0" applyAlignment="0" applyProtection="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8" fillId="8" borderId="0" applyNumberFormat="0" applyBorder="0" applyAlignment="0" applyProtection="0"/>
    <xf numFmtId="0" fontId="43" fillId="11" borderId="1" applyNumberFormat="0" applyAlignment="0" applyProtection="0"/>
    <xf numFmtId="15" fontId="8" fillId="0" borderId="0"/>
    <xf numFmtId="0" fontId="46" fillId="0" borderId="7" applyNumberFormat="0" applyFill="0" applyAlignment="0" applyProtection="0"/>
    <xf numFmtId="169" fontId="8" fillId="0" borderId="0" applyFont="0" applyFill="0" applyBorder="0" applyAlignment="0" applyProtection="0"/>
    <xf numFmtId="168" fontId="8" fillId="0" borderId="0" applyFont="0" applyFill="0" applyBorder="0" applyAlignment="0" applyProtection="0"/>
    <xf numFmtId="4" fontId="17" fillId="0" borderId="0" applyFont="0" applyFill="0" applyBorder="0" applyAlignment="0" applyProtection="0"/>
    <xf numFmtId="0" fontId="29" fillId="11" borderId="0" applyNumberFormat="0" applyBorder="0" applyAlignment="0" applyProtection="0"/>
    <xf numFmtId="0" fontId="9" fillId="0" borderId="0"/>
    <xf numFmtId="0" fontId="8" fillId="0" borderId="0"/>
    <xf numFmtId="0" fontId="8" fillId="0" borderId="0"/>
    <xf numFmtId="0" fontId="20" fillId="4" borderId="8" applyNumberFormat="0" applyFont="0" applyAlignment="0" applyProtection="0"/>
    <xf numFmtId="0" fontId="8" fillId="4" borderId="8" applyNumberFormat="0" applyFont="0" applyAlignment="0" applyProtection="0"/>
    <xf numFmtId="178" fontId="7" fillId="0" borderId="0" applyFont="0" applyFill="0" applyBorder="0" applyAlignment="0" applyProtection="0"/>
    <xf numFmtId="184" fontId="19" fillId="0" borderId="0">
      <protection locked="0"/>
    </xf>
    <xf numFmtId="0" fontId="44" fillId="22" borderId="9" applyNumberFormat="0" applyAlignment="0" applyProtection="0"/>
    <xf numFmtId="9" fontId="8" fillId="0" borderId="0" applyFont="0" applyFill="0" applyBorder="0" applyAlignment="0" applyProtection="0"/>
    <xf numFmtId="0" fontId="30" fillId="23"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36" fillId="0" borderId="13" applyNumberFormat="0" applyFill="0" applyAlignment="0" applyProtection="0"/>
    <xf numFmtId="0" fontId="12" fillId="0" borderId="0"/>
    <xf numFmtId="0" fontId="48" fillId="0" borderId="0" applyNumberFormat="0" applyFill="0" applyBorder="0" applyAlignment="0" applyProtection="0"/>
    <xf numFmtId="0" fontId="21" fillId="14" borderId="0" applyNumberFormat="0" applyBorder="0" applyAlignment="0" applyProtection="0"/>
    <xf numFmtId="0" fontId="21" fillId="19"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21" fillId="6"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8" fillId="10" borderId="0" applyNumberFormat="0" applyBorder="0" applyAlignment="0" applyProtection="0"/>
    <xf numFmtId="0" fontId="22" fillId="9" borderId="0" applyNumberFormat="0" applyBorder="0" applyAlignment="0" applyProtection="0"/>
    <xf numFmtId="0" fontId="21" fillId="6" borderId="0" applyNumberFormat="0" applyBorder="0" applyAlignment="0" applyProtection="0"/>
    <xf numFmtId="0" fontId="23" fillId="23" borderId="1" applyNumberFormat="0" applyAlignment="0" applyProtection="0"/>
    <xf numFmtId="0" fontId="24" fillId="24" borderId="2" applyNumberFormat="0" applyAlignment="0" applyProtection="0"/>
    <xf numFmtId="0" fontId="25" fillId="0" borderId="3" applyNumberFormat="0" applyFill="0" applyAlignment="0" applyProtection="0"/>
    <xf numFmtId="0" fontId="24" fillId="24" borderId="2" applyNumberFormat="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32" fillId="0" borderId="0" applyNumberFormat="0" applyFill="0" applyBorder="0" applyAlignment="0" applyProtection="0"/>
    <xf numFmtId="0" fontId="30" fillId="22" borderId="9" applyNumberFormat="0" applyAlignment="0" applyProtection="0"/>
    <xf numFmtId="0" fontId="22" fillId="6" borderId="0" applyNumberFormat="0" applyBorder="0" applyAlignment="0" applyProtection="0"/>
    <xf numFmtId="0" fontId="21" fillId="17" borderId="0" applyNumberFormat="0" applyBorder="0" applyAlignment="0" applyProtection="0"/>
    <xf numFmtId="0" fontId="28" fillId="8" borderId="0" applyNumberFormat="0" applyBorder="0" applyAlignment="0" applyProtection="0"/>
    <xf numFmtId="0" fontId="27" fillId="11" borderId="1" applyNumberFormat="0" applyAlignment="0" applyProtection="0"/>
    <xf numFmtId="0" fontId="21" fillId="14" borderId="0" applyNumberFormat="0" applyBorder="0" applyAlignment="0" applyProtection="0"/>
    <xf numFmtId="0" fontId="31" fillId="0" borderId="7" applyNumberFormat="0" applyFill="0" applyAlignment="0" applyProtection="0"/>
    <xf numFmtId="4" fontId="10" fillId="0" borderId="0" applyFont="0" applyFill="0" applyBorder="0" applyAlignment="0" applyProtection="0"/>
    <xf numFmtId="0" fontId="29" fillId="11" borderId="0" applyNumberFormat="0" applyBorder="0" applyAlignment="0" applyProtection="0"/>
    <xf numFmtId="0" fontId="21" fillId="19" borderId="0" applyNumberFormat="0" applyBorder="0" applyAlignment="0" applyProtection="0"/>
    <xf numFmtId="0" fontId="6" fillId="4" borderId="8" applyNumberFormat="0" applyFont="0" applyAlignment="0" applyProtection="0"/>
    <xf numFmtId="0" fontId="30" fillId="22" borderId="9" applyNumberFormat="0" applyAlignment="0" applyProtection="0"/>
    <xf numFmtId="0" fontId="30" fillId="23"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36" fillId="0" borderId="13" applyNumberFormat="0" applyFill="0" applyAlignment="0" applyProtection="0"/>
    <xf numFmtId="0" fontId="31" fillId="0" borderId="0" applyNumberFormat="0" applyFill="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23" borderId="1" applyNumberFormat="0" applyAlignment="0" applyProtection="0"/>
    <xf numFmtId="0" fontId="23" fillId="23" borderId="1" applyNumberFormat="0" applyAlignment="0" applyProtection="0"/>
    <xf numFmtId="0" fontId="23" fillId="23" borderId="1" applyNumberFormat="0" applyAlignment="0" applyProtection="0"/>
    <xf numFmtId="0" fontId="24" fillId="24" borderId="2" applyNumberFormat="0" applyAlignment="0" applyProtection="0"/>
    <xf numFmtId="0" fontId="24" fillId="24" borderId="2" applyNumberFormat="0" applyAlignment="0" applyProtection="0"/>
    <xf numFmtId="0" fontId="24" fillId="24" borderId="2" applyNumberFormat="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27" fillId="5" borderId="1" applyNumberFormat="0" applyAlignment="0" applyProtection="0"/>
    <xf numFmtId="0" fontId="27" fillId="5" borderId="1" applyNumberFormat="0" applyAlignment="0" applyProtection="0"/>
    <xf numFmtId="0" fontId="8" fillId="0" borderId="0" applyNumberFormat="0" applyFill="0" applyBorder="0" applyAlignment="0" applyProtection="0">
      <alignment vertical="top"/>
      <protection locked="0"/>
    </xf>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0" borderId="0"/>
    <xf numFmtId="0" fontId="5" fillId="0" borderId="0"/>
    <xf numFmtId="0" fontId="6" fillId="4" borderId="8" applyNumberFormat="0" applyFont="0" applyAlignment="0" applyProtection="0"/>
    <xf numFmtId="0" fontId="6" fillId="4" borderId="8" applyNumberFormat="0" applyFont="0" applyAlignment="0" applyProtection="0"/>
    <xf numFmtId="0" fontId="6" fillId="4" borderId="8" applyNumberFormat="0" applyFont="0" applyAlignment="0" applyProtection="0"/>
    <xf numFmtId="178" fontId="51"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0" fillId="23" borderId="9" applyNumberFormat="0" applyAlignment="0" applyProtection="0"/>
    <xf numFmtId="0" fontId="30" fillId="23" borderId="9" applyNumberFormat="0" applyAlignment="0" applyProtection="0"/>
    <xf numFmtId="0" fontId="30" fillId="23" borderId="9"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21" fillId="13"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8" fillId="10" borderId="0" applyNumberFormat="0" applyBorder="0" applyAlignment="0" applyProtection="0"/>
    <xf numFmtId="0" fontId="24" fillId="24" borderId="2" applyNumberFormat="0" applyAlignment="0" applyProtection="0"/>
    <xf numFmtId="0" fontId="21" fillId="20" borderId="0" applyNumberFormat="0" applyBorder="0" applyAlignment="0" applyProtection="0"/>
    <xf numFmtId="4" fontId="10"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2" fillId="6" borderId="0" applyNumberFormat="0" applyBorder="0" applyAlignment="0" applyProtection="0"/>
    <xf numFmtId="4" fontId="10" fillId="0" borderId="0" applyFont="0" applyFill="0" applyBorder="0" applyAlignment="0" applyProtection="0"/>
    <xf numFmtId="0" fontId="27" fillId="11" borderId="1" applyNumberFormat="0" applyAlignment="0" applyProtection="0"/>
    <xf numFmtId="0" fontId="31" fillId="0" borderId="7" applyNumberFormat="0" applyFill="0" applyAlignment="0" applyProtection="0"/>
    <xf numFmtId="4" fontId="10" fillId="0" borderId="0" applyFont="0" applyFill="0" applyBorder="0" applyAlignment="0" applyProtection="0"/>
    <xf numFmtId="0" fontId="28" fillId="10"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30" fillId="22" borderId="9" applyNumberFormat="0" applyAlignment="0" applyProtection="0"/>
    <xf numFmtId="0" fontId="21" fillId="6" borderId="0" applyNumberFormat="0" applyBorder="0" applyAlignment="0" applyProtection="0"/>
    <xf numFmtId="0" fontId="21" fillId="6" borderId="0" applyNumberFormat="0" applyBorder="0" applyAlignment="0" applyProtection="0"/>
    <xf numFmtId="0" fontId="31" fillId="0" borderId="0" applyNumberFormat="0" applyFill="0" applyBorder="0" applyAlignment="0" applyProtection="0"/>
    <xf numFmtId="0" fontId="21" fillId="21" borderId="0" applyNumberFormat="0" applyBorder="0" applyAlignment="0" applyProtection="0"/>
    <xf numFmtId="0" fontId="24" fillId="24" borderId="2" applyNumberFormat="0" applyAlignment="0" applyProtection="0"/>
    <xf numFmtId="0" fontId="22" fillId="6" borderId="0" applyNumberFormat="0" applyBorder="0" applyAlignment="0" applyProtection="0"/>
    <xf numFmtId="0" fontId="27" fillId="11" borderId="1" applyNumberFormat="0" applyAlignment="0" applyProtection="0"/>
    <xf numFmtId="0" fontId="31" fillId="0" borderId="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6" borderId="0" applyNumberFormat="0" applyBorder="0" applyAlignment="0" applyProtection="0"/>
    <xf numFmtId="0" fontId="21" fillId="6" borderId="0" applyNumberFormat="0" applyBorder="0" applyAlignment="0" applyProtection="0"/>
    <xf numFmtId="0" fontId="30" fillId="22" borderId="9" applyNumberFormat="0" applyAlignment="0" applyProtection="0"/>
    <xf numFmtId="0" fontId="21" fillId="13" borderId="0" applyNumberFormat="0" applyBorder="0" applyAlignment="0" applyProtection="0"/>
    <xf numFmtId="0" fontId="28" fillId="10" borderId="0" applyNumberFormat="0" applyBorder="0" applyAlignment="0" applyProtection="0"/>
    <xf numFmtId="0" fontId="31" fillId="0" borderId="7" applyNumberFormat="0" applyFill="0" applyAlignment="0" applyProtection="0"/>
    <xf numFmtId="0" fontId="27" fillId="11" borderId="1" applyNumberFormat="0" applyAlignment="0" applyProtection="0"/>
    <xf numFmtId="0" fontId="22" fillId="6" borderId="0" applyNumberFormat="0" applyBorder="0" applyAlignment="0" applyProtection="0"/>
    <xf numFmtId="0" fontId="24" fillId="24" borderId="2" applyNumberFormat="0" applyAlignment="0" applyProtection="0"/>
    <xf numFmtId="0" fontId="21" fillId="21"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8" fillId="0" borderId="0" applyNumberForma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165" fontId="4" fillId="0" borderId="0" applyFont="0" applyFill="0" applyBorder="0" applyAlignment="0" applyProtection="0"/>
    <xf numFmtId="0" fontId="8" fillId="0" borderId="0" applyNumberFormat="0" applyFill="0" applyBorder="0" applyAlignment="0" applyProtection="0"/>
    <xf numFmtId="191" fontId="8" fillId="0" borderId="0" applyFont="0" applyFill="0" applyBorder="0" applyAlignment="0" applyProtection="0"/>
    <xf numFmtId="0" fontId="9" fillId="0" borderId="0"/>
    <xf numFmtId="193" fontId="8" fillId="0" borderId="0" applyFont="0" applyFill="0" applyBorder="0" applyAlignment="0" applyProtection="0"/>
    <xf numFmtId="0" fontId="8" fillId="0" borderId="0"/>
    <xf numFmtId="0" fontId="8" fillId="0" borderId="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87"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43"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43" fontId="3" fillId="0" borderId="0" applyFont="0" applyFill="0" applyBorder="0" applyAlignment="0" applyProtection="0"/>
    <xf numFmtId="191" fontId="8" fillId="0" borderId="0" applyFont="0" applyFill="0" applyBorder="0" applyAlignment="0" applyProtection="0"/>
    <xf numFmtId="43" fontId="8" fillId="0" borderId="0" applyFont="0" applyFill="0" applyBorder="0" applyAlignment="0" applyProtection="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99" fontId="8" fillId="0" borderId="0" applyFont="0" applyFill="0" applyBorder="0" applyAlignment="0" applyProtection="0"/>
    <xf numFmtId="193" fontId="8" fillId="0" borderId="0" applyFont="0" applyFill="0" applyBorder="0" applyAlignment="0" applyProtection="0"/>
  </cellStyleXfs>
  <cellXfs count="1338">
    <xf numFmtId="0" fontId="0" fillId="0" borderId="0" xfId="0"/>
    <xf numFmtId="169" fontId="52" fillId="28" borderId="0" xfId="85" applyFont="1" applyFill="1" applyAlignment="1">
      <alignment horizontal="left" vertical="center" wrapText="1"/>
    </xf>
    <xf numFmtId="1" fontId="3" fillId="0" borderId="20" xfId="43" applyNumberFormat="1" applyFont="1" applyFill="1" applyBorder="1" applyAlignment="1">
      <alignment horizontal="center"/>
    </xf>
    <xf numFmtId="0" fontId="52" fillId="0" borderId="0" xfId="43" applyFont="1" applyFill="1"/>
    <xf numFmtId="0" fontId="54" fillId="0" borderId="0" xfId="43" applyFont="1" applyFill="1"/>
    <xf numFmtId="0" fontId="54" fillId="27" borderId="0" xfId="43" applyFont="1" applyFill="1"/>
    <xf numFmtId="187" fontId="52" fillId="27" borderId="0" xfId="86" applyNumberFormat="1" applyFont="1" applyFill="1"/>
    <xf numFmtId="0" fontId="52" fillId="27" borderId="0" xfId="43" applyFont="1" applyFill="1"/>
    <xf numFmtId="0" fontId="54" fillId="27" borderId="0" xfId="43" applyFont="1" applyFill="1" applyAlignment="1"/>
    <xf numFmtId="0" fontId="55" fillId="27" borderId="0" xfId="43" applyFont="1" applyFill="1"/>
    <xf numFmtId="187" fontId="55" fillId="27" borderId="0" xfId="86" applyNumberFormat="1" applyFont="1" applyFill="1"/>
    <xf numFmtId="0" fontId="58" fillId="27" borderId="14" xfId="43" applyFont="1" applyFill="1" applyBorder="1" applyAlignment="1">
      <alignment horizontal="center"/>
    </xf>
    <xf numFmtId="170" fontId="59" fillId="27" borderId="20" xfId="43" applyNumberFormat="1" applyFont="1" applyFill="1" applyBorder="1"/>
    <xf numFmtId="0" fontId="60" fillId="27" borderId="20" xfId="43" applyFont="1" applyFill="1" applyBorder="1" applyAlignment="1">
      <alignment horizontal="center"/>
    </xf>
    <xf numFmtId="0" fontId="58" fillId="27" borderId="0" xfId="43" applyFont="1" applyFill="1" applyBorder="1" applyAlignment="1">
      <alignment horizontal="center"/>
    </xf>
    <xf numFmtId="187" fontId="61" fillId="27" borderId="15" xfId="86" applyNumberFormat="1" applyFont="1" applyFill="1" applyBorder="1"/>
    <xf numFmtId="187" fontId="55" fillId="27" borderId="15" xfId="86" applyNumberFormat="1" applyFont="1" applyFill="1" applyBorder="1"/>
    <xf numFmtId="187" fontId="55" fillId="27" borderId="37" xfId="86" applyNumberFormat="1" applyFont="1" applyFill="1" applyBorder="1"/>
    <xf numFmtId="0" fontId="62" fillId="27" borderId="20" xfId="43" applyFont="1" applyFill="1" applyBorder="1"/>
    <xf numFmtId="0" fontId="64" fillId="27" borderId="0" xfId="43" applyFont="1" applyFill="1" applyBorder="1" applyAlignment="1">
      <alignment horizontal="center"/>
    </xf>
    <xf numFmtId="0" fontId="64" fillId="0" borderId="0" xfId="43" applyFont="1" applyFill="1"/>
    <xf numFmtId="180" fontId="52" fillId="27" borderId="14" xfId="43" applyNumberFormat="1" applyFont="1" applyFill="1" applyBorder="1" applyAlignment="1">
      <alignment horizontal="center"/>
    </xf>
    <xf numFmtId="0" fontId="52" fillId="27" borderId="20" xfId="89" applyFont="1" applyFill="1" applyBorder="1" applyAlignment="1">
      <alignment horizontal="left" wrapText="1"/>
    </xf>
    <xf numFmtId="3" fontId="52" fillId="27" borderId="15" xfId="43" quotePrefix="1" applyNumberFormat="1" applyFont="1" applyFill="1" applyBorder="1" applyAlignment="1">
      <alignment horizontal="right" indent="1"/>
    </xf>
    <xf numFmtId="170" fontId="60" fillId="27" borderId="20" xfId="43" applyNumberFormat="1" applyFont="1" applyFill="1" applyBorder="1"/>
    <xf numFmtId="0" fontId="52" fillId="27" borderId="14" xfId="43" applyFont="1" applyFill="1" applyBorder="1" applyAlignment="1">
      <alignment horizontal="center"/>
    </xf>
    <xf numFmtId="0" fontId="64" fillId="27" borderId="14" xfId="43" applyFont="1" applyFill="1" applyBorder="1" applyAlignment="1">
      <alignment horizontal="center"/>
    </xf>
    <xf numFmtId="0" fontId="64" fillId="27" borderId="20" xfId="43" applyFont="1" applyFill="1" applyBorder="1" applyAlignment="1">
      <alignment horizontal="center"/>
    </xf>
    <xf numFmtId="0" fontId="67" fillId="27" borderId="20" xfId="89" applyFont="1" applyFill="1" applyBorder="1" applyAlignment="1">
      <alignment horizontal="left" wrapText="1"/>
    </xf>
    <xf numFmtId="0" fontId="52" fillId="27" borderId="30" xfId="43" applyFont="1" applyFill="1" applyBorder="1"/>
    <xf numFmtId="0" fontId="52" fillId="27" borderId="62" xfId="43" applyFont="1" applyFill="1" applyBorder="1"/>
    <xf numFmtId="15" fontId="52" fillId="27" borderId="0" xfId="43" applyNumberFormat="1" applyFont="1" applyFill="1" applyAlignment="1"/>
    <xf numFmtId="170" fontId="52" fillId="27" borderId="0" xfId="85" applyNumberFormat="1" applyFont="1" applyFill="1"/>
    <xf numFmtId="0" fontId="52" fillId="0" borderId="0" xfId="368" applyFont="1"/>
    <xf numFmtId="0" fontId="64" fillId="27" borderId="0" xfId="43" applyFont="1" applyFill="1" applyBorder="1"/>
    <xf numFmtId="0" fontId="52" fillId="0" borderId="0" xfId="43" applyFont="1" applyFill="1" applyBorder="1"/>
    <xf numFmtId="0" fontId="56" fillId="0" borderId="0" xfId="378" applyFont="1" applyFill="1" applyBorder="1" applyAlignment="1">
      <alignment vertical="center" wrapText="1"/>
    </xf>
    <xf numFmtId="0" fontId="52" fillId="28" borderId="0" xfId="43" applyFont="1" applyFill="1"/>
    <xf numFmtId="0" fontId="64" fillId="28" borderId="0" xfId="43" applyFont="1" applyFill="1" applyAlignment="1">
      <alignment horizontal="right"/>
    </xf>
    <xf numFmtId="0" fontId="54" fillId="28" borderId="0" xfId="43" applyFont="1" applyFill="1" applyAlignment="1"/>
    <xf numFmtId="0" fontId="56" fillId="27" borderId="0" xfId="43" applyFont="1" applyFill="1" applyAlignment="1"/>
    <xf numFmtId="0" fontId="72" fillId="0" borderId="0" xfId="43" applyFont="1" applyFill="1" applyAlignment="1"/>
    <xf numFmtId="0" fontId="71" fillId="28" borderId="0" xfId="43" applyFont="1" applyFill="1"/>
    <xf numFmtId="168" fontId="52" fillId="0" borderId="16" xfId="369" applyFont="1" applyFill="1" applyBorder="1"/>
    <xf numFmtId="166" fontId="52" fillId="0" borderId="0" xfId="43" applyNumberFormat="1" applyFont="1" applyFill="1"/>
    <xf numFmtId="0" fontId="52" fillId="0" borderId="16" xfId="43" applyFont="1" applyFill="1" applyBorder="1"/>
    <xf numFmtId="0" fontId="64" fillId="27" borderId="20" xfId="43" applyFont="1" applyFill="1" applyBorder="1"/>
    <xf numFmtId="166" fontId="54" fillId="27" borderId="63" xfId="86" applyNumberFormat="1" applyFont="1" applyFill="1" applyBorder="1" applyAlignment="1">
      <alignment horizontal="center" vertical="center"/>
    </xf>
    <xf numFmtId="166" fontId="54" fillId="27" borderId="32" xfId="86" applyNumberFormat="1" applyFont="1" applyFill="1" applyBorder="1" applyAlignment="1">
      <alignment horizontal="center" vertical="center"/>
    </xf>
    <xf numFmtId="0" fontId="52" fillId="0" borderId="0" xfId="0" applyFont="1"/>
    <xf numFmtId="168" fontId="52" fillId="28" borderId="0" xfId="86" applyFont="1" applyFill="1" applyBorder="1" applyAlignment="1" applyProtection="1">
      <alignment horizontal="center"/>
    </xf>
    <xf numFmtId="168" fontId="52" fillId="27" borderId="0" xfId="86" applyFont="1" applyFill="1" applyBorder="1" applyAlignment="1" applyProtection="1">
      <alignment horizontal="center"/>
    </xf>
    <xf numFmtId="168" fontId="56" fillId="27" borderId="0" xfId="86" applyFont="1" applyFill="1" applyAlignment="1"/>
    <xf numFmtId="15" fontId="54" fillId="0" borderId="0" xfId="86" applyNumberFormat="1" applyFont="1" applyFill="1" applyAlignment="1"/>
    <xf numFmtId="15" fontId="54" fillId="28" borderId="0" xfId="86" applyNumberFormat="1" applyFont="1" applyFill="1" applyAlignment="1">
      <alignment horizontal="center"/>
    </xf>
    <xf numFmtId="0" fontId="71" fillId="27" borderId="0" xfId="43" applyFont="1" applyFill="1"/>
    <xf numFmtId="0" fontId="73" fillId="27" borderId="52" xfId="43" applyFont="1" applyFill="1" applyBorder="1" applyAlignment="1">
      <alignment horizontal="center"/>
    </xf>
    <xf numFmtId="3" fontId="52" fillId="27" borderId="61" xfId="43" applyNumberFormat="1" applyFont="1" applyFill="1" applyBorder="1" applyAlignment="1">
      <alignment horizontal="center" vertical="center" wrapText="1"/>
    </xf>
    <xf numFmtId="0" fontId="54" fillId="27" borderId="19" xfId="43" applyFont="1" applyFill="1" applyBorder="1"/>
    <xf numFmtId="168" fontId="54" fillId="27" borderId="21" xfId="86" applyFont="1" applyFill="1" applyBorder="1" applyProtection="1"/>
    <xf numFmtId="0" fontId="52" fillId="27" borderId="31" xfId="43" applyFont="1" applyFill="1" applyBorder="1"/>
    <xf numFmtId="168" fontId="52" fillId="27" borderId="32" xfId="86" applyFont="1" applyFill="1" applyBorder="1" applyAlignment="1" applyProtection="1">
      <alignment horizontal="right"/>
    </xf>
    <xf numFmtId="0" fontId="75" fillId="27" borderId="0" xfId="43" applyFont="1" applyFill="1"/>
    <xf numFmtId="0" fontId="71" fillId="27" borderId="0" xfId="43" applyFont="1" applyFill="1" applyAlignment="1">
      <alignment wrapText="1"/>
    </xf>
    <xf numFmtId="0" fontId="55" fillId="27" borderId="0" xfId="43" applyNumberFormat="1" applyFont="1" applyFill="1" applyBorder="1" applyAlignment="1" applyProtection="1"/>
    <xf numFmtId="0" fontId="55" fillId="27" borderId="0" xfId="43" applyFont="1" applyFill="1" applyAlignment="1">
      <alignment horizontal="left"/>
    </xf>
    <xf numFmtId="0" fontId="52" fillId="22" borderId="0" xfId="43" applyFont="1" applyFill="1"/>
    <xf numFmtId="168" fontId="52" fillId="0" borderId="0" xfId="86" applyFont="1"/>
    <xf numFmtId="0" fontId="52" fillId="27" borderId="33" xfId="43" applyFont="1" applyFill="1" applyBorder="1"/>
    <xf numFmtId="3" fontId="52" fillId="27" borderId="27" xfId="43" applyNumberFormat="1" applyFont="1" applyFill="1" applyBorder="1"/>
    <xf numFmtId="0" fontId="52" fillId="27" borderId="15" xfId="43" applyFont="1" applyFill="1" applyBorder="1"/>
    <xf numFmtId="0" fontId="58" fillId="27" borderId="15" xfId="43" applyFont="1" applyFill="1" applyBorder="1"/>
    <xf numFmtId="3" fontId="75" fillId="27" borderId="15" xfId="43" applyNumberFormat="1" applyFont="1" applyFill="1" applyBorder="1"/>
    <xf numFmtId="0" fontId="78" fillId="27" borderId="15" xfId="43" applyFont="1" applyFill="1" applyBorder="1"/>
    <xf numFmtId="0" fontId="52" fillId="22" borderId="25" xfId="43" applyFont="1" applyFill="1" applyBorder="1"/>
    <xf numFmtId="0" fontId="52" fillId="0" borderId="0" xfId="43" applyFont="1"/>
    <xf numFmtId="0" fontId="79" fillId="0" borderId="0" xfId="43" applyFont="1"/>
    <xf numFmtId="0" fontId="75" fillId="27" borderId="0" xfId="43" applyFont="1" applyFill="1" applyAlignment="1">
      <alignment vertical="center" wrapText="1"/>
    </xf>
    <xf numFmtId="0" fontId="52" fillId="27" borderId="27" xfId="43" applyFont="1" applyFill="1" applyBorder="1"/>
    <xf numFmtId="0" fontId="66" fillId="27" borderId="33" xfId="43" applyFont="1" applyFill="1" applyBorder="1"/>
    <xf numFmtId="3" fontId="52" fillId="0" borderId="0" xfId="0" applyNumberFormat="1" applyFont="1"/>
    <xf numFmtId="0" fontId="58" fillId="27" borderId="14" xfId="43" applyFont="1" applyFill="1" applyBorder="1"/>
    <xf numFmtId="0" fontId="58" fillId="0" borderId="14" xfId="43" applyFont="1" applyFill="1" applyBorder="1"/>
    <xf numFmtId="0" fontId="52" fillId="27" borderId="25" xfId="43" applyFont="1" applyFill="1" applyBorder="1"/>
    <xf numFmtId="169" fontId="52" fillId="0" borderId="0" xfId="85" applyFont="1"/>
    <xf numFmtId="0" fontId="75" fillId="27" borderId="0" xfId="43" applyFont="1" applyFill="1" applyAlignment="1">
      <alignment horizontal="right"/>
    </xf>
    <xf numFmtId="0" fontId="52" fillId="27" borderId="0" xfId="0" applyFont="1" applyFill="1"/>
    <xf numFmtId="0" fontId="80" fillId="27" borderId="14" xfId="43" applyFont="1" applyFill="1" applyBorder="1"/>
    <xf numFmtId="0" fontId="80" fillId="27" borderId="15" xfId="43" applyFont="1" applyFill="1" applyBorder="1"/>
    <xf numFmtId="0" fontId="75" fillId="27" borderId="25" xfId="43" applyFont="1" applyFill="1" applyBorder="1"/>
    <xf numFmtId="181" fontId="75" fillId="27" borderId="25" xfId="43" applyNumberFormat="1" applyFont="1" applyFill="1" applyBorder="1"/>
    <xf numFmtId="0" fontId="52" fillId="27" borderId="50" xfId="43" applyFont="1" applyFill="1" applyBorder="1" applyAlignment="1">
      <alignment vertical="center" wrapText="1"/>
    </xf>
    <xf numFmtId="3" fontId="52" fillId="27" borderId="0" xfId="91" applyNumberFormat="1" applyFont="1" applyFill="1" applyAlignment="1">
      <alignment horizontal="center"/>
    </xf>
    <xf numFmtId="3" fontId="54" fillId="27" borderId="0" xfId="91" applyNumberFormat="1" applyFont="1" applyFill="1" applyAlignment="1">
      <alignment horizontal="center"/>
    </xf>
    <xf numFmtId="0" fontId="54" fillId="27" borderId="0" xfId="91" applyFont="1" applyFill="1" applyAlignment="1">
      <alignment horizontal="center"/>
    </xf>
    <xf numFmtId="183" fontId="52" fillId="27" borderId="0" xfId="86" applyNumberFormat="1" applyFont="1" applyFill="1" applyAlignment="1">
      <alignment horizontal="center"/>
    </xf>
    <xf numFmtId="1" fontId="52" fillId="27" borderId="0" xfId="43" applyNumberFormat="1" applyFont="1" applyFill="1"/>
    <xf numFmtId="169" fontId="52" fillId="27" borderId="0" xfId="85" applyFont="1" applyFill="1" applyAlignment="1">
      <alignment horizontal="center"/>
    </xf>
    <xf numFmtId="3" fontId="64" fillId="27" borderId="0" xfId="43" applyNumberFormat="1" applyFont="1" applyFill="1" applyAlignment="1">
      <alignment horizontal="right" vertical="center"/>
    </xf>
    <xf numFmtId="3" fontId="64" fillId="0" borderId="45" xfId="43" applyNumberFormat="1" applyFont="1" applyFill="1" applyBorder="1" applyAlignment="1">
      <alignment horizontal="right" vertical="center"/>
    </xf>
    <xf numFmtId="3" fontId="52" fillId="0" borderId="47" xfId="43" applyNumberFormat="1" applyFont="1" applyFill="1" applyBorder="1" applyAlignment="1">
      <alignment horizontal="right" vertical="center"/>
    </xf>
    <xf numFmtId="3" fontId="52" fillId="0" borderId="26" xfId="43" applyNumberFormat="1" applyFont="1" applyFill="1" applyBorder="1" applyAlignment="1">
      <alignment horizontal="right" vertical="center"/>
    </xf>
    <xf numFmtId="3" fontId="52" fillId="0" borderId="0" xfId="43" applyNumberFormat="1" applyFont="1" applyFill="1" applyBorder="1" applyAlignment="1">
      <alignment horizontal="right" vertical="center"/>
    </xf>
    <xf numFmtId="3" fontId="52" fillId="0" borderId="90" xfId="43" applyNumberFormat="1" applyFont="1" applyFill="1" applyBorder="1" applyAlignment="1">
      <alignment horizontal="right" vertical="center"/>
    </xf>
    <xf numFmtId="3" fontId="52" fillId="0" borderId="89" xfId="43" applyNumberFormat="1" applyFont="1" applyFill="1" applyBorder="1" applyAlignment="1">
      <alignment horizontal="right" vertical="center"/>
    </xf>
    <xf numFmtId="3" fontId="52" fillId="0" borderId="92" xfId="43" applyNumberFormat="1" applyFont="1" applyFill="1" applyBorder="1" applyAlignment="1">
      <alignment horizontal="right" vertical="center"/>
    </xf>
    <xf numFmtId="3" fontId="52" fillId="0" borderId="40" xfId="43" applyNumberFormat="1" applyFont="1" applyFill="1" applyBorder="1" applyAlignment="1">
      <alignment horizontal="right" vertical="center"/>
    </xf>
    <xf numFmtId="3" fontId="52" fillId="0" borderId="0" xfId="43" applyNumberFormat="1" applyFont="1" applyFill="1" applyAlignment="1">
      <alignment horizontal="right" vertical="center"/>
    </xf>
    <xf numFmtId="3" fontId="52" fillId="27" borderId="0" xfId="43" applyNumberFormat="1" applyFont="1" applyFill="1" applyAlignment="1">
      <alignment horizontal="center"/>
    </xf>
    <xf numFmtId="0" fontId="52" fillId="27" borderId="0" xfId="91" applyFont="1" applyFill="1"/>
    <xf numFmtId="169" fontId="52" fillId="0" borderId="0" xfId="85" applyFont="1" applyFill="1" applyAlignment="1">
      <alignment horizontal="center"/>
    </xf>
    <xf numFmtId="169" fontId="52" fillId="0" borderId="0" xfId="85" applyFont="1" applyFill="1"/>
    <xf numFmtId="1" fontId="52" fillId="27" borderId="0" xfId="43" applyNumberFormat="1" applyFont="1" applyFill="1" applyBorder="1" applyAlignment="1">
      <alignment horizontal="center"/>
    </xf>
    <xf numFmtId="3" fontId="64" fillId="0" borderId="0" xfId="43" applyNumberFormat="1" applyFont="1" applyFill="1" applyAlignment="1">
      <alignment horizontal="right" vertical="center"/>
    </xf>
    <xf numFmtId="169" fontId="52" fillId="27" borderId="0" xfId="85" applyFont="1" applyFill="1"/>
    <xf numFmtId="3" fontId="52" fillId="0" borderId="88" xfId="43" applyNumberFormat="1" applyFont="1" applyFill="1" applyBorder="1" applyAlignment="1">
      <alignment horizontal="right" vertical="center"/>
    </xf>
    <xf numFmtId="3" fontId="52" fillId="0" borderId="48" xfId="43" applyNumberFormat="1" applyFont="1" applyFill="1" applyBorder="1" applyAlignment="1">
      <alignment horizontal="right" vertical="center"/>
    </xf>
    <xf numFmtId="0" fontId="52" fillId="0" borderId="0" xfId="91" applyFont="1" applyFill="1"/>
    <xf numFmtId="0" fontId="52" fillId="0" borderId="0" xfId="91" applyFont="1" applyFill="1" applyAlignment="1">
      <alignment vertical="center"/>
    </xf>
    <xf numFmtId="0" fontId="52" fillId="27" borderId="0" xfId="91" applyFont="1" applyFill="1" applyAlignment="1">
      <alignment vertical="center"/>
    </xf>
    <xf numFmtId="0" fontId="55" fillId="0" borderId="0" xfId="43" applyFont="1" applyFill="1"/>
    <xf numFmtId="4" fontId="55" fillId="0" borderId="0" xfId="43" applyNumberFormat="1" applyFont="1" applyFill="1"/>
    <xf numFmtId="169" fontId="55" fillId="0" borderId="0" xfId="85" applyFont="1" applyFill="1"/>
    <xf numFmtId="3" fontId="55" fillId="28" borderId="0" xfId="43" applyNumberFormat="1" applyFont="1" applyFill="1"/>
    <xf numFmtId="0" fontId="55" fillId="28" borderId="0" xfId="43" applyFont="1" applyFill="1"/>
    <xf numFmtId="0" fontId="73" fillId="28" borderId="0" xfId="43" applyFont="1" applyFill="1"/>
    <xf numFmtId="0" fontId="83" fillId="28" borderId="0" xfId="43" quotePrefix="1" applyNumberFormat="1" applyFont="1" applyFill="1" applyAlignment="1" applyProtection="1">
      <alignment horizontal="centerContinuous"/>
    </xf>
    <xf numFmtId="3" fontId="55" fillId="28" borderId="0" xfId="43" applyNumberFormat="1" applyFont="1" applyFill="1" applyAlignment="1">
      <alignment horizontal="centerContinuous"/>
    </xf>
    <xf numFmtId="0" fontId="55" fillId="28" borderId="0" xfId="43" applyFont="1" applyFill="1" applyAlignment="1">
      <alignment horizontal="centerContinuous"/>
    </xf>
    <xf numFmtId="0" fontId="55" fillId="28" borderId="0" xfId="43" quotePrefix="1" applyFont="1" applyFill="1" applyAlignment="1" applyProtection="1">
      <alignment horizontal="centerContinuous"/>
    </xf>
    <xf numFmtId="0" fontId="73" fillId="0" borderId="0" xfId="43" applyFont="1" applyFill="1"/>
    <xf numFmtId="0" fontId="84" fillId="0" borderId="49" xfId="43" applyNumberFormat="1" applyFont="1" applyFill="1" applyBorder="1" applyProtection="1"/>
    <xf numFmtId="3" fontId="85" fillId="0" borderId="49" xfId="43" applyNumberFormat="1" applyFont="1" applyFill="1" applyBorder="1" applyAlignment="1" applyProtection="1">
      <alignment horizontal="right"/>
    </xf>
    <xf numFmtId="3" fontId="85" fillId="0" borderId="50" xfId="43" applyNumberFormat="1" applyFont="1" applyFill="1" applyBorder="1" applyAlignment="1" applyProtection="1">
      <alignment horizontal="right"/>
    </xf>
    <xf numFmtId="169" fontId="73" fillId="0" borderId="0" xfId="85" applyFont="1" applyFill="1"/>
    <xf numFmtId="168" fontId="52" fillId="28" borderId="0" xfId="86" applyFont="1" applyFill="1"/>
    <xf numFmtId="0" fontId="75" fillId="28" borderId="0" xfId="43" applyNumberFormat="1" applyFont="1" applyFill="1" applyBorder="1" applyAlignment="1" applyProtection="1"/>
    <xf numFmtId="3" fontId="75" fillId="28" borderId="0" xfId="43" applyNumberFormat="1" applyFont="1" applyFill="1" applyBorder="1"/>
    <xf numFmtId="169" fontId="75" fillId="28" borderId="0" xfId="85" applyFont="1" applyFill="1" applyBorder="1"/>
    <xf numFmtId="41" fontId="55" fillId="0" borderId="0" xfId="43" applyNumberFormat="1" applyFont="1" applyFill="1"/>
    <xf numFmtId="3" fontId="52" fillId="0" borderId="0" xfId="91" applyNumberFormat="1" applyFont="1" applyFill="1" applyAlignment="1">
      <alignment horizontal="center"/>
    </xf>
    <xf numFmtId="17" fontId="52" fillId="27" borderId="49" xfId="43" applyNumberFormat="1" applyFont="1" applyFill="1" applyBorder="1" applyAlignment="1">
      <alignment horizontal="center"/>
    </xf>
    <xf numFmtId="168" fontId="52" fillId="27" borderId="0" xfId="86" applyFont="1" applyFill="1"/>
    <xf numFmtId="0" fontId="87" fillId="27" borderId="0" xfId="43" applyFont="1" applyFill="1"/>
    <xf numFmtId="3" fontId="52" fillId="27" borderId="0" xfId="91" applyNumberFormat="1" applyFont="1" applyFill="1" applyAlignment="1">
      <alignment horizontal="center" vertical="center"/>
    </xf>
    <xf numFmtId="3" fontId="52" fillId="27" borderId="0" xfId="91" applyNumberFormat="1" applyFont="1" applyFill="1" applyBorder="1" applyAlignment="1">
      <alignment horizontal="center"/>
    </xf>
    <xf numFmtId="0" fontId="52" fillId="27" borderId="0" xfId="43" applyFont="1" applyFill="1" applyBorder="1"/>
    <xf numFmtId="3" fontId="64" fillId="0" borderId="26" xfId="43" applyNumberFormat="1" applyFont="1" applyFill="1" applyBorder="1" applyAlignment="1">
      <alignment horizontal="right" vertical="center"/>
    </xf>
    <xf numFmtId="0" fontId="52" fillId="0" borderId="0" xfId="43" applyFont="1" applyFill="1" applyAlignment="1"/>
    <xf numFmtId="3" fontId="64" fillId="28" borderId="0" xfId="43" applyNumberFormat="1" applyFont="1" applyFill="1" applyAlignment="1">
      <alignment horizontal="right" vertical="center"/>
    </xf>
    <xf numFmtId="0" fontId="64" fillId="27" borderId="44" xfId="43" applyFont="1" applyFill="1" applyBorder="1" applyAlignment="1">
      <alignment horizontal="left" vertical="center"/>
    </xf>
    <xf numFmtId="3" fontId="64" fillId="0" borderId="68" xfId="43" applyNumberFormat="1" applyFont="1" applyFill="1" applyBorder="1" applyAlignment="1">
      <alignment horizontal="right" vertical="center"/>
    </xf>
    <xf numFmtId="3" fontId="52" fillId="0" borderId="91" xfId="43" applyNumberFormat="1" applyFont="1" applyFill="1" applyBorder="1" applyAlignment="1">
      <alignment horizontal="right" vertical="center"/>
    </xf>
    <xf numFmtId="0" fontId="80" fillId="0" borderId="0" xfId="43" applyFont="1" applyFill="1"/>
    <xf numFmtId="0" fontId="80" fillId="27" borderId="0" xfId="43" applyFont="1" applyFill="1"/>
    <xf numFmtId="0" fontId="75" fillId="27" borderId="0" xfId="43" applyFont="1" applyFill="1" applyAlignment="1" applyProtection="1">
      <alignment horizontal="centerContinuous"/>
    </xf>
    <xf numFmtId="0" fontId="75" fillId="27" borderId="0" xfId="43" applyFont="1" applyFill="1" applyAlignment="1">
      <alignment horizontal="centerContinuous"/>
    </xf>
    <xf numFmtId="0" fontId="90" fillId="27" borderId="0" xfId="43" applyFont="1" applyFill="1"/>
    <xf numFmtId="0" fontId="75" fillId="27" borderId="0" xfId="43" applyFont="1" applyFill="1" applyBorder="1"/>
    <xf numFmtId="167" fontId="54" fillId="27" borderId="15" xfId="43" applyNumberFormat="1" applyFont="1" applyFill="1" applyBorder="1" applyAlignment="1">
      <alignment horizontal="center"/>
    </xf>
    <xf numFmtId="167" fontId="75" fillId="27" borderId="15" xfId="43" applyNumberFormat="1" applyFont="1" applyFill="1" applyBorder="1" applyAlignment="1">
      <alignment horizontal="center"/>
    </xf>
    <xf numFmtId="167" fontId="80" fillId="0" borderId="0" xfId="43" applyNumberFormat="1" applyFont="1" applyFill="1"/>
    <xf numFmtId="167" fontId="54" fillId="27" borderId="25" xfId="43" applyNumberFormat="1" applyFont="1" applyFill="1" applyBorder="1" applyAlignment="1">
      <alignment horizontal="center"/>
    </xf>
    <xf numFmtId="0" fontId="54" fillId="27" borderId="25" xfId="43" applyNumberFormat="1" applyFont="1" applyFill="1" applyBorder="1" applyAlignment="1" applyProtection="1"/>
    <xf numFmtId="3" fontId="75" fillId="27" borderId="0" xfId="43" applyNumberFormat="1" applyFont="1" applyFill="1" applyBorder="1" applyAlignment="1">
      <alignment horizontal="center"/>
    </xf>
    <xf numFmtId="0" fontId="75" fillId="27" borderId="0" xfId="43" applyNumberFormat="1" applyFont="1" applyFill="1" applyBorder="1"/>
    <xf numFmtId="0" fontId="80" fillId="28" borderId="0" xfId="43" applyFont="1" applyFill="1"/>
    <xf numFmtId="0" fontId="52" fillId="0" borderId="0" xfId="43" applyFont="1" applyBorder="1"/>
    <xf numFmtId="0" fontId="52" fillId="0" borderId="0" xfId="368" applyFont="1" applyBorder="1"/>
    <xf numFmtId="175" fontId="52" fillId="27" borderId="0" xfId="86" applyNumberFormat="1" applyFont="1" applyFill="1" applyBorder="1" applyAlignment="1">
      <alignment horizontal="center"/>
    </xf>
    <xf numFmtId="14" fontId="52" fillId="27" borderId="0" xfId="43" applyNumberFormat="1" applyFont="1" applyFill="1" applyBorder="1" applyAlignment="1">
      <alignment horizontal="center"/>
    </xf>
    <xf numFmtId="41" fontId="52" fillId="27" borderId="0" xfId="85" applyNumberFormat="1" applyFont="1" applyFill="1"/>
    <xf numFmtId="172" fontId="64" fillId="27" borderId="23" xfId="85" applyNumberFormat="1" applyFont="1" applyFill="1" applyBorder="1" applyAlignment="1">
      <alignment horizontal="center"/>
    </xf>
    <xf numFmtId="172" fontId="64" fillId="27" borderId="27" xfId="85" applyNumberFormat="1" applyFont="1" applyFill="1" applyBorder="1" applyAlignment="1">
      <alignment horizontal="center"/>
    </xf>
    <xf numFmtId="41" fontId="64" fillId="27" borderId="33" xfId="85" applyNumberFormat="1" applyFont="1" applyFill="1" applyBorder="1" applyAlignment="1">
      <alignment horizontal="center" vertical="center"/>
    </xf>
    <xf numFmtId="41" fontId="64" fillId="27" borderId="16" xfId="85" applyNumberFormat="1" applyFont="1" applyFill="1" applyBorder="1" applyAlignment="1">
      <alignment horizontal="center" vertical="center"/>
    </xf>
    <xf numFmtId="169" fontId="57" fillId="27" borderId="14" xfId="85" applyFont="1" applyFill="1" applyBorder="1"/>
    <xf numFmtId="172" fontId="57" fillId="27" borderId="15" xfId="85" applyNumberFormat="1" applyFont="1" applyFill="1" applyBorder="1"/>
    <xf numFmtId="0" fontId="52" fillId="27" borderId="14" xfId="43" applyFont="1" applyFill="1" applyBorder="1"/>
    <xf numFmtId="169" fontId="52" fillId="27" borderId="15" xfId="85" applyFont="1" applyFill="1" applyBorder="1"/>
    <xf numFmtId="169" fontId="52" fillId="27" borderId="16" xfId="85" applyFont="1" applyFill="1" applyBorder="1"/>
    <xf numFmtId="0" fontId="54" fillId="27" borderId="14" xfId="43" applyFont="1" applyFill="1" applyBorder="1"/>
    <xf numFmtId="0" fontId="64" fillId="27" borderId="14" xfId="43" applyFont="1" applyFill="1" applyBorder="1"/>
    <xf numFmtId="172" fontId="64" fillId="27" borderId="15" xfId="85" applyNumberFormat="1" applyFont="1" applyFill="1" applyBorder="1" applyAlignment="1"/>
    <xf numFmtId="172" fontId="64" fillId="27" borderId="16" xfId="85" applyNumberFormat="1" applyFont="1" applyFill="1" applyBorder="1" applyAlignment="1"/>
    <xf numFmtId="0" fontId="71" fillId="27" borderId="14" xfId="43" applyFont="1" applyFill="1" applyBorder="1"/>
    <xf numFmtId="172" fontId="71" fillId="27" borderId="15" xfId="85" applyNumberFormat="1" applyFont="1" applyFill="1" applyBorder="1" applyAlignment="1">
      <alignment horizontal="right"/>
    </xf>
    <xf numFmtId="172" fontId="71" fillId="27" borderId="16" xfId="85" applyNumberFormat="1" applyFont="1" applyFill="1" applyBorder="1" applyAlignment="1">
      <alignment horizontal="right"/>
    </xf>
    <xf numFmtId="172" fontId="52" fillId="27" borderId="15" xfId="85" applyNumberFormat="1" applyFont="1" applyFill="1" applyBorder="1" applyAlignment="1">
      <alignment horizontal="right"/>
    </xf>
    <xf numFmtId="172" fontId="52" fillId="27" borderId="16" xfId="85" applyNumberFormat="1" applyFont="1" applyFill="1" applyBorder="1" applyAlignment="1">
      <alignment horizontal="right"/>
    </xf>
    <xf numFmtId="172" fontId="54" fillId="27" borderId="15" xfId="85" applyNumberFormat="1" applyFont="1" applyFill="1" applyBorder="1" applyAlignment="1"/>
    <xf numFmtId="172" fontId="54" fillId="27" borderId="15" xfId="85" applyNumberFormat="1" applyFont="1" applyFill="1" applyBorder="1" applyAlignment="1">
      <alignment wrapText="1"/>
    </xf>
    <xf numFmtId="172" fontId="54" fillId="27" borderId="16" xfId="85" applyNumberFormat="1" applyFont="1" applyFill="1" applyBorder="1" applyAlignment="1"/>
    <xf numFmtId="0" fontId="63" fillId="27" borderId="14" xfId="43" applyFont="1" applyFill="1" applyBorder="1"/>
    <xf numFmtId="172" fontId="64" fillId="28" borderId="15" xfId="85" applyNumberFormat="1" applyFont="1" applyFill="1" applyBorder="1" applyAlignment="1"/>
    <xf numFmtId="0" fontId="72" fillId="0" borderId="14" xfId="43" applyFont="1" applyFill="1" applyBorder="1"/>
    <xf numFmtId="0" fontId="72" fillId="0" borderId="25" xfId="43" applyFont="1" applyFill="1" applyBorder="1"/>
    <xf numFmtId="172" fontId="72" fillId="0" borderId="25" xfId="85" applyNumberFormat="1" applyFont="1" applyFill="1" applyBorder="1"/>
    <xf numFmtId="0" fontId="72" fillId="0" borderId="0" xfId="43" applyFont="1" applyFill="1" applyBorder="1"/>
    <xf numFmtId="172" fontId="72" fillId="0" borderId="0" xfId="85" applyNumberFormat="1" applyFont="1" applyFill="1" applyBorder="1"/>
    <xf numFmtId="192" fontId="52" fillId="0" borderId="0" xfId="85" applyNumberFormat="1" applyFont="1" applyFill="1" applyAlignment="1">
      <alignment horizontal="left" wrapText="1"/>
    </xf>
    <xf numFmtId="0" fontId="64" fillId="27" borderId="27" xfId="43" applyFont="1" applyFill="1" applyBorder="1" applyAlignment="1">
      <alignment horizontal="center"/>
    </xf>
    <xf numFmtId="0" fontId="64" fillId="27" borderId="17" xfId="43" applyFont="1" applyFill="1" applyBorder="1" applyAlignment="1">
      <alignment horizontal="center"/>
    </xf>
    <xf numFmtId="3" fontId="64" fillId="0" borderId="0" xfId="86" applyNumberFormat="1" applyFont="1" applyFill="1" applyBorder="1"/>
    <xf numFmtId="3" fontId="52" fillId="27" borderId="0" xfId="43" applyNumberFormat="1" applyFont="1" applyFill="1"/>
    <xf numFmtId="3" fontId="52" fillId="27" borderId="33" xfId="43" applyNumberFormat="1" applyFont="1" applyFill="1" applyBorder="1"/>
    <xf numFmtId="186" fontId="52" fillId="27" borderId="33" xfId="43" applyNumberFormat="1" applyFont="1" applyFill="1" applyBorder="1"/>
    <xf numFmtId="3" fontId="52" fillId="27" borderId="15" xfId="43" applyNumberFormat="1" applyFont="1" applyFill="1" applyBorder="1"/>
    <xf numFmtId="0" fontId="52" fillId="0" borderId="14" xfId="43" applyFont="1" applyFill="1" applyBorder="1"/>
    <xf numFmtId="3" fontId="64" fillId="27" borderId="14" xfId="43" applyNumberFormat="1" applyFont="1" applyFill="1" applyBorder="1"/>
    <xf numFmtId="3" fontId="64" fillId="27" borderId="15" xfId="43" applyNumberFormat="1" applyFont="1" applyFill="1" applyBorder="1"/>
    <xf numFmtId="0" fontId="81" fillId="27" borderId="14" xfId="43" applyFont="1" applyFill="1" applyBorder="1"/>
    <xf numFmtId="3" fontId="81" fillId="27" borderId="15" xfId="43" applyNumberFormat="1" applyFont="1" applyFill="1" applyBorder="1"/>
    <xf numFmtId="0" fontId="52" fillId="27" borderId="14" xfId="43" applyFont="1" applyFill="1" applyBorder="1" applyAlignment="1">
      <alignment horizontal="left" vertical="center" wrapText="1"/>
    </xf>
    <xf numFmtId="0" fontId="64" fillId="27" borderId="14" xfId="43" applyFont="1" applyFill="1" applyBorder="1" applyAlignment="1">
      <alignment horizontal="left" vertical="center" wrapText="1"/>
    </xf>
    <xf numFmtId="3" fontId="96" fillId="27" borderId="15" xfId="43" applyNumberFormat="1" applyFont="1" applyFill="1" applyBorder="1"/>
    <xf numFmtId="3" fontId="66" fillId="27" borderId="15" xfId="43" applyNumberFormat="1" applyFont="1" applyFill="1" applyBorder="1"/>
    <xf numFmtId="172" fontId="66" fillId="27" borderId="15" xfId="370" applyNumberFormat="1" applyFont="1" applyFill="1" applyBorder="1"/>
    <xf numFmtId="0" fontId="65" fillId="27" borderId="15" xfId="43" applyFont="1" applyFill="1" applyBorder="1"/>
    <xf numFmtId="3" fontId="52" fillId="0" borderId="16" xfId="43" applyNumberFormat="1" applyFont="1" applyFill="1" applyBorder="1"/>
    <xf numFmtId="3" fontId="52" fillId="0" borderId="15" xfId="43" applyNumberFormat="1" applyFont="1" applyFill="1" applyBorder="1"/>
    <xf numFmtId="3" fontId="52" fillId="27" borderId="21" xfId="43" applyNumberFormat="1" applyFont="1" applyFill="1" applyBorder="1"/>
    <xf numFmtId="3" fontId="52" fillId="27" borderId="25" xfId="43" applyNumberFormat="1" applyFont="1" applyFill="1" applyBorder="1"/>
    <xf numFmtId="3" fontId="52" fillId="27" borderId="0" xfId="43" applyNumberFormat="1" applyFont="1" applyFill="1" applyBorder="1"/>
    <xf numFmtId="3" fontId="52" fillId="27" borderId="62" xfId="43" applyNumberFormat="1" applyFont="1" applyFill="1" applyBorder="1"/>
    <xf numFmtId="0" fontId="52" fillId="0" borderId="0" xfId="43" applyFont="1" applyFill="1" applyAlignment="1">
      <alignment horizontal="left" wrapText="1"/>
    </xf>
    <xf numFmtId="0" fontId="52" fillId="0" borderId="0" xfId="0" applyFont="1" applyFill="1"/>
    <xf numFmtId="0" fontId="63" fillId="27" borderId="0" xfId="43" applyFont="1" applyFill="1"/>
    <xf numFmtId="167" fontId="52" fillId="27" borderId="0" xfId="43" applyNumberFormat="1" applyFont="1" applyFill="1"/>
    <xf numFmtId="167" fontId="52" fillId="27" borderId="0" xfId="86" applyNumberFormat="1" applyFont="1" applyFill="1" applyAlignment="1">
      <alignment horizontal="right"/>
    </xf>
    <xf numFmtId="0" fontId="55" fillId="27" borderId="28" xfId="43" applyFont="1" applyFill="1" applyBorder="1" applyAlignment="1">
      <alignment horizontal="center"/>
    </xf>
    <xf numFmtId="0" fontId="55" fillId="27" borderId="43" xfId="43" applyFont="1" applyFill="1" applyBorder="1" applyAlignment="1">
      <alignment horizontal="center"/>
    </xf>
    <xf numFmtId="167" fontId="97" fillId="27" borderId="20" xfId="86" applyNumberFormat="1" applyFont="1" applyFill="1" applyBorder="1" applyAlignment="1" applyProtection="1"/>
    <xf numFmtId="167" fontId="97" fillId="27" borderId="34" xfId="86" applyNumberFormat="1" applyFont="1" applyFill="1" applyBorder="1" applyAlignment="1" applyProtection="1"/>
    <xf numFmtId="167" fontId="97" fillId="27" borderId="16" xfId="86" applyNumberFormat="1" applyFont="1" applyFill="1" applyBorder="1" applyAlignment="1" applyProtection="1"/>
    <xf numFmtId="167" fontId="97" fillId="27" borderId="15" xfId="86" applyNumberFormat="1" applyFont="1" applyFill="1" applyBorder="1" applyAlignment="1" applyProtection="1"/>
    <xf numFmtId="1" fontId="67" fillId="29" borderId="95" xfId="376" applyNumberFormat="1" applyFont="1" applyFill="1" applyBorder="1" applyAlignment="1">
      <alignment horizontal="right" wrapText="1"/>
    </xf>
    <xf numFmtId="0" fontId="67" fillId="29" borderId="95" xfId="376" applyFont="1" applyFill="1" applyBorder="1" applyAlignment="1">
      <alignment horizontal="right" wrapText="1"/>
    </xf>
    <xf numFmtId="0" fontId="52" fillId="27" borderId="0" xfId="43" applyFont="1" applyFill="1" applyAlignment="1">
      <alignment horizontal="left"/>
    </xf>
    <xf numFmtId="0" fontId="52" fillId="27" borderId="0" xfId="43" applyFont="1" applyFill="1" applyAlignment="1">
      <alignment vertical="center" wrapText="1"/>
    </xf>
    <xf numFmtId="167" fontId="52" fillId="0" borderId="0" xfId="0" applyNumberFormat="1" applyFont="1"/>
    <xf numFmtId="167" fontId="52" fillId="27" borderId="0" xfId="369" applyNumberFormat="1" applyFont="1" applyFill="1" applyAlignment="1">
      <alignment horizontal="right"/>
    </xf>
    <xf numFmtId="188" fontId="73" fillId="27" borderId="0" xfId="86" applyNumberFormat="1" applyFont="1" applyFill="1" applyAlignment="1">
      <alignment horizontal="right"/>
    </xf>
    <xf numFmtId="0" fontId="75" fillId="0" borderId="0" xfId="43" applyFont="1" applyFill="1"/>
    <xf numFmtId="188" fontId="52" fillId="27" borderId="0" xfId="86" applyNumberFormat="1" applyFont="1" applyFill="1"/>
    <xf numFmtId="0" fontId="71" fillId="27" borderId="0" xfId="43" applyFont="1" applyFill="1" applyBorder="1"/>
    <xf numFmtId="0" fontId="99" fillId="27" borderId="0" xfId="43" applyFont="1" applyFill="1"/>
    <xf numFmtId="0" fontId="52" fillId="27" borderId="19" xfId="43" applyFont="1" applyFill="1" applyBorder="1" applyAlignment="1">
      <alignment horizontal="center"/>
    </xf>
    <xf numFmtId="0" fontId="55" fillId="27" borderId="38" xfId="43" applyFont="1" applyFill="1" applyBorder="1" applyAlignment="1">
      <alignment horizontal="center"/>
    </xf>
    <xf numFmtId="49" fontId="52" fillId="27" borderId="20" xfId="43" applyNumberFormat="1" applyFont="1" applyFill="1" applyBorder="1" applyAlignment="1">
      <alignment horizontal="center"/>
    </xf>
    <xf numFmtId="1" fontId="52" fillId="27" borderId="65" xfId="43" applyNumberFormat="1" applyFont="1" applyFill="1" applyBorder="1" applyAlignment="1">
      <alignment horizontal="center"/>
    </xf>
    <xf numFmtId="188" fontId="100" fillId="27" borderId="15" xfId="86" applyNumberFormat="1" applyFont="1" applyFill="1" applyBorder="1" applyAlignment="1" applyProtection="1">
      <alignment horizontal="center" vertical="center" wrapText="1"/>
    </xf>
    <xf numFmtId="0" fontId="64" fillId="0" borderId="0" xfId="43" applyFont="1" applyFill="1" applyAlignment="1"/>
    <xf numFmtId="15" fontId="52" fillId="27" borderId="19" xfId="43" applyNumberFormat="1" applyFont="1" applyFill="1" applyBorder="1" applyAlignment="1">
      <alignment horizontal="center" vertical="center" wrapText="1"/>
    </xf>
    <xf numFmtId="15" fontId="52" fillId="27" borderId="19" xfId="43" applyNumberFormat="1" applyFont="1" applyFill="1" applyBorder="1" applyAlignment="1">
      <alignment horizontal="center"/>
    </xf>
    <xf numFmtId="3" fontId="52" fillId="27" borderId="15" xfId="43" applyNumberFormat="1" applyFont="1" applyFill="1" applyBorder="1" applyAlignment="1">
      <alignment horizontal="right" indent="1"/>
    </xf>
    <xf numFmtId="0" fontId="52" fillId="27" borderId="20" xfId="43" applyFont="1" applyFill="1" applyBorder="1" applyAlignment="1">
      <alignment vertical="center" wrapText="1"/>
    </xf>
    <xf numFmtId="49" fontId="52" fillId="27" borderId="20" xfId="43" applyNumberFormat="1" applyFont="1" applyFill="1" applyBorder="1" applyAlignment="1">
      <alignment horizontal="center" vertical="center" wrapText="1"/>
    </xf>
    <xf numFmtId="15" fontId="52" fillId="27" borderId="31" xfId="43" applyNumberFormat="1" applyFont="1" applyFill="1" applyBorder="1" applyAlignment="1">
      <alignment horizontal="center" vertical="center" wrapText="1"/>
    </xf>
    <xf numFmtId="0" fontId="101" fillId="27" borderId="35" xfId="43" applyFont="1" applyFill="1" applyBorder="1" applyAlignment="1">
      <alignment vertical="center" wrapText="1"/>
    </xf>
    <xf numFmtId="49" fontId="81" fillId="27" borderId="35" xfId="43" applyNumberFormat="1" applyFont="1" applyFill="1" applyBorder="1" applyAlignment="1">
      <alignment horizontal="center" vertical="center" wrapText="1"/>
    </xf>
    <xf numFmtId="1" fontId="52" fillId="27" borderId="63" xfId="43" applyNumberFormat="1" applyFont="1" applyFill="1" applyBorder="1" applyAlignment="1" applyProtection="1">
      <alignment horizontal="center" vertical="center" wrapText="1"/>
    </xf>
    <xf numFmtId="49" fontId="52" fillId="27" borderId="0" xfId="43" applyNumberFormat="1" applyFont="1" applyFill="1" applyAlignment="1">
      <alignment horizontal="center"/>
    </xf>
    <xf numFmtId="1" fontId="52" fillId="27" borderId="0" xfId="43" applyNumberFormat="1" applyFont="1" applyFill="1" applyAlignment="1">
      <alignment horizontal="center"/>
    </xf>
    <xf numFmtId="1" fontId="52" fillId="27" borderId="0" xfId="86" applyNumberFormat="1" applyFont="1" applyFill="1" applyAlignment="1">
      <alignment horizontal="center"/>
    </xf>
    <xf numFmtId="0" fontId="52" fillId="27" borderId="0" xfId="43" applyFont="1" applyFill="1" applyAlignment="1">
      <alignment horizontal="right"/>
    </xf>
    <xf numFmtId="0" fontId="52" fillId="27" borderId="0" xfId="43" applyFont="1" applyFill="1" applyAlignment="1">
      <alignment horizontal="centerContinuous"/>
    </xf>
    <xf numFmtId="0" fontId="73" fillId="27" borderId="20" xfId="43" applyFont="1" applyFill="1" applyBorder="1"/>
    <xf numFmtId="0" fontId="64" fillId="27" borderId="65" xfId="43" applyFont="1" applyFill="1" applyBorder="1" applyAlignment="1">
      <alignment horizontal="center"/>
    </xf>
    <xf numFmtId="3" fontId="55" fillId="27" borderId="15" xfId="43" applyNumberFormat="1" applyFont="1" applyFill="1" applyBorder="1"/>
    <xf numFmtId="15" fontId="88" fillId="27" borderId="19" xfId="43" applyNumberFormat="1" applyFont="1" applyFill="1" applyBorder="1" applyAlignment="1">
      <alignment horizontal="center"/>
    </xf>
    <xf numFmtId="0" fontId="102" fillId="27" borderId="20" xfId="43" applyFont="1" applyFill="1" applyBorder="1"/>
    <xf numFmtId="0" fontId="103" fillId="27" borderId="20" xfId="43" applyFont="1" applyFill="1" applyBorder="1"/>
    <xf numFmtId="0" fontId="104" fillId="27" borderId="65" xfId="43" applyFont="1" applyFill="1" applyBorder="1" applyAlignment="1">
      <alignment horizontal="center"/>
    </xf>
    <xf numFmtId="3" fontId="80" fillId="27" borderId="15" xfId="43" applyNumberFormat="1" applyFont="1" applyFill="1" applyBorder="1" applyAlignment="1">
      <alignment horizontal="right" indent="1"/>
    </xf>
    <xf numFmtId="3" fontId="54" fillId="27" borderId="15" xfId="43" applyNumberFormat="1" applyFont="1" applyFill="1" applyBorder="1" applyAlignment="1">
      <alignment horizontal="right" indent="1"/>
    </xf>
    <xf numFmtId="0" fontId="88" fillId="27" borderId="20" xfId="43" applyFont="1" applyFill="1" applyBorder="1"/>
    <xf numFmtId="10" fontId="88" fillId="27" borderId="20" xfId="97" applyNumberFormat="1" applyFont="1" applyFill="1" applyBorder="1" applyAlignment="1">
      <alignment horizontal="center"/>
    </xf>
    <xf numFmtId="189" fontId="88" fillId="27" borderId="65" xfId="43" applyNumberFormat="1" applyFont="1" applyFill="1" applyBorder="1" applyAlignment="1">
      <alignment horizontal="center"/>
    </xf>
    <xf numFmtId="15" fontId="88" fillId="0" borderId="19" xfId="43" applyNumberFormat="1" applyFont="1" applyFill="1" applyBorder="1" applyAlignment="1">
      <alignment horizontal="center"/>
    </xf>
    <xf numFmtId="174" fontId="88" fillId="0" borderId="20" xfId="97" applyNumberFormat="1" applyFont="1" applyFill="1" applyBorder="1" applyAlignment="1">
      <alignment horizontal="center"/>
    </xf>
    <xf numFmtId="189" fontId="88" fillId="28" borderId="65" xfId="43" applyNumberFormat="1" applyFont="1" applyFill="1" applyBorder="1" applyAlignment="1">
      <alignment horizontal="center"/>
    </xf>
    <xf numFmtId="0" fontId="88" fillId="27" borderId="20" xfId="43" applyFont="1" applyFill="1" applyBorder="1" applyAlignment="1">
      <alignment horizontal="center"/>
    </xf>
    <xf numFmtId="0" fontId="88" fillId="27" borderId="65" xfId="43" applyFont="1" applyFill="1" applyBorder="1" applyAlignment="1">
      <alignment horizontal="center"/>
    </xf>
    <xf numFmtId="15" fontId="52" fillId="27" borderId="0" xfId="43" applyNumberFormat="1" applyFont="1" applyFill="1" applyAlignment="1">
      <alignment horizontal="center"/>
    </xf>
    <xf numFmtId="167" fontId="52" fillId="27" borderId="0" xfId="86" applyNumberFormat="1" applyFont="1" applyFill="1"/>
    <xf numFmtId="3" fontId="52" fillId="0" borderId="0" xfId="43" applyNumberFormat="1" applyFont="1"/>
    <xf numFmtId="185" fontId="52" fillId="0" borderId="0" xfId="43" applyNumberFormat="1" applyFont="1"/>
    <xf numFmtId="0" fontId="71" fillId="0" borderId="0" xfId="43" applyFont="1" applyFill="1"/>
    <xf numFmtId="0" fontId="71" fillId="0" borderId="15" xfId="43" applyFont="1" applyBorder="1"/>
    <xf numFmtId="0" fontId="71" fillId="0" borderId="15" xfId="43" applyFont="1" applyFill="1" applyBorder="1" applyAlignment="1"/>
    <xf numFmtId="0" fontId="68" fillId="27" borderId="15" xfId="90" applyFont="1" applyFill="1" applyBorder="1" applyAlignment="1">
      <alignment vertical="center"/>
    </xf>
    <xf numFmtId="182" fontId="68" fillId="27" borderId="15" xfId="51" applyNumberFormat="1" applyFont="1" applyFill="1" applyBorder="1" applyAlignment="1">
      <alignment horizontal="center" vertical="center" wrapText="1"/>
    </xf>
    <xf numFmtId="0" fontId="71" fillId="27" borderId="15" xfId="43" applyFont="1" applyFill="1" applyBorder="1"/>
    <xf numFmtId="182" fontId="71" fillId="27" borderId="15" xfId="51" applyNumberFormat="1" applyFont="1" applyFill="1" applyBorder="1" applyAlignment="1">
      <alignment horizontal="center"/>
    </xf>
    <xf numFmtId="182" fontId="52" fillId="27" borderId="15" xfId="51" applyNumberFormat="1" applyFont="1" applyFill="1" applyBorder="1" applyAlignment="1">
      <alignment horizontal="center"/>
    </xf>
    <xf numFmtId="0" fontId="52" fillId="27" borderId="15" xfId="90" applyFont="1" applyFill="1" applyBorder="1"/>
    <xf numFmtId="182" fontId="52" fillId="27" borderId="15" xfId="51" applyNumberFormat="1" applyFont="1" applyFill="1" applyBorder="1" applyAlignment="1">
      <alignment horizontal="center" vertical="center" wrapText="1"/>
    </xf>
    <xf numFmtId="182" fontId="52" fillId="27" borderId="25" xfId="51" applyNumberFormat="1" applyFont="1" applyFill="1" applyBorder="1" applyAlignment="1">
      <alignment horizontal="center"/>
    </xf>
    <xf numFmtId="182" fontId="71" fillId="0" borderId="0" xfId="43" applyNumberFormat="1" applyFont="1" applyFill="1"/>
    <xf numFmtId="0" fontId="54" fillId="28" borderId="0" xfId="43" applyFont="1" applyFill="1" applyAlignment="1">
      <alignment horizontal="right"/>
    </xf>
    <xf numFmtId="0" fontId="55" fillId="28" borderId="0" xfId="43" applyFont="1" applyFill="1" applyAlignment="1">
      <alignment horizontal="center"/>
    </xf>
    <xf numFmtId="0" fontId="54" fillId="28" borderId="0" xfId="43" applyFont="1" applyFill="1" applyAlignment="1">
      <alignment horizontal="center"/>
    </xf>
    <xf numFmtId="0" fontId="71" fillId="27" borderId="62" xfId="43" applyFont="1" applyFill="1" applyBorder="1"/>
    <xf numFmtId="0" fontId="52" fillId="27" borderId="33" xfId="43" applyFont="1" applyFill="1" applyBorder="1" applyAlignment="1">
      <alignment horizontal="center"/>
    </xf>
    <xf numFmtId="0" fontId="52" fillId="27" borderId="25" xfId="43" applyFont="1" applyFill="1" applyBorder="1" applyAlignment="1">
      <alignment horizontal="right"/>
    </xf>
    <xf numFmtId="0" fontId="52" fillId="27" borderId="0" xfId="43" applyFont="1" applyFill="1" applyAlignment="1">
      <alignment vertical="justify" wrapText="1"/>
    </xf>
    <xf numFmtId="173" fontId="71" fillId="28" borderId="0" xfId="43" applyNumberFormat="1" applyFont="1" applyFill="1" applyAlignment="1" applyProtection="1">
      <alignment horizontal="right"/>
    </xf>
    <xf numFmtId="173" fontId="55" fillId="27" borderId="37" xfId="43" applyNumberFormat="1" applyFont="1" applyFill="1" applyBorder="1" applyAlignment="1" applyProtection="1"/>
    <xf numFmtId="3" fontId="52" fillId="28" borderId="19" xfId="43" applyNumberFormat="1" applyFont="1" applyFill="1" applyBorder="1" applyAlignment="1">
      <alignment horizontal="right"/>
    </xf>
    <xf numFmtId="10" fontId="75" fillId="27" borderId="21" xfId="372" applyNumberFormat="1" applyFont="1" applyFill="1" applyBorder="1" applyAlignment="1" applyProtection="1">
      <alignment horizontal="center"/>
    </xf>
    <xf numFmtId="3" fontId="52" fillId="0" borderId="19" xfId="43" applyNumberFormat="1" applyFont="1" applyFill="1" applyBorder="1" applyAlignment="1">
      <alignment horizontal="right"/>
    </xf>
    <xf numFmtId="10" fontId="75" fillId="0" borderId="21" xfId="372" applyNumberFormat="1" applyFont="1" applyFill="1" applyBorder="1" applyAlignment="1" applyProtection="1">
      <alignment horizontal="center"/>
    </xf>
    <xf numFmtId="173" fontId="54" fillId="27" borderId="15" xfId="43" applyNumberFormat="1" applyFont="1" applyFill="1" applyBorder="1" applyAlignment="1" applyProtection="1"/>
    <xf numFmtId="3" fontId="54" fillId="28" borderId="19" xfId="43" applyNumberFormat="1" applyFont="1" applyFill="1" applyBorder="1" applyAlignment="1" applyProtection="1">
      <alignment horizontal="right"/>
    </xf>
    <xf numFmtId="10" fontId="54" fillId="27" borderId="21" xfId="372" applyNumberFormat="1" applyFont="1" applyFill="1" applyBorder="1" applyAlignment="1" applyProtection="1">
      <alignment horizontal="center"/>
    </xf>
    <xf numFmtId="3" fontId="54" fillId="0" borderId="19" xfId="43" applyNumberFormat="1" applyFont="1" applyFill="1" applyBorder="1" applyAlignment="1" applyProtection="1">
      <alignment horizontal="right"/>
    </xf>
    <xf numFmtId="10" fontId="54" fillId="0" borderId="21" xfId="372" applyNumberFormat="1" applyFont="1" applyFill="1" applyBorder="1" applyAlignment="1" applyProtection="1">
      <alignment horizontal="center"/>
    </xf>
    <xf numFmtId="173" fontId="106" fillId="27" borderId="15" xfId="43" applyNumberFormat="1" applyFont="1" applyFill="1" applyBorder="1" applyAlignment="1" applyProtection="1"/>
    <xf numFmtId="173" fontId="81" fillId="27" borderId="15" xfId="43" applyNumberFormat="1" applyFont="1" applyFill="1" applyBorder="1" applyAlignment="1" applyProtection="1"/>
    <xf numFmtId="173" fontId="106" fillId="27" borderId="25" xfId="43" applyNumberFormat="1" applyFont="1" applyFill="1" applyBorder="1" applyAlignment="1" applyProtection="1"/>
    <xf numFmtId="3" fontId="52" fillId="28" borderId="31" xfId="43" applyNumberFormat="1" applyFont="1" applyFill="1" applyBorder="1" applyAlignment="1">
      <alignment horizontal="right"/>
    </xf>
    <xf numFmtId="10" fontId="75" fillId="27" borderId="32" xfId="372" applyNumberFormat="1" applyFont="1" applyFill="1" applyBorder="1" applyAlignment="1" applyProtection="1">
      <alignment horizontal="center"/>
    </xf>
    <xf numFmtId="173" fontId="55" fillId="27" borderId="0" xfId="43" applyNumberFormat="1" applyFont="1" applyFill="1" applyBorder="1" applyAlignment="1" applyProtection="1"/>
    <xf numFmtId="39" fontId="55" fillId="27" borderId="0" xfId="43" applyNumberFormat="1" applyFont="1" applyFill="1" applyBorder="1" applyAlignment="1" applyProtection="1"/>
    <xf numFmtId="10" fontId="55" fillId="27" borderId="0" xfId="372" applyNumberFormat="1" applyFont="1" applyFill="1" applyBorder="1" applyAlignment="1" applyProtection="1"/>
    <xf numFmtId="10" fontId="55" fillId="27" borderId="0" xfId="97" applyNumberFormat="1" applyFont="1" applyFill="1" applyBorder="1" applyAlignment="1" applyProtection="1"/>
    <xf numFmtId="0" fontId="52" fillId="0" borderId="0" xfId="0" applyFont="1" applyAlignment="1">
      <alignment wrapText="1"/>
    </xf>
    <xf numFmtId="3" fontId="52" fillId="0" borderId="0" xfId="0" applyNumberFormat="1" applyFont="1" applyAlignment="1">
      <alignment wrapText="1"/>
    </xf>
    <xf numFmtId="3" fontId="52" fillId="27" borderId="34" xfId="43" applyNumberFormat="1" applyFont="1" applyFill="1" applyBorder="1"/>
    <xf numFmtId="3" fontId="52" fillId="27" borderId="29" xfId="43" applyNumberFormat="1" applyFont="1" applyFill="1" applyBorder="1"/>
    <xf numFmtId="3" fontId="52" fillId="27" borderId="30" xfId="43" applyNumberFormat="1" applyFont="1" applyFill="1" applyBorder="1"/>
    <xf numFmtId="3" fontId="52" fillId="27" borderId="35" xfId="43" applyNumberFormat="1" applyFont="1" applyFill="1" applyBorder="1"/>
    <xf numFmtId="3" fontId="52" fillId="27" borderId="32" xfId="43" applyNumberFormat="1" applyFont="1" applyFill="1" applyBorder="1"/>
    <xf numFmtId="3" fontId="71" fillId="27" borderId="14" xfId="43" applyNumberFormat="1" applyFont="1" applyFill="1" applyBorder="1"/>
    <xf numFmtId="3" fontId="71" fillId="27" borderId="20" xfId="43" applyNumberFormat="1" applyFont="1" applyFill="1" applyBorder="1"/>
    <xf numFmtId="0" fontId="71" fillId="27" borderId="25" xfId="43" applyFont="1" applyFill="1" applyBorder="1"/>
    <xf numFmtId="3" fontId="71" fillId="27" borderId="30" xfId="43" applyNumberFormat="1" applyFont="1" applyFill="1" applyBorder="1"/>
    <xf numFmtId="3" fontId="71" fillId="27" borderId="35" xfId="43" applyNumberFormat="1" applyFont="1" applyFill="1" applyBorder="1"/>
    <xf numFmtId="3" fontId="71" fillId="27" borderId="32" xfId="43" applyNumberFormat="1" applyFont="1" applyFill="1" applyBorder="1"/>
    <xf numFmtId="10" fontId="52" fillId="27" borderId="0" xfId="97" applyNumberFormat="1" applyFont="1" applyFill="1"/>
    <xf numFmtId="4" fontId="52" fillId="27" borderId="0" xfId="43" applyNumberFormat="1" applyFont="1" applyFill="1"/>
    <xf numFmtId="0" fontId="52" fillId="27" borderId="27" xfId="43" applyFont="1" applyFill="1" applyBorder="1" applyAlignment="1">
      <alignment horizontal="centerContinuous" vertical="center" wrapText="1"/>
    </xf>
    <xf numFmtId="0" fontId="52" fillId="27" borderId="14" xfId="43" applyFont="1" applyFill="1" applyBorder="1" applyAlignment="1">
      <alignment horizontal="centerContinuous" vertical="center" wrapText="1"/>
    </xf>
    <xf numFmtId="10" fontId="52" fillId="27" borderId="33" xfId="97" applyNumberFormat="1" applyFont="1" applyFill="1" applyBorder="1"/>
    <xf numFmtId="10" fontId="52" fillId="27" borderId="15" xfId="97" applyNumberFormat="1" applyFont="1" applyFill="1" applyBorder="1"/>
    <xf numFmtId="0" fontId="70" fillId="27" borderId="14" xfId="43" applyFont="1" applyFill="1" applyBorder="1"/>
    <xf numFmtId="3" fontId="109" fillId="27" borderId="15" xfId="43" applyNumberFormat="1" applyFont="1" applyFill="1" applyBorder="1"/>
    <xf numFmtId="10" fontId="109" fillId="27" borderId="15" xfId="97" applyNumberFormat="1" applyFont="1" applyFill="1" applyBorder="1" applyAlignment="1">
      <alignment horizontal="center"/>
    </xf>
    <xf numFmtId="3" fontId="63" fillId="27" borderId="15" xfId="43" applyNumberFormat="1" applyFont="1" applyFill="1" applyBorder="1"/>
    <xf numFmtId="10" fontId="56" fillId="27" borderId="15" xfId="97" applyNumberFormat="1" applyFont="1" applyFill="1" applyBorder="1" applyAlignment="1">
      <alignment horizontal="center"/>
    </xf>
    <xf numFmtId="10" fontId="52" fillId="27" borderId="25" xfId="97" applyNumberFormat="1" applyFont="1" applyFill="1" applyBorder="1"/>
    <xf numFmtId="0" fontId="109" fillId="27" borderId="14" xfId="43" applyFont="1" applyFill="1" applyBorder="1"/>
    <xf numFmtId="10" fontId="110" fillId="27" borderId="15" xfId="97" applyNumberFormat="1" applyFont="1" applyFill="1" applyBorder="1" applyAlignment="1">
      <alignment horizontal="center"/>
    </xf>
    <xf numFmtId="3" fontId="80" fillId="28" borderId="15" xfId="43" applyNumberFormat="1" applyFont="1" applyFill="1" applyBorder="1"/>
    <xf numFmtId="3" fontId="63" fillId="28" borderId="15" xfId="43" applyNumberFormat="1" applyFont="1" applyFill="1" applyBorder="1"/>
    <xf numFmtId="0" fontId="52" fillId="28" borderId="0" xfId="368" applyFont="1" applyFill="1"/>
    <xf numFmtId="3" fontId="109" fillId="28" borderId="15" xfId="43" applyNumberFormat="1" applyFont="1" applyFill="1" applyBorder="1"/>
    <xf numFmtId="3" fontId="52" fillId="27" borderId="50" xfId="43" applyNumberFormat="1" applyFont="1" applyFill="1" applyBorder="1"/>
    <xf numFmtId="0" fontId="52" fillId="0" borderId="43" xfId="368" applyFont="1" applyBorder="1"/>
    <xf numFmtId="0" fontId="54" fillId="27" borderId="15" xfId="43" applyFont="1" applyFill="1" applyBorder="1"/>
    <xf numFmtId="10" fontId="75" fillId="27" borderId="15" xfId="97" applyNumberFormat="1" applyFont="1" applyFill="1" applyBorder="1"/>
    <xf numFmtId="0" fontId="75" fillId="27" borderId="15" xfId="43" applyFont="1" applyFill="1" applyBorder="1"/>
    <xf numFmtId="10" fontId="52" fillId="27" borderId="0" xfId="97" applyNumberFormat="1" applyFont="1" applyFill="1" applyBorder="1"/>
    <xf numFmtId="0" fontId="52" fillId="27" borderId="27" xfId="43" applyFont="1" applyFill="1" applyBorder="1" applyAlignment="1">
      <alignment horizontal="center" vertical="center" wrapText="1"/>
    </xf>
    <xf numFmtId="4" fontId="52" fillId="27" borderId="15" xfId="43" applyNumberFormat="1" applyFont="1" applyFill="1" applyBorder="1"/>
    <xf numFmtId="0" fontId="101" fillId="27" borderId="14" xfId="43" applyFont="1" applyFill="1" applyBorder="1"/>
    <xf numFmtId="0" fontId="68" fillId="0" borderId="14" xfId="43" applyFont="1" applyFill="1" applyBorder="1"/>
    <xf numFmtId="3" fontId="70" fillId="0" borderId="15" xfId="43" applyNumberFormat="1" applyFont="1" applyFill="1" applyBorder="1"/>
    <xf numFmtId="0" fontId="81" fillId="27" borderId="30" xfId="43" applyFont="1" applyFill="1" applyBorder="1"/>
    <xf numFmtId="3" fontId="81" fillId="27" borderId="25" xfId="43" applyNumberFormat="1" applyFont="1" applyFill="1" applyBorder="1"/>
    <xf numFmtId="0" fontId="81" fillId="27" borderId="50" xfId="43" applyFont="1" applyFill="1" applyBorder="1"/>
    <xf numFmtId="3" fontId="81" fillId="27" borderId="50" xfId="43" applyNumberFormat="1" applyFont="1" applyFill="1" applyBorder="1"/>
    <xf numFmtId="0" fontId="52" fillId="28" borderId="0" xfId="43" applyFont="1" applyFill="1" applyBorder="1"/>
    <xf numFmtId="3" fontId="64" fillId="28" borderId="0" xfId="43" applyNumberFormat="1" applyFont="1" applyFill="1" applyBorder="1"/>
    <xf numFmtId="0" fontId="52" fillId="28" borderId="0" xfId="43" applyFont="1" applyFill="1" applyAlignment="1">
      <alignment horizontal="left" wrapText="1"/>
    </xf>
    <xf numFmtId="0" fontId="52" fillId="0" borderId="0" xfId="368" applyFont="1" applyAlignment="1">
      <alignment wrapText="1"/>
    </xf>
    <xf numFmtId="0" fontId="52" fillId="0" borderId="0" xfId="368" applyFont="1" applyAlignment="1">
      <alignment vertical="center"/>
    </xf>
    <xf numFmtId="0" fontId="55" fillId="27" borderId="0" xfId="43" applyFont="1" applyFill="1" applyAlignment="1">
      <alignment vertical="center"/>
    </xf>
    <xf numFmtId="0" fontId="52" fillId="27" borderId="0" xfId="43" applyFont="1" applyFill="1" applyAlignment="1">
      <alignment vertical="center"/>
    </xf>
    <xf numFmtId="0" fontId="54" fillId="27" borderId="0" xfId="43" applyFont="1" applyFill="1" applyAlignment="1">
      <alignment vertical="center"/>
    </xf>
    <xf numFmtId="3" fontId="52" fillId="27" borderId="0" xfId="43" applyNumberFormat="1" applyFont="1" applyFill="1" applyAlignment="1">
      <alignment vertical="center"/>
    </xf>
    <xf numFmtId="0" fontId="52" fillId="27" borderId="27" xfId="43" applyFont="1" applyFill="1" applyBorder="1" applyAlignment="1">
      <alignment vertical="center"/>
    </xf>
    <xf numFmtId="3" fontId="52" fillId="27" borderId="33" xfId="43" applyNumberFormat="1" applyFont="1" applyFill="1" applyBorder="1" applyAlignment="1">
      <alignment vertical="center"/>
    </xf>
    <xf numFmtId="0" fontId="52" fillId="27" borderId="30" xfId="43" applyFont="1" applyFill="1" applyBorder="1" applyAlignment="1">
      <alignment vertical="center"/>
    </xf>
    <xf numFmtId="0" fontId="52" fillId="27" borderId="25" xfId="43" applyFont="1" applyFill="1" applyBorder="1" applyAlignment="1">
      <alignment vertical="center"/>
    </xf>
    <xf numFmtId="0" fontId="107" fillId="28" borderId="14" xfId="43" applyFont="1" applyFill="1" applyBorder="1" applyAlignment="1">
      <alignment vertical="center"/>
    </xf>
    <xf numFmtId="3" fontId="94" fillId="28" borderId="15" xfId="43" applyNumberFormat="1" applyFont="1" applyFill="1" applyBorder="1" applyAlignment="1">
      <alignment vertical="center"/>
    </xf>
    <xf numFmtId="0" fontId="52" fillId="28" borderId="0" xfId="368" applyFont="1" applyFill="1" applyAlignment="1">
      <alignment vertical="center"/>
    </xf>
    <xf numFmtId="0" fontId="52" fillId="27" borderId="14" xfId="43" applyFont="1" applyFill="1" applyBorder="1" applyAlignment="1">
      <alignment vertical="center"/>
    </xf>
    <xf numFmtId="0" fontId="52" fillId="27" borderId="15" xfId="43" applyFont="1" applyFill="1" applyBorder="1" applyAlignment="1">
      <alignment vertical="center"/>
    </xf>
    <xf numFmtId="168" fontId="64" fillId="27" borderId="14" xfId="86" applyFont="1" applyFill="1" applyBorder="1" applyAlignment="1">
      <alignment vertical="center"/>
    </xf>
    <xf numFmtId="3" fontId="64" fillId="27" borderId="15" xfId="43" applyNumberFormat="1" applyFont="1" applyFill="1" applyBorder="1" applyAlignment="1">
      <alignment vertical="center"/>
    </xf>
    <xf numFmtId="3" fontId="54" fillId="0" borderId="15" xfId="43" applyNumberFormat="1" applyFont="1" applyFill="1" applyBorder="1" applyAlignment="1">
      <alignment vertical="center"/>
    </xf>
    <xf numFmtId="3" fontId="54" fillId="27" borderId="15" xfId="43" applyNumberFormat="1" applyFont="1" applyFill="1" applyBorder="1" applyAlignment="1">
      <alignment vertical="center"/>
    </xf>
    <xf numFmtId="3" fontId="52" fillId="27" borderId="15" xfId="43" applyNumberFormat="1" applyFont="1" applyFill="1" applyBorder="1" applyAlignment="1">
      <alignment vertical="center"/>
    </xf>
    <xf numFmtId="0" fontId="52" fillId="0" borderId="14" xfId="43" applyFont="1" applyFill="1" applyBorder="1" applyAlignment="1">
      <alignment vertical="center"/>
    </xf>
    <xf numFmtId="0" fontId="64" fillId="27" borderId="14" xfId="43" applyFont="1" applyFill="1" applyBorder="1" applyAlignment="1">
      <alignment vertical="center"/>
    </xf>
    <xf numFmtId="3" fontId="64" fillId="0" borderId="15" xfId="43" applyNumberFormat="1" applyFont="1" applyFill="1" applyBorder="1" applyAlignment="1">
      <alignment vertical="center"/>
    </xf>
    <xf numFmtId="0" fontId="81" fillId="27" borderId="14" xfId="43" applyFont="1" applyFill="1" applyBorder="1" applyAlignment="1">
      <alignment vertical="center"/>
    </xf>
    <xf numFmtId="3" fontId="72" fillId="27" borderId="15" xfId="43" applyNumberFormat="1" applyFont="1" applyFill="1" applyBorder="1" applyAlignment="1">
      <alignment vertical="center"/>
    </xf>
    <xf numFmtId="3" fontId="81" fillId="27" borderId="15" xfId="43" applyNumberFormat="1" applyFont="1" applyFill="1" applyBorder="1" applyAlignment="1">
      <alignment vertical="center"/>
    </xf>
    <xf numFmtId="41" fontId="64" fillId="27" borderId="15" xfId="43" applyNumberFormat="1" applyFont="1" applyFill="1" applyBorder="1" applyAlignment="1">
      <alignment vertical="center"/>
    </xf>
    <xf numFmtId="0" fontId="111" fillId="0" borderId="14" xfId="43" applyFont="1" applyFill="1" applyBorder="1" applyAlignment="1">
      <alignment vertical="center"/>
    </xf>
    <xf numFmtId="3" fontId="68" fillId="0" borderId="15" xfId="43" applyNumberFormat="1" applyFont="1" applyFill="1" applyBorder="1" applyAlignment="1">
      <alignment vertical="center"/>
    </xf>
    <xf numFmtId="3" fontId="64" fillId="27" borderId="14" xfId="43" applyNumberFormat="1" applyFont="1" applyFill="1" applyBorder="1" applyAlignment="1">
      <alignment vertical="center"/>
    </xf>
    <xf numFmtId="0" fontId="64" fillId="0" borderId="14" xfId="43" applyFont="1" applyFill="1" applyBorder="1" applyAlignment="1">
      <alignment vertical="center"/>
    </xf>
    <xf numFmtId="3" fontId="64" fillId="0" borderId="14" xfId="43" applyNumberFormat="1" applyFont="1" applyFill="1" applyBorder="1" applyAlignment="1">
      <alignment vertical="center"/>
    </xf>
    <xf numFmtId="3" fontId="70" fillId="28" borderId="15" xfId="43" applyNumberFormat="1" applyFont="1" applyFill="1" applyBorder="1" applyAlignment="1">
      <alignment vertical="center"/>
    </xf>
    <xf numFmtId="3" fontId="64" fillId="27" borderId="25" xfId="43" applyNumberFormat="1" applyFont="1" applyFill="1" applyBorder="1" applyAlignment="1">
      <alignment vertical="center"/>
    </xf>
    <xf numFmtId="0" fontId="63" fillId="0" borderId="14" xfId="43" applyFont="1" applyFill="1" applyBorder="1" applyAlignment="1">
      <alignment vertical="center"/>
    </xf>
    <xf numFmtId="3" fontId="94" fillId="0" borderId="15" xfId="43" applyNumberFormat="1" applyFont="1" applyFill="1" applyBorder="1" applyAlignment="1">
      <alignment vertical="center"/>
    </xf>
    <xf numFmtId="0" fontId="91" fillId="28" borderId="30" xfId="43" applyFont="1" applyFill="1" applyBorder="1" applyAlignment="1">
      <alignment vertical="center"/>
    </xf>
    <xf numFmtId="3" fontId="107" fillId="28" borderId="25" xfId="43" applyNumberFormat="1" applyFont="1" applyFill="1" applyBorder="1" applyAlignment="1">
      <alignment vertical="center"/>
    </xf>
    <xf numFmtId="0" fontId="57" fillId="28" borderId="0" xfId="368" applyFont="1" applyFill="1" applyAlignment="1">
      <alignment vertical="center"/>
    </xf>
    <xf numFmtId="0" fontId="75" fillId="28" borderId="0" xfId="43" applyFont="1" applyFill="1" applyAlignment="1">
      <alignment vertical="center"/>
    </xf>
    <xf numFmtId="3" fontId="75" fillId="28" borderId="0" xfId="43" applyNumberFormat="1" applyFont="1" applyFill="1" applyAlignment="1">
      <alignment vertical="center"/>
    </xf>
    <xf numFmtId="169" fontId="75" fillId="28" borderId="0" xfId="85" applyFont="1" applyFill="1" applyAlignment="1">
      <alignment vertical="center"/>
    </xf>
    <xf numFmtId="0" fontId="112" fillId="27" borderId="0" xfId="43" applyFont="1" applyFill="1"/>
    <xf numFmtId="171" fontId="80" fillId="27" borderId="0" xfId="86" applyNumberFormat="1" applyFont="1" applyFill="1"/>
    <xf numFmtId="0" fontId="63" fillId="27" borderId="78" xfId="43" applyFont="1" applyFill="1" applyBorder="1" applyAlignment="1">
      <alignment horizontal="center" vertical="center"/>
    </xf>
    <xf numFmtId="0" fontId="63" fillId="27" borderId="68" xfId="43" applyFont="1" applyFill="1" applyBorder="1" applyAlignment="1">
      <alignment horizontal="center" vertical="center"/>
    </xf>
    <xf numFmtId="0" fontId="53" fillId="27" borderId="69" xfId="79" applyFont="1" applyFill="1" applyBorder="1" applyAlignment="1" applyProtection="1">
      <alignment horizontal="center" vertical="center"/>
    </xf>
    <xf numFmtId="0" fontId="80" fillId="27" borderId="70" xfId="43" applyFont="1" applyFill="1" applyBorder="1" applyAlignment="1">
      <alignment vertical="center" wrapText="1"/>
    </xf>
    <xf numFmtId="169" fontId="80" fillId="27" borderId="0" xfId="85" applyFont="1" applyFill="1"/>
    <xf numFmtId="0" fontId="80" fillId="27" borderId="71" xfId="43" applyFont="1" applyFill="1" applyBorder="1" applyAlignment="1">
      <alignment horizontal="justify" vertical="top" wrapText="1"/>
    </xf>
    <xf numFmtId="0" fontId="53" fillId="0" borderId="69" xfId="79" applyFont="1" applyFill="1" applyBorder="1" applyAlignment="1" applyProtection="1">
      <alignment horizontal="center" vertical="center"/>
    </xf>
    <xf numFmtId="0" fontId="80" fillId="27" borderId="94" xfId="43" applyFont="1" applyFill="1" applyBorder="1"/>
    <xf numFmtId="0" fontId="80" fillId="27" borderId="94" xfId="43" applyFont="1" applyFill="1" applyBorder="1" applyAlignment="1">
      <alignment vertical="center" wrapText="1"/>
    </xf>
    <xf numFmtId="0" fontId="53" fillId="27" borderId="72" xfId="79" applyFont="1" applyFill="1" applyBorder="1" applyAlignment="1" applyProtection="1">
      <alignment horizontal="center" vertical="center"/>
    </xf>
    <xf numFmtId="0" fontId="80" fillId="27" borderId="71" xfId="43" applyFont="1" applyFill="1" applyBorder="1" applyAlignment="1">
      <alignment vertical="center" wrapText="1"/>
    </xf>
    <xf numFmtId="0" fontId="107" fillId="30" borderId="14" xfId="43" applyFont="1" applyFill="1" applyBorder="1" applyAlignment="1">
      <alignment vertical="center"/>
    </xf>
    <xf numFmtId="3" fontId="94" fillId="30" borderId="15" xfId="43" applyNumberFormat="1" applyFont="1" applyFill="1" applyBorder="1" applyAlignment="1">
      <alignment vertical="center"/>
    </xf>
    <xf numFmtId="173" fontId="91" fillId="30" borderId="96" xfId="43" applyNumberFormat="1" applyFont="1" applyFill="1" applyBorder="1" applyAlignment="1" applyProtection="1">
      <alignment horizontal="center" vertical="center"/>
    </xf>
    <xf numFmtId="10" fontId="91" fillId="30" borderId="80" xfId="372" applyNumberFormat="1" applyFont="1" applyFill="1" applyBorder="1" applyAlignment="1" applyProtection="1">
      <alignment horizontal="center"/>
    </xf>
    <xf numFmtId="173" fontId="91" fillId="30" borderId="75" xfId="43" applyNumberFormat="1" applyFont="1" applyFill="1" applyBorder="1" applyAlignment="1" applyProtection="1">
      <alignment horizontal="center" vertical="center"/>
    </xf>
    <xf numFmtId="173" fontId="91" fillId="30" borderId="33" xfId="43" applyNumberFormat="1" applyFont="1" applyFill="1" applyBorder="1" applyAlignment="1" applyProtection="1">
      <alignment horizontal="center" vertical="center"/>
    </xf>
    <xf numFmtId="173" fontId="91" fillId="30" borderId="15" xfId="43" applyNumberFormat="1" applyFont="1" applyFill="1" applyBorder="1" applyAlignment="1" applyProtection="1">
      <alignment horizontal="center" vertical="center"/>
    </xf>
    <xf numFmtId="3" fontId="68" fillId="30" borderId="15" xfId="43" applyNumberFormat="1" applyFont="1" applyFill="1" applyBorder="1" applyAlignment="1">
      <alignment horizontal="center"/>
    </xf>
    <xf numFmtId="3" fontId="70" fillId="30" borderId="86" xfId="43" applyNumberFormat="1" applyFont="1" applyFill="1" applyBorder="1" applyAlignment="1">
      <alignment horizontal="right" vertical="center" indent="1"/>
    </xf>
    <xf numFmtId="167" fontId="70" fillId="30" borderId="59" xfId="86" applyNumberFormat="1" applyFont="1" applyFill="1" applyBorder="1" applyAlignment="1">
      <alignment horizontal="right" vertical="center" wrapText="1"/>
    </xf>
    <xf numFmtId="167" fontId="70" fillId="30" borderId="77" xfId="86" applyNumberFormat="1" applyFont="1" applyFill="1" applyBorder="1" applyAlignment="1">
      <alignment horizontal="right" vertical="center" wrapText="1"/>
    </xf>
    <xf numFmtId="167" fontId="70" fillId="30" borderId="60" xfId="86" applyNumberFormat="1" applyFont="1" applyFill="1" applyBorder="1" applyAlignment="1">
      <alignment horizontal="right" vertical="center" wrapText="1"/>
    </xf>
    <xf numFmtId="167" fontId="70" fillId="30" borderId="24" xfId="86" applyNumberFormat="1" applyFont="1" applyFill="1" applyBorder="1" applyAlignment="1">
      <alignment horizontal="right" vertical="center" wrapText="1"/>
    </xf>
    <xf numFmtId="0" fontId="70" fillId="30" borderId="15" xfId="43" applyFont="1" applyFill="1" applyBorder="1" applyAlignment="1">
      <alignment vertical="center" wrapText="1"/>
    </xf>
    <xf numFmtId="0" fontId="77" fillId="30" borderId="15" xfId="43" applyFont="1" applyFill="1" applyBorder="1" applyAlignment="1">
      <alignment vertical="center" wrapText="1"/>
    </xf>
    <xf numFmtId="0" fontId="68" fillId="30" borderId="59" xfId="43" applyFont="1" applyFill="1" applyBorder="1" applyAlignment="1">
      <alignment horizontal="center" vertical="center" wrapText="1"/>
    </xf>
    <xf numFmtId="0" fontId="68" fillId="30" borderId="56" xfId="43" applyFont="1" applyFill="1" applyBorder="1" applyAlignment="1">
      <alignment horizontal="center" vertical="center" wrapText="1"/>
    </xf>
    <xf numFmtId="0" fontId="68" fillId="30" borderId="60" xfId="43" applyFont="1" applyFill="1" applyBorder="1" applyAlignment="1">
      <alignment horizontal="center" vertical="center" wrapText="1"/>
    </xf>
    <xf numFmtId="0" fontId="69" fillId="30" borderId="24" xfId="379" quotePrefix="1" applyFont="1" applyFill="1" applyBorder="1" applyAlignment="1">
      <alignment horizontal="center" vertical="center" wrapText="1"/>
    </xf>
    <xf numFmtId="0" fontId="68" fillId="30" borderId="44" xfId="43" applyFont="1" applyFill="1" applyBorder="1" applyAlignment="1">
      <alignment horizontal="left" vertical="center"/>
    </xf>
    <xf numFmtId="3" fontId="68" fillId="30" borderId="45" xfId="43" applyNumberFormat="1" applyFont="1" applyFill="1" applyBorder="1" applyAlignment="1">
      <alignment horizontal="right" vertical="center"/>
    </xf>
    <xf numFmtId="0" fontId="91" fillId="30" borderId="14" xfId="43" applyFont="1" applyFill="1" applyBorder="1" applyAlignment="1">
      <alignment vertical="center"/>
    </xf>
    <xf numFmtId="3" fontId="70" fillId="30" borderId="15" xfId="43" applyNumberFormat="1" applyFont="1" applyFill="1" applyBorder="1" applyAlignment="1">
      <alignment vertical="center"/>
    </xf>
    <xf numFmtId="3" fontId="68" fillId="30" borderId="15" xfId="43" applyNumberFormat="1" applyFont="1" applyFill="1" applyBorder="1" applyAlignment="1">
      <alignment vertical="center"/>
    </xf>
    <xf numFmtId="3" fontId="52" fillId="0" borderId="75" xfId="43" applyNumberFormat="1" applyFont="1" applyFill="1" applyBorder="1" applyAlignment="1">
      <alignment horizontal="right" vertical="center"/>
    </xf>
    <xf numFmtId="3" fontId="52" fillId="0" borderId="100" xfId="43" applyNumberFormat="1" applyFont="1" applyFill="1" applyBorder="1" applyAlignment="1">
      <alignment horizontal="right" vertical="center"/>
    </xf>
    <xf numFmtId="0" fontId="64" fillId="0" borderId="26" xfId="43" applyFont="1" applyFill="1" applyBorder="1" applyAlignment="1">
      <alignment vertical="center"/>
    </xf>
    <xf numFmtId="3" fontId="64" fillId="0" borderId="26" xfId="91" applyNumberFormat="1" applyFont="1" applyFill="1" applyBorder="1" applyAlignment="1">
      <alignment vertical="center"/>
    </xf>
    <xf numFmtId="0" fontId="52" fillId="0" borderId="26" xfId="43" applyFont="1" applyFill="1" applyBorder="1" applyAlignment="1">
      <alignment vertical="center"/>
    </xf>
    <xf numFmtId="3" fontId="52" fillId="0" borderId="26" xfId="91" applyNumberFormat="1" applyFont="1" applyFill="1" applyBorder="1" applyAlignment="1">
      <alignment vertical="center"/>
    </xf>
    <xf numFmtId="0" fontId="72" fillId="27" borderId="0" xfId="43" applyFont="1" applyFill="1" applyAlignment="1">
      <alignment vertical="center"/>
    </xf>
    <xf numFmtId="169" fontId="64" fillId="27" borderId="0" xfId="85" applyNumberFormat="1" applyFont="1" applyFill="1" applyAlignment="1">
      <alignment horizontal="center" vertical="center"/>
    </xf>
    <xf numFmtId="3" fontId="52" fillId="0" borderId="89" xfId="43" applyNumberFormat="1" applyFont="1" applyFill="1" applyBorder="1" applyAlignment="1">
      <alignment vertical="center"/>
    </xf>
    <xf numFmtId="3" fontId="52" fillId="0" borderId="90" xfId="43" applyNumberFormat="1" applyFont="1" applyFill="1" applyBorder="1" applyAlignment="1">
      <alignment vertical="center"/>
    </xf>
    <xf numFmtId="3" fontId="52" fillId="0" borderId="88" xfId="43" applyNumberFormat="1" applyFont="1" applyFill="1" applyBorder="1" applyAlignment="1">
      <alignment vertical="center"/>
    </xf>
    <xf numFmtId="0" fontId="52" fillId="0" borderId="88" xfId="43" applyFont="1" applyFill="1" applyBorder="1" applyAlignment="1">
      <alignment vertical="center"/>
    </xf>
    <xf numFmtId="0" fontId="52" fillId="0" borderId="89" xfId="43" applyFont="1" applyFill="1" applyBorder="1" applyAlignment="1">
      <alignment vertical="center"/>
    </xf>
    <xf numFmtId="0" fontId="52" fillId="0" borderId="92" xfId="43" applyFont="1" applyFill="1" applyBorder="1" applyAlignment="1">
      <alignment vertical="center"/>
    </xf>
    <xf numFmtId="3" fontId="52" fillId="0" borderId="92" xfId="43" applyNumberFormat="1" applyFont="1" applyFill="1" applyBorder="1" applyAlignment="1">
      <alignment vertical="center"/>
    </xf>
    <xf numFmtId="0" fontId="52" fillId="0" borderId="0" xfId="43" applyFont="1" applyFill="1" applyBorder="1" applyAlignment="1">
      <alignment vertical="center"/>
    </xf>
    <xf numFmtId="3" fontId="52" fillId="0" borderId="0" xfId="43" applyNumberFormat="1" applyFont="1" applyFill="1" applyBorder="1" applyAlignment="1">
      <alignment vertical="center"/>
    </xf>
    <xf numFmtId="0" fontId="52" fillId="27" borderId="0" xfId="43" applyFont="1" applyFill="1" applyBorder="1" applyAlignment="1">
      <alignment vertical="center"/>
    </xf>
    <xf numFmtId="3" fontId="89" fillId="0" borderId="0" xfId="85" applyNumberFormat="1" applyFont="1" applyFill="1" applyAlignment="1">
      <alignment horizontal="center" vertical="center"/>
    </xf>
    <xf numFmtId="3" fontId="89" fillId="0" borderId="0" xfId="85" applyNumberFormat="1" applyFont="1" applyFill="1" applyBorder="1" applyAlignment="1">
      <alignment horizontal="center" vertical="center"/>
    </xf>
    <xf numFmtId="0" fontId="52" fillId="27" borderId="40" xfId="43" applyFont="1" applyFill="1" applyBorder="1" applyAlignment="1">
      <alignment vertical="center"/>
    </xf>
    <xf numFmtId="3" fontId="52" fillId="0" borderId="40" xfId="43" applyNumberFormat="1" applyFont="1" applyFill="1" applyBorder="1" applyAlignment="1">
      <alignment vertical="center"/>
    </xf>
    <xf numFmtId="3" fontId="52" fillId="0" borderId="0" xfId="43" applyNumberFormat="1" applyFont="1" applyFill="1" applyAlignment="1">
      <alignment vertical="center"/>
    </xf>
    <xf numFmtId="0" fontId="52" fillId="27" borderId="0" xfId="43" applyFont="1" applyFill="1" applyAlignment="1">
      <alignment horizontal="left" vertical="center" indent="1"/>
    </xf>
    <xf numFmtId="0" fontId="71" fillId="27" borderId="0" xfId="43" applyFont="1" applyFill="1" applyAlignment="1">
      <alignment horizontal="left" vertical="center" indent="2"/>
    </xf>
    <xf numFmtId="3" fontId="71" fillId="27" borderId="0" xfId="43" applyNumberFormat="1" applyFont="1" applyFill="1" applyAlignment="1">
      <alignment horizontal="left" vertical="center" indent="2"/>
    </xf>
    <xf numFmtId="0" fontId="52" fillId="27" borderId="26" xfId="43" applyFont="1" applyFill="1" applyBorder="1" applyAlignment="1">
      <alignment vertical="center"/>
    </xf>
    <xf numFmtId="3" fontId="52" fillId="0" borderId="26" xfId="43" applyNumberFormat="1" applyFont="1" applyFill="1" applyBorder="1" applyAlignment="1">
      <alignment vertical="center"/>
    </xf>
    <xf numFmtId="0" fontId="52" fillId="0" borderId="0" xfId="43" applyFont="1" applyFill="1" applyAlignment="1">
      <alignment horizontal="left" vertical="center" indent="1"/>
    </xf>
    <xf numFmtId="0" fontId="52" fillId="0" borderId="26" xfId="91" applyFont="1" applyFill="1" applyBorder="1" applyAlignment="1">
      <alignment vertical="center"/>
    </xf>
    <xf numFmtId="3" fontId="52" fillId="0" borderId="48" xfId="91" applyNumberFormat="1" applyFont="1" applyFill="1" applyBorder="1" applyAlignment="1">
      <alignment vertical="center"/>
    </xf>
    <xf numFmtId="3" fontId="52" fillId="0" borderId="48" xfId="43" applyNumberFormat="1" applyFont="1" applyFill="1" applyBorder="1" applyAlignment="1">
      <alignment vertical="center"/>
    </xf>
    <xf numFmtId="3" fontId="52" fillId="0" borderId="40" xfId="91" applyNumberFormat="1" applyFont="1" applyFill="1" applyBorder="1" applyAlignment="1">
      <alignment vertical="center"/>
    </xf>
    <xf numFmtId="3" fontId="52" fillId="0" borderId="88" xfId="91" applyNumberFormat="1" applyFont="1" applyFill="1" applyBorder="1" applyAlignment="1">
      <alignment vertical="center"/>
    </xf>
    <xf numFmtId="3" fontId="52" fillId="0" borderId="0" xfId="91" applyNumberFormat="1" applyFont="1" applyFill="1" applyBorder="1" applyAlignment="1">
      <alignment vertical="center"/>
    </xf>
    <xf numFmtId="0" fontId="81" fillId="0" borderId="0" xfId="43" applyFont="1" applyFill="1" applyBorder="1" applyAlignment="1">
      <alignment vertical="center"/>
    </xf>
    <xf numFmtId="0" fontId="52" fillId="0" borderId="91" xfId="43" applyFont="1" applyFill="1" applyBorder="1" applyAlignment="1">
      <alignment vertical="center"/>
    </xf>
    <xf numFmtId="3" fontId="52" fillId="0" borderId="91" xfId="91" applyNumberFormat="1" applyFont="1" applyFill="1" applyBorder="1" applyAlignment="1">
      <alignment vertical="center"/>
    </xf>
    <xf numFmtId="3" fontId="52" fillId="0" borderId="89" xfId="91" applyNumberFormat="1" applyFont="1" applyFill="1" applyBorder="1" applyAlignment="1">
      <alignment vertical="center"/>
    </xf>
    <xf numFmtId="0" fontId="81" fillId="0" borderId="0" xfId="43" applyFont="1" applyFill="1" applyAlignment="1">
      <alignment vertical="center"/>
    </xf>
    <xf numFmtId="0" fontId="52" fillId="0" borderId="48" xfId="43" applyFont="1" applyFill="1" applyBorder="1" applyAlignment="1">
      <alignment vertical="center"/>
    </xf>
    <xf numFmtId="0" fontId="52" fillId="0" borderId="40" xfId="43" applyFont="1" applyFill="1" applyBorder="1" applyAlignment="1">
      <alignment vertical="center"/>
    </xf>
    <xf numFmtId="0" fontId="52" fillId="0" borderId="46" xfId="43" applyFont="1" applyFill="1" applyBorder="1" applyAlignment="1">
      <alignment vertical="center"/>
    </xf>
    <xf numFmtId="0" fontId="52" fillId="0" borderId="90" xfId="43" applyFont="1" applyFill="1" applyBorder="1" applyAlignment="1">
      <alignment vertical="center"/>
    </xf>
    <xf numFmtId="1" fontId="52" fillId="0" borderId="90" xfId="43" applyNumberFormat="1" applyFont="1" applyFill="1" applyBorder="1" applyAlignment="1">
      <alignment vertical="center"/>
    </xf>
    <xf numFmtId="0" fontId="64" fillId="0" borderId="0" xfId="43" applyFont="1" applyFill="1" applyBorder="1" applyAlignment="1">
      <alignment vertical="center"/>
    </xf>
    <xf numFmtId="3" fontId="64" fillId="0" borderId="0" xfId="43" applyNumberFormat="1" applyFont="1" applyFill="1" applyBorder="1" applyAlignment="1">
      <alignment horizontal="right" vertical="center"/>
    </xf>
    <xf numFmtId="3" fontId="52" fillId="0" borderId="91" xfId="43" applyNumberFormat="1" applyFont="1" applyFill="1" applyBorder="1" applyAlignment="1">
      <alignment vertical="center"/>
    </xf>
    <xf numFmtId="0" fontId="52" fillId="28" borderId="0" xfId="43" applyFont="1" applyFill="1" applyAlignment="1">
      <alignment horizontal="left" vertical="center" wrapText="1"/>
    </xf>
    <xf numFmtId="0" fontId="71" fillId="27" borderId="0" xfId="43" applyFont="1" applyFill="1" applyAlignment="1">
      <alignment horizontal="center"/>
    </xf>
    <xf numFmtId="0" fontId="52" fillId="27" borderId="0" xfId="43" applyFont="1" applyFill="1" applyBorder="1" applyAlignment="1">
      <alignment wrapText="1"/>
    </xf>
    <xf numFmtId="0" fontId="52" fillId="27" borderId="0" xfId="43" applyFont="1" applyFill="1" applyBorder="1" applyAlignment="1">
      <alignment horizontal="left" vertical="center" wrapText="1"/>
    </xf>
    <xf numFmtId="0" fontId="54" fillId="0" borderId="0" xfId="43" applyFont="1" applyFill="1" applyAlignment="1"/>
    <xf numFmtId="0" fontId="54" fillId="0" borderId="0" xfId="43" applyFont="1" applyFill="1" applyAlignment="1">
      <alignment vertical="center"/>
    </xf>
    <xf numFmtId="0" fontId="91" fillId="28" borderId="14" xfId="43" applyFont="1" applyFill="1" applyBorder="1" applyAlignment="1">
      <alignment horizontal="left" vertical="center"/>
    </xf>
    <xf numFmtId="0" fontId="64" fillId="28" borderId="14" xfId="43" applyFont="1" applyFill="1" applyBorder="1" applyAlignment="1">
      <alignment vertical="center"/>
    </xf>
    <xf numFmtId="3" fontId="64" fillId="28" borderId="19" xfId="43" applyNumberFormat="1" applyFont="1" applyFill="1" applyBorder="1" applyAlignment="1">
      <alignment vertical="center"/>
    </xf>
    <xf numFmtId="3" fontId="64" fillId="28" borderId="15" xfId="43" applyNumberFormat="1" applyFont="1" applyFill="1" applyBorder="1" applyAlignment="1">
      <alignment vertical="center"/>
    </xf>
    <xf numFmtId="3" fontId="52" fillId="28" borderId="19" xfId="43" applyNumberFormat="1" applyFont="1" applyFill="1" applyBorder="1" applyAlignment="1">
      <alignment vertical="center"/>
    </xf>
    <xf numFmtId="3" fontId="52" fillId="28" borderId="15" xfId="43" applyNumberFormat="1" applyFont="1" applyFill="1" applyBorder="1" applyAlignment="1">
      <alignment vertical="center"/>
    </xf>
    <xf numFmtId="0" fontId="65" fillId="28" borderId="14" xfId="43" applyFont="1" applyFill="1" applyBorder="1" applyAlignment="1">
      <alignment vertical="center"/>
    </xf>
    <xf numFmtId="3" fontId="52" fillId="0" borderId="19" xfId="43" applyNumberFormat="1" applyFont="1" applyFill="1" applyBorder="1" applyAlignment="1">
      <alignment vertical="center"/>
    </xf>
    <xf numFmtId="3" fontId="52" fillId="0" borderId="15" xfId="43" applyNumberFormat="1" applyFont="1" applyFill="1" applyBorder="1" applyAlignment="1">
      <alignment vertical="center"/>
    </xf>
    <xf numFmtId="0" fontId="70" fillId="30" borderId="14" xfId="43" applyFont="1" applyFill="1" applyBorder="1" applyAlignment="1">
      <alignment vertical="center"/>
    </xf>
    <xf numFmtId="3" fontId="116" fillId="30" borderId="15" xfId="43" applyNumberFormat="1" applyFont="1" applyFill="1" applyBorder="1" applyAlignment="1">
      <alignment vertical="center"/>
    </xf>
    <xf numFmtId="0" fontId="107" fillId="30" borderId="14" xfId="43" applyFont="1" applyFill="1" applyBorder="1" applyAlignment="1">
      <alignment horizontal="left" vertical="center"/>
    </xf>
    <xf numFmtId="0" fontId="117" fillId="30" borderId="14" xfId="43" applyFont="1" applyFill="1" applyBorder="1" applyAlignment="1">
      <alignment vertical="center"/>
    </xf>
    <xf numFmtId="3" fontId="91" fillId="30" borderId="15" xfId="43" applyNumberFormat="1" applyFont="1" applyFill="1" applyBorder="1" applyAlignment="1">
      <alignment vertical="center"/>
    </xf>
    <xf numFmtId="0" fontId="75" fillId="28" borderId="0" xfId="368" applyFont="1" applyFill="1" applyAlignment="1">
      <alignment vertical="center"/>
    </xf>
    <xf numFmtId="0" fontId="71" fillId="0" borderId="0" xfId="368" applyFont="1" applyAlignment="1">
      <alignment vertical="center"/>
    </xf>
    <xf numFmtId="3" fontId="91" fillId="30" borderId="14" xfId="43" applyNumberFormat="1" applyFont="1" applyFill="1" applyBorder="1" applyAlignment="1">
      <alignment vertical="center"/>
    </xf>
    <xf numFmtId="0" fontId="75" fillId="0" borderId="0" xfId="368" applyFont="1" applyAlignment="1">
      <alignment vertical="center"/>
    </xf>
    <xf numFmtId="0" fontId="108" fillId="30" borderId="14" xfId="43" applyFont="1" applyFill="1" applyBorder="1" applyAlignment="1">
      <alignment vertical="center"/>
    </xf>
    <xf numFmtId="0" fontId="80" fillId="0" borderId="0" xfId="368" applyFont="1" applyAlignment="1">
      <alignment vertical="center"/>
    </xf>
    <xf numFmtId="0" fontId="118" fillId="30" borderId="14" xfId="43" applyFont="1" applyFill="1" applyBorder="1" applyAlignment="1">
      <alignment vertical="center"/>
    </xf>
    <xf numFmtId="0" fontId="78" fillId="27" borderId="14" xfId="43" applyFont="1" applyFill="1" applyBorder="1" applyAlignment="1">
      <alignment vertical="center"/>
    </xf>
    <xf numFmtId="0" fontId="110" fillId="0" borderId="0" xfId="368" applyFont="1"/>
    <xf numFmtId="10" fontId="110" fillId="30" borderId="15" xfId="97" applyNumberFormat="1" applyFont="1" applyFill="1" applyBorder="1"/>
    <xf numFmtId="0" fontId="80" fillId="0" borderId="0" xfId="368" applyFont="1"/>
    <xf numFmtId="0" fontId="75" fillId="27" borderId="24" xfId="43" applyFont="1" applyFill="1" applyBorder="1" applyAlignment="1">
      <alignment horizontal="center" vertical="center" wrapText="1"/>
    </xf>
    <xf numFmtId="0" fontId="75" fillId="27" borderId="24" xfId="43" applyFont="1" applyFill="1" applyBorder="1" applyAlignment="1">
      <alignment horizontal="centerContinuous" vertical="center" wrapText="1"/>
    </xf>
    <xf numFmtId="0" fontId="80" fillId="0" borderId="0" xfId="0" applyFont="1"/>
    <xf numFmtId="0" fontId="75" fillId="0" borderId="0" xfId="0" applyFont="1"/>
    <xf numFmtId="0" fontId="52" fillId="0" borderId="50" xfId="43" applyFont="1" applyFill="1" applyBorder="1" applyAlignment="1">
      <alignment vertical="center"/>
    </xf>
    <xf numFmtId="0" fontId="115" fillId="27" borderId="0" xfId="43" applyFont="1" applyFill="1" applyAlignment="1">
      <alignment horizontal="centerContinuous"/>
    </xf>
    <xf numFmtId="0" fontId="71" fillId="27" borderId="0" xfId="43" applyFont="1" applyFill="1" applyAlignment="1">
      <alignment horizontal="center" vertical="center"/>
    </xf>
    <xf numFmtId="3" fontId="71" fillId="27" borderId="0" xfId="43" applyNumberFormat="1" applyFont="1" applyFill="1" applyAlignment="1">
      <alignment vertical="center"/>
    </xf>
    <xf numFmtId="0" fontId="71" fillId="27" borderId="0" xfId="43" applyFont="1" applyFill="1" applyAlignment="1">
      <alignment vertical="center"/>
    </xf>
    <xf numFmtId="168" fontId="71" fillId="27" borderId="0" xfId="43" applyNumberFormat="1" applyFont="1" applyFill="1" applyAlignment="1">
      <alignment vertical="center"/>
    </xf>
    <xf numFmtId="0" fontId="71" fillId="0" borderId="0" xfId="43" applyFont="1" applyFill="1" applyAlignment="1">
      <alignment vertical="center"/>
    </xf>
    <xf numFmtId="3" fontId="71" fillId="27" borderId="0" xfId="43" applyNumberFormat="1" applyFont="1" applyFill="1"/>
    <xf numFmtId="0" fontId="71" fillId="0" borderId="0" xfId="368" applyFont="1"/>
    <xf numFmtId="10" fontId="71" fillId="27" borderId="0" xfId="97" applyNumberFormat="1" applyFont="1" applyFill="1"/>
    <xf numFmtId="0" fontId="115" fillId="27" borderId="0" xfId="43" applyFont="1" applyFill="1" applyAlignment="1">
      <alignment horizontal="center"/>
    </xf>
    <xf numFmtId="0" fontId="115" fillId="27" borderId="0" xfId="43" applyFont="1" applyFill="1"/>
    <xf numFmtId="3" fontId="71" fillId="27" borderId="0" xfId="43" applyNumberFormat="1" applyFont="1" applyFill="1" applyAlignment="1">
      <alignment horizontal="centerContinuous"/>
    </xf>
    <xf numFmtId="0" fontId="71" fillId="0" borderId="0" xfId="0" applyFont="1"/>
    <xf numFmtId="0" fontId="115" fillId="27" borderId="0" xfId="43" applyFont="1" applyFill="1" applyAlignment="1"/>
    <xf numFmtId="168" fontId="71" fillId="27" borderId="0" xfId="43" applyNumberFormat="1" applyFont="1" applyFill="1"/>
    <xf numFmtId="0" fontId="115" fillId="28" borderId="0" xfId="43" applyFont="1" applyFill="1" applyAlignment="1"/>
    <xf numFmtId="169" fontId="71" fillId="0" borderId="0" xfId="85" applyFont="1"/>
    <xf numFmtId="173" fontId="115" fillId="27" borderId="0" xfId="43" applyNumberFormat="1" applyFont="1" applyFill="1" applyBorder="1" applyAlignment="1" applyProtection="1">
      <alignment horizontal="center"/>
    </xf>
    <xf numFmtId="0" fontId="71" fillId="0" borderId="0" xfId="43" applyFont="1"/>
    <xf numFmtId="0" fontId="71" fillId="27" borderId="0" xfId="43" applyFont="1" applyFill="1" applyAlignment="1">
      <alignment horizontal="centerContinuous"/>
    </xf>
    <xf numFmtId="0" fontId="71" fillId="27" borderId="0" xfId="43" applyFont="1" applyFill="1" applyAlignment="1">
      <alignment horizontal="right"/>
    </xf>
    <xf numFmtId="0" fontId="54" fillId="0" borderId="0" xfId="368" applyFont="1"/>
    <xf numFmtId="15" fontId="105" fillId="27" borderId="19" xfId="43" applyNumberFormat="1" applyFont="1" applyFill="1" applyBorder="1" applyAlignment="1">
      <alignment horizontal="center"/>
    </xf>
    <xf numFmtId="10" fontId="105" fillId="27" borderId="20" xfId="97" applyNumberFormat="1" applyFont="1" applyFill="1" applyBorder="1" applyAlignment="1">
      <alignment horizontal="center"/>
    </xf>
    <xf numFmtId="189" fontId="105" fillId="28" borderId="65" xfId="43" applyNumberFormat="1" applyFont="1" applyFill="1" applyBorder="1" applyAlignment="1">
      <alignment horizontal="center"/>
    </xf>
    <xf numFmtId="3" fontId="54" fillId="27" borderId="15" xfId="43" quotePrefix="1" applyNumberFormat="1" applyFont="1" applyFill="1" applyBorder="1" applyAlignment="1">
      <alignment horizontal="right" indent="1"/>
    </xf>
    <xf numFmtId="0" fontId="54" fillId="0" borderId="0" xfId="43" applyFont="1"/>
    <xf numFmtId="0" fontId="75" fillId="0" borderId="0" xfId="368" applyFont="1"/>
    <xf numFmtId="15" fontId="2" fillId="27" borderId="19" xfId="43" applyNumberFormat="1" applyFont="1" applyFill="1" applyBorder="1" applyAlignment="1">
      <alignment horizontal="center"/>
    </xf>
    <xf numFmtId="0" fontId="75" fillId="0" borderId="0" xfId="43" applyFont="1"/>
    <xf numFmtId="15" fontId="2" fillId="0" borderId="19" xfId="43" applyNumberFormat="1" applyFont="1" applyFill="1" applyBorder="1" applyAlignment="1">
      <alignment horizontal="center"/>
    </xf>
    <xf numFmtId="187" fontId="71" fillId="27" borderId="0" xfId="86" applyNumberFormat="1" applyFont="1" applyFill="1" applyAlignment="1">
      <alignment horizontal="centerContinuous"/>
    </xf>
    <xf numFmtId="187" fontId="71" fillId="27" borderId="0" xfId="86" applyNumberFormat="1" applyFont="1" applyFill="1"/>
    <xf numFmtId="187" fontId="115" fillId="27" borderId="0" xfId="86" applyNumberFormat="1" applyFont="1" applyFill="1" applyAlignment="1">
      <alignment horizontal="center"/>
    </xf>
    <xf numFmtId="180" fontId="54" fillId="27" borderId="14" xfId="43" applyNumberFormat="1" applyFont="1" applyFill="1" applyBorder="1" applyAlignment="1">
      <alignment horizontal="center"/>
    </xf>
    <xf numFmtId="174" fontId="105" fillId="0" borderId="20" xfId="97" applyNumberFormat="1" applyFont="1" applyFill="1" applyBorder="1" applyAlignment="1">
      <alignment horizontal="center"/>
    </xf>
    <xf numFmtId="0" fontId="54" fillId="27" borderId="14" xfId="43" applyFont="1" applyFill="1" applyBorder="1" applyAlignment="1">
      <alignment horizontal="center"/>
    </xf>
    <xf numFmtId="15" fontId="54" fillId="27" borderId="19" xfId="43" applyNumberFormat="1" applyFont="1" applyFill="1" applyBorder="1" applyAlignment="1">
      <alignment horizontal="center" vertical="center" wrapText="1"/>
    </xf>
    <xf numFmtId="49" fontId="54" fillId="27" borderId="20" xfId="43" applyNumberFormat="1" applyFont="1" applyFill="1" applyBorder="1" applyAlignment="1">
      <alignment horizontal="center" vertical="center" wrapText="1"/>
    </xf>
    <xf numFmtId="1" fontId="54" fillId="27" borderId="65" xfId="43" applyNumberFormat="1" applyFont="1" applyFill="1" applyBorder="1" applyAlignment="1" applyProtection="1">
      <alignment horizontal="center" vertical="center" wrapText="1"/>
    </xf>
    <xf numFmtId="0" fontId="75" fillId="0" borderId="0" xfId="43" applyFont="1" applyFill="1" applyAlignment="1"/>
    <xf numFmtId="0" fontId="54" fillId="27" borderId="38" xfId="43" applyFont="1" applyFill="1" applyBorder="1" applyAlignment="1">
      <alignment vertical="center" wrapText="1"/>
    </xf>
    <xf numFmtId="188" fontId="71" fillId="27" borderId="0" xfId="86" applyNumberFormat="1" applyFont="1" applyFill="1"/>
    <xf numFmtId="15" fontId="115" fillId="27" borderId="0" xfId="86" applyNumberFormat="1" applyFont="1" applyFill="1" applyAlignment="1">
      <alignment horizontal="center"/>
    </xf>
    <xf numFmtId="0" fontId="54" fillId="27" borderId="20" xfId="43" applyFont="1" applyFill="1" applyBorder="1" applyAlignment="1">
      <alignment vertical="center" wrapText="1"/>
    </xf>
    <xf numFmtId="4" fontId="76" fillId="30" borderId="36" xfId="43" applyNumberFormat="1" applyFont="1" applyFill="1" applyBorder="1" applyAlignment="1">
      <alignment horizontal="center" vertical="center" wrapText="1"/>
    </xf>
    <xf numFmtId="4" fontId="76" fillId="30" borderId="24" xfId="43" applyNumberFormat="1" applyFont="1" applyFill="1" applyBorder="1" applyAlignment="1">
      <alignment horizontal="center" vertical="center" wrapText="1"/>
    </xf>
    <xf numFmtId="0" fontId="109" fillId="30" borderId="15" xfId="43" applyFont="1" applyFill="1" applyBorder="1" applyAlignment="1">
      <alignment vertical="center" wrapText="1"/>
    </xf>
    <xf numFmtId="49" fontId="120" fillId="27" borderId="0" xfId="85" applyNumberFormat="1" applyFont="1" applyFill="1" applyAlignment="1">
      <alignment horizontal="center"/>
    </xf>
    <xf numFmtId="172" fontId="115" fillId="27" borderId="0" xfId="85" applyNumberFormat="1" applyFont="1" applyFill="1" applyBorder="1" applyAlignment="1">
      <alignment horizontal="center"/>
    </xf>
    <xf numFmtId="41" fontId="115" fillId="27" borderId="0" xfId="85" applyNumberFormat="1" applyFont="1" applyFill="1" applyBorder="1" applyAlignment="1">
      <alignment horizontal="center"/>
    </xf>
    <xf numFmtId="169" fontId="71" fillId="27" borderId="0" xfId="85" applyFont="1" applyFill="1"/>
    <xf numFmtId="41" fontId="71" fillId="27" borderId="0" xfId="85" applyNumberFormat="1" applyFont="1" applyFill="1"/>
    <xf numFmtId="41" fontId="75" fillId="27" borderId="24" xfId="85" applyNumberFormat="1" applyFont="1" applyFill="1" applyBorder="1" applyAlignment="1">
      <alignment horizontal="center" vertical="center"/>
    </xf>
    <xf numFmtId="169" fontId="63" fillId="27" borderId="15" xfId="85" applyFont="1" applyFill="1" applyBorder="1"/>
    <xf numFmtId="169" fontId="63" fillId="27" borderId="16" xfId="85" applyFont="1" applyFill="1" applyBorder="1"/>
    <xf numFmtId="169" fontId="71" fillId="27" borderId="0" xfId="85" applyFont="1" applyFill="1" applyBorder="1"/>
    <xf numFmtId="41" fontId="71" fillId="27" borderId="0" xfId="85" applyNumberFormat="1" applyFont="1" applyFill="1" applyBorder="1"/>
    <xf numFmtId="0" fontId="76" fillId="30" borderId="24" xfId="43" applyFont="1" applyFill="1" applyBorder="1" applyAlignment="1">
      <alignment horizontal="center" vertical="center" wrapText="1"/>
    </xf>
    <xf numFmtId="0" fontId="76" fillId="30" borderId="23" xfId="43" applyFont="1" applyFill="1" applyBorder="1" applyAlignment="1">
      <alignment horizontal="center" vertical="center" wrapText="1"/>
    </xf>
    <xf numFmtId="0" fontId="76" fillId="30" borderId="76" xfId="43" applyFont="1" applyFill="1" applyBorder="1" applyAlignment="1">
      <alignment horizontal="center" vertical="center" wrapText="1"/>
    </xf>
    <xf numFmtId="0" fontId="71" fillId="27" borderId="0" xfId="43" applyFont="1" applyFill="1" applyBorder="1" applyAlignment="1">
      <alignment horizontal="centerContinuous"/>
    </xf>
    <xf numFmtId="0" fontId="71" fillId="27" borderId="0" xfId="43" applyFont="1" applyFill="1" applyBorder="1" applyAlignment="1">
      <alignment horizontal="center"/>
    </xf>
    <xf numFmtId="3" fontId="52" fillId="0" borderId="0" xfId="91" applyNumberFormat="1" applyFont="1" applyFill="1" applyAlignment="1">
      <alignment horizontal="center" vertical="center"/>
    </xf>
    <xf numFmtId="3" fontId="52" fillId="27" borderId="0" xfId="43" applyNumberFormat="1" applyFont="1" applyFill="1" applyAlignment="1">
      <alignment horizontal="center" vertical="center"/>
    </xf>
    <xf numFmtId="3" fontId="71" fillId="27" borderId="0" xfId="43" applyNumberFormat="1" applyFont="1" applyFill="1" applyAlignment="1">
      <alignment horizontal="center" vertical="center"/>
    </xf>
    <xf numFmtId="0" fontId="71" fillId="27" borderId="0" xfId="91" applyFont="1" applyFill="1" applyAlignment="1">
      <alignment vertical="center"/>
    </xf>
    <xf numFmtId="0" fontId="52" fillId="0" borderId="0" xfId="43" applyFont="1" applyFill="1" applyAlignment="1">
      <alignment vertical="center"/>
    </xf>
    <xf numFmtId="1" fontId="52" fillId="27" borderId="0" xfId="43" applyNumberFormat="1" applyFont="1" applyFill="1" applyAlignment="1">
      <alignment vertical="center"/>
    </xf>
    <xf numFmtId="17" fontId="52" fillId="27" borderId="49" xfId="43" applyNumberFormat="1" applyFont="1" applyFill="1" applyBorder="1" applyAlignment="1">
      <alignment horizontal="center" vertical="center"/>
    </xf>
    <xf numFmtId="1" fontId="52" fillId="27" borderId="49" xfId="43" applyNumberFormat="1" applyFont="1" applyFill="1" applyBorder="1" applyAlignment="1">
      <alignment horizontal="center" vertical="center"/>
    </xf>
    <xf numFmtId="169" fontId="52" fillId="27" borderId="0" xfId="85" applyFont="1" applyFill="1" applyAlignment="1">
      <alignment vertical="center"/>
    </xf>
    <xf numFmtId="168" fontId="52" fillId="27" borderId="0" xfId="86" applyFont="1" applyFill="1" applyAlignment="1">
      <alignment vertical="center"/>
    </xf>
    <xf numFmtId="0" fontId="87" fillId="27" borderId="0" xfId="43" applyFont="1" applyFill="1" applyAlignment="1">
      <alignment vertical="center"/>
    </xf>
    <xf numFmtId="169" fontId="52" fillId="0" borderId="0" xfId="85" applyFont="1" applyFill="1" applyAlignment="1">
      <alignment horizontal="center" vertical="center"/>
    </xf>
    <xf numFmtId="0" fontId="72" fillId="28" borderId="0" xfId="43" applyFont="1" applyFill="1" applyAlignment="1">
      <alignment vertical="center"/>
    </xf>
    <xf numFmtId="0" fontId="52" fillId="27" borderId="46" xfId="43" applyFont="1" applyFill="1" applyBorder="1" applyAlignment="1">
      <alignment vertical="center"/>
    </xf>
    <xf numFmtId="0" fontId="52" fillId="27" borderId="88" xfId="43" applyFont="1" applyFill="1" applyBorder="1" applyAlignment="1">
      <alignment vertical="center"/>
    </xf>
    <xf numFmtId="0" fontId="52" fillId="27" borderId="89" xfId="43" applyFont="1" applyFill="1" applyBorder="1" applyAlignment="1">
      <alignment vertical="center"/>
    </xf>
    <xf numFmtId="0" fontId="52" fillId="27" borderId="90" xfId="43" applyFont="1" applyFill="1" applyBorder="1" applyAlignment="1">
      <alignment vertical="center"/>
    </xf>
    <xf numFmtId="3" fontId="52" fillId="27" borderId="0" xfId="91" applyNumberFormat="1" applyFont="1" applyFill="1" applyBorder="1" applyAlignment="1">
      <alignment horizontal="center" vertical="center"/>
    </xf>
    <xf numFmtId="0" fontId="52" fillId="27" borderId="91" xfId="43" applyFont="1" applyFill="1" applyBorder="1" applyAlignment="1">
      <alignment vertical="center"/>
    </xf>
    <xf numFmtId="1" fontId="52" fillId="27" borderId="90" xfId="43" applyNumberFormat="1" applyFont="1" applyFill="1" applyBorder="1" applyAlignment="1">
      <alignment vertical="center"/>
    </xf>
    <xf numFmtId="169" fontId="52" fillId="0" borderId="0" xfId="85" applyFont="1" applyFill="1" applyAlignment="1">
      <alignment vertical="center"/>
    </xf>
    <xf numFmtId="0" fontId="52" fillId="0" borderId="100" xfId="43" applyFont="1" applyFill="1" applyBorder="1" applyAlignment="1">
      <alignment vertical="center"/>
    </xf>
    <xf numFmtId="3" fontId="52" fillId="0" borderId="100" xfId="91" applyNumberFormat="1" applyFont="1" applyFill="1" applyBorder="1" applyAlignment="1">
      <alignment vertical="center"/>
    </xf>
    <xf numFmtId="0" fontId="52" fillId="0" borderId="99" xfId="43" applyFont="1" applyFill="1" applyBorder="1" applyAlignment="1">
      <alignment vertical="center"/>
    </xf>
    <xf numFmtId="0" fontId="81" fillId="0" borderId="91" xfId="43" applyFont="1" applyFill="1" applyBorder="1" applyAlignment="1">
      <alignment vertical="center"/>
    </xf>
    <xf numFmtId="0" fontId="64" fillId="27" borderId="0" xfId="43" applyFont="1" applyFill="1" applyBorder="1" applyAlignment="1">
      <alignment horizontal="center" vertical="center"/>
    </xf>
    <xf numFmtId="0" fontId="52" fillId="27" borderId="0" xfId="43" applyFont="1" applyFill="1" applyBorder="1" applyAlignment="1">
      <alignment horizontal="justify" vertical="center"/>
    </xf>
    <xf numFmtId="0" fontId="52" fillId="27" borderId="0" xfId="43" applyFont="1" applyFill="1" applyBorder="1" applyAlignment="1">
      <alignment horizontal="justify" vertical="center" wrapText="1"/>
    </xf>
    <xf numFmtId="3" fontId="107" fillId="30" borderId="15" xfId="43" applyNumberFormat="1" applyFont="1" applyFill="1" applyBorder="1" applyAlignment="1">
      <alignment vertical="center"/>
    </xf>
    <xf numFmtId="0" fontId="98" fillId="27" borderId="14" xfId="43" applyFont="1" applyFill="1" applyBorder="1" applyAlignment="1">
      <alignment vertical="center"/>
    </xf>
    <xf numFmtId="3" fontId="119" fillId="27" borderId="15" xfId="43" applyNumberFormat="1" applyFont="1" applyFill="1" applyBorder="1" applyAlignment="1">
      <alignment vertical="center"/>
    </xf>
    <xf numFmtId="3" fontId="119" fillId="0" borderId="15" xfId="43" applyNumberFormat="1" applyFont="1" applyFill="1" applyBorder="1" applyAlignment="1">
      <alignment vertical="center"/>
    </xf>
    <xf numFmtId="3" fontId="81" fillId="28" borderId="15" xfId="43" applyNumberFormat="1" applyFont="1" applyFill="1" applyBorder="1" applyAlignment="1">
      <alignment vertical="center"/>
    </xf>
    <xf numFmtId="10" fontId="70" fillId="30" borderId="15" xfId="97" applyNumberFormat="1" applyFont="1" applyFill="1" applyBorder="1" applyAlignment="1">
      <alignment horizontal="center" vertical="center"/>
    </xf>
    <xf numFmtId="0" fontId="63" fillId="27" borderId="14" xfId="43" applyFont="1" applyFill="1" applyBorder="1" applyAlignment="1">
      <alignment vertical="center"/>
    </xf>
    <xf numFmtId="3" fontId="63" fillId="27" borderId="15" xfId="43" applyNumberFormat="1" applyFont="1" applyFill="1" applyBorder="1" applyAlignment="1">
      <alignment vertical="center"/>
    </xf>
    <xf numFmtId="10" fontId="63" fillId="27" borderId="15" xfId="97" applyNumberFormat="1" applyFont="1" applyFill="1" applyBorder="1" applyAlignment="1">
      <alignment horizontal="center" vertical="center"/>
    </xf>
    <xf numFmtId="3" fontId="63" fillId="0" borderId="15" xfId="43" applyNumberFormat="1" applyFont="1" applyFill="1" applyBorder="1" applyAlignment="1">
      <alignment vertical="center"/>
    </xf>
    <xf numFmtId="0" fontId="75" fillId="27" borderId="14" xfId="43" applyFont="1" applyFill="1" applyBorder="1" applyAlignment="1">
      <alignment vertical="center"/>
    </xf>
    <xf numFmtId="3" fontId="75" fillId="27" borderId="15" xfId="43" applyNumberFormat="1" applyFont="1" applyFill="1" applyBorder="1" applyAlignment="1">
      <alignment vertical="center"/>
    </xf>
    <xf numFmtId="10" fontId="75" fillId="27" borderId="15" xfId="97" applyNumberFormat="1" applyFont="1" applyFill="1" applyBorder="1" applyAlignment="1">
      <alignment horizontal="center" vertical="center"/>
    </xf>
    <xf numFmtId="3" fontId="75" fillId="28" borderId="15" xfId="43" applyNumberFormat="1" applyFont="1" applyFill="1" applyBorder="1" applyAlignment="1">
      <alignment vertical="center"/>
    </xf>
    <xf numFmtId="3" fontId="75" fillId="0" borderId="15" xfId="43" applyNumberFormat="1" applyFont="1" applyFill="1" applyBorder="1" applyAlignment="1">
      <alignment vertical="center"/>
    </xf>
    <xf numFmtId="3" fontId="63" fillId="28" borderId="15" xfId="43" applyNumberFormat="1" applyFont="1" applyFill="1" applyBorder="1" applyAlignment="1">
      <alignment vertical="center"/>
    </xf>
    <xf numFmtId="10" fontId="75" fillId="28" borderId="15" xfId="97" applyNumberFormat="1" applyFont="1" applyFill="1" applyBorder="1" applyAlignment="1">
      <alignment horizontal="center" vertical="center"/>
    </xf>
    <xf numFmtId="10" fontId="56" fillId="27" borderId="15" xfId="97" applyNumberFormat="1" applyFont="1" applyFill="1" applyBorder="1" applyAlignment="1">
      <alignment horizontal="center" vertical="center"/>
    </xf>
    <xf numFmtId="0" fontId="109" fillId="30" borderId="33" xfId="43" applyFont="1" applyFill="1" applyBorder="1" applyAlignment="1">
      <alignment vertical="center"/>
    </xf>
    <xf numFmtId="3" fontId="109" fillId="30" borderId="33" xfId="43" applyNumberFormat="1" applyFont="1" applyFill="1" applyBorder="1" applyAlignment="1">
      <alignment vertical="center"/>
    </xf>
    <xf numFmtId="10" fontId="109" fillId="30" borderId="33" xfId="97" applyNumberFormat="1" applyFont="1" applyFill="1" applyBorder="1" applyAlignment="1">
      <alignment horizontal="center" vertical="center"/>
    </xf>
    <xf numFmtId="0" fontId="70" fillId="30" borderId="15" xfId="43" applyFont="1" applyFill="1" applyBorder="1" applyAlignment="1">
      <alignment vertical="center"/>
    </xf>
    <xf numFmtId="10" fontId="70" fillId="30" borderId="15" xfId="43" applyNumberFormat="1" applyFont="1" applyFill="1" applyBorder="1" applyAlignment="1">
      <alignment horizontal="center" vertical="center"/>
    </xf>
    <xf numFmtId="0" fontId="54" fillId="27" borderId="14" xfId="43" applyFont="1" applyFill="1" applyBorder="1" applyAlignment="1">
      <alignment vertical="center"/>
    </xf>
    <xf numFmtId="3" fontId="116" fillId="30" borderId="14" xfId="43" applyNumberFormat="1" applyFont="1" applyFill="1" applyBorder="1" applyAlignment="1">
      <alignment vertical="center"/>
    </xf>
    <xf numFmtId="0" fontId="75" fillId="27" borderId="15" xfId="43" applyFont="1" applyFill="1" applyBorder="1" applyAlignment="1">
      <alignment vertical="center"/>
    </xf>
    <xf numFmtId="3" fontId="75" fillId="27" borderId="14" xfId="43" applyNumberFormat="1" applyFont="1" applyFill="1" applyBorder="1" applyAlignment="1">
      <alignment vertical="center"/>
    </xf>
    <xf numFmtId="3" fontId="75" fillId="27" borderId="20" xfId="43" applyNumberFormat="1" applyFont="1" applyFill="1" applyBorder="1" applyAlignment="1">
      <alignment vertical="center"/>
    </xf>
    <xf numFmtId="3" fontId="75" fillId="27" borderId="21" xfId="43" applyNumberFormat="1" applyFont="1" applyFill="1" applyBorder="1" applyAlignment="1">
      <alignment vertical="center"/>
    </xf>
    <xf numFmtId="10" fontId="107" fillId="30" borderId="21" xfId="372" applyNumberFormat="1" applyFont="1" applyFill="1" applyBorder="1" applyAlignment="1" applyProtection="1">
      <alignment horizontal="center" vertical="center"/>
    </xf>
    <xf numFmtId="173" fontId="54" fillId="27" borderId="15" xfId="43" applyNumberFormat="1" applyFont="1" applyFill="1" applyBorder="1" applyAlignment="1" applyProtection="1">
      <alignment vertical="center"/>
    </xf>
    <xf numFmtId="3" fontId="54" fillId="28" borderId="19" xfId="43" applyNumberFormat="1" applyFont="1" applyFill="1" applyBorder="1" applyAlignment="1" applyProtection="1">
      <alignment horizontal="right" vertical="center"/>
    </xf>
    <xf numFmtId="10" fontId="54" fillId="27" borderId="21" xfId="372" applyNumberFormat="1" applyFont="1" applyFill="1" applyBorder="1" applyAlignment="1" applyProtection="1">
      <alignment horizontal="center" vertical="center"/>
    </xf>
    <xf numFmtId="3" fontId="54" fillId="0" borderId="19" xfId="43" applyNumberFormat="1" applyFont="1" applyFill="1" applyBorder="1" applyAlignment="1" applyProtection="1">
      <alignment horizontal="right" vertical="center"/>
    </xf>
    <xf numFmtId="10" fontId="54" fillId="0" borderId="21" xfId="372" applyNumberFormat="1" applyFont="1" applyFill="1" applyBorder="1" applyAlignment="1" applyProtection="1">
      <alignment horizontal="center" vertical="center"/>
    </xf>
    <xf numFmtId="173" fontId="106" fillId="27" borderId="15" xfId="43" applyNumberFormat="1" applyFont="1" applyFill="1" applyBorder="1" applyAlignment="1" applyProtection="1">
      <alignment horizontal="left" indent="1"/>
    </xf>
    <xf numFmtId="3" fontId="75" fillId="28" borderId="19" xfId="43" applyNumberFormat="1" applyFont="1" applyFill="1" applyBorder="1" applyAlignment="1">
      <alignment horizontal="right"/>
    </xf>
    <xf numFmtId="3" fontId="75" fillId="0" borderId="19" xfId="43" applyNumberFormat="1" applyFont="1" applyFill="1" applyBorder="1" applyAlignment="1">
      <alignment horizontal="right"/>
    </xf>
    <xf numFmtId="3" fontId="75" fillId="28" borderId="19" xfId="43" applyNumberFormat="1" applyFont="1" applyFill="1" applyBorder="1" applyAlignment="1">
      <alignment horizontal="right" vertical="center"/>
    </xf>
    <xf numFmtId="10" fontId="75" fillId="27" borderId="21" xfId="372" applyNumberFormat="1" applyFont="1" applyFill="1" applyBorder="1" applyAlignment="1" applyProtection="1">
      <alignment horizontal="center" vertical="center"/>
    </xf>
    <xf numFmtId="3" fontId="75" fillId="0" borderId="19" xfId="43" applyNumberFormat="1" applyFont="1" applyFill="1" applyBorder="1" applyAlignment="1">
      <alignment horizontal="right" vertical="center"/>
    </xf>
    <xf numFmtId="10" fontId="75" fillId="0" borderId="21" xfId="372" applyNumberFormat="1" applyFont="1" applyFill="1" applyBorder="1" applyAlignment="1" applyProtection="1">
      <alignment horizontal="center" vertical="center"/>
    </xf>
    <xf numFmtId="173" fontId="106" fillId="27" borderId="15" xfId="43" applyNumberFormat="1" applyFont="1" applyFill="1" applyBorder="1" applyAlignment="1" applyProtection="1">
      <alignment horizontal="left" vertical="center" indent="1"/>
    </xf>
    <xf numFmtId="3" fontId="107" fillId="30" borderId="19" xfId="375" applyNumberFormat="1" applyFont="1" applyFill="1" applyBorder="1" applyAlignment="1" applyProtection="1">
      <alignment horizontal="right" vertical="center"/>
    </xf>
    <xf numFmtId="0" fontId="68" fillId="30" borderId="24" xfId="43" applyFont="1" applyFill="1" applyBorder="1" applyAlignment="1">
      <alignment horizontal="center" vertical="center" wrapText="1"/>
    </xf>
    <xf numFmtId="181" fontId="75" fillId="27" borderId="15" xfId="85" applyNumberFormat="1" applyFont="1" applyFill="1" applyBorder="1" applyAlignment="1">
      <alignment vertical="center"/>
    </xf>
    <xf numFmtId="190" fontId="75" fillId="27" borderId="15" xfId="85" applyNumberFormat="1" applyFont="1" applyFill="1" applyBorder="1" applyAlignment="1">
      <alignment vertical="center"/>
    </xf>
    <xf numFmtId="182" fontId="75" fillId="27" borderId="15" xfId="51" applyNumberFormat="1" applyFont="1" applyFill="1" applyBorder="1" applyAlignment="1">
      <alignment horizontal="center" vertical="center" wrapText="1"/>
    </xf>
    <xf numFmtId="0" fontId="75" fillId="27" borderId="15" xfId="90" applyFont="1" applyFill="1" applyBorder="1" applyAlignment="1">
      <alignment vertical="center"/>
    </xf>
    <xf numFmtId="182" fontId="70" fillId="30" borderId="15" xfId="51" applyNumberFormat="1" applyFont="1" applyFill="1" applyBorder="1" applyAlignment="1">
      <alignment horizontal="center" vertical="center" wrapText="1"/>
    </xf>
    <xf numFmtId="49" fontId="71" fillId="27" borderId="33" xfId="90" applyNumberFormat="1" applyFont="1" applyFill="1" applyBorder="1" applyAlignment="1">
      <alignment horizontal="center"/>
    </xf>
    <xf numFmtId="0" fontId="109" fillId="30" borderId="15" xfId="43" applyFont="1" applyFill="1" applyBorder="1" applyAlignment="1">
      <alignment horizontal="left" vertical="center" wrapText="1"/>
    </xf>
    <xf numFmtId="182" fontId="109" fillId="30" borderId="15" xfId="51" applyNumberFormat="1" applyFont="1" applyFill="1" applyBorder="1" applyAlignment="1">
      <alignment horizontal="center" vertical="center" wrapText="1"/>
    </xf>
    <xf numFmtId="0" fontId="70" fillId="30" borderId="15" xfId="90" applyFont="1" applyFill="1" applyBorder="1" applyAlignment="1">
      <alignment vertical="center"/>
    </xf>
    <xf numFmtId="0" fontId="121" fillId="27" borderId="65" xfId="43" applyFont="1" applyFill="1" applyBorder="1" applyAlignment="1">
      <alignment horizontal="center"/>
    </xf>
    <xf numFmtId="189" fontId="1" fillId="28" borderId="65" xfId="43" applyNumberFormat="1" applyFont="1" applyFill="1" applyBorder="1" applyAlignment="1">
      <alignment horizontal="center"/>
    </xf>
    <xf numFmtId="15" fontId="88" fillId="27" borderId="19" xfId="43" applyNumberFormat="1" applyFont="1" applyFill="1" applyBorder="1" applyAlignment="1">
      <alignment horizontal="center" vertical="center"/>
    </xf>
    <xf numFmtId="0" fontId="88" fillId="27" borderId="20" xfId="43" applyFont="1" applyFill="1" applyBorder="1" applyAlignment="1">
      <alignment vertical="center"/>
    </xf>
    <xf numFmtId="1" fontId="88" fillId="0" borderId="20" xfId="43" applyNumberFormat="1" applyFont="1" applyFill="1" applyBorder="1" applyAlignment="1">
      <alignment horizontal="center" vertical="center"/>
    </xf>
    <xf numFmtId="15" fontId="2" fillId="27" borderId="19" xfId="43" applyNumberFormat="1" applyFont="1" applyFill="1" applyBorder="1" applyAlignment="1">
      <alignment horizontal="center" vertical="center"/>
    </xf>
    <xf numFmtId="0" fontId="105" fillId="27" borderId="20" xfId="43" applyFont="1" applyFill="1" applyBorder="1" applyAlignment="1">
      <alignment vertical="center"/>
    </xf>
    <xf numFmtId="10" fontId="88" fillId="27" borderId="20" xfId="97" applyNumberFormat="1" applyFont="1" applyFill="1" applyBorder="1" applyAlignment="1">
      <alignment horizontal="center" vertical="center"/>
    </xf>
    <xf numFmtId="3" fontId="54" fillId="27" borderId="15" xfId="43" applyNumberFormat="1" applyFont="1" applyFill="1" applyBorder="1" applyAlignment="1">
      <alignment horizontal="right" vertical="center" indent="1"/>
    </xf>
    <xf numFmtId="3" fontId="52" fillId="27" borderId="15" xfId="43" quotePrefix="1" applyNumberFormat="1" applyFont="1" applyFill="1" applyBorder="1" applyAlignment="1">
      <alignment horizontal="right" vertical="center" indent="1"/>
    </xf>
    <xf numFmtId="3" fontId="52" fillId="27" borderId="15" xfId="43" applyNumberFormat="1" applyFont="1" applyFill="1" applyBorder="1" applyAlignment="1">
      <alignment horizontal="right" vertical="center" indent="1"/>
    </xf>
    <xf numFmtId="10" fontId="105" fillId="27" borderId="20" xfId="97" applyNumberFormat="1" applyFont="1" applyFill="1" applyBorder="1" applyAlignment="1">
      <alignment horizontal="center" vertical="center"/>
    </xf>
    <xf numFmtId="3" fontId="54" fillId="27" borderId="15" xfId="43" quotePrefix="1" applyNumberFormat="1" applyFont="1" applyFill="1" applyBorder="1" applyAlignment="1">
      <alignment horizontal="right" vertical="center" indent="1"/>
    </xf>
    <xf numFmtId="10" fontId="88" fillId="0" borderId="20" xfId="97" applyNumberFormat="1" applyFont="1" applyFill="1" applyBorder="1" applyAlignment="1">
      <alignment horizontal="center" vertical="center"/>
    </xf>
    <xf numFmtId="15" fontId="88" fillId="0" borderId="19" xfId="43" applyNumberFormat="1" applyFont="1" applyFill="1" applyBorder="1" applyAlignment="1">
      <alignment horizontal="center" vertical="center"/>
    </xf>
    <xf numFmtId="0" fontId="105" fillId="27" borderId="65" xfId="43" applyFont="1" applyFill="1" applyBorder="1" applyAlignment="1">
      <alignment horizontal="center" vertical="center"/>
    </xf>
    <xf numFmtId="0" fontId="62" fillId="27" borderId="20" xfId="43" applyFont="1" applyFill="1" applyBorder="1" applyAlignment="1">
      <alignment vertical="center"/>
    </xf>
    <xf numFmtId="3" fontId="63" fillId="27" borderId="15" xfId="43" applyNumberFormat="1" applyFont="1" applyFill="1" applyBorder="1" applyAlignment="1">
      <alignment horizontal="right" vertical="center" indent="1"/>
    </xf>
    <xf numFmtId="0" fontId="80" fillId="0" borderId="0" xfId="43" applyFont="1"/>
    <xf numFmtId="15" fontId="122" fillId="0" borderId="19" xfId="43" applyNumberFormat="1" applyFont="1" applyFill="1" applyBorder="1" applyAlignment="1">
      <alignment horizontal="center" vertical="center"/>
    </xf>
    <xf numFmtId="0" fontId="123" fillId="27" borderId="20" xfId="43" applyFont="1" applyFill="1" applyBorder="1" applyAlignment="1">
      <alignment vertical="center"/>
    </xf>
    <xf numFmtId="1" fontId="122" fillId="0" borderId="20" xfId="43" applyNumberFormat="1" applyFont="1" applyFill="1" applyBorder="1" applyAlignment="1">
      <alignment horizontal="center" vertical="center"/>
    </xf>
    <xf numFmtId="0" fontId="124" fillId="27" borderId="14" xfId="43" applyFont="1" applyFill="1" applyBorder="1" applyAlignment="1">
      <alignment horizontal="center"/>
    </xf>
    <xf numFmtId="0" fontId="63" fillId="27" borderId="14" xfId="43" applyFont="1" applyFill="1" applyBorder="1" applyAlignment="1">
      <alignment horizontal="center"/>
    </xf>
    <xf numFmtId="180" fontId="63" fillId="27" borderId="14" xfId="43" applyNumberFormat="1" applyFont="1" applyFill="1" applyBorder="1" applyAlignment="1">
      <alignment horizontal="center"/>
    </xf>
    <xf numFmtId="0" fontId="63" fillId="0" borderId="0" xfId="43" applyFont="1" applyFill="1"/>
    <xf numFmtId="0" fontId="63" fillId="0" borderId="0" xfId="43" applyFont="1" applyFill="1" applyAlignment="1"/>
    <xf numFmtId="0" fontId="80" fillId="0" borderId="0" xfId="43" applyFont="1" applyFill="1" applyAlignment="1"/>
    <xf numFmtId="0" fontId="126" fillId="29" borderId="95" xfId="376" applyFont="1" applyFill="1" applyBorder="1" applyAlignment="1">
      <alignment horizontal="right" wrapText="1"/>
    </xf>
    <xf numFmtId="0" fontId="80" fillId="27" borderId="0" xfId="43" applyFont="1" applyFill="1" applyBorder="1"/>
    <xf numFmtId="0" fontId="95" fillId="30" borderId="14" xfId="43" applyFont="1" applyFill="1" applyBorder="1" applyAlignment="1">
      <alignment vertical="center"/>
    </xf>
    <xf numFmtId="172" fontId="70" fillId="30" borderId="15" xfId="370" applyNumberFormat="1" applyFont="1" applyFill="1" applyBorder="1" applyAlignment="1">
      <alignment vertical="center"/>
    </xf>
    <xf numFmtId="43" fontId="52" fillId="27" borderId="15" xfId="85" applyNumberFormat="1" applyFont="1" applyFill="1" applyBorder="1" applyAlignment="1">
      <alignment vertical="center"/>
    </xf>
    <xf numFmtId="43" fontId="64" fillId="27" borderId="15" xfId="85" applyNumberFormat="1" applyFont="1" applyFill="1" applyBorder="1" applyAlignment="1">
      <alignment vertical="center"/>
    </xf>
    <xf numFmtId="172" fontId="54" fillId="27" borderId="15" xfId="370" applyNumberFormat="1" applyFont="1" applyFill="1" applyBorder="1" applyAlignment="1">
      <alignment vertical="center"/>
    </xf>
    <xf numFmtId="172" fontId="54" fillId="0" borderId="15" xfId="370" applyNumberFormat="1" applyFont="1" applyFill="1" applyBorder="1" applyAlignment="1">
      <alignment vertical="center"/>
    </xf>
    <xf numFmtId="3" fontId="107" fillId="30" borderId="16" xfId="43" applyNumberFormat="1" applyFont="1" applyFill="1" applyBorder="1" applyAlignment="1">
      <alignment vertical="center"/>
    </xf>
    <xf numFmtId="3" fontId="52" fillId="27" borderId="21" xfId="43" applyNumberFormat="1" applyFont="1" applyFill="1" applyBorder="1" applyAlignment="1">
      <alignment vertical="center"/>
    </xf>
    <xf numFmtId="3" fontId="52" fillId="27" borderId="16" xfId="43" applyNumberFormat="1" applyFont="1" applyFill="1" applyBorder="1" applyAlignment="1">
      <alignment vertical="center"/>
    </xf>
    <xf numFmtId="0" fontId="95" fillId="30" borderId="15" xfId="43" applyFont="1" applyFill="1" applyBorder="1" applyAlignment="1">
      <alignment vertical="center"/>
    </xf>
    <xf numFmtId="3" fontId="70" fillId="30" borderId="16" xfId="43" applyNumberFormat="1" applyFont="1" applyFill="1" applyBorder="1" applyAlignment="1">
      <alignment vertical="center"/>
    </xf>
    <xf numFmtId="0" fontId="93" fillId="30" borderId="14" xfId="43" applyFont="1" applyFill="1" applyBorder="1" applyAlignment="1">
      <alignment vertical="center"/>
    </xf>
    <xf numFmtId="172" fontId="93" fillId="30" borderId="15" xfId="85" applyNumberFormat="1" applyFont="1" applyFill="1" applyBorder="1" applyAlignment="1">
      <alignment vertical="center"/>
    </xf>
    <xf numFmtId="172" fontId="54" fillId="27" borderId="15" xfId="85" applyNumberFormat="1" applyFont="1" applyFill="1" applyBorder="1" applyAlignment="1">
      <alignment vertical="center"/>
    </xf>
    <xf numFmtId="172" fontId="52" fillId="27" borderId="15" xfId="85" applyNumberFormat="1" applyFont="1" applyFill="1" applyBorder="1" applyAlignment="1">
      <alignment horizontal="right" vertical="center"/>
    </xf>
    <xf numFmtId="172" fontId="52" fillId="27" borderId="16" xfId="85" applyNumberFormat="1" applyFont="1" applyFill="1" applyBorder="1" applyAlignment="1">
      <alignment horizontal="right" vertical="center"/>
    </xf>
    <xf numFmtId="172" fontId="52" fillId="27" borderId="15" xfId="85" applyNumberFormat="1" applyFont="1" applyFill="1" applyBorder="1" applyAlignment="1">
      <alignment vertical="center"/>
    </xf>
    <xf numFmtId="172" fontId="52" fillId="27" borderId="16" xfId="85" applyNumberFormat="1" applyFont="1" applyFill="1" applyBorder="1" applyAlignment="1">
      <alignment vertical="center"/>
    </xf>
    <xf numFmtId="172" fontId="54" fillId="27" borderId="16" xfId="85" applyNumberFormat="1" applyFont="1" applyFill="1" applyBorder="1" applyAlignment="1">
      <alignment vertical="center"/>
    </xf>
    <xf numFmtId="172" fontId="63" fillId="28" borderId="15" xfId="377" applyNumberFormat="1" applyFont="1" applyFill="1" applyBorder="1" applyAlignment="1">
      <alignment vertical="center"/>
    </xf>
    <xf numFmtId="172" fontId="93" fillId="30" borderId="15" xfId="85" applyNumberFormat="1" applyFont="1" applyFill="1" applyBorder="1" applyAlignment="1">
      <alignment horizontal="right" vertical="center"/>
    </xf>
    <xf numFmtId="172" fontId="54" fillId="27" borderId="15" xfId="85" applyNumberFormat="1" applyFont="1" applyFill="1" applyBorder="1" applyAlignment="1">
      <alignment vertical="center" wrapText="1"/>
    </xf>
    <xf numFmtId="0" fontId="115" fillId="27" borderId="14" xfId="43" applyFont="1" applyFill="1" applyBorder="1"/>
    <xf numFmtId="172" fontId="115" fillId="27" borderId="15" xfId="85" applyNumberFormat="1" applyFont="1" applyFill="1" applyBorder="1" applyAlignment="1"/>
    <xf numFmtId="172" fontId="115" fillId="27" borderId="16" xfId="85" applyNumberFormat="1" applyFont="1" applyFill="1" applyBorder="1" applyAlignment="1"/>
    <xf numFmtId="0" fontId="75" fillId="27" borderId="33" xfId="43" applyNumberFormat="1" applyFont="1" applyFill="1" applyBorder="1" applyAlignment="1" applyProtection="1">
      <alignment vertical="center"/>
    </xf>
    <xf numFmtId="0" fontId="75" fillId="27" borderId="15" xfId="43" applyNumberFormat="1" applyFont="1" applyFill="1" applyBorder="1" applyAlignment="1" applyProtection="1">
      <alignment vertical="center"/>
    </xf>
    <xf numFmtId="0" fontId="84" fillId="27" borderId="15" xfId="43" applyNumberFormat="1" applyFont="1" applyFill="1" applyBorder="1" applyAlignment="1" applyProtection="1">
      <alignment vertical="center"/>
    </xf>
    <xf numFmtId="0" fontId="75" fillId="27" borderId="51" xfId="43" applyNumberFormat="1" applyFont="1" applyFill="1" applyBorder="1" applyAlignment="1" applyProtection="1">
      <alignment vertical="center"/>
    </xf>
    <xf numFmtId="0" fontId="75" fillId="27" borderId="37" xfId="43" applyNumberFormat="1" applyFont="1" applyFill="1" applyBorder="1" applyAlignment="1" applyProtection="1">
      <alignment vertical="center"/>
    </xf>
    <xf numFmtId="0" fontId="84" fillId="0" borderId="15" xfId="43" applyNumberFormat="1" applyFont="1" applyFill="1" applyBorder="1" applyAlignment="1" applyProtection="1">
      <alignment vertical="center"/>
    </xf>
    <xf numFmtId="0" fontId="84" fillId="27" borderId="51" xfId="43" applyNumberFormat="1" applyFont="1" applyFill="1" applyBorder="1" applyAlignment="1" applyProtection="1">
      <alignment vertical="center"/>
    </xf>
    <xf numFmtId="0" fontId="84" fillId="27" borderId="15" xfId="43" applyNumberFormat="1" applyFont="1" applyFill="1" applyBorder="1" applyAlignment="1" applyProtection="1">
      <alignment horizontal="left" vertical="center"/>
    </xf>
    <xf numFmtId="0" fontId="84" fillId="28" borderId="15" xfId="43" applyNumberFormat="1" applyFont="1" applyFill="1" applyBorder="1" applyAlignment="1" applyProtection="1">
      <alignment vertical="center"/>
    </xf>
    <xf numFmtId="0" fontId="84" fillId="28" borderId="15" xfId="43" applyNumberFormat="1" applyFont="1" applyFill="1" applyBorder="1" applyAlignment="1" applyProtection="1">
      <alignment horizontal="left" vertical="center"/>
    </xf>
    <xf numFmtId="0" fontId="54" fillId="27" borderId="25" xfId="43" applyNumberFormat="1" applyFont="1" applyFill="1" applyBorder="1" applyAlignment="1" applyProtection="1">
      <alignment vertical="center"/>
    </xf>
    <xf numFmtId="0" fontId="54" fillId="27" borderId="33" xfId="43" applyNumberFormat="1" applyFont="1" applyFill="1" applyBorder="1" applyAlignment="1" applyProtection="1">
      <alignment vertical="center"/>
    </xf>
    <xf numFmtId="0" fontId="68" fillId="30" borderId="15" xfId="43" applyNumberFormat="1" applyFont="1" applyFill="1" applyBorder="1" applyAlignment="1" applyProtection="1">
      <alignment vertical="center"/>
    </xf>
    <xf numFmtId="0" fontId="54" fillId="28" borderId="15" xfId="43" applyNumberFormat="1" applyFont="1" applyFill="1" applyBorder="1" applyAlignment="1" applyProtection="1">
      <alignment vertical="center"/>
    </xf>
    <xf numFmtId="167" fontId="68" fillId="30" borderId="15" xfId="43" applyNumberFormat="1" applyFont="1" applyFill="1" applyBorder="1" applyAlignment="1">
      <alignment horizontal="center" vertical="center"/>
    </xf>
    <xf numFmtId="167" fontId="54" fillId="27" borderId="15" xfId="43" applyNumberFormat="1" applyFont="1" applyFill="1" applyBorder="1" applyAlignment="1">
      <alignment horizontal="center" vertical="center"/>
    </xf>
    <xf numFmtId="167" fontId="75" fillId="27" borderId="15" xfId="43" applyNumberFormat="1" applyFont="1" applyFill="1" applyBorder="1" applyAlignment="1">
      <alignment horizontal="center" vertical="center"/>
    </xf>
    <xf numFmtId="167" fontId="75" fillId="27" borderId="51" xfId="43" applyNumberFormat="1" applyFont="1" applyFill="1" applyBorder="1" applyAlignment="1">
      <alignment horizontal="center" vertical="center"/>
    </xf>
    <xf numFmtId="167" fontId="75" fillId="27" borderId="37" xfId="43" applyNumberFormat="1" applyFont="1" applyFill="1" applyBorder="1" applyAlignment="1">
      <alignment horizontal="center" vertical="center"/>
    </xf>
    <xf numFmtId="167" fontId="54" fillId="27" borderId="25" xfId="43" applyNumberFormat="1" applyFont="1" applyFill="1" applyBorder="1" applyAlignment="1">
      <alignment horizontal="center" vertical="center"/>
    </xf>
    <xf numFmtId="167" fontId="92" fillId="30" borderId="33" xfId="43" applyNumberFormat="1" applyFont="1" applyFill="1" applyBorder="1" applyAlignment="1">
      <alignment horizontal="center" vertical="center"/>
    </xf>
    <xf numFmtId="0" fontId="92" fillId="30" borderId="25" xfId="43" applyNumberFormat="1" applyFont="1" applyFill="1" applyBorder="1" applyAlignment="1">
      <alignment horizontal="center" vertical="center"/>
    </xf>
    <xf numFmtId="0" fontId="114" fillId="30" borderId="25" xfId="43" applyNumberFormat="1" applyFont="1" applyFill="1" applyBorder="1" applyAlignment="1">
      <alignment horizontal="center" vertical="center"/>
    </xf>
    <xf numFmtId="0" fontId="75" fillId="28" borderId="15" xfId="43" applyNumberFormat="1" applyFont="1" applyFill="1" applyBorder="1" applyAlignment="1" applyProtection="1">
      <alignment vertical="center"/>
    </xf>
    <xf numFmtId="1" fontId="52" fillId="0" borderId="0" xfId="43" applyNumberFormat="1" applyFont="1" applyFill="1" applyAlignment="1">
      <alignment vertical="center"/>
    </xf>
    <xf numFmtId="1" fontId="52" fillId="0" borderId="26" xfId="43" applyNumberFormat="1" applyFont="1" applyFill="1" applyBorder="1" applyAlignment="1">
      <alignment vertical="center"/>
    </xf>
    <xf numFmtId="1" fontId="52" fillId="0" borderId="26" xfId="91" applyNumberFormat="1" applyFont="1" applyFill="1" applyBorder="1" applyAlignment="1">
      <alignment vertical="center"/>
    </xf>
    <xf numFmtId="169" fontId="52" fillId="0" borderId="0" xfId="85" applyFont="1" applyFill="1" applyBorder="1" applyAlignment="1">
      <alignment vertical="center"/>
    </xf>
    <xf numFmtId="0" fontId="81" fillId="0" borderId="89" xfId="43" applyFont="1" applyFill="1" applyBorder="1" applyAlignment="1">
      <alignment vertical="center"/>
    </xf>
    <xf numFmtId="0" fontId="68" fillId="30" borderId="33" xfId="43" applyNumberFormat="1" applyFont="1" applyFill="1" applyBorder="1" applyAlignment="1" applyProtection="1">
      <alignment vertical="center"/>
    </xf>
    <xf numFmtId="0" fontId="86" fillId="28"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84" fillId="27" borderId="37" xfId="43" applyNumberFormat="1" applyFont="1" applyFill="1" applyBorder="1" applyAlignment="1" applyProtection="1">
      <alignment vertical="center"/>
    </xf>
    <xf numFmtId="0" fontId="86" fillId="27" borderId="25" xfId="43" applyNumberFormat="1" applyFont="1" applyFill="1" applyBorder="1" applyAlignment="1" applyProtection="1">
      <alignment vertical="center"/>
    </xf>
    <xf numFmtId="0" fontId="54" fillId="27" borderId="15" xfId="43" applyNumberFormat="1" applyFont="1" applyFill="1" applyBorder="1" applyAlignment="1" applyProtection="1">
      <alignment vertical="center"/>
    </xf>
    <xf numFmtId="0" fontId="75" fillId="28" borderId="25" xfId="43" applyNumberFormat="1" applyFont="1" applyFill="1" applyBorder="1" applyAlignment="1" applyProtection="1">
      <alignment vertical="center"/>
    </xf>
    <xf numFmtId="41" fontId="68" fillId="30" borderId="43" xfId="43" applyNumberFormat="1" applyFont="1" applyFill="1" applyBorder="1" applyAlignment="1" applyProtection="1">
      <alignment horizontal="right" vertical="center"/>
    </xf>
    <xf numFmtId="10" fontId="68" fillId="30" borderId="16" xfId="97" applyNumberFormat="1" applyFont="1" applyFill="1" applyBorder="1" applyAlignment="1" applyProtection="1">
      <alignment horizontal="right" vertical="center"/>
    </xf>
    <xf numFmtId="41" fontId="54" fillId="28" borderId="15" xfId="43" applyNumberFormat="1" applyFont="1" applyFill="1" applyBorder="1" applyAlignment="1" applyProtection="1">
      <alignment horizontal="right" vertical="center"/>
    </xf>
    <xf numFmtId="41" fontId="54" fillId="28" borderId="14" xfId="43" applyNumberFormat="1" applyFont="1" applyFill="1" applyBorder="1" applyAlignment="1" applyProtection="1">
      <alignment horizontal="right" vertical="center"/>
    </xf>
    <xf numFmtId="41" fontId="85" fillId="27" borderId="15" xfId="43" applyNumberFormat="1" applyFont="1" applyFill="1" applyBorder="1" applyAlignment="1">
      <alignment vertical="center"/>
    </xf>
    <xf numFmtId="41" fontId="85" fillId="27" borderId="14" xfId="43" applyNumberFormat="1" applyFont="1" applyFill="1" applyBorder="1" applyAlignment="1">
      <alignment vertical="center"/>
    </xf>
    <xf numFmtId="41" fontId="68" fillId="30" borderId="16" xfId="43" applyNumberFormat="1" applyFont="1" applyFill="1" applyBorder="1" applyAlignment="1" applyProtection="1">
      <alignment horizontal="right" vertical="center"/>
    </xf>
    <xf numFmtId="41" fontId="68" fillId="30" borderId="15" xfId="43" applyNumberFormat="1" applyFont="1" applyFill="1" applyBorder="1" applyAlignment="1" applyProtection="1">
      <alignment horizontal="right" vertical="center"/>
    </xf>
    <xf numFmtId="41" fontId="68" fillId="30" borderId="14" xfId="43" applyNumberFormat="1" applyFont="1" applyFill="1" applyBorder="1" applyAlignment="1" applyProtection="1">
      <alignment horizontal="right" vertical="center"/>
    </xf>
    <xf numFmtId="41" fontId="54" fillId="27" borderId="16" xfId="43" applyNumberFormat="1" applyFont="1" applyFill="1" applyBorder="1" applyAlignment="1" applyProtection="1">
      <alignment horizontal="right" vertical="center"/>
    </xf>
    <xf numFmtId="41" fontId="54" fillId="27" borderId="15" xfId="43" applyNumberFormat="1" applyFont="1" applyFill="1" applyBorder="1" applyAlignment="1" applyProtection="1">
      <alignment horizontal="right" vertical="center"/>
    </xf>
    <xf numFmtId="41" fontId="54" fillId="27" borderId="14" xfId="43" applyNumberFormat="1" applyFont="1" applyFill="1" applyBorder="1" applyAlignment="1" applyProtection="1">
      <alignment horizontal="right" vertical="center"/>
    </xf>
    <xf numFmtId="41" fontId="54" fillId="0" borderId="15" xfId="43" applyNumberFormat="1" applyFont="1" applyFill="1" applyBorder="1" applyAlignment="1" applyProtection="1">
      <alignment horizontal="right" vertical="center"/>
    </xf>
    <xf numFmtId="41" fontId="85" fillId="27" borderId="15" xfId="43" applyNumberFormat="1" applyFont="1" applyFill="1" applyBorder="1" applyAlignment="1" applyProtection="1">
      <alignment horizontal="right" vertical="center"/>
    </xf>
    <xf numFmtId="41" fontId="85" fillId="27" borderId="14" xfId="43" applyNumberFormat="1" applyFont="1" applyFill="1" applyBorder="1" applyAlignment="1" applyProtection="1">
      <alignment horizontal="right" vertical="center"/>
    </xf>
    <xf numFmtId="41" fontId="85" fillId="27" borderId="51" xfId="43" applyNumberFormat="1" applyFont="1" applyFill="1" applyBorder="1" applyAlignment="1">
      <alignment vertical="center"/>
    </xf>
    <xf numFmtId="41" fontId="85" fillId="27" borderId="57" xfId="43" applyNumberFormat="1" applyFont="1" applyFill="1" applyBorder="1" applyAlignment="1">
      <alignment vertical="center"/>
    </xf>
    <xf numFmtId="41" fontId="85" fillId="27" borderId="37" xfId="43" applyNumberFormat="1" applyFont="1" applyFill="1" applyBorder="1" applyAlignment="1" applyProtection="1">
      <alignment horizontal="right" vertical="center"/>
    </xf>
    <xf numFmtId="41" fontId="85" fillId="27" borderId="58" xfId="43" applyNumberFormat="1" applyFont="1" applyFill="1" applyBorder="1" applyAlignment="1" applyProtection="1">
      <alignment horizontal="right" vertical="center"/>
    </xf>
    <xf numFmtId="41" fontId="75" fillId="27" borderId="15" xfId="43" applyNumberFormat="1" applyFont="1" applyFill="1" applyBorder="1" applyAlignment="1" applyProtection="1">
      <alignment horizontal="right" vertical="center"/>
    </xf>
    <xf numFmtId="41" fontId="75" fillId="27" borderId="14" xfId="43" applyNumberFormat="1" applyFont="1" applyFill="1" applyBorder="1" applyAlignment="1" applyProtection="1">
      <alignment horizontal="right" vertical="center"/>
    </xf>
    <xf numFmtId="41" fontId="75" fillId="27" borderId="15" xfId="43" applyNumberFormat="1" applyFont="1" applyFill="1" applyBorder="1" applyAlignment="1">
      <alignment vertical="center"/>
    </xf>
    <xf numFmtId="41" fontId="75" fillId="27" borderId="14" xfId="43" applyNumberFormat="1" applyFont="1" applyFill="1" applyBorder="1" applyAlignment="1">
      <alignment vertical="center"/>
    </xf>
    <xf numFmtId="41" fontId="75" fillId="28" borderId="15" xfId="43" applyNumberFormat="1" applyFont="1" applyFill="1" applyBorder="1" applyAlignment="1" applyProtection="1">
      <alignment horizontal="right" vertical="center"/>
    </xf>
    <xf numFmtId="41" fontId="75" fillId="28" borderId="14" xfId="43" applyNumberFormat="1" applyFont="1" applyFill="1" applyBorder="1" applyAlignment="1" applyProtection="1">
      <alignment horizontal="right" vertical="center"/>
    </xf>
    <xf numFmtId="41" fontId="75" fillId="0" borderId="15" xfId="43" applyNumberFormat="1" applyFont="1" applyFill="1" applyBorder="1" applyAlignment="1" applyProtection="1">
      <alignment horizontal="right" vertical="center"/>
    </xf>
    <xf numFmtId="41" fontId="75" fillId="0" borderId="14" xfId="43" applyNumberFormat="1" applyFont="1" applyFill="1" applyBorder="1" applyAlignment="1" applyProtection="1">
      <alignment horizontal="right" vertical="center"/>
    </xf>
    <xf numFmtId="41" fontId="75" fillId="27" borderId="37" xfId="43" applyNumberFormat="1" applyFont="1" applyFill="1" applyBorder="1" applyAlignment="1">
      <alignment vertical="center"/>
    </xf>
    <xf numFmtId="41" fontId="75" fillId="27" borderId="58" xfId="43" applyNumberFormat="1" applyFont="1" applyFill="1" applyBorder="1" applyAlignment="1">
      <alignment vertical="center"/>
    </xf>
    <xf numFmtId="41" fontId="75" fillId="27" borderId="33" xfId="43" applyNumberFormat="1" applyFont="1" applyFill="1" applyBorder="1" applyAlignment="1">
      <alignment vertical="center"/>
    </xf>
    <xf numFmtId="41" fontId="75" fillId="27" borderId="27" xfId="43" applyNumberFormat="1" applyFont="1" applyFill="1" applyBorder="1" applyAlignment="1">
      <alignment vertical="center"/>
    </xf>
    <xf numFmtId="3" fontId="75" fillId="28" borderId="25" xfId="43" applyNumberFormat="1" applyFont="1" applyFill="1" applyBorder="1" applyAlignment="1">
      <alignment vertical="center"/>
    </xf>
    <xf numFmtId="3" fontId="75" fillId="28" borderId="30" xfId="43" applyNumberFormat="1" applyFont="1" applyFill="1" applyBorder="1" applyAlignment="1">
      <alignment vertical="center"/>
    </xf>
    <xf numFmtId="1" fontId="52" fillId="27" borderId="0" xfId="43" applyNumberFormat="1" applyFont="1" applyFill="1" applyBorder="1" applyAlignment="1">
      <alignment horizontal="center" vertical="center"/>
    </xf>
    <xf numFmtId="0" fontId="68" fillId="30" borderId="15" xfId="43" applyFont="1" applyFill="1" applyBorder="1" applyAlignment="1">
      <alignment horizontal="left" vertical="center"/>
    </xf>
    <xf numFmtId="0" fontId="58" fillId="27" borderId="15" xfId="43" applyFont="1" applyFill="1" applyBorder="1" applyAlignment="1">
      <alignment vertical="center"/>
    </xf>
    <xf numFmtId="0" fontId="77" fillId="30" borderId="15" xfId="43" applyFont="1" applyFill="1" applyBorder="1" applyAlignment="1">
      <alignment vertical="center"/>
    </xf>
    <xf numFmtId="0" fontId="52" fillId="0" borderId="15" xfId="43" applyFont="1" applyFill="1" applyBorder="1" applyAlignment="1">
      <alignment vertical="center"/>
    </xf>
    <xf numFmtId="0" fontId="128" fillId="30" borderId="25" xfId="43" applyFont="1" applyFill="1" applyBorder="1"/>
    <xf numFmtId="168" fontId="129" fillId="0" borderId="0" xfId="86" applyFont="1"/>
    <xf numFmtId="0" fontId="128" fillId="30" borderId="33" xfId="43" applyFont="1" applyFill="1" applyBorder="1"/>
    <xf numFmtId="0" fontId="77" fillId="30" borderId="14" xfId="43" applyFont="1" applyFill="1" applyBorder="1" applyAlignment="1">
      <alignment vertical="center"/>
    </xf>
    <xf numFmtId="0" fontId="58" fillId="0" borderId="14" xfId="43" applyFont="1" applyFill="1" applyBorder="1" applyAlignment="1">
      <alignment vertical="center"/>
    </xf>
    <xf numFmtId="0" fontId="68" fillId="30" borderId="15" xfId="43" applyFont="1" applyFill="1" applyBorder="1" applyAlignment="1">
      <alignment horizontal="center" vertical="center"/>
    </xf>
    <xf numFmtId="0" fontId="76" fillId="30" borderId="15" xfId="43" applyFont="1" applyFill="1" applyBorder="1" applyAlignment="1">
      <alignment horizontal="center" vertical="center"/>
    </xf>
    <xf numFmtId="0" fontId="74" fillId="30" borderId="96" xfId="43" applyFont="1" applyFill="1" applyBorder="1" applyAlignment="1">
      <alignment vertical="center"/>
    </xf>
    <xf numFmtId="168" fontId="70" fillId="30" borderId="80" xfId="86" applyFont="1" applyFill="1" applyBorder="1" applyAlignment="1" applyProtection="1">
      <alignment horizontal="center" vertical="center"/>
    </xf>
    <xf numFmtId="0" fontId="75" fillId="27" borderId="19" xfId="85" applyNumberFormat="1" applyFont="1" applyFill="1" applyBorder="1" applyAlignment="1">
      <alignment horizontal="left" vertical="center"/>
    </xf>
    <xf numFmtId="0" fontId="75" fillId="27" borderId="19" xfId="43" applyNumberFormat="1" applyFont="1" applyFill="1" applyBorder="1" applyAlignment="1">
      <alignment horizontal="left" vertical="center"/>
    </xf>
    <xf numFmtId="168" fontId="75" fillId="27" borderId="21" xfId="86" applyFont="1" applyFill="1" applyBorder="1" applyAlignment="1" applyProtection="1">
      <alignment horizontal="center" vertical="center"/>
    </xf>
    <xf numFmtId="0" fontId="68" fillId="30" borderId="56" xfId="43" applyFont="1" applyFill="1" applyBorder="1" applyAlignment="1">
      <alignment horizontal="center" vertical="center"/>
    </xf>
    <xf numFmtId="0" fontId="68" fillId="30" borderId="77" xfId="43" applyFont="1" applyFill="1" applyBorder="1" applyAlignment="1">
      <alignment horizontal="center" vertical="center"/>
    </xf>
    <xf numFmtId="0" fontId="68" fillId="30" borderId="77" xfId="43" applyFont="1" applyFill="1" applyBorder="1" applyAlignment="1">
      <alignment horizontal="center" vertical="center" wrapText="1"/>
    </xf>
    <xf numFmtId="0" fontId="75" fillId="27" borderId="34" xfId="43" applyFont="1" applyFill="1" applyBorder="1" applyAlignment="1">
      <alignment vertical="center"/>
    </xf>
    <xf numFmtId="166" fontId="75" fillId="27" borderId="34" xfId="86" applyNumberFormat="1" applyFont="1" applyFill="1" applyBorder="1" applyAlignment="1">
      <alignment vertical="center"/>
    </xf>
    <xf numFmtId="166" fontId="75" fillId="27" borderId="64" xfId="86" applyNumberFormat="1" applyFont="1" applyFill="1" applyBorder="1" applyAlignment="1">
      <alignment vertical="center"/>
    </xf>
    <xf numFmtId="166" fontId="75" fillId="27" borderId="33" xfId="86" applyNumberFormat="1" applyFont="1" applyFill="1" applyBorder="1" applyAlignment="1">
      <alignment vertical="center"/>
    </xf>
    <xf numFmtId="166" fontId="54" fillId="27" borderId="33" xfId="86" applyNumberFormat="1" applyFont="1" applyFill="1" applyBorder="1" applyAlignment="1">
      <alignment horizontal="right" vertical="center"/>
    </xf>
    <xf numFmtId="0" fontId="75" fillId="27" borderId="20" xfId="43" applyFont="1" applyFill="1" applyBorder="1" applyAlignment="1">
      <alignment vertical="center"/>
    </xf>
    <xf numFmtId="166" fontId="75" fillId="27" borderId="20" xfId="86" applyNumberFormat="1" applyFont="1" applyFill="1" applyBorder="1" applyAlignment="1">
      <alignment vertical="center"/>
    </xf>
    <xf numFmtId="166" fontId="75" fillId="27" borderId="65" xfId="86" applyNumberFormat="1" applyFont="1" applyFill="1" applyBorder="1" applyAlignment="1">
      <alignment vertical="center"/>
    </xf>
    <xf numFmtId="166" fontId="75" fillId="27" borderId="15" xfId="86" applyNumberFormat="1" applyFont="1" applyFill="1" applyBorder="1" applyAlignment="1">
      <alignment vertical="center"/>
    </xf>
    <xf numFmtId="195" fontId="75" fillId="27" borderId="15" xfId="86" applyNumberFormat="1" applyFont="1" applyFill="1" applyBorder="1" applyAlignment="1">
      <alignment vertical="center"/>
    </xf>
    <xf numFmtId="166" fontId="54" fillId="27" borderId="15" xfId="86" applyNumberFormat="1" applyFont="1" applyFill="1" applyBorder="1" applyAlignment="1">
      <alignment horizontal="right" vertical="center"/>
    </xf>
    <xf numFmtId="0" fontId="54" fillId="27" borderId="41" xfId="43" applyFont="1" applyFill="1" applyBorder="1" applyAlignment="1">
      <alignment vertical="center"/>
    </xf>
    <xf numFmtId="166" fontId="54" fillId="27" borderId="41" xfId="86" applyNumberFormat="1" applyFont="1" applyFill="1" applyBorder="1" applyAlignment="1">
      <alignment vertical="center"/>
    </xf>
    <xf numFmtId="166" fontId="54" fillId="27" borderId="66" xfId="86" applyNumberFormat="1" applyFont="1" applyFill="1" applyBorder="1" applyAlignment="1">
      <alignment vertical="center"/>
    </xf>
    <xf numFmtId="166" fontId="54" fillId="27" borderId="65" xfId="86" applyNumberFormat="1" applyFont="1" applyFill="1" applyBorder="1" applyAlignment="1">
      <alignment vertical="center"/>
    </xf>
    <xf numFmtId="166" fontId="54" fillId="27" borderId="20" xfId="86" applyNumberFormat="1" applyFont="1" applyFill="1" applyBorder="1" applyAlignment="1">
      <alignment vertical="center"/>
    </xf>
    <xf numFmtId="166" fontId="54" fillId="27" borderId="15" xfId="86" applyNumberFormat="1" applyFont="1" applyFill="1" applyBorder="1" applyAlignment="1">
      <alignment vertical="center"/>
    </xf>
    <xf numFmtId="195" fontId="54" fillId="27" borderId="15" xfId="86" applyNumberFormat="1" applyFont="1" applyFill="1" applyBorder="1" applyAlignment="1">
      <alignment vertical="center"/>
    </xf>
    <xf numFmtId="0" fontId="75" fillId="30" borderId="73" xfId="43" applyFont="1" applyFill="1" applyBorder="1" applyAlignment="1">
      <alignment vertical="center"/>
    </xf>
    <xf numFmtId="0" fontId="75" fillId="30" borderId="26" xfId="43" applyFont="1" applyFill="1" applyBorder="1" applyAlignment="1">
      <alignment vertical="center"/>
    </xf>
    <xf numFmtId="166" fontId="75" fillId="30" borderId="26" xfId="43" applyNumberFormat="1" applyFont="1" applyFill="1" applyBorder="1" applyAlignment="1">
      <alignment vertical="center"/>
    </xf>
    <xf numFmtId="166" fontId="54" fillId="30" borderId="26" xfId="43" applyNumberFormat="1" applyFont="1" applyFill="1" applyBorder="1" applyAlignment="1">
      <alignment horizontal="center" vertical="center"/>
    </xf>
    <xf numFmtId="166" fontId="54" fillId="30" borderId="40" xfId="43" applyNumberFormat="1" applyFont="1" applyFill="1" applyBorder="1" applyAlignment="1">
      <alignment horizontal="center" vertical="center"/>
    </xf>
    <xf numFmtId="166" fontId="54" fillId="30" borderId="51" xfId="43" applyNumberFormat="1" applyFont="1" applyFill="1" applyBorder="1" applyAlignment="1">
      <alignment horizontal="center" vertical="center"/>
    </xf>
    <xf numFmtId="0" fontId="75" fillId="27" borderId="53" xfId="43" applyFont="1" applyFill="1" applyBorder="1" applyAlignment="1">
      <alignment vertical="center"/>
    </xf>
    <xf numFmtId="166" fontId="75" fillId="27" borderId="53" xfId="86" applyNumberFormat="1" applyFont="1" applyFill="1" applyBorder="1" applyAlignment="1">
      <alignment vertical="center"/>
    </xf>
    <xf numFmtId="166" fontId="75" fillId="27" borderId="67" xfId="86" applyNumberFormat="1" applyFont="1" applyFill="1" applyBorder="1" applyAlignment="1">
      <alignment vertical="center"/>
    </xf>
    <xf numFmtId="166" fontId="75" fillId="27" borderId="61" xfId="86" applyNumberFormat="1" applyFont="1" applyFill="1" applyBorder="1" applyAlignment="1">
      <alignment vertical="center"/>
    </xf>
    <xf numFmtId="166" fontId="75" fillId="27" borderId="21" xfId="86" applyNumberFormat="1" applyFont="1" applyFill="1" applyBorder="1" applyAlignment="1">
      <alignment vertical="center"/>
    </xf>
    <xf numFmtId="0" fontId="54" fillId="27" borderId="20" xfId="43" applyFont="1" applyFill="1" applyBorder="1" applyAlignment="1">
      <alignment vertical="center"/>
    </xf>
    <xf numFmtId="166" fontId="75" fillId="27" borderId="53" xfId="369" applyNumberFormat="1" applyFont="1" applyFill="1" applyBorder="1" applyAlignment="1">
      <alignment vertical="center"/>
    </xf>
    <xf numFmtId="166" fontId="75" fillId="27" borderId="67" xfId="369" applyNumberFormat="1" applyFont="1" applyFill="1" applyBorder="1" applyAlignment="1">
      <alignment vertical="center"/>
    </xf>
    <xf numFmtId="166" fontId="75" fillId="27" borderId="21" xfId="369" applyNumberFormat="1" applyFont="1" applyFill="1" applyBorder="1" applyAlignment="1">
      <alignment vertical="center"/>
    </xf>
    <xf numFmtId="166" fontId="54" fillId="27" borderId="15" xfId="369" applyNumberFormat="1" applyFont="1" applyFill="1" applyBorder="1" applyAlignment="1">
      <alignment vertical="center"/>
    </xf>
    <xf numFmtId="166" fontId="75" fillId="27" borderId="20" xfId="369" applyNumberFormat="1" applyFont="1" applyFill="1" applyBorder="1" applyAlignment="1">
      <alignment vertical="center"/>
    </xf>
    <xf numFmtId="166" fontId="75" fillId="27" borderId="65" xfId="369" applyNumberFormat="1" applyFont="1" applyFill="1" applyBorder="1" applyAlignment="1">
      <alignment vertical="center"/>
    </xf>
    <xf numFmtId="166" fontId="54" fillId="27" borderId="41" xfId="369" applyNumberFormat="1" applyFont="1" applyFill="1" applyBorder="1" applyAlignment="1">
      <alignment vertical="center"/>
    </xf>
    <xf numFmtId="166" fontId="75" fillId="27" borderId="0" xfId="86" applyNumberFormat="1" applyFont="1" applyFill="1" applyBorder="1" applyAlignment="1">
      <alignment vertical="center"/>
    </xf>
    <xf numFmtId="166" fontId="75" fillId="30" borderId="73" xfId="43" applyNumberFormat="1" applyFont="1" applyFill="1" applyBorder="1" applyAlignment="1">
      <alignment vertical="center"/>
    </xf>
    <xf numFmtId="166" fontId="54" fillId="27" borderId="66" xfId="86" applyNumberFormat="1" applyFont="1" applyFill="1" applyBorder="1" applyAlignment="1">
      <alignment horizontal="center" vertical="center"/>
    </xf>
    <xf numFmtId="166" fontId="54" fillId="27" borderId="42" xfId="86" applyNumberFormat="1" applyFont="1" applyFill="1" applyBorder="1" applyAlignment="1">
      <alignment horizontal="center" vertical="center"/>
    </xf>
    <xf numFmtId="17" fontId="52" fillId="27" borderId="19" xfId="43" applyNumberFormat="1" applyFont="1" applyFill="1" applyBorder="1" applyAlignment="1">
      <alignment horizontal="center" vertical="center"/>
    </xf>
    <xf numFmtId="182" fontId="64" fillId="27" borderId="20" xfId="43" applyNumberFormat="1" applyFont="1" applyFill="1" applyBorder="1" applyAlignment="1">
      <alignment horizontal="right" vertical="center"/>
    </xf>
    <xf numFmtId="182" fontId="52" fillId="27" borderId="20" xfId="43" applyNumberFormat="1" applyFont="1" applyFill="1" applyBorder="1" applyAlignment="1">
      <alignment horizontal="right" vertical="center"/>
    </xf>
    <xf numFmtId="174" fontId="52" fillId="27" borderId="21" xfId="97" applyNumberFormat="1" applyFont="1" applyFill="1" applyBorder="1" applyAlignment="1">
      <alignment horizontal="right" vertical="center"/>
    </xf>
    <xf numFmtId="182" fontId="52" fillId="27" borderId="21" xfId="43" applyNumberFormat="1" applyFont="1" applyFill="1" applyBorder="1" applyAlignment="1">
      <alignment horizontal="right" vertical="center"/>
    </xf>
    <xf numFmtId="182" fontId="52" fillId="27" borderId="38" xfId="43" applyNumberFormat="1" applyFont="1" applyFill="1" applyBorder="1" applyAlignment="1">
      <alignment horizontal="right" vertical="center"/>
    </xf>
    <xf numFmtId="182" fontId="52" fillId="27" borderId="0" xfId="43" applyNumberFormat="1" applyFont="1" applyFill="1" applyBorder="1" applyAlignment="1">
      <alignment horizontal="right" vertical="center"/>
    </xf>
    <xf numFmtId="182" fontId="64" fillId="27" borderId="0" xfId="43" applyNumberFormat="1" applyFont="1" applyFill="1" applyBorder="1" applyAlignment="1">
      <alignment horizontal="right" vertical="center"/>
    </xf>
    <xf numFmtId="182" fontId="64" fillId="27" borderId="38" xfId="43" applyNumberFormat="1" applyFont="1" applyFill="1" applyBorder="1" applyAlignment="1">
      <alignment horizontal="right" vertical="center"/>
    </xf>
    <xf numFmtId="0" fontId="68" fillId="30" borderId="24" xfId="379" quotePrefix="1" applyFont="1" applyFill="1" applyBorder="1" applyAlignment="1">
      <alignment horizontal="center" vertical="center" wrapText="1"/>
    </xf>
    <xf numFmtId="0" fontId="68" fillId="30" borderId="24" xfId="379" applyFont="1" applyFill="1" applyBorder="1" applyAlignment="1">
      <alignment horizontal="center" vertical="center" wrapText="1"/>
    </xf>
    <xf numFmtId="3" fontId="109" fillId="30" borderId="15" xfId="43" applyNumberFormat="1" applyFont="1" applyFill="1" applyBorder="1" applyAlignment="1">
      <alignment vertical="center"/>
    </xf>
    <xf numFmtId="3" fontId="81" fillId="28" borderId="19" xfId="43" applyNumberFormat="1" applyFont="1" applyFill="1" applyBorder="1" applyAlignment="1">
      <alignment horizontal="right" vertical="center"/>
    </xf>
    <xf numFmtId="10" fontId="81" fillId="27" borderId="21" xfId="372" applyNumberFormat="1" applyFont="1" applyFill="1" applyBorder="1" applyAlignment="1" applyProtection="1">
      <alignment horizontal="center" vertical="center"/>
    </xf>
    <xf numFmtId="10" fontId="81" fillId="0" borderId="21" xfId="372" applyNumberFormat="1" applyFont="1" applyFill="1" applyBorder="1" applyAlignment="1" applyProtection="1">
      <alignment horizontal="center" vertical="center"/>
    </xf>
    <xf numFmtId="173" fontId="81" fillId="27" borderId="15" xfId="43" applyNumberFormat="1" applyFont="1" applyFill="1" applyBorder="1" applyAlignment="1" applyProtection="1">
      <alignment horizontal="left" vertical="center" indent="1"/>
    </xf>
    <xf numFmtId="3" fontId="81" fillId="0" borderId="19" xfId="43" applyNumberFormat="1" applyFont="1" applyFill="1" applyBorder="1" applyAlignment="1">
      <alignment horizontal="right" vertical="center"/>
    </xf>
    <xf numFmtId="0" fontId="52" fillId="27" borderId="20" xfId="89" applyFont="1" applyFill="1" applyBorder="1" applyAlignment="1">
      <alignment horizontal="left" vertical="center" wrapText="1"/>
    </xf>
    <xf numFmtId="0" fontId="54" fillId="27" borderId="20" xfId="89" applyFont="1" applyFill="1" applyBorder="1" applyAlignment="1">
      <alignment horizontal="left" vertical="center" wrapText="1"/>
    </xf>
    <xf numFmtId="180" fontId="52" fillId="27" borderId="14" xfId="43" applyNumberFormat="1" applyFont="1" applyFill="1" applyBorder="1" applyAlignment="1">
      <alignment horizontal="center" vertical="center"/>
    </xf>
    <xf numFmtId="0" fontId="59" fillId="27" borderId="20" xfId="43" applyFont="1" applyFill="1" applyBorder="1" applyAlignment="1">
      <alignment horizontal="center" vertical="center"/>
    </xf>
    <xf numFmtId="0" fontId="124" fillId="27" borderId="0" xfId="43" applyFont="1" applyFill="1" applyBorder="1" applyAlignment="1">
      <alignment horizontal="center" vertical="center"/>
    </xf>
    <xf numFmtId="3" fontId="63" fillId="27" borderId="15" xfId="43" applyNumberFormat="1" applyFont="1" applyFill="1" applyBorder="1" applyAlignment="1">
      <alignment horizontal="right" vertical="center"/>
    </xf>
    <xf numFmtId="0" fontId="60" fillId="27" borderId="20" xfId="43" applyFont="1" applyFill="1" applyBorder="1" applyAlignment="1">
      <alignment horizontal="center" vertical="center"/>
    </xf>
    <xf numFmtId="0" fontId="58" fillId="27" borderId="0" xfId="43" applyFont="1" applyFill="1" applyBorder="1" applyAlignment="1">
      <alignment horizontal="center" vertical="center"/>
    </xf>
    <xf numFmtId="187" fontId="61" fillId="27" borderId="15" xfId="86" applyNumberFormat="1" applyFont="1" applyFill="1" applyBorder="1" applyAlignment="1">
      <alignment vertical="center"/>
    </xf>
    <xf numFmtId="187" fontId="55" fillId="27" borderId="15" xfId="86" applyNumberFormat="1" applyFont="1" applyFill="1" applyBorder="1" applyAlignment="1">
      <alignment vertical="center"/>
    </xf>
    <xf numFmtId="10" fontId="54" fillId="27" borderId="20" xfId="43" applyNumberFormat="1" applyFont="1" applyFill="1" applyBorder="1" applyAlignment="1">
      <alignment horizontal="center" vertical="center"/>
    </xf>
    <xf numFmtId="0" fontId="54" fillId="27" borderId="0" xfId="43" applyFont="1" applyFill="1" applyBorder="1" applyAlignment="1">
      <alignment horizontal="center" vertical="center"/>
    </xf>
    <xf numFmtId="3" fontId="54" fillId="27" borderId="15" xfId="86" applyNumberFormat="1" applyFont="1" applyFill="1" applyBorder="1" applyAlignment="1">
      <alignment horizontal="right" vertical="center"/>
    </xf>
    <xf numFmtId="10" fontId="52" fillId="27" borderId="20" xfId="43" applyNumberFormat="1" applyFont="1" applyFill="1" applyBorder="1" applyAlignment="1">
      <alignment horizontal="center" vertical="center"/>
    </xf>
    <xf numFmtId="0" fontId="52" fillId="27" borderId="0" xfId="43" applyFont="1" applyFill="1" applyBorder="1" applyAlignment="1">
      <alignment horizontal="center" vertical="center"/>
    </xf>
    <xf numFmtId="3" fontId="52" fillId="27" borderId="15" xfId="43" quotePrefix="1" applyNumberFormat="1" applyFont="1" applyFill="1" applyBorder="1" applyAlignment="1">
      <alignment horizontal="right" vertical="center"/>
    </xf>
    <xf numFmtId="3" fontId="66" fillId="27" borderId="15" xfId="86" applyNumberFormat="1" applyFont="1" applyFill="1" applyBorder="1" applyAlignment="1">
      <alignment horizontal="right" vertical="center"/>
    </xf>
    <xf numFmtId="3" fontId="52" fillId="27" borderId="15" xfId="86" applyNumberFormat="1" applyFont="1" applyFill="1" applyBorder="1" applyAlignment="1">
      <alignment horizontal="right" vertical="center"/>
    </xf>
    <xf numFmtId="3" fontId="52" fillId="27" borderId="15" xfId="86" applyNumberFormat="1" applyFont="1" applyFill="1" applyBorder="1" applyAlignment="1">
      <alignment horizontal="right" vertical="center" wrapText="1"/>
    </xf>
    <xf numFmtId="0" fontId="63" fillId="27" borderId="20" xfId="43" applyFont="1" applyFill="1" applyBorder="1" applyAlignment="1">
      <alignment horizontal="center" vertical="center"/>
    </xf>
    <xf numFmtId="0" fontId="63" fillId="27" borderId="0" xfId="43" applyFont="1" applyFill="1" applyBorder="1" applyAlignment="1">
      <alignment horizontal="center" vertical="center"/>
    </xf>
    <xf numFmtId="0" fontId="52" fillId="27" borderId="20" xfId="43" applyFont="1" applyFill="1" applyBorder="1" applyAlignment="1">
      <alignment horizontal="center" vertical="center"/>
    </xf>
    <xf numFmtId="10" fontId="54" fillId="27" borderId="20" xfId="97" applyNumberFormat="1" applyFont="1" applyFill="1" applyBorder="1" applyAlignment="1">
      <alignment horizontal="center" vertical="center"/>
    </xf>
    <xf numFmtId="10" fontId="52" fillId="27" borderId="20" xfId="97" applyNumberFormat="1" applyFont="1" applyFill="1" applyBorder="1" applyAlignment="1">
      <alignment horizontal="center" vertical="center"/>
    </xf>
    <xf numFmtId="187" fontId="67" fillId="27" borderId="15" xfId="86" applyNumberFormat="1" applyFont="1" applyFill="1" applyBorder="1" applyAlignment="1">
      <alignment horizontal="right" vertical="center" wrapText="1"/>
    </xf>
    <xf numFmtId="187" fontId="52" fillId="27" borderId="15" xfId="86" applyNumberFormat="1" applyFont="1" applyFill="1" applyBorder="1" applyAlignment="1">
      <alignment vertical="center"/>
    </xf>
    <xf numFmtId="187" fontId="70" fillId="30" borderId="25" xfId="86" applyNumberFormat="1" applyFont="1" applyFill="1" applyBorder="1" applyAlignment="1">
      <alignment horizontal="right" vertical="center"/>
    </xf>
    <xf numFmtId="0" fontId="54" fillId="28" borderId="0" xfId="43" applyFont="1" applyFill="1" applyAlignment="1">
      <alignment vertical="center"/>
    </xf>
    <xf numFmtId="49" fontId="75" fillId="27" borderId="33" xfId="90" applyNumberFormat="1" applyFont="1" applyFill="1" applyBorder="1" applyAlignment="1">
      <alignment horizontal="center" vertical="center"/>
    </xf>
    <xf numFmtId="187" fontId="52" fillId="27" borderId="0" xfId="86" applyNumberFormat="1" applyFont="1" applyFill="1" applyAlignment="1">
      <alignment horizontal="right" vertical="center"/>
    </xf>
    <xf numFmtId="188" fontId="52" fillId="27" borderId="0" xfId="86" applyNumberFormat="1" applyFont="1" applyFill="1" applyAlignment="1">
      <alignment horizontal="right" vertical="center"/>
    </xf>
    <xf numFmtId="0" fontId="80" fillId="27" borderId="19" xfId="43" applyFont="1" applyFill="1" applyBorder="1" applyAlignment="1">
      <alignment horizontal="center" vertical="center"/>
    </xf>
    <xf numFmtId="0" fontId="52" fillId="27" borderId="19" xfId="43" applyFont="1" applyFill="1" applyBorder="1" applyAlignment="1">
      <alignment horizontal="center" vertical="center"/>
    </xf>
    <xf numFmtId="0" fontId="55" fillId="27" borderId="38" xfId="43" applyFont="1" applyFill="1" applyBorder="1" applyAlignment="1">
      <alignment horizontal="center" vertical="center"/>
    </xf>
    <xf numFmtId="49" fontId="52" fillId="27" borderId="20" xfId="43" applyNumberFormat="1" applyFont="1" applyFill="1" applyBorder="1" applyAlignment="1">
      <alignment horizontal="center" vertical="center"/>
    </xf>
    <xf numFmtId="1" fontId="52" fillId="27" borderId="65" xfId="43" applyNumberFormat="1" applyFont="1" applyFill="1" applyBorder="1" applyAlignment="1">
      <alignment horizontal="center" vertical="center"/>
    </xf>
    <xf numFmtId="3" fontId="54" fillId="27" borderId="15" xfId="86" applyNumberFormat="1" applyFont="1" applyFill="1" applyBorder="1" applyAlignment="1" applyProtection="1">
      <alignment horizontal="right" vertical="center" wrapText="1"/>
    </xf>
    <xf numFmtId="15" fontId="52" fillId="27" borderId="19" xfId="43" applyNumberFormat="1" applyFont="1" applyFill="1" applyBorder="1" applyAlignment="1">
      <alignment horizontal="center" vertical="center"/>
    </xf>
    <xf numFmtId="0" fontId="52" fillId="27" borderId="0" xfId="43" applyFont="1" applyFill="1" applyBorder="1" applyAlignment="1">
      <alignment horizontal="left" vertical="center"/>
    </xf>
    <xf numFmtId="0" fontId="81" fillId="27" borderId="38" xfId="43" applyFont="1" applyFill="1" applyBorder="1" applyAlignment="1">
      <alignment vertical="center"/>
    </xf>
    <xf numFmtId="3" fontId="52" fillId="27" borderId="15" xfId="43" applyNumberFormat="1" applyFont="1" applyFill="1" applyBorder="1" applyAlignment="1">
      <alignment horizontal="right" vertical="center"/>
    </xf>
    <xf numFmtId="0" fontId="75" fillId="27" borderId="0" xfId="43" applyFont="1" applyFill="1" applyBorder="1" applyAlignment="1">
      <alignment horizontal="center" vertical="center"/>
    </xf>
    <xf numFmtId="0" fontId="52" fillId="27" borderId="20" xfId="43" applyFont="1" applyFill="1" applyBorder="1" applyAlignment="1">
      <alignment vertical="center"/>
    </xf>
    <xf numFmtId="0" fontId="81" fillId="27" borderId="20" xfId="43" applyFont="1" applyFill="1" applyBorder="1" applyAlignment="1">
      <alignment vertical="center"/>
    </xf>
    <xf numFmtId="0" fontId="80" fillId="27" borderId="0" xfId="43" applyFont="1" applyFill="1" applyBorder="1" applyAlignment="1">
      <alignment horizontal="center" vertical="center"/>
    </xf>
    <xf numFmtId="3" fontId="52" fillId="27" borderId="25" xfId="86" applyNumberFormat="1" applyFont="1" applyFill="1" applyBorder="1" applyAlignment="1" applyProtection="1">
      <alignment horizontal="right" vertical="center" wrapText="1"/>
    </xf>
    <xf numFmtId="3" fontId="70" fillId="30" borderId="25" xfId="43" applyNumberFormat="1" applyFont="1" applyFill="1" applyBorder="1" applyAlignment="1">
      <alignment horizontal="right" vertical="center" wrapText="1"/>
    </xf>
    <xf numFmtId="167" fontId="52" fillId="27" borderId="0" xfId="86" applyNumberFormat="1" applyFont="1" applyFill="1" applyAlignment="1">
      <alignment horizontal="right" vertical="center"/>
    </xf>
    <xf numFmtId="0" fontId="125" fillId="27" borderId="19" xfId="43" applyFont="1" applyFill="1" applyBorder="1" applyAlignment="1">
      <alignment vertical="center"/>
    </xf>
    <xf numFmtId="0" fontId="125" fillId="27" borderId="16" xfId="43" applyFont="1" applyFill="1" applyBorder="1" applyAlignment="1">
      <alignment vertical="center"/>
    </xf>
    <xf numFmtId="167" fontId="63" fillId="27" borderId="20" xfId="86" applyNumberFormat="1" applyFont="1" applyFill="1" applyBorder="1" applyAlignment="1" applyProtection="1">
      <alignment vertical="center"/>
    </xf>
    <xf numFmtId="167" fontId="63" fillId="27" borderId="0" xfId="86" applyNumberFormat="1" applyFont="1" applyFill="1" applyBorder="1" applyAlignment="1" applyProtection="1">
      <alignment vertical="center"/>
    </xf>
    <xf numFmtId="167" fontId="63" fillId="27" borderId="15" xfId="86" applyNumberFormat="1" applyFont="1" applyFill="1" applyBorder="1" applyAlignment="1" applyProtection="1">
      <alignment vertical="center"/>
    </xf>
    <xf numFmtId="0" fontId="52" fillId="27" borderId="19" xfId="43" applyFont="1" applyFill="1" applyBorder="1" applyAlignment="1">
      <alignment horizontal="left" vertical="center"/>
    </xf>
    <xf numFmtId="0" fontId="52" fillId="27" borderId="16" xfId="43" applyFont="1" applyFill="1" applyBorder="1" applyAlignment="1">
      <alignment horizontal="left" vertical="center"/>
    </xf>
    <xf numFmtId="167" fontId="52" fillId="27" borderId="20" xfId="86" applyNumberFormat="1" applyFont="1" applyFill="1" applyBorder="1" applyAlignment="1">
      <alignment horizontal="center" vertical="center"/>
    </xf>
    <xf numFmtId="167" fontId="52" fillId="27" borderId="16" xfId="86" applyNumberFormat="1" applyFont="1" applyFill="1" applyBorder="1" applyAlignment="1">
      <alignment horizontal="center" vertical="center"/>
    </xf>
    <xf numFmtId="167" fontId="52" fillId="27" borderId="15" xfId="86" applyNumberFormat="1" applyFont="1" applyFill="1" applyBorder="1" applyAlignment="1">
      <alignment horizontal="center" vertical="center"/>
    </xf>
    <xf numFmtId="0" fontId="52" fillId="27" borderId="14" xfId="43" applyFont="1" applyFill="1" applyBorder="1" applyAlignment="1">
      <alignment horizontal="left" vertical="center"/>
    </xf>
    <xf numFmtId="49" fontId="52" fillId="27" borderId="21" xfId="43" applyNumberFormat="1" applyFont="1" applyFill="1" applyBorder="1" applyAlignment="1">
      <alignment horizontal="center" vertical="center"/>
    </xf>
    <xf numFmtId="167" fontId="52" fillId="27" borderId="20" xfId="86" applyNumberFormat="1" applyFont="1" applyFill="1" applyBorder="1" applyAlignment="1">
      <alignment horizontal="right" vertical="center"/>
    </xf>
    <xf numFmtId="167" fontId="52" fillId="0" borderId="0" xfId="86" applyNumberFormat="1" applyFont="1" applyFill="1" applyBorder="1" applyAlignment="1">
      <alignment horizontal="right" vertical="center"/>
    </xf>
    <xf numFmtId="167" fontId="52" fillId="27" borderId="15" xfId="86" applyNumberFormat="1" applyFont="1" applyFill="1" applyBorder="1" applyAlignment="1">
      <alignment horizontal="right" vertical="center"/>
    </xf>
    <xf numFmtId="167" fontId="52" fillId="27" borderId="16" xfId="86" applyNumberFormat="1" applyFont="1" applyFill="1" applyBorder="1" applyAlignment="1">
      <alignment horizontal="right" vertical="center"/>
    </xf>
    <xf numFmtId="194" fontId="52" fillId="27" borderId="20" xfId="85" applyNumberFormat="1" applyFont="1" applyFill="1" applyBorder="1" applyAlignment="1">
      <alignment horizontal="right" vertical="center"/>
    </xf>
    <xf numFmtId="167" fontId="63" fillId="27" borderId="14" xfId="86" applyNumberFormat="1" applyFont="1" applyFill="1" applyBorder="1" applyAlignment="1" applyProtection="1">
      <alignment horizontal="right" vertical="center"/>
    </xf>
    <xf numFmtId="167" fontId="63" fillId="27" borderId="20" xfId="86" applyNumberFormat="1" applyFont="1" applyFill="1" applyBorder="1" applyAlignment="1" applyProtection="1">
      <alignment horizontal="right" vertical="center"/>
    </xf>
    <xf numFmtId="167" fontId="63" fillId="27" borderId="16" xfId="86" applyNumberFormat="1" applyFont="1" applyFill="1" applyBorder="1" applyAlignment="1" applyProtection="1">
      <alignment horizontal="right" vertical="center"/>
    </xf>
    <xf numFmtId="167" fontId="63" fillId="27" borderId="15" xfId="86" applyNumberFormat="1" applyFont="1" applyFill="1" applyBorder="1" applyAlignment="1" applyProtection="1">
      <alignment horizontal="right" vertical="center"/>
    </xf>
    <xf numFmtId="0" fontId="125" fillId="27" borderId="19" xfId="43" applyFont="1" applyFill="1" applyBorder="1" applyAlignment="1">
      <alignment horizontal="left" vertical="center"/>
    </xf>
    <xf numFmtId="49" fontId="80" fillId="27" borderId="21" xfId="43" applyNumberFormat="1" applyFont="1" applyFill="1" applyBorder="1" applyAlignment="1">
      <alignment horizontal="center" vertical="center"/>
    </xf>
    <xf numFmtId="0" fontId="52" fillId="27" borderId="31" xfId="43" applyFont="1" applyFill="1" applyBorder="1" applyAlignment="1">
      <alignment horizontal="left" vertical="center"/>
    </xf>
    <xf numFmtId="0" fontId="52" fillId="27" borderId="36" xfId="43" applyFont="1" applyFill="1" applyBorder="1" applyAlignment="1">
      <alignment horizontal="left" vertical="center"/>
    </xf>
    <xf numFmtId="168" fontId="52" fillId="27" borderId="31" xfId="86" applyFont="1" applyFill="1" applyBorder="1" applyAlignment="1">
      <alignment horizontal="right" vertical="center"/>
    </xf>
    <xf numFmtId="168" fontId="52" fillId="27" borderId="63" xfId="86" applyFont="1" applyFill="1" applyBorder="1" applyAlignment="1">
      <alignment horizontal="right" vertical="center"/>
    </xf>
    <xf numFmtId="168" fontId="52" fillId="27" borderId="32" xfId="86" applyFont="1" applyFill="1" applyBorder="1" applyAlignment="1">
      <alignment horizontal="right" vertical="center"/>
    </xf>
    <xf numFmtId="168" fontId="52" fillId="27" borderId="25" xfId="86" applyFont="1" applyFill="1" applyBorder="1" applyAlignment="1">
      <alignment horizontal="right" vertical="center"/>
    </xf>
    <xf numFmtId="168" fontId="52" fillId="27" borderId="0" xfId="86" applyFont="1" applyFill="1" applyBorder="1" applyAlignment="1">
      <alignment horizontal="right" vertical="center"/>
    </xf>
    <xf numFmtId="0" fontId="63" fillId="27" borderId="0" xfId="43" applyFont="1" applyFill="1" applyAlignment="1">
      <alignment vertical="center"/>
    </xf>
    <xf numFmtId="15" fontId="115" fillId="27" borderId="0" xfId="86" applyNumberFormat="1" applyFont="1" applyFill="1" applyAlignment="1">
      <alignment horizontal="center" vertical="center"/>
    </xf>
    <xf numFmtId="167" fontId="52" fillId="27" borderId="34" xfId="86" applyNumberFormat="1" applyFont="1" applyFill="1" applyBorder="1" applyAlignment="1">
      <alignment horizontal="right" vertical="center"/>
    </xf>
    <xf numFmtId="167" fontId="52" fillId="27" borderId="21" xfId="86" applyNumberFormat="1" applyFont="1" applyFill="1" applyBorder="1" applyAlignment="1">
      <alignment horizontal="right" vertical="center"/>
    </xf>
    <xf numFmtId="0" fontId="98" fillId="27" borderId="19" xfId="43" applyFont="1" applyFill="1" applyBorder="1" applyAlignment="1">
      <alignment horizontal="left" vertical="center"/>
    </xf>
    <xf numFmtId="0" fontId="98" fillId="27" borderId="16" xfId="43" applyFont="1" applyFill="1" applyBorder="1" applyAlignment="1">
      <alignment horizontal="left" vertical="center"/>
    </xf>
    <xf numFmtId="167" fontId="75" fillId="27" borderId="20" xfId="86" applyNumberFormat="1" applyFont="1" applyFill="1" applyBorder="1" applyAlignment="1">
      <alignment horizontal="right" vertical="center"/>
    </xf>
    <xf numFmtId="167" fontId="75" fillId="27" borderId="16" xfId="86" applyNumberFormat="1" applyFont="1" applyFill="1" applyBorder="1" applyAlignment="1">
      <alignment horizontal="right" vertical="center"/>
    </xf>
    <xf numFmtId="167" fontId="75" fillId="27" borderId="21" xfId="86" applyNumberFormat="1" applyFont="1" applyFill="1" applyBorder="1" applyAlignment="1">
      <alignment horizontal="right" vertical="center"/>
    </xf>
    <xf numFmtId="167" fontId="52" fillId="27" borderId="65" xfId="86" applyNumberFormat="1" applyFont="1" applyFill="1" applyBorder="1" applyAlignment="1">
      <alignment horizontal="right" vertical="center"/>
    </xf>
    <xf numFmtId="167" fontId="52" fillId="27" borderId="32" xfId="86" applyNumberFormat="1" applyFont="1" applyFill="1" applyBorder="1" applyAlignment="1">
      <alignment horizontal="right" vertical="center"/>
    </xf>
    <xf numFmtId="0" fontId="64" fillId="27" borderId="15" xfId="43" applyFont="1" applyFill="1" applyBorder="1" applyAlignment="1">
      <alignment vertical="center"/>
    </xf>
    <xf numFmtId="3" fontId="64" fillId="27" borderId="21" xfId="43" applyNumberFormat="1" applyFont="1" applyFill="1" applyBorder="1" applyAlignment="1">
      <alignment vertical="center"/>
    </xf>
    <xf numFmtId="3" fontId="64" fillId="27" borderId="16" xfId="43" applyNumberFormat="1" applyFont="1" applyFill="1" applyBorder="1" applyAlignment="1">
      <alignment vertical="center"/>
    </xf>
    <xf numFmtId="14" fontId="75" fillId="27" borderId="15" xfId="43" applyNumberFormat="1" applyFont="1" applyFill="1" applyBorder="1" applyAlignment="1">
      <alignment horizontal="center" vertical="center"/>
    </xf>
    <xf numFmtId="175" fontId="75" fillId="27" borderId="19" xfId="86" applyNumberFormat="1" applyFont="1" applyFill="1" applyBorder="1" applyAlignment="1">
      <alignment horizontal="center" vertical="center"/>
    </xf>
    <xf numFmtId="175" fontId="75" fillId="27" borderId="15" xfId="86" applyNumberFormat="1" applyFont="1" applyFill="1" applyBorder="1" applyAlignment="1">
      <alignment horizontal="center" vertical="center"/>
    </xf>
    <xf numFmtId="14" fontId="75" fillId="27" borderId="14" xfId="43" applyNumberFormat="1" applyFont="1" applyFill="1" applyBorder="1" applyAlignment="1">
      <alignment horizontal="center" vertical="center"/>
    </xf>
    <xf numFmtId="175" fontId="75" fillId="27" borderId="14" xfId="86" applyNumberFormat="1" applyFont="1" applyFill="1" applyBorder="1" applyAlignment="1">
      <alignment horizontal="center" vertical="center"/>
    </xf>
    <xf numFmtId="175" fontId="75" fillId="27" borderId="0" xfId="86" applyNumberFormat="1" applyFont="1" applyFill="1" applyBorder="1" applyAlignment="1">
      <alignment horizontal="center" vertical="center"/>
    </xf>
    <xf numFmtId="175" fontId="75" fillId="27" borderId="16" xfId="86" applyNumberFormat="1" applyFont="1" applyFill="1" applyBorder="1" applyAlignment="1">
      <alignment horizontal="center" vertical="center"/>
    </xf>
    <xf numFmtId="14" fontId="75" fillId="27" borderId="25" xfId="43" applyNumberFormat="1" applyFont="1" applyFill="1" applyBorder="1" applyAlignment="1">
      <alignment horizontal="center" vertical="center"/>
    </xf>
    <xf numFmtId="175" fontId="75" fillId="27" borderId="25" xfId="86" applyNumberFormat="1" applyFont="1" applyFill="1" applyBorder="1" applyAlignment="1">
      <alignment horizontal="center" vertical="center"/>
    </xf>
    <xf numFmtId="0" fontId="52" fillId="27" borderId="0" xfId="43" applyFont="1" applyFill="1" applyAlignment="1" applyProtection="1">
      <alignment horizontal="left" vertical="center"/>
    </xf>
    <xf numFmtId="0" fontId="75" fillId="27" borderId="0" xfId="43" applyFont="1" applyFill="1" applyAlignment="1">
      <alignment vertical="center"/>
    </xf>
    <xf numFmtId="0" fontId="54" fillId="27" borderId="0" xfId="91" applyFont="1" applyFill="1" applyAlignment="1">
      <alignment vertical="center"/>
    </xf>
    <xf numFmtId="0" fontId="52" fillId="28" borderId="0" xfId="43" applyFont="1" applyFill="1" applyAlignment="1">
      <alignment vertical="center"/>
    </xf>
    <xf numFmtId="0" fontId="54" fillId="0" borderId="0" xfId="378" applyFont="1" applyFill="1" applyAlignment="1">
      <alignment vertical="center"/>
    </xf>
    <xf numFmtId="3" fontId="52" fillId="27" borderId="15" xfId="379" applyNumberFormat="1" applyFont="1" applyFill="1" applyBorder="1" applyAlignment="1">
      <alignment vertical="center"/>
    </xf>
    <xf numFmtId="3" fontId="64" fillId="27" borderId="25" xfId="379" applyNumberFormat="1" applyFont="1" applyFill="1" applyBorder="1" applyAlignment="1">
      <alignment vertical="center"/>
    </xf>
    <xf numFmtId="10" fontId="64" fillId="27" borderId="15" xfId="372" applyNumberFormat="1" applyFont="1" applyFill="1" applyBorder="1" applyAlignment="1">
      <alignment horizontal="center"/>
    </xf>
    <xf numFmtId="10" fontId="52" fillId="27" borderId="15" xfId="372" applyNumberFormat="1" applyFont="1" applyFill="1" applyBorder="1" applyAlignment="1">
      <alignment horizontal="center"/>
    </xf>
    <xf numFmtId="10" fontId="52" fillId="0" borderId="15" xfId="372" applyNumberFormat="1" applyFont="1" applyFill="1" applyBorder="1" applyAlignment="1">
      <alignment horizontal="center"/>
    </xf>
    <xf numFmtId="10" fontId="70" fillId="30" borderId="24" xfId="43" applyNumberFormat="1" applyFont="1" applyFill="1" applyBorder="1" applyAlignment="1">
      <alignment horizontal="center" vertical="center"/>
    </xf>
    <xf numFmtId="10" fontId="52" fillId="27" borderId="15" xfId="372" applyNumberFormat="1" applyFont="1" applyFill="1" applyBorder="1" applyAlignment="1">
      <alignment horizontal="center" vertical="center"/>
    </xf>
    <xf numFmtId="10" fontId="52" fillId="0" borderId="15" xfId="372" applyNumberFormat="1" applyFont="1" applyFill="1" applyBorder="1" applyAlignment="1">
      <alignment horizontal="center" vertical="center"/>
    </xf>
    <xf numFmtId="10" fontId="54" fillId="27" borderId="15" xfId="372" applyNumberFormat="1" applyFont="1" applyFill="1" applyBorder="1" applyAlignment="1">
      <alignment horizontal="center" vertical="center"/>
    </xf>
    <xf numFmtId="0" fontId="52" fillId="28" borderId="14" xfId="43" applyFont="1" applyFill="1" applyBorder="1" applyAlignment="1">
      <alignment vertical="center"/>
    </xf>
    <xf numFmtId="10" fontId="52" fillId="28" borderId="15" xfId="372" applyNumberFormat="1" applyFont="1" applyFill="1" applyBorder="1" applyAlignment="1">
      <alignment horizontal="center" vertical="center"/>
    </xf>
    <xf numFmtId="173" fontId="86" fillId="27" borderId="15" xfId="43" applyNumberFormat="1" applyFont="1" applyFill="1" applyBorder="1" applyAlignment="1" applyProtection="1">
      <alignment vertical="center"/>
    </xf>
    <xf numFmtId="1" fontId="88" fillId="28" borderId="20" xfId="43" applyNumberFormat="1" applyFont="1" applyFill="1" applyBorder="1" applyAlignment="1">
      <alignment horizontal="center" vertical="center"/>
    </xf>
    <xf numFmtId="189" fontId="105" fillId="28" borderId="65" xfId="43" applyNumberFormat="1" applyFont="1" applyFill="1" applyBorder="1" applyAlignment="1">
      <alignment horizontal="center" vertical="center"/>
    </xf>
    <xf numFmtId="1" fontId="3" fillId="28" borderId="20" xfId="43" applyNumberFormat="1" applyFont="1" applyFill="1" applyBorder="1" applyAlignment="1">
      <alignment horizontal="center"/>
    </xf>
    <xf numFmtId="3" fontId="52" fillId="28" borderId="15" xfId="43" applyNumberFormat="1" applyFont="1" applyFill="1" applyBorder="1" applyAlignment="1">
      <alignment horizontal="right" indent="1"/>
    </xf>
    <xf numFmtId="3" fontId="52" fillId="28" borderId="15" xfId="43" applyNumberFormat="1" applyFont="1" applyFill="1" applyBorder="1" applyAlignment="1">
      <alignment horizontal="right" vertical="center" indent="1"/>
    </xf>
    <xf numFmtId="3" fontId="52" fillId="28" borderId="15" xfId="86" applyNumberFormat="1" applyFont="1" applyFill="1" applyBorder="1" applyAlignment="1">
      <alignment horizontal="right" vertical="center" wrapText="1"/>
    </xf>
    <xf numFmtId="0" fontId="52" fillId="0" borderId="0" xfId="378" applyFont="1" applyFill="1" applyAlignment="1">
      <alignment vertical="center"/>
    </xf>
    <xf numFmtId="0" fontId="52" fillId="27" borderId="0" xfId="378" applyFont="1" applyFill="1" applyAlignment="1">
      <alignment vertical="center"/>
    </xf>
    <xf numFmtId="0" fontId="52" fillId="27" borderId="0" xfId="378" applyFont="1" applyFill="1" applyBorder="1" applyAlignment="1">
      <alignment vertical="center"/>
    </xf>
    <xf numFmtId="182" fontId="52" fillId="0" borderId="0" xfId="378" applyNumberFormat="1" applyFont="1" applyFill="1" applyAlignment="1">
      <alignment vertical="center"/>
    </xf>
    <xf numFmtId="168" fontId="52" fillId="0" borderId="0" xfId="86" applyFont="1" applyFill="1" applyAlignment="1">
      <alignment vertical="center"/>
    </xf>
    <xf numFmtId="0" fontId="52" fillId="0" borderId="0" xfId="378" applyFont="1" applyFill="1" applyBorder="1" applyAlignment="1">
      <alignment vertical="center"/>
    </xf>
    <xf numFmtId="0" fontId="52" fillId="0" borderId="0" xfId="379" applyFont="1" applyFill="1" applyBorder="1" applyAlignment="1">
      <alignment vertical="center"/>
    </xf>
    <xf numFmtId="0" fontId="64" fillId="0" borderId="0" xfId="379" applyFont="1" applyFill="1" applyBorder="1" applyAlignment="1">
      <alignment horizontal="centerContinuous" vertical="center"/>
    </xf>
    <xf numFmtId="0" fontId="64" fillId="0" borderId="15" xfId="379" applyFont="1" applyFill="1" applyBorder="1" applyAlignment="1">
      <alignment vertical="center"/>
    </xf>
    <xf numFmtId="0" fontId="64" fillId="0" borderId="33" xfId="379" applyFont="1" applyFill="1" applyBorder="1" applyAlignment="1">
      <alignment vertical="center"/>
    </xf>
    <xf numFmtId="3" fontId="68" fillId="30" borderId="24" xfId="379" applyNumberFormat="1" applyFont="1" applyFill="1" applyBorder="1" applyAlignment="1" applyProtection="1">
      <alignment horizontal="left" vertical="center"/>
    </xf>
    <xf numFmtId="3" fontId="68" fillId="30" borderId="24" xfId="379" applyNumberFormat="1" applyFont="1" applyFill="1" applyBorder="1" applyAlignment="1">
      <alignment vertical="center"/>
    </xf>
    <xf numFmtId="182" fontId="64" fillId="27" borderId="15" xfId="379" applyNumberFormat="1" applyFont="1" applyFill="1" applyBorder="1" applyAlignment="1" applyProtection="1">
      <alignment horizontal="left" vertical="center"/>
    </xf>
    <xf numFmtId="0" fontId="52" fillId="27" borderId="15" xfId="379" applyFont="1" applyFill="1" applyBorder="1" applyAlignment="1">
      <alignment vertical="center"/>
    </xf>
    <xf numFmtId="3" fontId="64" fillId="27" borderId="15" xfId="379" applyNumberFormat="1" applyFont="1" applyFill="1" applyBorder="1" applyAlignment="1" applyProtection="1">
      <alignment horizontal="left" vertical="center"/>
    </xf>
    <xf numFmtId="3" fontId="64" fillId="27" borderId="25" xfId="379" applyNumberFormat="1" applyFont="1" applyFill="1" applyBorder="1" applyAlignment="1" applyProtection="1">
      <alignment horizontal="left" vertical="center"/>
    </xf>
    <xf numFmtId="0" fontId="71" fillId="0" borderId="0" xfId="378" applyFont="1" applyFill="1" applyAlignment="1">
      <alignment vertical="center" wrapText="1"/>
    </xf>
    <xf numFmtId="196" fontId="52" fillId="0" borderId="0" xfId="43" applyNumberFormat="1" applyFont="1" applyFill="1" applyAlignment="1">
      <alignment vertical="center"/>
    </xf>
    <xf numFmtId="0" fontId="130" fillId="0" borderId="0" xfId="368" applyFont="1" applyAlignment="1">
      <alignment vertical="center"/>
    </xf>
    <xf numFmtId="0" fontId="87" fillId="0" borderId="0" xfId="0" applyFont="1"/>
    <xf numFmtId="0" fontId="89" fillId="0" borderId="0" xfId="0" applyFont="1"/>
    <xf numFmtId="0" fontId="114" fillId="30" borderId="36" xfId="43" applyNumberFormat="1" applyFont="1" applyFill="1" applyBorder="1" applyAlignment="1">
      <alignment horizontal="center" vertical="center"/>
    </xf>
    <xf numFmtId="172" fontId="75" fillId="27" borderId="15" xfId="85" applyNumberFormat="1" applyFont="1" applyFill="1" applyBorder="1" applyAlignment="1">
      <alignment vertical="center"/>
    </xf>
    <xf numFmtId="172" fontId="75" fillId="27" borderId="16" xfId="85" applyNumberFormat="1" applyFont="1" applyFill="1" applyBorder="1" applyAlignment="1">
      <alignment vertical="center"/>
    </xf>
    <xf numFmtId="3" fontId="52" fillId="27" borderId="0" xfId="91" applyNumberFormat="1" applyFont="1" applyFill="1" applyAlignment="1">
      <alignment horizontal="left"/>
    </xf>
    <xf numFmtId="3" fontId="71" fillId="0" borderId="0" xfId="0" applyNumberFormat="1" applyFont="1"/>
    <xf numFmtId="0" fontId="52" fillId="27" borderId="0" xfId="43" applyFont="1" applyFill="1" applyAlignment="1">
      <alignment horizontal="left" wrapText="1"/>
    </xf>
    <xf numFmtId="3" fontId="52" fillId="27" borderId="39" xfId="433" applyNumberFormat="1" applyFont="1" applyFill="1" applyBorder="1" applyAlignment="1">
      <alignment horizontal="center"/>
    </xf>
    <xf numFmtId="3" fontId="52" fillId="27" borderId="41" xfId="433" applyNumberFormat="1" applyFont="1" applyFill="1" applyBorder="1" applyAlignment="1">
      <alignment horizontal="center"/>
    </xf>
    <xf numFmtId="3" fontId="52" fillId="27" borderId="42" xfId="433" applyNumberFormat="1" applyFont="1" applyFill="1" applyBorder="1" applyAlignment="1">
      <alignment horizontal="center"/>
    </xf>
    <xf numFmtId="0" fontId="64" fillId="27" borderId="16" xfId="43" applyFont="1" applyFill="1" applyBorder="1" applyAlignment="1">
      <alignment horizontal="center"/>
    </xf>
    <xf numFmtId="0" fontId="64" fillId="27" borderId="28" xfId="43" applyFont="1" applyFill="1" applyBorder="1" applyAlignment="1">
      <alignment horizontal="center"/>
    </xf>
    <xf numFmtId="0" fontId="64" fillId="27" borderId="34" xfId="43" applyFont="1" applyFill="1" applyBorder="1" applyAlignment="1">
      <alignment horizontal="center"/>
    </xf>
    <xf numFmtId="0" fontId="64" fillId="27" borderId="29" xfId="43" applyFont="1" applyFill="1" applyBorder="1" applyAlignment="1">
      <alignment horizontal="center"/>
    </xf>
    <xf numFmtId="3" fontId="52" fillId="27" borderId="19" xfId="432" applyNumberFormat="1" applyFont="1" applyFill="1" applyBorder="1"/>
    <xf numFmtId="3" fontId="52" fillId="27" borderId="21" xfId="432" applyNumberFormat="1" applyFont="1" applyFill="1" applyBorder="1"/>
    <xf numFmtId="3" fontId="64" fillId="0" borderId="22" xfId="432" applyNumberFormat="1" applyFont="1" applyFill="1" applyBorder="1"/>
    <xf numFmtId="3" fontId="64" fillId="0" borderId="74" xfId="432" applyNumberFormat="1" applyFont="1" applyFill="1" applyBorder="1"/>
    <xf numFmtId="3" fontId="64" fillId="0" borderId="101" xfId="432" applyNumberFormat="1" applyFont="1" applyFill="1" applyBorder="1"/>
    <xf numFmtId="0" fontId="52" fillId="0" borderId="16" xfId="368" applyFont="1" applyBorder="1"/>
    <xf numFmtId="3" fontId="52" fillId="22" borderId="15" xfId="43" applyNumberFormat="1" applyFont="1" applyFill="1" applyBorder="1" applyAlignment="1">
      <alignment vertical="center"/>
    </xf>
    <xf numFmtId="3" fontId="70" fillId="30" borderId="15" xfId="52" applyNumberFormat="1" applyFont="1" applyFill="1" applyBorder="1" applyAlignment="1">
      <alignment vertical="center"/>
    </xf>
    <xf numFmtId="3" fontId="52" fillId="22" borderId="15" xfId="43" applyNumberFormat="1" applyFont="1" applyFill="1" applyBorder="1"/>
    <xf numFmtId="3" fontId="75" fillId="22" borderId="15" xfId="43" applyNumberFormat="1" applyFont="1" applyFill="1" applyBorder="1"/>
    <xf numFmtId="3" fontId="68" fillId="30" borderId="15" xfId="43" applyNumberFormat="1" applyFont="1" applyFill="1" applyBorder="1" applyAlignment="1">
      <alignment vertical="center" wrapText="1"/>
    </xf>
    <xf numFmtId="3" fontId="52" fillId="27" borderId="15" xfId="43" applyNumberFormat="1" applyFont="1" applyFill="1" applyBorder="1" applyAlignment="1" applyProtection="1">
      <alignment vertical="center"/>
      <protection locked="0"/>
    </xf>
    <xf numFmtId="3" fontId="75" fillId="27" borderId="15" xfId="43" applyNumberFormat="1" applyFont="1" applyFill="1" applyBorder="1" applyProtection="1">
      <protection locked="0"/>
    </xf>
    <xf numFmtId="3" fontId="52" fillId="22" borderId="25" xfId="43" applyNumberFormat="1" applyFont="1" applyFill="1" applyBorder="1"/>
    <xf numFmtId="3" fontId="52" fillId="0" borderId="15" xfId="43" applyNumberFormat="1" applyFont="1" applyFill="1" applyBorder="1" applyAlignment="1" applyProtection="1">
      <alignment vertical="center"/>
      <protection locked="0"/>
    </xf>
    <xf numFmtId="3" fontId="75" fillId="0" borderId="15" xfId="43" applyNumberFormat="1" applyFont="1" applyFill="1" applyBorder="1" applyProtection="1">
      <protection locked="0"/>
    </xf>
    <xf numFmtId="3" fontId="54" fillId="27" borderId="15" xfId="379" applyNumberFormat="1" applyFont="1" applyFill="1" applyBorder="1" applyAlignment="1" applyProtection="1">
      <alignment horizontal="left" vertical="center"/>
    </xf>
    <xf numFmtId="3" fontId="54" fillId="27" borderId="15" xfId="379" applyNumberFormat="1" applyFont="1" applyFill="1" applyBorder="1" applyAlignment="1">
      <alignment vertical="center"/>
    </xf>
    <xf numFmtId="3" fontId="54" fillId="28" borderId="15" xfId="379" applyNumberFormat="1" applyFont="1" applyFill="1" applyBorder="1" applyAlignment="1">
      <alignment vertical="center"/>
    </xf>
    <xf numFmtId="3" fontId="63" fillId="27" borderId="33" xfId="379" applyNumberFormat="1" applyFont="1" applyFill="1" applyBorder="1" applyAlignment="1" applyProtection="1">
      <alignment horizontal="left" vertical="center"/>
    </xf>
    <xf numFmtId="3" fontId="63" fillId="27" borderId="33" xfId="379" applyNumberFormat="1" applyFont="1" applyFill="1" applyBorder="1" applyAlignment="1">
      <alignment vertical="center"/>
    </xf>
    <xf numFmtId="3" fontId="54" fillId="27" borderId="0" xfId="379" applyNumberFormat="1" applyFont="1" applyFill="1" applyBorder="1" applyAlignment="1">
      <alignment vertical="center"/>
    </xf>
    <xf numFmtId="43" fontId="54" fillId="27" borderId="15" xfId="85" applyNumberFormat="1" applyFont="1" applyFill="1" applyBorder="1" applyAlignment="1">
      <alignment horizontal="right" vertical="center"/>
    </xf>
    <xf numFmtId="3" fontId="54" fillId="27" borderId="16" xfId="379" applyNumberFormat="1" applyFont="1" applyFill="1" applyBorder="1" applyAlignment="1">
      <alignment vertical="center"/>
    </xf>
    <xf numFmtId="166" fontId="54" fillId="30" borderId="103" xfId="43" applyNumberFormat="1" applyFont="1" applyFill="1" applyBorder="1" applyAlignment="1">
      <alignment horizontal="center" vertical="center"/>
    </xf>
    <xf numFmtId="166" fontId="54" fillId="27" borderId="21" xfId="86" applyNumberFormat="1" applyFont="1" applyFill="1" applyBorder="1" applyAlignment="1">
      <alignment vertical="center"/>
    </xf>
    <xf numFmtId="41" fontId="68" fillId="30" borderId="33" xfId="43" applyNumberFormat="1" applyFont="1" applyFill="1" applyBorder="1" applyAlignment="1" applyProtection="1">
      <alignment horizontal="right" vertical="center"/>
    </xf>
    <xf numFmtId="200" fontId="54" fillId="27" borderId="15" xfId="85" applyNumberFormat="1" applyFont="1" applyFill="1" applyBorder="1" applyAlignment="1">
      <alignment horizontal="right" vertical="center"/>
    </xf>
    <xf numFmtId="3" fontId="68" fillId="30" borderId="68" xfId="43" applyNumberFormat="1" applyFont="1" applyFill="1" applyBorder="1" applyAlignment="1">
      <alignment horizontal="right" vertical="center"/>
    </xf>
    <xf numFmtId="169" fontId="52" fillId="0" borderId="0" xfId="85" applyFont="1" applyFill="1" applyBorder="1" applyAlignment="1">
      <alignment horizontal="center"/>
    </xf>
    <xf numFmtId="3" fontId="54" fillId="27" borderId="15" xfId="43" applyNumberFormat="1" applyFont="1" applyFill="1" applyBorder="1" applyAlignment="1" applyProtection="1">
      <alignment horizontal="right" vertical="center"/>
    </xf>
    <xf numFmtId="3" fontId="54" fillId="27" borderId="14" xfId="43" applyNumberFormat="1" applyFont="1" applyFill="1" applyBorder="1" applyAlignment="1" applyProtection="1">
      <alignment horizontal="right" vertical="center"/>
    </xf>
    <xf numFmtId="0" fontId="131" fillId="0" borderId="0" xfId="79" applyFont="1" applyFill="1" applyAlignment="1" applyProtection="1">
      <alignment horizontal="center" vertical="center"/>
    </xf>
    <xf numFmtId="0" fontId="132" fillId="0" borderId="0" xfId="368" applyFont="1" applyAlignment="1">
      <alignment vertical="center"/>
    </xf>
    <xf numFmtId="0" fontId="75" fillId="0" borderId="0" xfId="43" applyFont="1" applyFill="1" applyAlignment="1">
      <alignment vertical="center"/>
    </xf>
    <xf numFmtId="0" fontId="75" fillId="0" borderId="0" xfId="378" applyFont="1" applyFill="1" applyAlignment="1">
      <alignment vertical="center"/>
    </xf>
    <xf numFmtId="0" fontId="131" fillId="0" borderId="0" xfId="79" applyFont="1" applyFill="1" applyAlignment="1" applyProtection="1">
      <alignment horizontal="center"/>
    </xf>
    <xf numFmtId="0" fontId="75" fillId="0" borderId="0" xfId="43" applyFont="1" applyFill="1" applyBorder="1"/>
    <xf numFmtId="0" fontId="54" fillId="28" borderId="0" xfId="368" applyFont="1" applyFill="1"/>
    <xf numFmtId="3" fontId="75" fillId="27" borderId="0" xfId="91" applyNumberFormat="1" applyFont="1" applyFill="1" applyAlignment="1">
      <alignment horizontal="center"/>
    </xf>
    <xf numFmtId="3" fontId="75" fillId="27" borderId="0" xfId="91" applyNumberFormat="1" applyFont="1" applyFill="1" applyAlignment="1">
      <alignment horizontal="center" vertical="center"/>
    </xf>
    <xf numFmtId="0" fontId="53" fillId="0" borderId="0" xfId="79" applyFont="1" applyFill="1" applyAlignment="1" applyProtection="1">
      <alignment horizontal="center"/>
    </xf>
    <xf numFmtId="0" fontId="64" fillId="27" borderId="0" xfId="43" applyFont="1" applyFill="1"/>
    <xf numFmtId="0" fontId="64" fillId="27" borderId="0" xfId="43" applyFont="1" applyFill="1" applyAlignment="1">
      <alignment horizontal="center"/>
    </xf>
    <xf numFmtId="0" fontId="63" fillId="27" borderId="0" xfId="43" applyFont="1" applyFill="1" applyAlignment="1"/>
    <xf numFmtId="0" fontId="52" fillId="27" borderId="0" xfId="43" applyFont="1" applyFill="1" applyAlignment="1">
      <alignment horizontal="center" vertical="center" wrapText="1"/>
    </xf>
    <xf numFmtId="0" fontId="52" fillId="27" borderId="0" xfId="43" applyFont="1" applyFill="1" applyAlignment="1">
      <alignment horizontal="center" vertical="center"/>
    </xf>
    <xf numFmtId="0" fontId="64" fillId="27" borderId="0" xfId="43" applyFont="1" applyFill="1" applyAlignment="1">
      <alignment vertical="center"/>
    </xf>
    <xf numFmtId="0" fontId="69" fillId="30" borderId="44" xfId="43" applyFont="1" applyFill="1" applyBorder="1" applyAlignment="1">
      <alignment horizontal="center" vertical="center"/>
    </xf>
    <xf numFmtId="0" fontId="69" fillId="30" borderId="104" xfId="43" applyFont="1" applyFill="1" applyBorder="1" applyAlignment="1">
      <alignment horizontal="center" vertical="center"/>
    </xf>
    <xf numFmtId="0" fontId="69" fillId="30" borderId="68" xfId="43" applyFont="1" applyFill="1" applyBorder="1" applyAlignment="1">
      <alignment horizontal="center" vertical="center"/>
    </xf>
    <xf numFmtId="0" fontId="64" fillId="27" borderId="105" xfId="43" applyFont="1" applyFill="1" applyBorder="1" applyAlignment="1">
      <alignment vertical="center"/>
    </xf>
    <xf numFmtId="174" fontId="64" fillId="27" borderId="105" xfId="372" applyNumberFormat="1" applyFont="1" applyFill="1" applyBorder="1" applyAlignment="1">
      <alignment horizontal="center" vertical="center"/>
    </xf>
    <xf numFmtId="0" fontId="64" fillId="27" borderId="106" xfId="43" applyFont="1" applyFill="1" applyBorder="1" applyAlignment="1">
      <alignment vertical="center"/>
    </xf>
    <xf numFmtId="174" fontId="64" fillId="27" borderId="106" xfId="372" applyNumberFormat="1" applyFont="1" applyFill="1" applyBorder="1" applyAlignment="1">
      <alignment horizontal="center" vertical="center"/>
    </xf>
    <xf numFmtId="0" fontId="64" fillId="0" borderId="106" xfId="43" applyFont="1" applyFill="1" applyBorder="1" applyAlignment="1">
      <alignment vertical="center"/>
    </xf>
    <xf numFmtId="49" fontId="64" fillId="27" borderId="106" xfId="372" applyNumberFormat="1" applyFont="1" applyFill="1" applyBorder="1" applyAlignment="1">
      <alignment horizontal="center" vertical="center"/>
    </xf>
    <xf numFmtId="168" fontId="52" fillId="27" borderId="0" xfId="369" applyFont="1" applyFill="1"/>
    <xf numFmtId="0" fontId="64" fillId="0" borderId="107" xfId="43" applyFont="1" applyFill="1" applyBorder="1" applyAlignment="1">
      <alignment vertical="center"/>
    </xf>
    <xf numFmtId="174" fontId="64" fillId="27" borderId="107" xfId="372" applyNumberFormat="1" applyFont="1" applyFill="1" applyBorder="1" applyAlignment="1">
      <alignment horizontal="center" vertical="center"/>
    </xf>
    <xf numFmtId="49" fontId="64" fillId="27" borderId="107" xfId="372" applyNumberFormat="1" applyFont="1" applyFill="1" applyBorder="1" applyAlignment="1">
      <alignment horizontal="center" vertical="center"/>
    </xf>
    <xf numFmtId="0" fontId="64" fillId="0" borderId="105" xfId="43" applyFont="1" applyFill="1" applyBorder="1" applyAlignment="1">
      <alignment vertical="center"/>
    </xf>
    <xf numFmtId="174" fontId="64" fillId="27" borderId="0" xfId="372" applyNumberFormat="1" applyFont="1" applyFill="1" applyAlignment="1">
      <alignment horizontal="center"/>
    </xf>
    <xf numFmtId="201" fontId="64" fillId="27" borderId="104" xfId="370" applyNumberFormat="1" applyFont="1" applyFill="1" applyBorder="1" applyAlignment="1">
      <alignment horizontal="center" vertical="center"/>
    </xf>
    <xf numFmtId="0" fontId="64" fillId="28" borderId="105" xfId="43" applyFont="1" applyFill="1" applyBorder="1" applyAlignment="1">
      <alignment horizontal="left" vertical="center"/>
    </xf>
    <xf numFmtId="0" fontId="64" fillId="28" borderId="107" xfId="43" applyFont="1" applyFill="1" applyBorder="1" applyAlignment="1">
      <alignment horizontal="left" vertical="center"/>
    </xf>
    <xf numFmtId="0" fontId="64" fillId="28" borderId="0" xfId="43" applyFont="1" applyFill="1" applyBorder="1" applyAlignment="1">
      <alignment horizontal="left"/>
    </xf>
    <xf numFmtId="174" fontId="64" fillId="27" borderId="0" xfId="372" applyNumberFormat="1" applyFont="1" applyFill="1" applyBorder="1" applyAlignment="1">
      <alignment horizontal="center"/>
    </xf>
    <xf numFmtId="0" fontId="64" fillId="28" borderId="0" xfId="43" applyFont="1" applyFill="1" applyAlignment="1">
      <alignment horizontal="left"/>
    </xf>
    <xf numFmtId="201" fontId="64" fillId="27" borderId="0" xfId="370" applyNumberFormat="1" applyFont="1" applyFill="1" applyBorder="1" applyAlignment="1">
      <alignment horizontal="center"/>
    </xf>
    <xf numFmtId="202" fontId="64" fillId="27" borderId="0" xfId="370" applyNumberFormat="1" applyFont="1" applyFill="1" applyAlignment="1">
      <alignment horizontal="center"/>
    </xf>
    <xf numFmtId="0" fontId="69" fillId="30" borderId="104" xfId="43" applyFont="1" applyFill="1" applyBorder="1" applyAlignment="1">
      <alignment horizontal="center" vertical="center" wrapText="1"/>
    </xf>
    <xf numFmtId="202" fontId="64" fillId="0" borderId="0" xfId="370" applyNumberFormat="1" applyFont="1" applyFill="1" applyBorder="1" applyAlignment="1">
      <alignment horizontal="center"/>
    </xf>
    <xf numFmtId="0" fontId="64" fillId="0" borderId="0" xfId="43" applyFont="1" applyFill="1" applyBorder="1"/>
    <xf numFmtId="174" fontId="64" fillId="0" borderId="0" xfId="372" applyNumberFormat="1" applyFont="1" applyFill="1" applyBorder="1" applyAlignment="1">
      <alignment horizontal="center"/>
    </xf>
    <xf numFmtId="169" fontId="64" fillId="0" borderId="0" xfId="370" applyFont="1" applyFill="1" applyBorder="1"/>
    <xf numFmtId="169" fontId="64" fillId="27" borderId="0" xfId="370" applyFont="1" applyFill="1"/>
    <xf numFmtId="169" fontId="52" fillId="27" borderId="0" xfId="370" applyFont="1" applyFill="1"/>
    <xf numFmtId="203" fontId="52" fillId="27" borderId="0" xfId="372" applyNumberFormat="1" applyFont="1" applyFill="1" applyAlignment="1">
      <alignment horizontal="center" vertical="center" wrapText="1"/>
    </xf>
    <xf numFmtId="169" fontId="52" fillId="0" borderId="0" xfId="370" applyFont="1" applyFill="1" applyBorder="1"/>
    <xf numFmtId="0" fontId="64" fillId="0" borderId="105" xfId="43" applyFont="1" applyFill="1" applyBorder="1" applyAlignment="1">
      <alignment horizontal="left" vertical="center"/>
    </xf>
    <xf numFmtId="0" fontId="64" fillId="0" borderId="107" xfId="43" applyFont="1" applyFill="1" applyBorder="1" applyAlignment="1">
      <alignment horizontal="left" vertical="center"/>
    </xf>
    <xf numFmtId="0" fontId="64" fillId="0" borderId="0" xfId="43" applyFont="1" applyFill="1" applyBorder="1" applyAlignment="1">
      <alignment horizontal="left"/>
    </xf>
    <xf numFmtId="0" fontId="64" fillId="0" borderId="0" xfId="43" applyFont="1" applyFill="1" applyAlignment="1">
      <alignment horizontal="left"/>
    </xf>
    <xf numFmtId="0" fontId="52" fillId="28" borderId="0" xfId="43" applyFont="1" applyFill="1" applyAlignment="1">
      <alignment horizontal="left" vertical="center" wrapText="1"/>
    </xf>
    <xf numFmtId="0" fontId="52" fillId="28" borderId="14" xfId="43" applyFont="1" applyFill="1" applyBorder="1" applyAlignment="1">
      <alignment wrapText="1"/>
    </xf>
    <xf numFmtId="0" fontId="52" fillId="28" borderId="0" xfId="43" applyFont="1" applyFill="1" applyAlignment="1">
      <alignment wrapText="1"/>
    </xf>
    <xf numFmtId="0" fontId="71" fillId="0" borderId="33" xfId="43" applyFont="1" applyFill="1" applyBorder="1"/>
    <xf numFmtId="1" fontId="76" fillId="30" borderId="24" xfId="43" applyNumberFormat="1" applyFont="1" applyFill="1" applyBorder="1" applyAlignment="1">
      <alignment horizontal="center" vertical="center" wrapText="1"/>
    </xf>
    <xf numFmtId="14" fontId="54" fillId="27" borderId="0" xfId="43" applyNumberFormat="1" applyFont="1" applyFill="1" applyAlignment="1">
      <alignment vertical="center"/>
    </xf>
    <xf numFmtId="0" fontId="53" fillId="0" borderId="72" xfId="79" applyFont="1" applyFill="1" applyBorder="1" applyAlignment="1" applyProtection="1">
      <alignment horizontal="center" vertical="center"/>
    </xf>
    <xf numFmtId="0" fontId="56" fillId="28" borderId="0" xfId="43" applyFont="1" applyFill="1" applyAlignment="1">
      <alignment horizontal="center" vertical="center"/>
    </xf>
    <xf numFmtId="0" fontId="119" fillId="28" borderId="0" xfId="43" applyFont="1" applyFill="1" applyAlignment="1">
      <alignment horizontal="center" vertical="center"/>
    </xf>
    <xf numFmtId="0" fontId="88" fillId="0" borderId="20" xfId="43" applyFont="1" applyFill="1" applyBorder="1" applyAlignment="1">
      <alignment vertical="center"/>
    </xf>
    <xf numFmtId="3" fontId="52" fillId="0" borderId="15" xfId="43" quotePrefix="1" applyNumberFormat="1" applyFont="1" applyFill="1" applyBorder="1" applyAlignment="1">
      <alignment horizontal="right" vertical="center" indent="1"/>
    </xf>
    <xf numFmtId="3" fontId="52" fillId="0" borderId="15" xfId="43" applyNumberFormat="1" applyFont="1" applyFill="1" applyBorder="1" applyAlignment="1">
      <alignment horizontal="right" vertical="center" indent="1"/>
    </xf>
    <xf numFmtId="166" fontId="54" fillId="27" borderId="16" xfId="86" applyNumberFormat="1" applyFont="1" applyFill="1" applyBorder="1" applyAlignment="1">
      <alignment vertical="center"/>
    </xf>
    <xf numFmtId="204" fontId="64" fillId="27" borderId="0" xfId="85" applyNumberFormat="1" applyFont="1" applyFill="1" applyAlignment="1">
      <alignment horizontal="center"/>
    </xf>
    <xf numFmtId="165" fontId="52" fillId="0" borderId="0" xfId="0" applyNumberFormat="1" applyFont="1"/>
    <xf numFmtId="205" fontId="52" fillId="27" borderId="20" xfId="97" applyNumberFormat="1" applyFont="1" applyFill="1" applyBorder="1" applyAlignment="1">
      <alignment horizontal="center" vertical="center"/>
    </xf>
    <xf numFmtId="205" fontId="52" fillId="27" borderId="20" xfId="43" applyNumberFormat="1" applyFont="1" applyFill="1" applyBorder="1" applyAlignment="1">
      <alignment horizontal="center" vertical="center"/>
    </xf>
    <xf numFmtId="0" fontId="70" fillId="30" borderId="54" xfId="43" applyFont="1" applyFill="1" applyBorder="1" applyAlignment="1">
      <alignment horizontal="left" vertical="center"/>
    </xf>
    <xf numFmtId="0" fontId="70" fillId="30" borderId="55" xfId="43" applyFont="1" applyFill="1" applyBorder="1" applyAlignment="1">
      <alignment horizontal="left" vertical="center"/>
    </xf>
    <xf numFmtId="0" fontId="70" fillId="30" borderId="81" xfId="43" applyFont="1" applyFill="1" applyBorder="1" applyAlignment="1">
      <alignment horizontal="left" vertical="center"/>
    </xf>
    <xf numFmtId="0" fontId="70" fillId="30" borderId="82" xfId="43" applyFont="1" applyFill="1" applyBorder="1" applyAlignment="1">
      <alignment horizontal="left" vertical="center"/>
    </xf>
    <xf numFmtId="0" fontId="113" fillId="30" borderId="44" xfId="43" applyFont="1" applyFill="1" applyBorder="1" applyAlignment="1">
      <alignment horizontal="center" vertical="center" wrapText="1"/>
    </xf>
    <xf numFmtId="0" fontId="113" fillId="30" borderId="68" xfId="43" applyFont="1" applyFill="1" applyBorder="1" applyAlignment="1">
      <alignment horizontal="center" vertical="center" wrapText="1"/>
    </xf>
    <xf numFmtId="0" fontId="63" fillId="27" borderId="44" xfId="43" applyFont="1" applyFill="1" applyBorder="1" applyAlignment="1">
      <alignment horizontal="center" vertical="center" wrapText="1"/>
    </xf>
    <xf numFmtId="0" fontId="63" fillId="27" borderId="68" xfId="43" applyFont="1" applyFill="1" applyBorder="1" applyAlignment="1">
      <alignment horizontal="center" vertical="center" wrapText="1"/>
    </xf>
    <xf numFmtId="0" fontId="52" fillId="28" borderId="0" xfId="43" applyFont="1" applyFill="1" applyAlignment="1">
      <alignment horizontal="left" vertical="center" wrapText="1"/>
    </xf>
    <xf numFmtId="0" fontId="56" fillId="27" borderId="0" xfId="43" applyFont="1" applyFill="1" applyAlignment="1">
      <alignment horizontal="center" vertical="center"/>
    </xf>
    <xf numFmtId="0" fontId="63" fillId="27" borderId="0" xfId="43" applyFont="1" applyFill="1" applyAlignment="1">
      <alignment horizontal="center" vertical="center"/>
    </xf>
    <xf numFmtId="0" fontId="52" fillId="0" borderId="0" xfId="368" applyFont="1" applyFill="1" applyAlignment="1">
      <alignment horizontal="left" vertical="center" wrapText="1"/>
    </xf>
    <xf numFmtId="0" fontId="52" fillId="27" borderId="0" xfId="43" applyFont="1" applyFill="1" applyAlignment="1">
      <alignment horizontal="left" wrapText="1"/>
    </xf>
    <xf numFmtId="0" fontId="52" fillId="28" borderId="0" xfId="43" applyFont="1" applyFill="1" applyAlignment="1">
      <alignment horizontal="left" wrapText="1"/>
    </xf>
    <xf numFmtId="10" fontId="75" fillId="27" borderId="33" xfId="97" applyNumberFormat="1" applyFont="1" applyFill="1" applyBorder="1" applyAlignment="1">
      <alignment horizontal="center" vertical="center" wrapText="1"/>
    </xf>
    <xf numFmtId="10" fontId="75" fillId="27" borderId="25" xfId="97" applyNumberFormat="1" applyFont="1" applyFill="1" applyBorder="1" applyAlignment="1">
      <alignment horizontal="center" vertical="center" wrapText="1"/>
    </xf>
    <xf numFmtId="0" fontId="52" fillId="27" borderId="0" xfId="43" applyFont="1" applyFill="1" applyBorder="1" applyAlignment="1">
      <alignment horizontal="left" vertical="center" wrapText="1"/>
    </xf>
    <xf numFmtId="0" fontId="52" fillId="0" borderId="0" xfId="43" applyFont="1" applyFill="1" applyBorder="1" applyAlignment="1">
      <alignment horizontal="left" vertical="center"/>
    </xf>
    <xf numFmtId="0" fontId="56" fillId="28" borderId="0" xfId="43" applyFont="1" applyFill="1" applyAlignment="1">
      <alignment horizontal="center" vertical="center"/>
    </xf>
    <xf numFmtId="0" fontId="75" fillId="27" borderId="0" xfId="43" applyFont="1" applyFill="1" applyAlignment="1">
      <alignment horizontal="center" vertical="center"/>
    </xf>
    <xf numFmtId="0" fontId="75" fillId="27" borderId="33" xfId="43" applyFont="1" applyFill="1" applyBorder="1" applyAlignment="1">
      <alignment horizontal="center" vertical="center" wrapText="1"/>
    </xf>
    <xf numFmtId="0" fontId="75" fillId="27" borderId="25" xfId="43" applyFont="1" applyFill="1" applyBorder="1" applyAlignment="1">
      <alignment horizontal="center" vertical="center" wrapText="1"/>
    </xf>
    <xf numFmtId="0" fontId="75" fillId="27" borderId="28" xfId="43" applyFont="1" applyFill="1" applyBorder="1" applyAlignment="1">
      <alignment horizontal="center" vertical="center" wrapText="1"/>
    </xf>
    <xf numFmtId="0" fontId="75" fillId="27" borderId="31" xfId="43" applyFont="1" applyFill="1" applyBorder="1" applyAlignment="1">
      <alignment horizontal="center" vertical="center" wrapText="1"/>
    </xf>
    <xf numFmtId="0" fontId="75" fillId="27" borderId="34" xfId="43" applyFont="1" applyFill="1" applyBorder="1" applyAlignment="1">
      <alignment horizontal="center" vertical="center" wrapText="1"/>
    </xf>
    <xf numFmtId="0" fontId="75" fillId="27" borderId="35" xfId="43" applyFont="1" applyFill="1" applyBorder="1" applyAlignment="1">
      <alignment horizontal="center" vertical="center" wrapText="1"/>
    </xf>
    <xf numFmtId="0" fontId="75" fillId="27" borderId="29" xfId="43" applyFont="1" applyFill="1" applyBorder="1" applyAlignment="1">
      <alignment horizontal="center" vertical="center" wrapText="1"/>
    </xf>
    <xf numFmtId="0" fontId="75" fillId="27" borderId="32" xfId="43" applyFont="1" applyFill="1" applyBorder="1" applyAlignment="1">
      <alignment horizontal="center" vertical="center" wrapText="1"/>
    </xf>
    <xf numFmtId="169" fontId="52" fillId="27" borderId="0" xfId="375" applyNumberFormat="1" applyFont="1" applyFill="1" applyAlignment="1">
      <alignment horizontal="left" wrapText="1"/>
    </xf>
    <xf numFmtId="0" fontId="91" fillId="30" borderId="23" xfId="43" applyFont="1" applyFill="1" applyBorder="1" applyAlignment="1">
      <alignment horizontal="center" vertical="center"/>
    </xf>
    <xf numFmtId="0" fontId="91" fillId="30" borderId="49" xfId="43" applyFont="1" applyFill="1" applyBorder="1" applyAlignment="1">
      <alignment horizontal="center" vertical="center"/>
    </xf>
    <xf numFmtId="0" fontId="91" fillId="30" borderId="76" xfId="43" applyFont="1" applyFill="1" applyBorder="1" applyAlignment="1">
      <alignment horizontal="center" vertical="center"/>
    </xf>
    <xf numFmtId="173" fontId="91" fillId="30" borderId="27" xfId="43" applyNumberFormat="1" applyFont="1" applyFill="1" applyBorder="1" applyAlignment="1" applyProtection="1">
      <alignment horizontal="center" vertical="center" wrapText="1"/>
    </xf>
    <xf numFmtId="173" fontId="91" fillId="30" borderId="43" xfId="43" applyNumberFormat="1" applyFont="1" applyFill="1" applyBorder="1" applyAlignment="1" applyProtection="1">
      <alignment horizontal="center" vertical="center" wrapText="1"/>
    </xf>
    <xf numFmtId="173" fontId="91" fillId="30" borderId="57" xfId="43" applyNumberFormat="1" applyFont="1" applyFill="1" applyBorder="1" applyAlignment="1" applyProtection="1">
      <alignment horizontal="center" vertical="center" wrapText="1"/>
    </xf>
    <xf numFmtId="173" fontId="91" fillId="30" borderId="79" xfId="43" applyNumberFormat="1" applyFont="1" applyFill="1" applyBorder="1" applyAlignment="1" applyProtection="1">
      <alignment horizontal="center" vertical="center" wrapText="1"/>
    </xf>
    <xf numFmtId="173" fontId="56" fillId="28" borderId="0" xfId="43" applyNumberFormat="1" applyFont="1" applyFill="1" applyBorder="1" applyAlignment="1" applyProtection="1">
      <alignment horizontal="center" vertical="center"/>
    </xf>
    <xf numFmtId="173" fontId="63" fillId="28" borderId="0" xfId="43" applyNumberFormat="1" applyFont="1" applyFill="1" applyBorder="1" applyAlignment="1" applyProtection="1">
      <alignment horizontal="center" vertical="center"/>
    </xf>
    <xf numFmtId="173" fontId="91" fillId="30" borderId="50" xfId="43" applyNumberFormat="1" applyFont="1" applyFill="1" applyBorder="1" applyAlignment="1" applyProtection="1">
      <alignment horizontal="center" vertical="center"/>
    </xf>
    <xf numFmtId="173" fontId="91" fillId="30" borderId="43" xfId="43" applyNumberFormat="1" applyFont="1" applyFill="1" applyBorder="1" applyAlignment="1" applyProtection="1">
      <alignment horizontal="center" vertical="center"/>
    </xf>
    <xf numFmtId="173" fontId="91" fillId="30" borderId="40" xfId="43" applyNumberFormat="1" applyFont="1" applyFill="1" applyBorder="1" applyAlignment="1" applyProtection="1">
      <alignment horizontal="center" vertical="center"/>
    </xf>
    <xf numFmtId="173" fontId="91" fillId="30" borderId="79" xfId="43" applyNumberFormat="1" applyFont="1" applyFill="1" applyBorder="1" applyAlignment="1" applyProtection="1">
      <alignment horizontal="center" vertical="center"/>
    </xf>
    <xf numFmtId="0" fontId="56" fillId="0" borderId="0" xfId="43" applyFont="1" applyFill="1" applyAlignment="1">
      <alignment horizontal="center" vertical="center"/>
    </xf>
    <xf numFmtId="0" fontId="54" fillId="27" borderId="0" xfId="43" applyFont="1" applyFill="1" applyAlignment="1">
      <alignment horizontal="center" vertical="center"/>
    </xf>
    <xf numFmtId="0" fontId="58" fillId="0" borderId="0" xfId="43" applyFont="1" applyFill="1" applyAlignment="1">
      <alignment horizontal="left" vertical="center" wrapText="1"/>
    </xf>
    <xf numFmtId="0" fontId="52" fillId="0" borderId="0" xfId="43" applyFont="1" applyFill="1" applyAlignment="1">
      <alignment horizontal="left" wrapText="1"/>
    </xf>
    <xf numFmtId="3" fontId="107" fillId="30" borderId="18" xfId="43" applyNumberFormat="1" applyFont="1" applyFill="1" applyBorder="1" applyAlignment="1">
      <alignment horizontal="center" vertical="center"/>
    </xf>
    <xf numFmtId="3" fontId="107" fillId="30" borderId="97" xfId="43" applyNumberFormat="1" applyFont="1" applyFill="1" applyBorder="1" applyAlignment="1">
      <alignment horizontal="center" vertical="center"/>
    </xf>
    <xf numFmtId="14" fontId="54" fillId="27" borderId="0" xfId="43" applyNumberFormat="1" applyFont="1" applyFill="1" applyAlignment="1">
      <alignment horizontal="center" vertical="center"/>
    </xf>
    <xf numFmtId="0" fontId="92" fillId="30" borderId="28" xfId="43" applyFont="1" applyFill="1" applyBorder="1" applyAlignment="1">
      <alignment horizontal="center" vertical="center" wrapText="1"/>
    </xf>
    <xf numFmtId="0" fontId="92" fillId="30" borderId="19" xfId="43" applyFont="1" applyFill="1" applyBorder="1" applyAlignment="1">
      <alignment horizontal="center" vertical="center" wrapText="1"/>
    </xf>
    <xf numFmtId="0" fontId="92" fillId="30" borderId="39" xfId="43" applyFont="1" applyFill="1" applyBorder="1" applyAlignment="1">
      <alignment horizontal="center" vertical="center" wrapText="1"/>
    </xf>
    <xf numFmtId="0" fontId="92" fillId="30" borderId="34" xfId="43" applyFont="1" applyFill="1" applyBorder="1" applyAlignment="1">
      <alignment horizontal="center" vertical="center"/>
    </xf>
    <xf numFmtId="0" fontId="92" fillId="30" borderId="20" xfId="43" applyFont="1" applyFill="1" applyBorder="1" applyAlignment="1">
      <alignment horizontal="center" vertical="center"/>
    </xf>
    <xf numFmtId="0" fontId="92" fillId="30" borderId="41" xfId="43" applyFont="1" applyFill="1" applyBorder="1" applyAlignment="1">
      <alignment horizontal="center" vertical="center"/>
    </xf>
    <xf numFmtId="0" fontId="92" fillId="30" borderId="64" xfId="43" applyFont="1" applyFill="1" applyBorder="1" applyAlignment="1">
      <alignment horizontal="center" vertical="center"/>
    </xf>
    <xf numFmtId="0" fontId="92" fillId="30" borderId="65" xfId="43" applyFont="1" applyFill="1" applyBorder="1" applyAlignment="1">
      <alignment horizontal="center" vertical="center"/>
    </xf>
    <xf numFmtId="0" fontId="92" fillId="30" borderId="66" xfId="43" applyFont="1" applyFill="1" applyBorder="1" applyAlignment="1">
      <alignment horizontal="center" vertical="center"/>
    </xf>
    <xf numFmtId="3" fontId="92" fillId="30" borderId="33" xfId="43" applyNumberFormat="1" applyFont="1" applyFill="1" applyBorder="1" applyAlignment="1">
      <alignment horizontal="center" vertical="center" wrapText="1"/>
    </xf>
    <xf numFmtId="3" fontId="92" fillId="30" borderId="15" xfId="43" applyNumberFormat="1" applyFont="1" applyFill="1" applyBorder="1" applyAlignment="1">
      <alignment horizontal="center" vertical="center" wrapText="1"/>
    </xf>
    <xf numFmtId="3" fontId="92" fillId="30" borderId="51" xfId="43" applyNumberFormat="1" applyFont="1" applyFill="1" applyBorder="1" applyAlignment="1">
      <alignment horizontal="center" vertical="center" wrapText="1"/>
    </xf>
    <xf numFmtId="0" fontId="70" fillId="30" borderId="30" xfId="43" applyFont="1" applyFill="1" applyBorder="1" applyAlignment="1">
      <alignment horizontal="center"/>
    </xf>
    <xf numFmtId="0" fontId="70" fillId="30" borderId="62" xfId="43" applyFont="1" applyFill="1" applyBorder="1" applyAlignment="1">
      <alignment horizontal="center"/>
    </xf>
    <xf numFmtId="187" fontId="56" fillId="27" borderId="0" xfId="86" applyNumberFormat="1" applyFont="1" applyFill="1" applyAlignment="1">
      <alignment horizontal="center" vertical="center"/>
    </xf>
    <xf numFmtId="0" fontId="92" fillId="30" borderId="27" xfId="43" applyFont="1" applyFill="1" applyBorder="1" applyAlignment="1">
      <alignment horizontal="center" vertical="center" wrapText="1"/>
    </xf>
    <xf numFmtId="0" fontId="92" fillId="30" borderId="14" xfId="43" applyFont="1" applyFill="1" applyBorder="1" applyAlignment="1">
      <alignment horizontal="center" vertical="center" wrapText="1"/>
    </xf>
    <xf numFmtId="0" fontId="92" fillId="30" borderId="57" xfId="43" applyFont="1" applyFill="1" applyBorder="1" applyAlignment="1">
      <alignment horizontal="center" vertical="center" wrapText="1"/>
    </xf>
    <xf numFmtId="0" fontId="92" fillId="30" borderId="34" xfId="43" applyFont="1" applyFill="1" applyBorder="1" applyAlignment="1">
      <alignment horizontal="center" vertical="center" wrapText="1"/>
    </xf>
    <xf numFmtId="0" fontId="92" fillId="30" borderId="20" xfId="43" applyFont="1" applyFill="1" applyBorder="1" applyAlignment="1">
      <alignment horizontal="center" vertical="center" wrapText="1"/>
    </xf>
    <xf numFmtId="0" fontId="92" fillId="30" borderId="41" xfId="43" applyFont="1" applyFill="1" applyBorder="1" applyAlignment="1">
      <alignment horizontal="center" vertical="center" wrapText="1"/>
    </xf>
    <xf numFmtId="0" fontId="70" fillId="30" borderId="30" xfId="43" applyFont="1" applyFill="1" applyBorder="1" applyAlignment="1">
      <alignment horizontal="center" vertical="center"/>
    </xf>
    <xf numFmtId="0" fontId="70" fillId="30" borderId="62" xfId="43" applyFont="1" applyFill="1" applyBorder="1" applyAlignment="1">
      <alignment horizontal="center" vertical="center"/>
    </xf>
    <xf numFmtId="168" fontId="56" fillId="27" borderId="0" xfId="86" applyFont="1" applyFill="1" applyAlignment="1">
      <alignment horizontal="center" vertical="center"/>
    </xf>
    <xf numFmtId="0" fontId="52" fillId="27" borderId="0" xfId="43" applyFont="1" applyFill="1" applyAlignment="1">
      <alignment horizontal="left" vertical="center"/>
    </xf>
    <xf numFmtId="0" fontId="70" fillId="30" borderId="23" xfId="43" applyFont="1" applyFill="1" applyBorder="1" applyAlignment="1">
      <alignment horizontal="center" vertical="center"/>
    </xf>
    <xf numFmtId="0" fontId="70" fillId="30" borderId="49" xfId="43" applyFont="1" applyFill="1" applyBorder="1" applyAlignment="1">
      <alignment horizontal="center" vertical="center"/>
    </xf>
    <xf numFmtId="167" fontId="56" fillId="27" borderId="0" xfId="86" applyNumberFormat="1" applyFont="1" applyFill="1" applyBorder="1" applyAlignment="1">
      <alignment horizontal="center" vertical="center"/>
    </xf>
    <xf numFmtId="15" fontId="54" fillId="27" borderId="0" xfId="86" applyNumberFormat="1" applyFont="1" applyFill="1" applyAlignment="1">
      <alignment horizontal="center" vertical="center"/>
    </xf>
    <xf numFmtId="0" fontId="92" fillId="30" borderId="28" xfId="43" applyFont="1" applyFill="1" applyBorder="1" applyAlignment="1">
      <alignment horizontal="center" vertical="center"/>
    </xf>
    <xf numFmtId="0" fontId="92" fillId="30" borderId="19" xfId="43" applyFont="1" applyFill="1" applyBorder="1" applyAlignment="1">
      <alignment horizontal="center" vertical="center"/>
    </xf>
    <xf numFmtId="0" fontId="92" fillId="30" borderId="31" xfId="43" applyFont="1" applyFill="1" applyBorder="1" applyAlignment="1">
      <alignment horizontal="center" vertical="center"/>
    </xf>
    <xf numFmtId="0" fontId="92" fillId="30" borderId="29" xfId="43" applyFont="1" applyFill="1" applyBorder="1" applyAlignment="1">
      <alignment horizontal="center" vertical="center" wrapText="1"/>
    </xf>
    <xf numFmtId="0" fontId="92" fillId="30" borderId="21" xfId="43" applyFont="1" applyFill="1" applyBorder="1" applyAlignment="1">
      <alignment horizontal="center" vertical="center" wrapText="1"/>
    </xf>
    <xf numFmtId="0" fontId="92" fillId="30" borderId="32" xfId="43" applyFont="1" applyFill="1" applyBorder="1" applyAlignment="1">
      <alignment horizontal="center" vertical="center" wrapText="1"/>
    </xf>
    <xf numFmtId="3" fontId="92" fillId="30" borderId="34" xfId="43" applyNumberFormat="1" applyFont="1" applyFill="1" applyBorder="1" applyAlignment="1">
      <alignment horizontal="center" vertical="center" wrapText="1"/>
    </xf>
    <xf numFmtId="3" fontId="92" fillId="30" borderId="20" xfId="43" applyNumberFormat="1" applyFont="1" applyFill="1" applyBorder="1" applyAlignment="1">
      <alignment horizontal="center" vertical="center" wrapText="1"/>
    </xf>
    <xf numFmtId="3" fontId="92" fillId="30" borderId="35" xfId="43" applyNumberFormat="1" applyFont="1" applyFill="1" applyBorder="1" applyAlignment="1">
      <alignment horizontal="center" vertical="center" wrapText="1"/>
    </xf>
    <xf numFmtId="3" fontId="76" fillId="30" borderId="43" xfId="43" applyNumberFormat="1" applyFont="1" applyFill="1" applyBorder="1" applyAlignment="1">
      <alignment horizontal="center" vertical="center" wrapText="1"/>
    </xf>
    <xf numFmtId="3" fontId="76" fillId="30" borderId="16" xfId="43" applyNumberFormat="1" applyFont="1" applyFill="1" applyBorder="1" applyAlignment="1">
      <alignment horizontal="center" vertical="center" wrapText="1"/>
    </xf>
    <xf numFmtId="3" fontId="76" fillId="30" borderId="36" xfId="43" applyNumberFormat="1" applyFont="1" applyFill="1" applyBorder="1" applyAlignment="1">
      <alignment horizontal="center" vertical="center" wrapText="1"/>
    </xf>
    <xf numFmtId="3" fontId="92" fillId="30" borderId="25" xfId="43" applyNumberFormat="1" applyFont="1" applyFill="1" applyBorder="1" applyAlignment="1">
      <alignment horizontal="center" vertical="center" wrapText="1"/>
    </xf>
    <xf numFmtId="167" fontId="56" fillId="27" borderId="0" xfId="86" applyNumberFormat="1" applyFont="1" applyFill="1" applyAlignment="1">
      <alignment horizontal="center" vertical="center"/>
    </xf>
    <xf numFmtId="0" fontId="76" fillId="30" borderId="28" xfId="43" applyFont="1" applyFill="1" applyBorder="1" applyAlignment="1">
      <alignment horizontal="center" vertical="center"/>
    </xf>
    <xf numFmtId="0" fontId="76" fillId="30" borderId="19" xfId="43" applyFont="1" applyFill="1" applyBorder="1" applyAlignment="1">
      <alignment horizontal="center" vertical="center"/>
    </xf>
    <xf numFmtId="0" fontId="76" fillId="30" borderId="31" xfId="43" applyFont="1" applyFill="1" applyBorder="1" applyAlignment="1">
      <alignment horizontal="center" vertical="center"/>
    </xf>
    <xf numFmtId="0" fontId="76" fillId="30" borderId="29" xfId="43" applyFont="1" applyFill="1" applyBorder="1" applyAlignment="1">
      <alignment horizontal="center" vertical="center" wrapText="1"/>
    </xf>
    <xf numFmtId="0" fontId="76" fillId="30" borderId="21" xfId="43" applyFont="1" applyFill="1" applyBorder="1" applyAlignment="1">
      <alignment horizontal="center" vertical="center" wrapText="1"/>
    </xf>
    <xf numFmtId="0" fontId="76" fillId="30" borderId="32" xfId="43" applyFont="1" applyFill="1" applyBorder="1" applyAlignment="1">
      <alignment horizontal="center" vertical="center" wrapText="1"/>
    </xf>
    <xf numFmtId="3" fontId="76" fillId="30" borderId="34" xfId="43" applyNumberFormat="1" applyFont="1" applyFill="1" applyBorder="1" applyAlignment="1">
      <alignment horizontal="center" vertical="center" wrapText="1"/>
    </xf>
    <xf numFmtId="3" fontId="76" fillId="30" borderId="20" xfId="43" applyNumberFormat="1" applyFont="1" applyFill="1" applyBorder="1" applyAlignment="1">
      <alignment horizontal="center" vertical="center" wrapText="1"/>
    </xf>
    <xf numFmtId="3" fontId="76" fillId="30" borderId="35" xfId="43" applyNumberFormat="1" applyFont="1" applyFill="1" applyBorder="1" applyAlignment="1">
      <alignment horizontal="center" vertical="center" wrapText="1"/>
    </xf>
    <xf numFmtId="3" fontId="76" fillId="30" borderId="64" xfId="43" applyNumberFormat="1" applyFont="1" applyFill="1" applyBorder="1" applyAlignment="1">
      <alignment horizontal="center" vertical="center" wrapText="1"/>
    </xf>
    <xf numFmtId="3" fontId="76" fillId="30" borderId="65" xfId="43" applyNumberFormat="1" applyFont="1" applyFill="1" applyBorder="1" applyAlignment="1">
      <alignment horizontal="center" vertical="center" wrapText="1"/>
    </xf>
    <xf numFmtId="3" fontId="76" fillId="30" borderId="63" xfId="43" applyNumberFormat="1" applyFont="1" applyFill="1" applyBorder="1" applyAlignment="1">
      <alignment horizontal="center" vertical="center" wrapText="1"/>
    </xf>
    <xf numFmtId="3" fontId="76" fillId="30" borderId="29" xfId="43" applyNumberFormat="1" applyFont="1" applyFill="1" applyBorder="1" applyAlignment="1">
      <alignment horizontal="center" vertical="center" wrapText="1"/>
    </xf>
    <xf numFmtId="3" fontId="76" fillId="30" borderId="21" xfId="43" applyNumberFormat="1" applyFont="1" applyFill="1" applyBorder="1" applyAlignment="1">
      <alignment horizontal="center" vertical="center" wrapText="1"/>
    </xf>
    <xf numFmtId="3" fontId="76" fillId="30" borderId="32" xfId="43" applyNumberFormat="1" applyFont="1" applyFill="1" applyBorder="1" applyAlignment="1">
      <alignment horizontal="center" vertical="center" wrapText="1"/>
    </xf>
    <xf numFmtId="3" fontId="76" fillId="30" borderId="33" xfId="43" applyNumberFormat="1" applyFont="1" applyFill="1" applyBorder="1" applyAlignment="1">
      <alignment horizontal="center" vertical="center" wrapText="1"/>
    </xf>
    <xf numFmtId="3" fontId="76" fillId="30" borderId="15" xfId="43" applyNumberFormat="1" applyFont="1" applyFill="1" applyBorder="1" applyAlignment="1">
      <alignment horizontal="center" vertical="center" wrapText="1"/>
    </xf>
    <xf numFmtId="3" fontId="76" fillId="30" borderId="25" xfId="43" applyNumberFormat="1" applyFont="1" applyFill="1" applyBorder="1" applyAlignment="1">
      <alignment horizontal="center" vertical="center" wrapText="1"/>
    </xf>
    <xf numFmtId="0" fontId="52" fillId="0" borderId="0" xfId="43" applyFont="1" applyFill="1" applyAlignment="1">
      <alignment horizontal="left" vertical="center" wrapText="1"/>
    </xf>
    <xf numFmtId="0" fontId="68" fillId="30" borderId="33" xfId="43" applyFont="1" applyFill="1" applyBorder="1" applyAlignment="1">
      <alignment horizontal="center" vertical="center" wrapText="1"/>
    </xf>
    <xf numFmtId="0" fontId="68" fillId="30" borderId="25" xfId="43" applyFont="1" applyFill="1" applyBorder="1" applyAlignment="1">
      <alignment horizontal="center" vertical="center" wrapText="1"/>
    </xf>
    <xf numFmtId="0" fontId="52" fillId="0" borderId="0" xfId="43" applyFont="1" applyFill="1" applyAlignment="1">
      <alignment horizontal="left"/>
    </xf>
    <xf numFmtId="0" fontId="68" fillId="30" borderId="23" xfId="43" applyFont="1" applyFill="1" applyBorder="1" applyAlignment="1">
      <alignment horizontal="center" vertical="center" wrapText="1"/>
    </xf>
    <xf numFmtId="0" fontId="68" fillId="30" borderId="49" xfId="43" applyFont="1" applyFill="1" applyBorder="1" applyAlignment="1">
      <alignment horizontal="center" vertical="center" wrapText="1"/>
    </xf>
    <xf numFmtId="41" fontId="56" fillId="27" borderId="0" xfId="85" applyNumberFormat="1" applyFont="1" applyFill="1" applyBorder="1" applyAlignment="1">
      <alignment horizontal="center" vertical="center"/>
    </xf>
    <xf numFmtId="49" fontId="127" fillId="27" borderId="0" xfId="85" applyNumberFormat="1" applyFont="1" applyFill="1" applyAlignment="1">
      <alignment horizontal="center" vertical="center"/>
    </xf>
    <xf numFmtId="0" fontId="56" fillId="0" borderId="0" xfId="43" applyFont="1" applyFill="1" applyAlignment="1">
      <alignment horizontal="center"/>
    </xf>
    <xf numFmtId="0" fontId="64" fillId="27" borderId="33" xfId="43" applyFont="1" applyFill="1" applyBorder="1" applyAlignment="1">
      <alignment horizontal="center" vertical="center"/>
    </xf>
    <xf numFmtId="0" fontId="64" fillId="27" borderId="25" xfId="43" applyFont="1" applyFill="1" applyBorder="1" applyAlignment="1">
      <alignment horizontal="center" vertical="center"/>
    </xf>
    <xf numFmtId="0" fontId="64" fillId="27" borderId="83" xfId="43" applyFont="1" applyFill="1" applyBorder="1" applyAlignment="1">
      <alignment horizontal="center"/>
    </xf>
    <xf numFmtId="0" fontId="64" fillId="27" borderId="84" xfId="43" applyFont="1" applyFill="1" applyBorder="1" applyAlignment="1">
      <alignment horizontal="center"/>
    </xf>
    <xf numFmtId="0" fontId="64" fillId="27" borderId="102" xfId="43" applyFont="1" applyFill="1" applyBorder="1" applyAlignment="1">
      <alignment horizontal="center"/>
    </xf>
    <xf numFmtId="0" fontId="56" fillId="27" borderId="0" xfId="43" applyNumberFormat="1" applyFont="1" applyFill="1" applyAlignment="1" applyProtection="1">
      <alignment horizontal="center" vertical="center"/>
    </xf>
    <xf numFmtId="0" fontId="91" fillId="30" borderId="33" xfId="43" quotePrefix="1" applyNumberFormat="1" applyFont="1" applyFill="1" applyBorder="1" applyAlignment="1" applyProtection="1">
      <alignment horizontal="center" vertical="center"/>
    </xf>
    <xf numFmtId="0" fontId="91" fillId="30" borderId="25" xfId="43" quotePrefix="1" applyNumberFormat="1" applyFont="1" applyFill="1" applyBorder="1" applyAlignment="1" applyProtection="1">
      <alignment horizontal="center" vertical="center"/>
    </xf>
    <xf numFmtId="0" fontId="92" fillId="30" borderId="49" xfId="43" applyNumberFormat="1" applyFont="1" applyFill="1" applyBorder="1" applyAlignment="1">
      <alignment horizontal="center" vertical="center"/>
    </xf>
    <xf numFmtId="0" fontId="92" fillId="30" borderId="76" xfId="43" applyNumberFormat="1" applyFont="1" applyFill="1" applyBorder="1" applyAlignment="1">
      <alignment horizontal="center" vertical="center"/>
    </xf>
    <xf numFmtId="0" fontId="63" fillId="27" borderId="0" xfId="43" applyNumberFormat="1" applyFont="1" applyFill="1" applyAlignment="1" applyProtection="1">
      <alignment horizontal="center" vertical="center"/>
    </xf>
    <xf numFmtId="1" fontId="92" fillId="30" borderId="23" xfId="43" applyNumberFormat="1" applyFont="1" applyFill="1" applyBorder="1" applyAlignment="1">
      <alignment horizontal="center" vertical="center"/>
    </xf>
    <xf numFmtId="1" fontId="92" fillId="30" borderId="49" xfId="43" applyNumberFormat="1" applyFont="1" applyFill="1" applyBorder="1" applyAlignment="1">
      <alignment horizontal="center" vertical="center"/>
    </xf>
    <xf numFmtId="1" fontId="92" fillId="30" borderId="76" xfId="43" applyNumberFormat="1" applyFont="1" applyFill="1" applyBorder="1" applyAlignment="1">
      <alignment horizontal="center" vertical="center"/>
    </xf>
    <xf numFmtId="3" fontId="64" fillId="27" borderId="44" xfId="43" applyNumberFormat="1" applyFont="1" applyFill="1" applyBorder="1" applyAlignment="1">
      <alignment horizontal="center" vertical="center"/>
    </xf>
    <xf numFmtId="3" fontId="64" fillId="27" borderId="45" xfId="43" applyNumberFormat="1" applyFont="1" applyFill="1" applyBorder="1" applyAlignment="1">
      <alignment horizontal="center" vertical="center"/>
    </xf>
    <xf numFmtId="3" fontId="64" fillId="27" borderId="68" xfId="43" applyNumberFormat="1" applyFont="1" applyFill="1" applyBorder="1" applyAlignment="1">
      <alignment horizontal="center" vertical="center"/>
    </xf>
    <xf numFmtId="0" fontId="56" fillId="27" borderId="44" xfId="43" applyFont="1" applyFill="1" applyBorder="1" applyAlignment="1">
      <alignment horizontal="center" vertical="center"/>
    </xf>
    <xf numFmtId="0" fontId="56" fillId="27" borderId="45" xfId="43" applyFont="1" applyFill="1" applyBorder="1" applyAlignment="1">
      <alignment horizontal="center" vertical="center"/>
    </xf>
    <xf numFmtId="0" fontId="56" fillId="27" borderId="68" xfId="43" applyFont="1" applyFill="1" applyBorder="1" applyAlignment="1">
      <alignment horizontal="center" vertical="center"/>
    </xf>
    <xf numFmtId="0" fontId="82" fillId="28" borderId="0" xfId="43" applyNumberFormat="1" applyFont="1" applyFill="1" applyAlignment="1" applyProtection="1">
      <alignment horizontal="center" vertical="center"/>
    </xf>
    <xf numFmtId="0" fontId="76" fillId="30" borderId="85" xfId="43" quotePrefix="1" applyNumberFormat="1" applyFont="1" applyFill="1" applyBorder="1" applyAlignment="1" applyProtection="1">
      <alignment horizontal="center" vertical="center"/>
    </xf>
    <xf numFmtId="0" fontId="76" fillId="30" borderId="86" xfId="43" quotePrefix="1" applyNumberFormat="1" applyFont="1" applyFill="1" applyBorder="1" applyAlignment="1" applyProtection="1">
      <alignment horizontal="center" vertical="center"/>
    </xf>
    <xf numFmtId="0" fontId="76" fillId="30" borderId="33" xfId="43" quotePrefix="1" applyNumberFormat="1" applyFont="1" applyFill="1" applyBorder="1" applyAlignment="1" applyProtection="1">
      <alignment horizontal="center" vertical="center"/>
    </xf>
    <xf numFmtId="0" fontId="76" fillId="30" borderId="25" xfId="43" quotePrefix="1" applyNumberFormat="1" applyFont="1" applyFill="1" applyBorder="1" applyAlignment="1" applyProtection="1">
      <alignment horizontal="center" vertical="center"/>
    </xf>
    <xf numFmtId="0" fontId="52" fillId="27" borderId="0" xfId="91" applyFont="1" applyFill="1" applyAlignment="1">
      <alignment horizontal="left" vertical="center" wrapText="1"/>
    </xf>
    <xf numFmtId="0" fontId="56" fillId="27" borderId="0" xfId="43" applyFont="1" applyFill="1" applyAlignment="1">
      <alignment horizontal="center"/>
    </xf>
    <xf numFmtId="0" fontId="68" fillId="30" borderId="76" xfId="43" applyFont="1" applyFill="1" applyBorder="1" applyAlignment="1">
      <alignment horizontal="center" vertical="center" wrapText="1"/>
    </xf>
    <xf numFmtId="0" fontId="68" fillId="30" borderId="43" xfId="43" applyFont="1" applyFill="1" applyBorder="1" applyAlignment="1">
      <alignment horizontal="center" vertical="center" wrapText="1"/>
    </xf>
    <xf numFmtId="0" fontId="68" fillId="30" borderId="36" xfId="43" applyFont="1" applyFill="1" applyBorder="1" applyAlignment="1">
      <alignment horizontal="center" vertical="center" wrapText="1"/>
    </xf>
    <xf numFmtId="0" fontId="52" fillId="27" borderId="0" xfId="43" applyFont="1" applyFill="1" applyBorder="1" applyAlignment="1">
      <alignment horizontal="justify" vertical="center"/>
    </xf>
    <xf numFmtId="0" fontId="52" fillId="27" borderId="0" xfId="43" applyFont="1" applyFill="1" applyBorder="1" applyAlignment="1">
      <alignment horizontal="justify" vertical="center" wrapText="1"/>
    </xf>
    <xf numFmtId="0" fontId="54" fillId="27" borderId="0" xfId="43" applyFont="1" applyFill="1" applyAlignment="1" applyProtection="1">
      <alignment horizontal="center" vertical="center"/>
      <protection locked="0"/>
    </xf>
    <xf numFmtId="0" fontId="52" fillId="27" borderId="0" xfId="43" applyFont="1" applyFill="1" applyAlignment="1">
      <alignment horizontal="justify" vertical="center" wrapText="1"/>
    </xf>
    <xf numFmtId="15" fontId="54" fillId="0" borderId="0" xfId="86" applyNumberFormat="1" applyFont="1" applyFill="1" applyAlignment="1">
      <alignment horizontal="center" vertical="center"/>
    </xf>
    <xf numFmtId="0" fontId="68" fillId="30" borderId="28" xfId="43" applyFont="1" applyFill="1" applyBorder="1" applyAlignment="1">
      <alignment horizontal="center" vertical="center" wrapText="1"/>
    </xf>
    <xf numFmtId="0" fontId="68" fillId="30" borderId="19" xfId="43" applyFont="1" applyFill="1" applyBorder="1" applyAlignment="1">
      <alignment horizontal="center" vertical="center" wrapText="1"/>
    </xf>
    <xf numFmtId="0" fontId="68" fillId="30" borderId="39" xfId="43" applyFont="1" applyFill="1" applyBorder="1" applyAlignment="1">
      <alignment horizontal="center" vertical="center" wrapText="1"/>
    </xf>
    <xf numFmtId="3" fontId="68" fillId="30" borderId="29" xfId="43" applyNumberFormat="1" applyFont="1" applyFill="1" applyBorder="1" applyAlignment="1">
      <alignment horizontal="center" vertical="center" wrapText="1"/>
    </xf>
    <xf numFmtId="3" fontId="68" fillId="30" borderId="21" xfId="43" applyNumberFormat="1" applyFont="1" applyFill="1" applyBorder="1" applyAlignment="1">
      <alignment horizontal="center" vertical="center" wrapText="1"/>
    </xf>
    <xf numFmtId="3" fontId="68" fillId="30" borderId="42" xfId="43" applyNumberFormat="1" applyFont="1" applyFill="1" applyBorder="1" applyAlignment="1">
      <alignment horizontal="center" vertical="center" wrapText="1"/>
    </xf>
    <xf numFmtId="0" fontId="52" fillId="27" borderId="0" xfId="43" applyFont="1" applyFill="1" applyAlignment="1">
      <alignment horizontal="left" vertical="center" wrapText="1"/>
    </xf>
    <xf numFmtId="0" fontId="54" fillId="27" borderId="17" xfId="43" applyFont="1" applyFill="1" applyBorder="1" applyAlignment="1">
      <alignment horizontal="center" vertical="center"/>
    </xf>
    <xf numFmtId="0" fontId="54" fillId="27" borderId="87" xfId="43" applyFont="1" applyFill="1" applyBorder="1" applyAlignment="1">
      <alignment horizontal="center" vertical="center"/>
    </xf>
    <xf numFmtId="0" fontId="119" fillId="28" borderId="0" xfId="43" applyFont="1" applyFill="1" applyAlignment="1">
      <alignment horizontal="center" vertical="center"/>
    </xf>
    <xf numFmtId="0" fontId="68" fillId="30" borderId="23" xfId="43" applyFont="1" applyFill="1" applyBorder="1" applyAlignment="1">
      <alignment horizontal="center" vertical="center"/>
    </xf>
    <xf numFmtId="0" fontId="68" fillId="30" borderId="98" xfId="43" applyFont="1" applyFill="1" applyBorder="1" applyAlignment="1">
      <alignment horizontal="center" vertical="center"/>
    </xf>
    <xf numFmtId="0" fontId="54" fillId="27" borderId="19" xfId="43" applyFont="1" applyFill="1" applyBorder="1" applyAlignment="1">
      <alignment horizontal="center" vertical="center"/>
    </xf>
    <xf numFmtId="0" fontId="54" fillId="27" borderId="39" xfId="43" applyFont="1" applyFill="1" applyBorder="1" applyAlignment="1">
      <alignment horizontal="center" vertical="center"/>
    </xf>
    <xf numFmtId="0" fontId="54" fillId="0" borderId="52" xfId="43" applyFont="1" applyFill="1" applyBorder="1" applyAlignment="1">
      <alignment horizontal="center" vertical="center"/>
    </xf>
    <xf numFmtId="0" fontId="54" fillId="0" borderId="19" xfId="43" applyFont="1" applyFill="1" applyBorder="1" applyAlignment="1">
      <alignment horizontal="center" vertical="center"/>
    </xf>
    <xf numFmtId="0" fontId="54" fillId="0" borderId="39" xfId="43" applyFont="1" applyFill="1" applyBorder="1" applyAlignment="1">
      <alignment horizontal="center" vertical="center"/>
    </xf>
    <xf numFmtId="0" fontId="54" fillId="27" borderId="57" xfId="43" applyFont="1" applyFill="1" applyBorder="1" applyAlignment="1">
      <alignment horizontal="center" vertical="center"/>
    </xf>
    <xf numFmtId="0" fontId="54" fillId="27" borderId="93" xfId="43" applyFont="1" applyFill="1" applyBorder="1" applyAlignment="1">
      <alignment horizontal="center" vertical="center"/>
    </xf>
    <xf numFmtId="0" fontId="54" fillId="27" borderId="73" xfId="43" applyFont="1" applyFill="1" applyBorder="1" applyAlignment="1">
      <alignment horizontal="center" vertical="center"/>
    </xf>
    <xf numFmtId="0" fontId="54" fillId="27" borderId="75" xfId="43" applyFont="1" applyFill="1" applyBorder="1" applyAlignment="1">
      <alignment horizontal="center" vertical="center"/>
    </xf>
    <xf numFmtId="0" fontId="56" fillId="27" borderId="0" xfId="378" applyFont="1" applyFill="1" applyBorder="1" applyAlignment="1">
      <alignment horizontal="center" vertical="center" wrapText="1"/>
    </xf>
    <xf numFmtId="0" fontId="54" fillId="27" borderId="0" xfId="378" applyFont="1" applyFill="1" applyBorder="1" applyAlignment="1">
      <alignment horizontal="center" vertical="center"/>
    </xf>
    <xf numFmtId="0" fontId="52" fillId="27" borderId="50" xfId="378" applyFont="1" applyFill="1" applyBorder="1" applyAlignment="1">
      <alignment horizontal="justify" vertical="center" wrapText="1"/>
    </xf>
    <xf numFmtId="0" fontId="52" fillId="27" borderId="0" xfId="378" applyFont="1" applyFill="1" applyBorder="1" applyAlignment="1">
      <alignment horizontal="justify" vertical="center" wrapText="1"/>
    </xf>
    <xf numFmtId="0" fontId="56" fillId="0" borderId="0" xfId="378" applyFont="1" applyFill="1" applyBorder="1" applyAlignment="1">
      <alignment horizontal="center" vertical="center" wrapText="1"/>
    </xf>
    <xf numFmtId="0" fontId="52" fillId="0" borderId="0" xfId="378" applyFont="1" applyFill="1" applyAlignment="1">
      <alignment horizontal="left" vertical="center" wrapText="1"/>
    </xf>
    <xf numFmtId="0" fontId="64" fillId="27" borderId="54" xfId="43" applyFont="1" applyFill="1" applyBorder="1" applyAlignment="1">
      <alignment horizontal="center" vertical="center" wrapText="1"/>
    </xf>
    <xf numFmtId="0" fontId="64" fillId="27" borderId="94" xfId="43" applyFont="1" applyFill="1" applyBorder="1" applyAlignment="1">
      <alignment horizontal="center" vertical="center" wrapText="1"/>
    </xf>
    <xf numFmtId="0" fontId="64" fillId="27" borderId="105" xfId="43" applyFont="1" applyFill="1" applyBorder="1" applyAlignment="1">
      <alignment horizontal="center" vertical="center" wrapText="1"/>
    </xf>
    <xf numFmtId="0" fontId="64" fillId="27" borderId="106" xfId="43" applyFont="1" applyFill="1" applyBorder="1" applyAlignment="1">
      <alignment horizontal="center" vertical="center" wrapText="1"/>
    </xf>
    <xf numFmtId="0" fontId="64" fillId="27" borderId="107" xfId="43" applyFont="1" applyFill="1" applyBorder="1" applyAlignment="1">
      <alignment horizontal="center" vertical="center" wrapText="1"/>
    </xf>
    <xf numFmtId="0" fontId="64" fillId="27" borderId="105" xfId="43" applyFont="1" applyFill="1" applyBorder="1" applyAlignment="1">
      <alignment horizontal="center" vertical="center" wrapText="1" shrinkToFit="1"/>
    </xf>
    <xf numFmtId="0" fontId="64" fillId="27" borderId="107" xfId="43" applyFont="1" applyFill="1" applyBorder="1" applyAlignment="1">
      <alignment horizontal="center" vertical="center" wrapText="1" shrinkToFit="1"/>
    </xf>
    <xf numFmtId="0" fontId="64" fillId="27" borderId="104" xfId="43" applyFont="1" applyFill="1" applyBorder="1" applyAlignment="1">
      <alignment horizontal="center" vertical="center" wrapText="1"/>
    </xf>
    <xf numFmtId="208" fontId="75" fillId="27" borderId="0" xfId="85" applyNumberFormat="1" applyFont="1" applyFill="1" applyBorder="1"/>
    <xf numFmtId="3" fontId="75" fillId="27" borderId="0" xfId="43" applyNumberFormat="1" applyFont="1" applyFill="1" applyBorder="1"/>
    <xf numFmtId="209" fontId="80" fillId="28" borderId="0" xfId="85" applyNumberFormat="1" applyFont="1" applyFill="1"/>
    <xf numFmtId="209" fontId="52" fillId="0" borderId="0" xfId="85" applyNumberFormat="1" applyFont="1" applyFill="1" applyAlignment="1">
      <alignment horizontal="center"/>
    </xf>
  </cellXfs>
  <cellStyles count="434">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3" xfId="388"/>
    <cellStyle name="Millares [0] 3" xfId="389"/>
    <cellStyle name="Millares [0] 8" xfId="432"/>
    <cellStyle name="Millares [2]" xfId="87"/>
    <cellStyle name="Millares [2] 2" xfId="169"/>
    <cellStyle name="Millares [2] 3" xfId="332"/>
    <cellStyle name="Millares [2] 4" xfId="324"/>
    <cellStyle name="Millares [2] 5" xfId="329"/>
    <cellStyle name="Millares 15" xfId="377"/>
    <cellStyle name="Millares 17" xfId="433"/>
    <cellStyle name="Millares 2" xfId="370"/>
    <cellStyle name="Millares 2 2" xfId="390"/>
    <cellStyle name="Millares 2 2 2" xfId="391"/>
    <cellStyle name="Millares 2 2 2 2" xfId="392"/>
    <cellStyle name="Millares 2 2 2 2 2" xfId="393"/>
    <cellStyle name="Millares 2 2 3" xfId="394"/>
    <cellStyle name="Millares 2 3" xfId="395"/>
    <cellStyle name="Millares 2 4" xfId="396"/>
    <cellStyle name="Millares 2 5" xfId="397"/>
    <cellStyle name="Millares 2 6" xfId="398"/>
    <cellStyle name="Millares 3" xfId="3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6" xfId="408"/>
    <cellStyle name="Millares 6 2" xfId="409"/>
    <cellStyle name="Millares 7" xfId="410"/>
    <cellStyle name="Millares 7 2" xfId="411"/>
    <cellStyle name="Millares 7 3" xfId="412"/>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1" xfId="415"/>
    <cellStyle name="Normal 2" xfId="368"/>
    <cellStyle name="Normal 2 2" xfId="416"/>
    <cellStyle name="Normal 2 3" xfId="417"/>
    <cellStyle name="Normal 3" xfId="371"/>
    <cellStyle name="Normal 4" xfId="418"/>
    <cellStyle name="Normal 5" xfId="284"/>
    <cellStyle name="Normal 5 2" xfId="419"/>
    <cellStyle name="Normal 5 2 2" xfId="420"/>
    <cellStyle name="Normal 5 2 2 2" xfId="421"/>
    <cellStyle name="Normal 5 3" xfId="422"/>
    <cellStyle name="Normal 5_CUADRO 8 - Bonos y Prestamos Garantizados en Pesos 2do. Trim-15 (A 1.8) Mari en construcción" xfId="423"/>
    <cellStyle name="Normal 6" xfId="424"/>
    <cellStyle name="Normal 7" xfId="285"/>
    <cellStyle name="Normal 8" xfId="425"/>
    <cellStyle name="Normal 8 2" xfId="426"/>
    <cellStyle name="Normal 9" xfId="427"/>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2" xfId="372"/>
    <cellStyle name="Porcentaje 2 2" xfId="428"/>
    <cellStyle name="Porcentaje 2 2 2" xfId="429"/>
    <cellStyle name="Porcentaje 2 2 2 2" xfId="430"/>
    <cellStyle name="Porcentaje 2 3" xfId="431"/>
    <cellStyle name="Porcentual" xfId="97" builtinId="5"/>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23AAA"/>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4 K"/>
      <sheetName val="2004 Int"/>
      <sheetName val="2005 K"/>
      <sheetName val="2005 Int"/>
      <sheetName val="Resto K"/>
      <sheetName val="Resto Int"/>
      <sheetName val="Amort Títulos"/>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Hoja2">
    <pageSetUpPr fitToPage="1"/>
  </sheetPr>
  <dimension ref="A1:P59"/>
  <sheetViews>
    <sheetView showGridLines="0" tabSelected="1" zoomScaleNormal="100" zoomScaleSheetLayoutView="85" workbookViewId="0">
      <selection activeCell="B2" sqref="B2:C2"/>
    </sheetView>
  </sheetViews>
  <sheetFormatPr baseColWidth="10" defaultColWidth="9.140625" defaultRowHeight="15.75"/>
  <cols>
    <col min="1" max="1" width="5.7109375" style="154" customWidth="1"/>
    <col min="2" max="2" width="15.7109375" style="154" customWidth="1"/>
    <col min="3" max="3" width="106.85546875" style="154" customWidth="1"/>
    <col min="4" max="4" width="7.28515625" style="154" customWidth="1"/>
    <col min="5" max="5" width="19.28515625" style="154" bestFit="1" customWidth="1"/>
    <col min="6" max="6" width="10" style="419" bestFit="1" customWidth="1"/>
    <col min="7" max="9" width="12.28515625" style="419" bestFit="1" customWidth="1"/>
    <col min="10" max="11" width="14" style="419" bestFit="1" customWidth="1"/>
    <col min="12" max="16" width="9.140625" style="419" customWidth="1"/>
    <col min="17" max="16384" width="9.140625" style="154"/>
  </cols>
  <sheetData>
    <row r="1" spans="2:5" s="154" customFormat="1" ht="30.75" customHeight="1" thickBot="1">
      <c r="C1" s="418"/>
    </row>
    <row r="2" spans="2:5" s="154" customFormat="1" ht="27" customHeight="1" thickBot="1">
      <c r="B2" s="1149" t="s">
        <v>862</v>
      </c>
      <c r="C2" s="1150"/>
    </row>
    <row r="3" spans="2:5" s="154" customFormat="1" ht="24.75" customHeight="1" thickBot="1"/>
    <row r="4" spans="2:5" s="154" customFormat="1" ht="25.5" customHeight="1" thickBot="1">
      <c r="B4" s="1151" t="s">
        <v>184</v>
      </c>
      <c r="C4" s="1152"/>
    </row>
    <row r="5" spans="2:5" s="154" customFormat="1" ht="16.5" thickBot="1"/>
    <row r="6" spans="2:5" s="154" customFormat="1" ht="24" customHeight="1" thickBot="1">
      <c r="B6" s="420" t="s">
        <v>185</v>
      </c>
      <c r="C6" s="421" t="s">
        <v>186</v>
      </c>
    </row>
    <row r="7" spans="2:5" s="154" customFormat="1" ht="27" customHeight="1">
      <c r="B7" s="1147" t="s">
        <v>863</v>
      </c>
      <c r="C7" s="1148"/>
    </row>
    <row r="8" spans="2:5" s="154" customFormat="1">
      <c r="B8" s="422" t="s">
        <v>187</v>
      </c>
      <c r="C8" s="423" t="s">
        <v>624</v>
      </c>
    </row>
    <row r="9" spans="2:5" s="154" customFormat="1">
      <c r="B9" s="422" t="s">
        <v>247</v>
      </c>
      <c r="C9" s="423" t="s">
        <v>625</v>
      </c>
    </row>
    <row r="10" spans="2:5" s="154" customFormat="1">
      <c r="B10" s="422" t="s">
        <v>286</v>
      </c>
      <c r="C10" s="423" t="s">
        <v>626</v>
      </c>
    </row>
    <row r="11" spans="2:5" s="154" customFormat="1">
      <c r="B11" s="422" t="s">
        <v>128</v>
      </c>
      <c r="C11" s="423" t="s">
        <v>55</v>
      </c>
    </row>
    <row r="12" spans="2:5" s="154" customFormat="1">
      <c r="B12" s="422" t="s">
        <v>129</v>
      </c>
      <c r="C12" s="423" t="s">
        <v>627</v>
      </c>
      <c r="E12" s="424"/>
    </row>
    <row r="13" spans="2:5" s="154" customFormat="1">
      <c r="B13" s="422" t="s">
        <v>130</v>
      </c>
      <c r="C13" s="423" t="s">
        <v>628</v>
      </c>
      <c r="E13" s="424"/>
    </row>
    <row r="14" spans="2:5" s="154" customFormat="1">
      <c r="B14" s="422" t="s">
        <v>131</v>
      </c>
      <c r="C14" s="423" t="s">
        <v>629</v>
      </c>
      <c r="E14" s="424"/>
    </row>
    <row r="15" spans="2:5" s="154" customFormat="1">
      <c r="B15" s="422" t="s">
        <v>132</v>
      </c>
      <c r="C15" s="423" t="s">
        <v>281</v>
      </c>
      <c r="E15" s="424"/>
    </row>
    <row r="16" spans="2:5" s="154" customFormat="1">
      <c r="B16" s="422" t="s">
        <v>133</v>
      </c>
      <c r="C16" s="423" t="s">
        <v>189</v>
      </c>
      <c r="E16" s="424"/>
    </row>
    <row r="17" spans="1:16">
      <c r="B17" s="422" t="s">
        <v>134</v>
      </c>
      <c r="C17" s="423" t="s">
        <v>190</v>
      </c>
      <c r="E17" s="424"/>
      <c r="F17" s="154"/>
      <c r="G17" s="154"/>
      <c r="H17" s="154"/>
      <c r="I17" s="154"/>
      <c r="J17" s="154"/>
      <c r="K17" s="154"/>
      <c r="L17" s="154"/>
      <c r="M17" s="154"/>
      <c r="N17" s="154"/>
      <c r="O17" s="154"/>
      <c r="P17" s="154"/>
    </row>
    <row r="18" spans="1:16" ht="16.5" thickBot="1">
      <c r="B18" s="429" t="s">
        <v>135</v>
      </c>
      <c r="C18" s="425" t="s">
        <v>815</v>
      </c>
      <c r="E18" s="424"/>
      <c r="F18" s="154"/>
      <c r="G18" s="154"/>
      <c r="H18" s="154"/>
      <c r="I18" s="154"/>
      <c r="J18" s="154"/>
      <c r="K18" s="154"/>
      <c r="L18" s="154"/>
      <c r="M18" s="154"/>
      <c r="N18" s="154"/>
      <c r="O18" s="154"/>
      <c r="P18" s="154"/>
    </row>
    <row r="19" spans="1:16" ht="16.5" thickBot="1">
      <c r="A19" s="419"/>
      <c r="B19" s="419"/>
      <c r="C19" s="419"/>
      <c r="D19" s="419"/>
      <c r="E19" s="419"/>
      <c r="F19" s="154"/>
      <c r="G19" s="154"/>
      <c r="H19" s="154"/>
      <c r="I19" s="154"/>
      <c r="J19" s="154"/>
      <c r="K19" s="154"/>
      <c r="L19" s="154"/>
      <c r="M19" s="154"/>
      <c r="N19" s="154"/>
      <c r="O19" s="154"/>
      <c r="P19" s="154"/>
    </row>
    <row r="20" spans="1:16" ht="27" customHeight="1">
      <c r="B20" s="1147" t="s">
        <v>96</v>
      </c>
      <c r="C20" s="1148"/>
      <c r="F20" s="154"/>
      <c r="G20" s="154"/>
      <c r="H20" s="154"/>
      <c r="I20" s="154"/>
      <c r="J20" s="154"/>
      <c r="K20" s="154"/>
      <c r="L20" s="154"/>
      <c r="M20" s="154"/>
      <c r="N20" s="154"/>
      <c r="O20" s="154"/>
      <c r="P20" s="154"/>
    </row>
    <row r="21" spans="1:16" ht="15.75" customHeight="1">
      <c r="B21" s="422" t="s">
        <v>175</v>
      </c>
      <c r="C21" s="423" t="s">
        <v>866</v>
      </c>
      <c r="F21" s="154"/>
      <c r="G21" s="154"/>
      <c r="H21" s="154"/>
      <c r="I21" s="154"/>
      <c r="J21" s="154"/>
      <c r="K21" s="154"/>
      <c r="L21" s="154"/>
      <c r="M21" s="154"/>
      <c r="N21" s="154"/>
      <c r="O21" s="154"/>
      <c r="P21" s="154"/>
    </row>
    <row r="22" spans="1:16">
      <c r="B22" s="426" t="s">
        <v>176</v>
      </c>
      <c r="C22" s="423" t="s">
        <v>865</v>
      </c>
      <c r="F22" s="154"/>
      <c r="G22" s="154"/>
      <c r="H22" s="154"/>
      <c r="I22" s="154"/>
      <c r="J22" s="154"/>
      <c r="K22" s="154"/>
      <c r="L22" s="154"/>
      <c r="M22" s="154"/>
      <c r="N22" s="154"/>
      <c r="O22" s="154"/>
      <c r="P22" s="154"/>
    </row>
    <row r="23" spans="1:16">
      <c r="B23" s="426" t="s">
        <v>85</v>
      </c>
      <c r="C23" s="423" t="s">
        <v>864</v>
      </c>
      <c r="F23" s="154"/>
      <c r="G23" s="154"/>
      <c r="H23" s="154"/>
      <c r="I23" s="154"/>
      <c r="J23" s="154"/>
      <c r="K23" s="154"/>
      <c r="L23" s="154"/>
      <c r="M23" s="154"/>
      <c r="N23" s="154"/>
      <c r="O23" s="154"/>
      <c r="P23" s="154"/>
    </row>
    <row r="24" spans="1:16" ht="15.75" customHeight="1" thickBot="1">
      <c r="B24" s="1134" t="s">
        <v>495</v>
      </c>
      <c r="C24" s="430" t="s">
        <v>105</v>
      </c>
      <c r="F24" s="154"/>
      <c r="G24" s="154"/>
      <c r="H24" s="154"/>
      <c r="I24" s="154"/>
      <c r="J24" s="154"/>
      <c r="K24" s="154"/>
      <c r="L24" s="154"/>
      <c r="M24" s="154"/>
      <c r="N24" s="154"/>
      <c r="O24" s="154"/>
      <c r="P24" s="154"/>
    </row>
    <row r="25" spans="1:16" ht="16.5" thickBot="1">
      <c r="A25" s="419"/>
      <c r="B25" s="419"/>
      <c r="C25" s="419"/>
      <c r="D25" s="419"/>
      <c r="E25" s="419"/>
      <c r="F25" s="154"/>
      <c r="G25" s="154"/>
      <c r="H25" s="154"/>
      <c r="I25" s="154"/>
      <c r="J25" s="154"/>
      <c r="K25" s="154"/>
      <c r="L25" s="154"/>
      <c r="M25" s="154"/>
      <c r="N25" s="154"/>
      <c r="O25" s="154"/>
      <c r="P25" s="154"/>
    </row>
    <row r="26" spans="1:16" ht="27.75" customHeight="1">
      <c r="B26" s="1145" t="s">
        <v>867</v>
      </c>
      <c r="C26" s="1146"/>
      <c r="D26" s="427"/>
      <c r="F26" s="154"/>
      <c r="G26" s="154"/>
      <c r="H26" s="154"/>
      <c r="I26" s="154"/>
      <c r="J26" s="154"/>
      <c r="K26" s="154"/>
      <c r="L26" s="154"/>
      <c r="M26" s="154"/>
      <c r="N26" s="154"/>
      <c r="O26" s="154"/>
      <c r="P26" s="154"/>
    </row>
    <row r="27" spans="1:16">
      <c r="B27" s="422" t="s">
        <v>136</v>
      </c>
      <c r="C27" s="423" t="s">
        <v>776</v>
      </c>
      <c r="D27" s="428"/>
      <c r="F27" s="154"/>
      <c r="G27" s="154"/>
      <c r="H27" s="154"/>
      <c r="I27" s="154"/>
      <c r="J27" s="154"/>
      <c r="K27" s="154"/>
      <c r="L27" s="154"/>
      <c r="M27" s="154"/>
      <c r="N27" s="154"/>
      <c r="O27" s="154"/>
      <c r="P27" s="154"/>
    </row>
    <row r="28" spans="1:16" ht="31.5">
      <c r="B28" s="422" t="s">
        <v>137</v>
      </c>
      <c r="C28" s="423" t="s">
        <v>630</v>
      </c>
      <c r="F28" s="154"/>
      <c r="G28" s="154"/>
      <c r="H28" s="154"/>
      <c r="I28" s="154"/>
      <c r="J28" s="154"/>
      <c r="K28" s="154"/>
      <c r="L28" s="154"/>
      <c r="M28" s="154"/>
      <c r="N28" s="154"/>
      <c r="O28" s="154"/>
      <c r="P28" s="154"/>
    </row>
    <row r="29" spans="1:16" ht="31.5">
      <c r="B29" s="422" t="s">
        <v>138</v>
      </c>
      <c r="C29" s="423" t="s">
        <v>670</v>
      </c>
      <c r="F29" s="154"/>
      <c r="G29" s="154"/>
      <c r="H29" s="154"/>
      <c r="I29" s="154"/>
      <c r="J29" s="154"/>
      <c r="K29" s="154"/>
      <c r="L29" s="154"/>
      <c r="M29" s="154"/>
      <c r="N29" s="154"/>
      <c r="O29" s="154"/>
      <c r="P29" s="154"/>
    </row>
    <row r="30" spans="1:16" ht="31.5">
      <c r="B30" s="422" t="s">
        <v>139</v>
      </c>
      <c r="C30" s="423" t="s">
        <v>774</v>
      </c>
      <c r="F30" s="154"/>
      <c r="G30" s="154"/>
      <c r="H30" s="154"/>
      <c r="I30" s="154"/>
      <c r="J30" s="154"/>
      <c r="K30" s="154"/>
      <c r="L30" s="154"/>
      <c r="M30" s="154"/>
      <c r="N30" s="154"/>
      <c r="O30" s="154"/>
      <c r="P30" s="154"/>
    </row>
    <row r="31" spans="1:16" ht="31.5">
      <c r="B31" s="422" t="s">
        <v>140</v>
      </c>
      <c r="C31" s="423" t="s">
        <v>775</v>
      </c>
      <c r="F31" s="154"/>
      <c r="G31" s="154"/>
      <c r="H31" s="154"/>
      <c r="I31" s="154"/>
      <c r="J31" s="154"/>
      <c r="K31" s="154"/>
      <c r="L31" s="154"/>
      <c r="M31" s="154"/>
      <c r="N31" s="154"/>
      <c r="O31" s="154"/>
      <c r="P31" s="154"/>
    </row>
    <row r="32" spans="1:16" ht="17.25" customHeight="1">
      <c r="B32" s="422" t="s">
        <v>141</v>
      </c>
      <c r="C32" s="423" t="s">
        <v>671</v>
      </c>
      <c r="F32" s="154"/>
      <c r="G32" s="154"/>
      <c r="H32" s="154"/>
      <c r="I32" s="154"/>
      <c r="J32" s="154"/>
      <c r="K32" s="154"/>
      <c r="L32" s="154"/>
      <c r="M32" s="154"/>
      <c r="N32" s="154"/>
      <c r="O32" s="154"/>
      <c r="P32" s="154"/>
    </row>
    <row r="33" spans="1:16">
      <c r="B33" s="422" t="s">
        <v>142</v>
      </c>
      <c r="C33" s="423" t="s">
        <v>631</v>
      </c>
      <c r="F33" s="154"/>
      <c r="G33" s="154"/>
      <c r="H33" s="154"/>
      <c r="I33" s="154"/>
      <c r="J33" s="154"/>
      <c r="K33" s="154"/>
      <c r="L33" s="154"/>
      <c r="M33" s="154"/>
      <c r="N33" s="154"/>
      <c r="O33" s="154"/>
      <c r="P33" s="154"/>
    </row>
    <row r="34" spans="1:16" ht="16.5" thickBot="1">
      <c r="B34" s="429" t="s">
        <v>143</v>
      </c>
      <c r="C34" s="430" t="s">
        <v>672</v>
      </c>
      <c r="F34" s="154"/>
      <c r="G34" s="154"/>
      <c r="H34" s="154"/>
      <c r="I34" s="154"/>
      <c r="J34" s="154"/>
      <c r="K34" s="154"/>
      <c r="L34" s="154"/>
      <c r="M34" s="154"/>
      <c r="N34" s="154"/>
      <c r="O34" s="154"/>
      <c r="P34" s="154"/>
    </row>
    <row r="35" spans="1:16" ht="16.5" thickBot="1">
      <c r="A35" s="419"/>
      <c r="B35" s="419"/>
      <c r="C35" s="419"/>
      <c r="D35" s="419"/>
      <c r="E35" s="419"/>
      <c r="F35" s="154"/>
      <c r="G35" s="154"/>
      <c r="H35" s="154"/>
      <c r="I35" s="154"/>
      <c r="J35" s="154"/>
      <c r="K35" s="154"/>
      <c r="L35" s="154"/>
      <c r="M35" s="154"/>
      <c r="N35" s="154"/>
      <c r="O35" s="154"/>
      <c r="P35" s="154"/>
    </row>
    <row r="36" spans="1:16" ht="27.75" customHeight="1">
      <c r="B36" s="1147" t="s">
        <v>126</v>
      </c>
      <c r="C36" s="1148"/>
      <c r="F36" s="154"/>
      <c r="G36" s="154"/>
      <c r="H36" s="154"/>
      <c r="I36" s="154"/>
      <c r="J36" s="154"/>
      <c r="K36" s="154"/>
      <c r="L36" s="154"/>
      <c r="M36" s="154"/>
      <c r="N36" s="154"/>
      <c r="O36" s="154"/>
      <c r="P36" s="154"/>
    </row>
    <row r="37" spans="1:16">
      <c r="B37" s="422" t="s">
        <v>144</v>
      </c>
      <c r="C37" s="423" t="s">
        <v>127</v>
      </c>
      <c r="F37" s="154"/>
      <c r="G37" s="154"/>
      <c r="H37" s="154"/>
      <c r="I37" s="154"/>
      <c r="J37" s="154"/>
      <c r="K37" s="154"/>
      <c r="L37" s="154"/>
      <c r="M37" s="154"/>
      <c r="N37" s="154"/>
      <c r="O37" s="154"/>
      <c r="P37" s="154"/>
    </row>
    <row r="38" spans="1:16">
      <c r="B38" s="422" t="s">
        <v>145</v>
      </c>
      <c r="C38" s="423" t="s">
        <v>188</v>
      </c>
      <c r="F38" s="154"/>
      <c r="G38" s="154"/>
      <c r="H38" s="154"/>
      <c r="I38" s="154"/>
      <c r="J38" s="154"/>
      <c r="K38" s="154"/>
      <c r="L38" s="154"/>
      <c r="M38" s="154"/>
      <c r="N38" s="154"/>
      <c r="O38" s="154"/>
      <c r="P38" s="154"/>
    </row>
    <row r="39" spans="1:16">
      <c r="B39" s="422" t="s">
        <v>146</v>
      </c>
      <c r="C39" s="423" t="s">
        <v>279</v>
      </c>
      <c r="F39" s="154"/>
      <c r="G39" s="154"/>
      <c r="H39" s="154"/>
      <c r="I39" s="154"/>
      <c r="J39" s="154"/>
      <c r="K39" s="154"/>
      <c r="L39" s="154"/>
      <c r="M39" s="154"/>
      <c r="N39" s="154"/>
      <c r="O39" s="154"/>
      <c r="P39" s="154"/>
    </row>
    <row r="40" spans="1:16">
      <c r="B40" s="422" t="s">
        <v>147</v>
      </c>
      <c r="C40" s="423" t="s">
        <v>282</v>
      </c>
      <c r="F40" s="154"/>
      <c r="G40" s="154"/>
      <c r="H40" s="154"/>
      <c r="I40" s="154"/>
      <c r="J40" s="154"/>
      <c r="K40" s="154"/>
      <c r="L40" s="154"/>
      <c r="M40" s="154"/>
      <c r="N40" s="154"/>
      <c r="O40" s="154"/>
      <c r="P40" s="154"/>
    </row>
    <row r="41" spans="1:16">
      <c r="B41" s="422" t="s">
        <v>148</v>
      </c>
      <c r="C41" s="423" t="s">
        <v>632</v>
      </c>
      <c r="F41" s="154"/>
      <c r="G41" s="154"/>
      <c r="H41" s="154"/>
      <c r="I41" s="154"/>
      <c r="J41" s="154"/>
      <c r="K41" s="154"/>
      <c r="L41" s="154"/>
      <c r="M41" s="154"/>
      <c r="N41" s="154"/>
      <c r="O41" s="154"/>
      <c r="P41" s="154"/>
    </row>
    <row r="42" spans="1:16">
      <c r="B42" s="422" t="s">
        <v>86</v>
      </c>
      <c r="C42" s="423" t="s">
        <v>633</v>
      </c>
      <c r="F42" s="154"/>
      <c r="G42" s="154"/>
      <c r="H42" s="154"/>
      <c r="I42" s="154"/>
      <c r="J42" s="154"/>
      <c r="K42" s="154"/>
      <c r="L42" s="154"/>
      <c r="M42" s="154"/>
      <c r="N42" s="154"/>
      <c r="O42" s="154"/>
      <c r="P42" s="154"/>
    </row>
    <row r="43" spans="1:16" ht="16.5" thickBot="1">
      <c r="B43" s="429" t="s">
        <v>87</v>
      </c>
      <c r="C43" s="430" t="s">
        <v>280</v>
      </c>
      <c r="F43" s="154"/>
      <c r="G43" s="154"/>
      <c r="H43" s="154"/>
      <c r="I43" s="154"/>
      <c r="J43" s="154"/>
      <c r="K43" s="154"/>
      <c r="L43" s="154"/>
      <c r="M43" s="154"/>
      <c r="N43" s="154"/>
      <c r="O43" s="154"/>
      <c r="P43" s="154"/>
    </row>
    <row r="46" spans="1:16" ht="18" customHeight="1">
      <c r="F46" s="154"/>
      <c r="G46" s="154"/>
      <c r="H46" s="154"/>
      <c r="I46" s="154"/>
      <c r="J46" s="154"/>
      <c r="K46" s="154"/>
      <c r="L46" s="154"/>
      <c r="M46" s="154"/>
      <c r="N46" s="154"/>
      <c r="O46" s="154"/>
      <c r="P46" s="154"/>
    </row>
    <row r="59" spans="6:16" ht="30" customHeight="1">
      <c r="F59" s="154"/>
      <c r="G59" s="154"/>
      <c r="H59" s="154"/>
      <c r="I59" s="154"/>
      <c r="J59" s="154"/>
      <c r="K59" s="154"/>
      <c r="L59" s="154"/>
      <c r="M59" s="154"/>
      <c r="N59" s="154"/>
      <c r="O59" s="154"/>
      <c r="P59" s="154"/>
    </row>
  </sheetData>
  <mergeCells count="6">
    <mergeCell ref="B26:C26"/>
    <mergeCell ref="B36:C36"/>
    <mergeCell ref="B2:C2"/>
    <mergeCell ref="B4:C4"/>
    <mergeCell ref="B7:C7"/>
    <mergeCell ref="B20:C20"/>
  </mergeCells>
  <phoneticPr fontId="14" type="noConversion"/>
  <hyperlinks>
    <hyperlink ref="B37" location="A.4.1!A1" display="A.4.1"/>
    <hyperlink ref="B27" location="A.3.1!A1" display="A.3.1"/>
    <hyperlink ref="B28:B34" location="A.16.1!A1" display="A.16.1!A1"/>
    <hyperlink ref="B38" location="A.4.2!A1" display="A.4.2"/>
    <hyperlink ref="B39" location="A.4.3!A1" display="A.4.3"/>
    <hyperlink ref="B21" location="A.2.1!A1" display="A.2.1"/>
    <hyperlink ref="B28" location="A.3.2!A1" display="A.3.2"/>
    <hyperlink ref="B29" location="A.3.3!A1" display="A.3.3"/>
    <hyperlink ref="B30" location="A.3.4!A1" display="A.3.4"/>
    <hyperlink ref="B31" location="A.3.5!A1" display="A.3.5"/>
    <hyperlink ref="B32" location="A.3.6!A1" display="A.3.6"/>
    <hyperlink ref="B33" location="A.3.7!A1" display="A.3.7"/>
    <hyperlink ref="B34" location="A.3.8!A1" display="A.3.8"/>
    <hyperlink ref="B40" location="A.4.4!A1" display="A.4.4"/>
    <hyperlink ref="B41" location="A.4.5!A1" display="A.4.5"/>
    <hyperlink ref="B42" location="A.4.6!A1" display="A.4.6"/>
    <hyperlink ref="B43" location="A.4.7!A1" display="A.4.7"/>
    <hyperlink ref="B8" location="A.1.1!A1" display="A.1.1"/>
    <hyperlink ref="B9" location="A.1.2!A1" display="A.1.2"/>
    <hyperlink ref="B10" location="A.1.3!A1" display="A.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22" location="A.2.2!A1" display="A.2.2"/>
    <hyperlink ref="B23" location="A.2.3!A1" display="A.2.3"/>
    <hyperlink ref="B24" location="A.2.4!A1" display="A.2.4"/>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O66"/>
  <sheetViews>
    <sheetView showGridLines="0" showRuler="0" zoomScale="85" zoomScaleNormal="85" zoomScaleSheetLayoutView="85" workbookViewId="0"/>
  </sheetViews>
  <sheetFormatPr baseColWidth="10" defaultColWidth="11.42578125" defaultRowHeight="12.75"/>
  <cols>
    <col min="1" max="1" width="6.85546875" style="3" customWidth="1"/>
    <col min="2" max="2" width="10.5703125" style="3" customWidth="1"/>
    <col min="3" max="3" width="66.140625" style="3" customWidth="1"/>
    <col min="4" max="4" width="13.140625" style="3" customWidth="1"/>
    <col min="5" max="5" width="13.42578125" style="3" customWidth="1"/>
    <col min="6" max="6" width="19.85546875" style="3" customWidth="1"/>
    <col min="7" max="7" width="20.5703125" style="3" customWidth="1"/>
    <col min="8" max="8" width="21.28515625" style="3" customWidth="1"/>
    <col min="9" max="16384" width="11.42578125" style="3"/>
  </cols>
  <sheetData>
    <row r="1" spans="1:15" ht="15">
      <c r="A1" s="1080" t="s">
        <v>241</v>
      </c>
      <c r="B1" s="243"/>
    </row>
    <row r="2" spans="1:15" ht="15" customHeight="1">
      <c r="A2" s="1080"/>
      <c r="B2" s="508" t="s">
        <v>614</v>
      </c>
      <c r="C2" s="5"/>
      <c r="D2" s="5"/>
      <c r="E2" s="6"/>
      <c r="F2" s="6"/>
      <c r="G2" s="6"/>
      <c r="H2" s="7"/>
    </row>
    <row r="3" spans="1:15" ht="15" customHeight="1">
      <c r="A3" s="243"/>
      <c r="B3" s="380" t="s">
        <v>339</v>
      </c>
      <c r="C3" s="5"/>
      <c r="D3" s="5"/>
      <c r="E3" s="6"/>
      <c r="F3" s="6"/>
      <c r="G3" s="6"/>
      <c r="H3" s="7"/>
    </row>
    <row r="4" spans="1:15" s="288" customFormat="1">
      <c r="B4" s="55"/>
      <c r="C4" s="55"/>
      <c r="D4" s="55"/>
      <c r="E4" s="570"/>
      <c r="F4" s="571"/>
      <c r="G4" s="571"/>
      <c r="H4" s="55"/>
      <c r="I4" s="3"/>
      <c r="J4" s="3"/>
      <c r="K4" s="3"/>
      <c r="L4" s="3"/>
      <c r="M4" s="3"/>
      <c r="N4" s="3"/>
      <c r="O4" s="3"/>
    </row>
    <row r="5" spans="1:15" s="288" customFormat="1">
      <c r="B5" s="55"/>
      <c r="C5" s="55"/>
      <c r="D5" s="55"/>
      <c r="E5" s="570"/>
      <c r="F5" s="571"/>
      <c r="G5" s="571"/>
      <c r="H5" s="55"/>
      <c r="I5" s="3"/>
      <c r="J5" s="3"/>
      <c r="K5" s="3"/>
      <c r="L5" s="3"/>
      <c r="M5" s="3"/>
      <c r="N5" s="3"/>
      <c r="O5" s="3"/>
    </row>
    <row r="6" spans="1:15" ht="17.25">
      <c r="B6" s="1208" t="s">
        <v>407</v>
      </c>
      <c r="C6" s="1208"/>
      <c r="D6" s="1208"/>
      <c r="E6" s="1208"/>
      <c r="F6" s="1208"/>
      <c r="G6" s="1208"/>
      <c r="H6" s="1208"/>
    </row>
    <row r="7" spans="1:15" ht="17.25">
      <c r="B7" s="1208" t="s">
        <v>251</v>
      </c>
      <c r="C7" s="1208"/>
      <c r="D7" s="1208"/>
      <c r="E7" s="1208"/>
      <c r="F7" s="1208"/>
      <c r="G7" s="1208"/>
      <c r="H7" s="1208"/>
    </row>
    <row r="8" spans="1:15" ht="15">
      <c r="B8" s="1193" t="s">
        <v>868</v>
      </c>
      <c r="C8" s="1193"/>
      <c r="D8" s="1193"/>
      <c r="E8" s="1193"/>
      <c r="F8" s="1193"/>
      <c r="G8" s="1193"/>
      <c r="H8" s="1193"/>
    </row>
    <row r="9" spans="1:15" s="288" customFormat="1">
      <c r="B9" s="572"/>
      <c r="C9" s="572"/>
      <c r="D9" s="572"/>
      <c r="E9" s="572"/>
      <c r="F9" s="572"/>
      <c r="G9" s="572"/>
      <c r="H9" s="572"/>
      <c r="I9" s="3"/>
      <c r="J9" s="3"/>
      <c r="K9" s="3"/>
      <c r="L9" s="3"/>
      <c r="M9" s="3"/>
      <c r="N9" s="3"/>
      <c r="O9" s="3"/>
    </row>
    <row r="10" spans="1:15" s="288" customFormat="1">
      <c r="B10" s="572"/>
      <c r="C10" s="572"/>
      <c r="D10" s="572"/>
      <c r="E10" s="572"/>
      <c r="F10" s="572"/>
      <c r="G10" s="572"/>
      <c r="H10" s="572"/>
      <c r="I10" s="3"/>
      <c r="J10" s="3"/>
      <c r="K10" s="3"/>
      <c r="L10" s="3"/>
      <c r="M10" s="3"/>
      <c r="N10" s="3"/>
      <c r="O10" s="3"/>
    </row>
    <row r="11" spans="1:15" ht="13.5" thickBot="1">
      <c r="B11" s="7"/>
      <c r="C11" s="7"/>
      <c r="D11" s="9"/>
      <c r="E11" s="9"/>
      <c r="F11" s="10"/>
      <c r="G11" s="10"/>
      <c r="H11" s="915" t="s">
        <v>327</v>
      </c>
    </row>
    <row r="12" spans="1:15" ht="13.5" thickTop="1">
      <c r="B12" s="1209" t="s">
        <v>328</v>
      </c>
      <c r="C12" s="1212" t="s">
        <v>323</v>
      </c>
      <c r="D12" s="1212" t="s">
        <v>257</v>
      </c>
      <c r="E12" s="1200" t="s">
        <v>324</v>
      </c>
      <c r="F12" s="1203" t="s">
        <v>375</v>
      </c>
      <c r="G12" s="1203" t="s">
        <v>376</v>
      </c>
      <c r="H12" s="1203" t="s">
        <v>377</v>
      </c>
    </row>
    <row r="13" spans="1:15" ht="17.25" customHeight="1">
      <c r="B13" s="1210"/>
      <c r="C13" s="1213"/>
      <c r="D13" s="1213"/>
      <c r="E13" s="1201"/>
      <c r="F13" s="1204"/>
      <c r="G13" s="1204"/>
      <c r="H13" s="1204"/>
    </row>
    <row r="14" spans="1:15">
      <c r="B14" s="1210"/>
      <c r="C14" s="1213"/>
      <c r="D14" s="1213"/>
      <c r="E14" s="1201"/>
      <c r="F14" s="1204"/>
      <c r="G14" s="1204"/>
      <c r="H14" s="1204"/>
    </row>
    <row r="15" spans="1:15">
      <c r="B15" s="1211"/>
      <c r="C15" s="1214"/>
      <c r="D15" s="1214"/>
      <c r="E15" s="1202"/>
      <c r="F15" s="1205"/>
      <c r="G15" s="1205"/>
      <c r="H15" s="1205"/>
    </row>
    <row r="16" spans="1:15" ht="13.5" customHeight="1">
      <c r="B16" s="11"/>
      <c r="C16" s="12"/>
      <c r="D16" s="13"/>
      <c r="E16" s="14"/>
      <c r="F16" s="15"/>
      <c r="G16" s="16"/>
      <c r="H16" s="17"/>
    </row>
    <row r="17" spans="2:15" s="153" customFormat="1" ht="15.75">
      <c r="B17" s="706"/>
      <c r="C17" s="700" t="s">
        <v>340</v>
      </c>
      <c r="D17" s="889"/>
      <c r="E17" s="890"/>
      <c r="F17" s="891">
        <f>+F19+F26+F29+F36</f>
        <v>10201470.522456599</v>
      </c>
      <c r="G17" s="891">
        <f>+G19+G26+G29+G36</f>
        <v>10163236.872372095</v>
      </c>
      <c r="H17" s="891">
        <f>+H19+H26+H29+H36</f>
        <v>25475277.805282004</v>
      </c>
      <c r="I17" s="3"/>
      <c r="J17" s="3"/>
      <c r="K17" s="3"/>
      <c r="L17" s="3"/>
      <c r="M17" s="3"/>
      <c r="N17" s="3"/>
      <c r="O17" s="3"/>
    </row>
    <row r="18" spans="2:15" ht="13.5" customHeight="1">
      <c r="B18" s="11"/>
      <c r="C18" s="12"/>
      <c r="D18" s="892"/>
      <c r="E18" s="893"/>
      <c r="F18" s="894"/>
      <c r="G18" s="895"/>
      <c r="H18" s="895"/>
    </row>
    <row r="19" spans="2:15" s="4" customFormat="1" ht="13.5" customHeight="1">
      <c r="B19" s="573"/>
      <c r="C19" s="857" t="s">
        <v>519</v>
      </c>
      <c r="D19" s="896"/>
      <c r="E19" s="897"/>
      <c r="F19" s="898">
        <f>+SUM(F20:F24)</f>
        <v>8276626.3370450726</v>
      </c>
      <c r="G19" s="898">
        <f t="shared" ref="G19:H19" si="0">+SUM(G20:G24)</f>
        <v>8276626.3370450726</v>
      </c>
      <c r="H19" s="898">
        <f t="shared" si="0"/>
        <v>10122244.005953239</v>
      </c>
      <c r="I19" s="3"/>
      <c r="J19" s="3"/>
      <c r="K19" s="3"/>
      <c r="L19" s="3"/>
      <c r="M19" s="3"/>
      <c r="N19" s="3"/>
      <c r="O19" s="3"/>
    </row>
    <row r="20" spans="2:15" ht="13.5" customHeight="1">
      <c r="B20" s="888">
        <v>42573</v>
      </c>
      <c r="C20" s="886" t="s">
        <v>935</v>
      </c>
      <c r="D20" s="899">
        <v>2.5000000000000001E-2</v>
      </c>
      <c r="E20" s="900">
        <v>2021</v>
      </c>
      <c r="F20" s="901">
        <v>1327308.9517109906</v>
      </c>
      <c r="G20" s="901">
        <v>1327308.9517109906</v>
      </c>
      <c r="H20" s="901">
        <v>1901235.1477254701</v>
      </c>
    </row>
    <row r="21" spans="2:15" ht="13.5" customHeight="1">
      <c r="B21" s="888">
        <v>42671</v>
      </c>
      <c r="C21" s="886" t="s">
        <v>936</v>
      </c>
      <c r="D21" s="899">
        <v>2.2499999999999999E-2</v>
      </c>
      <c r="E21" s="900">
        <v>2020</v>
      </c>
      <c r="F21" s="901">
        <v>2847695.6259401389</v>
      </c>
      <c r="G21" s="901">
        <v>2847695.6259401389</v>
      </c>
      <c r="H21" s="901">
        <v>3883315.7398130898</v>
      </c>
    </row>
    <row r="22" spans="2:15" ht="13.5" customHeight="1">
      <c r="B22" s="888">
        <v>43084</v>
      </c>
      <c r="C22" s="886" t="s">
        <v>937</v>
      </c>
      <c r="D22" s="899">
        <v>4.2500000000000003E-2</v>
      </c>
      <c r="E22" s="900">
        <v>2019</v>
      </c>
      <c r="F22" s="901">
        <v>1097103.1515193637</v>
      </c>
      <c r="G22" s="901">
        <v>1097103.1515193637</v>
      </c>
      <c r="H22" s="901">
        <v>1182718.5619902001</v>
      </c>
    </row>
    <row r="23" spans="2:15" ht="13.5" customHeight="1">
      <c r="B23" s="888">
        <v>43084</v>
      </c>
      <c r="C23" s="886" t="s">
        <v>938</v>
      </c>
      <c r="D23" s="899">
        <v>4.2500000000000003E-2</v>
      </c>
      <c r="E23" s="900">
        <v>2019</v>
      </c>
      <c r="F23" s="901">
        <v>1599957.9129040425</v>
      </c>
      <c r="G23" s="901">
        <v>1599957.9129040425</v>
      </c>
      <c r="H23" s="901">
        <v>1724814.9541573902</v>
      </c>
    </row>
    <row r="24" spans="2:15" ht="13.5" customHeight="1">
      <c r="B24" s="888">
        <v>43165</v>
      </c>
      <c r="C24" s="886" t="s">
        <v>939</v>
      </c>
      <c r="D24" s="899">
        <v>0.04</v>
      </c>
      <c r="E24" s="900">
        <v>2023</v>
      </c>
      <c r="F24" s="901">
        <v>1404560.694970536</v>
      </c>
      <c r="G24" s="901">
        <v>1404560.694970536</v>
      </c>
      <c r="H24" s="901">
        <v>1430159.60226709</v>
      </c>
    </row>
    <row r="25" spans="2:15" ht="13.5" customHeight="1">
      <c r="B25" s="11"/>
      <c r="C25" s="24"/>
      <c r="D25" s="892"/>
      <c r="E25" s="893"/>
      <c r="F25" s="902"/>
      <c r="G25" s="903"/>
      <c r="H25" s="903"/>
    </row>
    <row r="26" spans="2:15" s="243" customFormat="1" ht="13.5" customHeight="1">
      <c r="B26" s="573"/>
      <c r="C26" s="857" t="s">
        <v>443</v>
      </c>
      <c r="D26" s="896"/>
      <c r="E26" s="897"/>
      <c r="F26" s="898">
        <f>+F27</f>
        <v>95967.997200061553</v>
      </c>
      <c r="G26" s="898">
        <f>+G27</f>
        <v>57734.347115557146</v>
      </c>
      <c r="H26" s="898">
        <f>+H27</f>
        <v>431179.787046868</v>
      </c>
      <c r="I26" s="3"/>
      <c r="J26" s="3"/>
      <c r="K26" s="3"/>
      <c r="L26" s="3"/>
      <c r="M26" s="3"/>
      <c r="N26" s="3"/>
      <c r="O26" s="3"/>
    </row>
    <row r="27" spans="2:15" s="20" customFormat="1">
      <c r="B27" s="888">
        <v>38061</v>
      </c>
      <c r="C27" s="886" t="s">
        <v>940</v>
      </c>
      <c r="D27" s="899">
        <v>0.02</v>
      </c>
      <c r="E27" s="900">
        <v>2024</v>
      </c>
      <c r="F27" s="901">
        <v>95967.997200061553</v>
      </c>
      <c r="G27" s="901">
        <v>57734.347115557146</v>
      </c>
      <c r="H27" s="901">
        <v>431179.787046868</v>
      </c>
      <c r="I27" s="3"/>
      <c r="J27" s="3"/>
      <c r="K27" s="3"/>
      <c r="L27" s="3"/>
      <c r="M27" s="3"/>
      <c r="N27" s="3"/>
      <c r="O27" s="3"/>
    </row>
    <row r="28" spans="2:15">
      <c r="B28" s="21"/>
      <c r="C28" s="22"/>
      <c r="D28" s="899"/>
      <c r="E28" s="900"/>
      <c r="F28" s="904"/>
      <c r="G28" s="903"/>
      <c r="H28" s="903"/>
    </row>
    <row r="29" spans="2:15" s="243" customFormat="1" ht="15">
      <c r="B29" s="573"/>
      <c r="C29" s="857" t="s">
        <v>444</v>
      </c>
      <c r="D29" s="896"/>
      <c r="E29" s="897"/>
      <c r="F29" s="898">
        <f>SUM(F30:F34)</f>
        <v>1828876.1882114648</v>
      </c>
      <c r="G29" s="898">
        <f t="shared" ref="G29:H29" si="1">SUM(G30:G34)</f>
        <v>1828876.1882114648</v>
      </c>
      <c r="H29" s="898">
        <f t="shared" si="1"/>
        <v>14920449.692244545</v>
      </c>
      <c r="I29" s="3"/>
      <c r="J29" s="3"/>
      <c r="K29" s="3"/>
      <c r="L29" s="3"/>
      <c r="M29" s="3"/>
      <c r="N29" s="3"/>
      <c r="O29" s="3"/>
    </row>
    <row r="30" spans="2:15">
      <c r="B30" s="888">
        <v>37986</v>
      </c>
      <c r="C30" s="886" t="s">
        <v>941</v>
      </c>
      <c r="D30" s="899">
        <v>1.18E-2</v>
      </c>
      <c r="E30" s="900">
        <v>2038</v>
      </c>
      <c r="F30" s="901">
        <v>140376.04836347571</v>
      </c>
      <c r="G30" s="901">
        <v>140376.04836347571</v>
      </c>
      <c r="H30" s="901">
        <v>864573.07571322506</v>
      </c>
    </row>
    <row r="31" spans="2:15" s="20" customFormat="1">
      <c r="B31" s="888">
        <v>37986</v>
      </c>
      <c r="C31" s="886" t="s">
        <v>942</v>
      </c>
      <c r="D31" s="899">
        <v>1.18E-2</v>
      </c>
      <c r="E31" s="900">
        <v>2038</v>
      </c>
      <c r="F31" s="901">
        <v>558.27585350960362</v>
      </c>
      <c r="G31" s="901">
        <v>558.27585350960362</v>
      </c>
      <c r="H31" s="901">
        <v>3438.4090282656498</v>
      </c>
      <c r="I31" s="3"/>
      <c r="J31" s="3"/>
      <c r="K31" s="3"/>
      <c r="L31" s="3"/>
      <c r="M31" s="3"/>
      <c r="N31" s="3"/>
      <c r="O31" s="3"/>
    </row>
    <row r="32" spans="2:15">
      <c r="B32" s="888">
        <v>37986</v>
      </c>
      <c r="C32" s="886" t="s">
        <v>943</v>
      </c>
      <c r="D32" s="899">
        <v>5.8299999999999998E-2</v>
      </c>
      <c r="E32" s="900">
        <v>2033</v>
      </c>
      <c r="F32" s="901">
        <v>518343.97298357275</v>
      </c>
      <c r="G32" s="901">
        <v>518343.97298357275</v>
      </c>
      <c r="H32" s="901">
        <v>4054232.75396151</v>
      </c>
    </row>
    <row r="33" spans="2:15">
      <c r="B33" s="888">
        <v>37986</v>
      </c>
      <c r="C33" s="886" t="s">
        <v>944</v>
      </c>
      <c r="D33" s="899">
        <v>5.8299999999999998E-2</v>
      </c>
      <c r="E33" s="900">
        <v>2033</v>
      </c>
      <c r="F33" s="901">
        <v>6230.8813848773543</v>
      </c>
      <c r="G33" s="901">
        <v>6230.8813848773543</v>
      </c>
      <c r="H33" s="901">
        <v>48734.881002884096</v>
      </c>
    </row>
    <row r="34" spans="2:15">
      <c r="B34" s="888">
        <v>37986</v>
      </c>
      <c r="C34" s="886" t="s">
        <v>945</v>
      </c>
      <c r="D34" s="899">
        <v>3.3099999999999997E-2</v>
      </c>
      <c r="E34" s="900">
        <v>2045</v>
      </c>
      <c r="F34" s="901">
        <v>1163367.0096260295</v>
      </c>
      <c r="G34" s="901">
        <v>1163367.0096260295</v>
      </c>
      <c r="H34" s="901">
        <v>9949470.5725386608</v>
      </c>
    </row>
    <row r="35" spans="2:15">
      <c r="B35" s="25"/>
      <c r="C35" s="22"/>
      <c r="D35" s="899"/>
      <c r="E35" s="900"/>
      <c r="F35" s="904"/>
      <c r="G35" s="903"/>
      <c r="H35" s="903"/>
    </row>
    <row r="36" spans="2:15" s="243" customFormat="1" ht="15">
      <c r="B36" s="575"/>
      <c r="C36" s="857" t="s">
        <v>331</v>
      </c>
      <c r="D36" s="896"/>
      <c r="E36" s="897"/>
      <c r="F36" s="898"/>
      <c r="G36" s="898"/>
      <c r="H36" s="898">
        <v>1404.320037351853</v>
      </c>
      <c r="I36" s="3"/>
      <c r="J36" s="3"/>
      <c r="K36" s="3"/>
      <c r="L36" s="3"/>
      <c r="M36" s="3"/>
      <c r="N36" s="3"/>
      <c r="O36" s="3"/>
    </row>
    <row r="37" spans="2:15">
      <c r="B37" s="25"/>
      <c r="C37" s="22"/>
      <c r="D37" s="899"/>
      <c r="E37" s="900"/>
      <c r="F37" s="904"/>
      <c r="G37" s="903"/>
      <c r="H37" s="903"/>
    </row>
    <row r="38" spans="2:15" s="153" customFormat="1" ht="15.75">
      <c r="B38" s="707"/>
      <c r="C38" s="700" t="s">
        <v>442</v>
      </c>
      <c r="D38" s="905"/>
      <c r="E38" s="906"/>
      <c r="F38" s="891">
        <f>+F40+F56</f>
        <v>174876.42165881462</v>
      </c>
      <c r="G38" s="891">
        <f>+G40+G56</f>
        <v>105699.666776411</v>
      </c>
      <c r="H38" s="891">
        <f>+H40+H56</f>
        <v>1136223.8947417689</v>
      </c>
      <c r="I38" s="3"/>
      <c r="J38" s="3"/>
      <c r="K38" s="3"/>
      <c r="L38" s="3"/>
      <c r="M38" s="3"/>
      <c r="N38" s="3"/>
      <c r="O38" s="3"/>
    </row>
    <row r="39" spans="2:15" s="20" customFormat="1">
      <c r="B39" s="25"/>
      <c r="C39" s="22"/>
      <c r="D39" s="907"/>
      <c r="E39" s="900"/>
      <c r="F39" s="903"/>
      <c r="G39" s="903"/>
      <c r="H39" s="903"/>
      <c r="I39" s="3"/>
      <c r="J39" s="3"/>
      <c r="K39" s="3"/>
      <c r="L39" s="3"/>
      <c r="M39" s="3"/>
      <c r="N39" s="3"/>
      <c r="O39" s="3"/>
    </row>
    <row r="40" spans="2:15" s="243" customFormat="1" ht="15">
      <c r="B40" s="573"/>
      <c r="C40" s="887" t="s">
        <v>445</v>
      </c>
      <c r="D40" s="908"/>
      <c r="E40" s="897"/>
      <c r="F40" s="898">
        <f>SUM(F41:F54)</f>
        <v>174486.43478476716</v>
      </c>
      <c r="G40" s="898">
        <f t="shared" ref="G40:H40" si="2">SUM(G41:G54)</f>
        <v>105309.67990236355</v>
      </c>
      <c r="H40" s="898">
        <f t="shared" si="2"/>
        <v>1127884.1672362203</v>
      </c>
      <c r="I40" s="3"/>
      <c r="J40" s="3"/>
      <c r="K40" s="3"/>
      <c r="L40" s="3"/>
      <c r="M40" s="3"/>
      <c r="N40" s="3"/>
      <c r="O40" s="3"/>
    </row>
    <row r="41" spans="2:15" s="20" customFormat="1">
      <c r="B41" s="888">
        <v>37201</v>
      </c>
      <c r="C41" s="886" t="s">
        <v>353</v>
      </c>
      <c r="D41" s="909">
        <v>0.05</v>
      </c>
      <c r="E41" s="900">
        <v>2027</v>
      </c>
      <c r="F41" s="904">
        <v>2907.269484146093</v>
      </c>
      <c r="G41" s="901">
        <v>2907.269484146093</v>
      </c>
      <c r="H41" s="901">
        <v>26737.348396181198</v>
      </c>
      <c r="I41" s="3"/>
      <c r="J41" s="3"/>
      <c r="K41" s="3"/>
      <c r="L41" s="3"/>
      <c r="M41" s="3"/>
      <c r="N41" s="3"/>
      <c r="O41" s="3"/>
    </row>
    <row r="42" spans="2:15">
      <c r="B42" s="888">
        <v>37201</v>
      </c>
      <c r="C42" s="886" t="s">
        <v>347</v>
      </c>
      <c r="D42" s="909">
        <v>0.05</v>
      </c>
      <c r="E42" s="900">
        <v>2018</v>
      </c>
      <c r="F42" s="904">
        <v>52340.813203397651</v>
      </c>
      <c r="G42" s="901">
        <v>10468.162640679531</v>
      </c>
      <c r="H42" s="901">
        <v>118572.03274237999</v>
      </c>
    </row>
    <row r="43" spans="2:15" s="20" customFormat="1">
      <c r="B43" s="888">
        <v>37201</v>
      </c>
      <c r="C43" s="886" t="s">
        <v>349</v>
      </c>
      <c r="D43" s="909">
        <v>0.05</v>
      </c>
      <c r="E43" s="900">
        <v>2019</v>
      </c>
      <c r="F43" s="904">
        <v>2115.2084315876741</v>
      </c>
      <c r="G43" s="901">
        <v>2115.2084315876741</v>
      </c>
      <c r="H43" s="901">
        <v>19455.017618479098</v>
      </c>
      <c r="I43" s="3"/>
      <c r="J43" s="3"/>
      <c r="K43" s="3"/>
      <c r="L43" s="3"/>
      <c r="M43" s="3"/>
      <c r="N43" s="3"/>
      <c r="O43" s="3"/>
    </row>
    <row r="44" spans="2:15">
      <c r="B44" s="888">
        <v>37201</v>
      </c>
      <c r="C44" s="886" t="s">
        <v>351</v>
      </c>
      <c r="D44" s="909">
        <v>0.05</v>
      </c>
      <c r="E44" s="900">
        <v>2020</v>
      </c>
      <c r="F44" s="904">
        <v>1786.4780646666632</v>
      </c>
      <c r="G44" s="901">
        <v>1786.4780646666632</v>
      </c>
      <c r="H44" s="901">
        <v>16431.4591186609</v>
      </c>
    </row>
    <row r="45" spans="2:15">
      <c r="B45" s="888">
        <v>37201</v>
      </c>
      <c r="C45" s="886" t="s">
        <v>354</v>
      </c>
      <c r="D45" s="909">
        <v>0.05</v>
      </c>
      <c r="E45" s="900">
        <v>2027</v>
      </c>
      <c r="F45" s="904">
        <v>8260.7966321307813</v>
      </c>
      <c r="G45" s="901">
        <v>8260.7966321307813</v>
      </c>
      <c r="H45" s="901">
        <v>75948.58938583071</v>
      </c>
    </row>
    <row r="46" spans="2:15">
      <c r="B46" s="888">
        <v>37201</v>
      </c>
      <c r="C46" s="886" t="s">
        <v>357</v>
      </c>
      <c r="D46" s="909">
        <v>0.05</v>
      </c>
      <c r="E46" s="900">
        <v>2030</v>
      </c>
      <c r="F46" s="904">
        <v>626.32355175169903</v>
      </c>
      <c r="G46" s="901">
        <v>626.32355175169903</v>
      </c>
      <c r="H46" s="901">
        <v>5760.7257758607293</v>
      </c>
    </row>
    <row r="47" spans="2:15">
      <c r="B47" s="888">
        <v>37201</v>
      </c>
      <c r="C47" s="886" t="s">
        <v>358</v>
      </c>
      <c r="D47" s="909">
        <v>0.05</v>
      </c>
      <c r="E47" s="900">
        <v>2031</v>
      </c>
      <c r="F47" s="904">
        <v>143.45216523608346</v>
      </c>
      <c r="G47" s="901">
        <v>143.45216523608346</v>
      </c>
      <c r="H47" s="901">
        <v>1319.42760922664</v>
      </c>
    </row>
    <row r="48" spans="2:15">
      <c r="B48" s="888">
        <v>37201</v>
      </c>
      <c r="C48" s="886" t="s">
        <v>359</v>
      </c>
      <c r="D48" s="909">
        <v>0.05</v>
      </c>
      <c r="E48" s="900">
        <v>2031</v>
      </c>
      <c r="F48" s="904">
        <v>46859.930488053098</v>
      </c>
      <c r="G48" s="901">
        <v>46859.930488053098</v>
      </c>
      <c r="H48" s="901">
        <v>530778.62363660999</v>
      </c>
    </row>
    <row r="49" spans="2:15">
      <c r="B49" s="888">
        <v>37201</v>
      </c>
      <c r="C49" s="886" t="s">
        <v>348</v>
      </c>
      <c r="D49" s="909">
        <v>0.05</v>
      </c>
      <c r="E49" s="900">
        <v>2018</v>
      </c>
      <c r="F49" s="904">
        <v>33737.747995611448</v>
      </c>
      <c r="G49" s="901">
        <v>6747.5495991222897</v>
      </c>
      <c r="H49" s="901">
        <v>76116.277552202897</v>
      </c>
    </row>
    <row r="50" spans="2:15">
      <c r="B50" s="888">
        <v>37201</v>
      </c>
      <c r="C50" s="886" t="s">
        <v>352</v>
      </c>
      <c r="D50" s="909">
        <v>0.05</v>
      </c>
      <c r="E50" s="900">
        <v>2020</v>
      </c>
      <c r="F50" s="904">
        <v>824.58347937031158</v>
      </c>
      <c r="G50" s="901">
        <v>824.58347937031158</v>
      </c>
      <c r="H50" s="901">
        <v>7553.2321762229203</v>
      </c>
    </row>
    <row r="51" spans="2:15">
      <c r="B51" s="888">
        <v>37201</v>
      </c>
      <c r="C51" s="886" t="s">
        <v>355</v>
      </c>
      <c r="D51" s="909">
        <v>0.05</v>
      </c>
      <c r="E51" s="900">
        <v>2027</v>
      </c>
      <c r="F51" s="904">
        <v>8459.3571559774227</v>
      </c>
      <c r="G51" s="901">
        <v>8459.3571559774227</v>
      </c>
      <c r="H51" s="901">
        <v>77463.7978695333</v>
      </c>
    </row>
    <row r="52" spans="2:15">
      <c r="B52" s="888">
        <v>37201</v>
      </c>
      <c r="C52" s="886" t="s">
        <v>356</v>
      </c>
      <c r="D52" s="909">
        <v>0.05</v>
      </c>
      <c r="E52" s="900">
        <v>2030</v>
      </c>
      <c r="F52" s="904">
        <v>4705.0857605258316</v>
      </c>
      <c r="G52" s="901">
        <v>4705.0857605258316</v>
      </c>
      <c r="H52" s="901">
        <v>43098.856616207901</v>
      </c>
    </row>
    <row r="53" spans="2:15">
      <c r="B53" s="888">
        <v>37201</v>
      </c>
      <c r="C53" s="886" t="s">
        <v>360</v>
      </c>
      <c r="D53" s="909">
        <v>0.05</v>
      </c>
      <c r="E53" s="900">
        <v>2031</v>
      </c>
      <c r="F53" s="904">
        <v>11382.723933019912</v>
      </c>
      <c r="G53" s="901">
        <v>11382.723933019912</v>
      </c>
      <c r="H53" s="901">
        <v>128403.735523796</v>
      </c>
    </row>
    <row r="54" spans="2:15">
      <c r="B54" s="888">
        <v>37201</v>
      </c>
      <c r="C54" s="886" t="s">
        <v>350</v>
      </c>
      <c r="D54" s="909">
        <v>0.05</v>
      </c>
      <c r="E54" s="900">
        <v>2019</v>
      </c>
      <c r="F54" s="904">
        <v>336.66443929246947</v>
      </c>
      <c r="G54" s="901">
        <v>22.758516096170933</v>
      </c>
      <c r="H54" s="901">
        <v>245.04321502811607</v>
      </c>
    </row>
    <row r="55" spans="2:15">
      <c r="B55" s="21"/>
      <c r="C55" s="22"/>
      <c r="D55" s="909"/>
      <c r="E55" s="900"/>
      <c r="F55" s="904"/>
      <c r="G55" s="901"/>
      <c r="H55" s="901"/>
    </row>
    <row r="56" spans="2:15" s="243" customFormat="1" ht="15">
      <c r="B56" s="573"/>
      <c r="C56" s="887" t="s">
        <v>446</v>
      </c>
      <c r="D56" s="908"/>
      <c r="E56" s="897"/>
      <c r="F56" s="898">
        <f>+F57</f>
        <v>389.98687404745004</v>
      </c>
      <c r="G56" s="898">
        <f>+G57</f>
        <v>389.98687404745004</v>
      </c>
      <c r="H56" s="898">
        <f>+H57</f>
        <v>8339.7275055487062</v>
      </c>
      <c r="I56" s="3"/>
      <c r="J56" s="3"/>
      <c r="K56" s="3"/>
      <c r="L56" s="3"/>
      <c r="M56" s="3"/>
      <c r="N56" s="3"/>
      <c r="O56" s="3"/>
    </row>
    <row r="57" spans="2:15">
      <c r="B57" s="888">
        <v>37201</v>
      </c>
      <c r="C57" s="886" t="s">
        <v>361</v>
      </c>
      <c r="D57" s="909">
        <v>5.5E-2</v>
      </c>
      <c r="E57" s="900">
        <v>2018</v>
      </c>
      <c r="F57" s="904">
        <v>389.98687404745004</v>
      </c>
      <c r="G57" s="901">
        <v>389.98687404745004</v>
      </c>
      <c r="H57" s="901">
        <v>8339.7275055487062</v>
      </c>
    </row>
    <row r="58" spans="2:15">
      <c r="B58" s="21"/>
      <c r="C58" s="22"/>
      <c r="D58" s="909"/>
      <c r="E58" s="900"/>
      <c r="F58" s="904"/>
      <c r="G58" s="903"/>
      <c r="H58" s="903"/>
    </row>
    <row r="59" spans="2:15" s="709" customFormat="1" ht="15.75">
      <c r="B59" s="708"/>
      <c r="C59" s="700" t="s">
        <v>391</v>
      </c>
      <c r="D59" s="889"/>
      <c r="E59" s="890"/>
      <c r="F59" s="891">
        <f>+F60</f>
        <v>72807.137404496796</v>
      </c>
      <c r="G59" s="891">
        <f>+G60</f>
        <v>72807.137404496796</v>
      </c>
      <c r="H59" s="891">
        <f>+H60</f>
        <v>448417.600109611</v>
      </c>
      <c r="I59" s="3"/>
      <c r="J59" s="3"/>
      <c r="K59" s="3"/>
      <c r="L59" s="3"/>
      <c r="M59" s="3"/>
      <c r="N59" s="3"/>
      <c r="O59" s="3"/>
    </row>
    <row r="60" spans="2:15">
      <c r="B60" s="888">
        <v>37986</v>
      </c>
      <c r="C60" s="886" t="s">
        <v>715</v>
      </c>
      <c r="D60" s="909">
        <v>1.18E-2</v>
      </c>
      <c r="E60" s="900">
        <v>2038</v>
      </c>
      <c r="F60" s="904">
        <v>72807.137404496796</v>
      </c>
      <c r="G60" s="901">
        <v>72807.137404496796</v>
      </c>
      <c r="H60" s="901">
        <v>448417.600109611</v>
      </c>
    </row>
    <row r="61" spans="2:15" s="20" customFormat="1">
      <c r="B61" s="21"/>
      <c r="C61" s="28"/>
      <c r="D61" s="909"/>
      <c r="E61" s="900"/>
      <c r="F61" s="910"/>
      <c r="G61" s="911"/>
      <c r="H61" s="911"/>
      <c r="I61" s="3"/>
      <c r="J61" s="3"/>
      <c r="K61" s="3"/>
      <c r="L61" s="3"/>
      <c r="M61" s="3"/>
      <c r="N61" s="3"/>
      <c r="O61" s="3"/>
    </row>
    <row r="62" spans="2:15" s="153" customFormat="1" ht="16.5" thickBot="1">
      <c r="B62" s="1206" t="s">
        <v>308</v>
      </c>
      <c r="C62" s="1207"/>
      <c r="D62" s="1207"/>
      <c r="E62" s="1207"/>
      <c r="F62" s="912">
        <f>+F17+F38+F59</f>
        <v>10449154.081519911</v>
      </c>
      <c r="G62" s="912">
        <f>+G17+G38+G59</f>
        <v>10341743.676553003</v>
      </c>
      <c r="H62" s="912">
        <f>+H17+H38+H59</f>
        <v>27059919.300133385</v>
      </c>
      <c r="I62" s="3"/>
      <c r="J62" s="3"/>
      <c r="K62" s="3"/>
      <c r="L62" s="3"/>
      <c r="M62" s="3"/>
      <c r="N62" s="3"/>
      <c r="O62" s="3"/>
    </row>
    <row r="63" spans="2:15" ht="13.5" thickTop="1">
      <c r="B63" s="7"/>
      <c r="C63" s="7"/>
      <c r="D63" s="7"/>
      <c r="E63" s="7"/>
      <c r="F63" s="6"/>
      <c r="G63" s="6"/>
      <c r="H63" s="6"/>
    </row>
    <row r="64" spans="2:15">
      <c r="B64" s="31" t="s">
        <v>378</v>
      </c>
      <c r="C64" s="7"/>
      <c r="D64" s="7"/>
      <c r="E64" s="7"/>
      <c r="F64" s="7"/>
      <c r="G64" s="7"/>
      <c r="H64" s="32"/>
    </row>
    <row r="65" spans="2:8">
      <c r="B65" s="31" t="s">
        <v>881</v>
      </c>
      <c r="C65" s="7"/>
      <c r="D65" s="7"/>
      <c r="E65" s="7"/>
      <c r="F65" s="7"/>
      <c r="G65" s="7"/>
      <c r="H65" s="7"/>
    </row>
    <row r="66" spans="2:8">
      <c r="B66" s="31" t="s">
        <v>882</v>
      </c>
      <c r="C66" s="7"/>
      <c r="D66" s="7"/>
      <c r="E66" s="7"/>
      <c r="F66" s="7"/>
      <c r="G66" s="7"/>
      <c r="H66" s="33"/>
    </row>
  </sheetData>
  <sortState ref="B20:H21">
    <sortCondition ref="B20:B2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r:id="rId1"/>
  <headerFooter scaleWithDoc="0">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O312"/>
  <sheetViews>
    <sheetView showGridLines="0" showRuler="0" zoomScale="85" zoomScaleNormal="85" zoomScaleSheetLayoutView="85" workbookViewId="0"/>
  </sheetViews>
  <sheetFormatPr baseColWidth="10" defaultColWidth="11.42578125" defaultRowHeight="12.75"/>
  <cols>
    <col min="1" max="1" width="6.85546875" style="3" customWidth="1"/>
    <col min="2" max="2" width="12.7109375" style="3" customWidth="1"/>
    <col min="3" max="3" width="61.28515625" style="3" customWidth="1"/>
    <col min="4" max="4" width="17.5703125" style="3" customWidth="1"/>
    <col min="5" max="5" width="12.7109375" style="3" bestFit="1" customWidth="1"/>
    <col min="6" max="6" width="16.28515625" style="3" customWidth="1"/>
    <col min="7" max="7" width="17.85546875" style="3" customWidth="1"/>
    <col min="8" max="8" width="18.85546875" style="3" customWidth="1"/>
    <col min="9" max="9" width="11.85546875" style="3" bestFit="1" customWidth="1"/>
    <col min="10" max="15" width="13.140625" style="3" bestFit="1" customWidth="1"/>
    <col min="16" max="16384" width="11.42578125" style="3"/>
  </cols>
  <sheetData>
    <row r="1" spans="1:15" ht="15">
      <c r="A1" s="1080" t="s">
        <v>241</v>
      </c>
      <c r="B1" s="243"/>
    </row>
    <row r="2" spans="1:15" s="243" customFormat="1" ht="15" customHeight="1">
      <c r="B2" s="508" t="s">
        <v>614</v>
      </c>
      <c r="C2" s="7"/>
      <c r="D2" s="7"/>
      <c r="E2" s="7"/>
      <c r="F2" s="7"/>
      <c r="G2" s="7"/>
      <c r="H2" s="242"/>
      <c r="I2" s="3"/>
      <c r="J2" s="3"/>
      <c r="K2" s="3"/>
      <c r="L2" s="3"/>
      <c r="M2" s="3"/>
      <c r="N2" s="3"/>
      <c r="O2" s="3"/>
    </row>
    <row r="3" spans="1:15" s="243" customFormat="1" ht="15" customHeight="1">
      <c r="B3" s="380" t="s">
        <v>339</v>
      </c>
      <c r="C3" s="7"/>
      <c r="D3" s="7"/>
      <c r="E3" s="7"/>
      <c r="F3" s="7"/>
      <c r="G3" s="7"/>
      <c r="H3" s="244"/>
      <c r="I3" s="3"/>
      <c r="J3" s="3"/>
      <c r="K3" s="3"/>
      <c r="L3" s="3"/>
      <c r="M3" s="3"/>
      <c r="N3" s="3"/>
      <c r="O3" s="3"/>
    </row>
    <row r="4" spans="1:15" s="288" customFormat="1">
      <c r="B4" s="55"/>
      <c r="C4" s="55"/>
      <c r="D4" s="55"/>
      <c r="E4" s="55"/>
      <c r="F4" s="55"/>
      <c r="G4" s="55"/>
      <c r="H4" s="581"/>
      <c r="I4" s="3"/>
      <c r="J4" s="3"/>
      <c r="K4" s="3"/>
      <c r="L4" s="3"/>
      <c r="M4" s="3"/>
      <c r="N4" s="3"/>
      <c r="O4" s="3"/>
    </row>
    <row r="5" spans="1:15" s="288" customFormat="1">
      <c r="B5" s="55"/>
      <c r="C5" s="55"/>
      <c r="D5" s="55"/>
      <c r="E5" s="55"/>
      <c r="F5" s="55"/>
      <c r="G5" s="55"/>
      <c r="H5" s="581"/>
      <c r="I5" s="3"/>
      <c r="J5" s="3"/>
      <c r="K5" s="3"/>
      <c r="L5" s="3"/>
      <c r="M5" s="3"/>
      <c r="N5" s="3"/>
      <c r="O5" s="3"/>
    </row>
    <row r="6" spans="1:15" ht="17.25">
      <c r="B6" s="1217" t="s">
        <v>716</v>
      </c>
      <c r="C6" s="1217"/>
      <c r="D6" s="1217"/>
      <c r="E6" s="1217"/>
      <c r="F6" s="1217"/>
      <c r="G6" s="1217"/>
      <c r="H6" s="1217"/>
    </row>
    <row r="7" spans="1:15" ht="17.25">
      <c r="B7" s="1217" t="s">
        <v>717</v>
      </c>
      <c r="C7" s="1217"/>
      <c r="D7" s="1217"/>
      <c r="E7" s="1217"/>
      <c r="F7" s="1217"/>
      <c r="G7" s="1217"/>
      <c r="H7" s="1217"/>
    </row>
    <row r="8" spans="1:15" ht="15">
      <c r="B8" s="1193" t="s">
        <v>868</v>
      </c>
      <c r="C8" s="1193"/>
      <c r="D8" s="1193"/>
      <c r="E8" s="1193"/>
      <c r="F8" s="1193"/>
      <c r="G8" s="1193"/>
      <c r="H8" s="1193"/>
    </row>
    <row r="9" spans="1:15" s="288" customFormat="1">
      <c r="B9" s="582"/>
      <c r="C9" s="582"/>
      <c r="D9" s="582"/>
      <c r="E9" s="582"/>
      <c r="F9" s="582"/>
      <c r="G9" s="582"/>
      <c r="H9" s="582"/>
      <c r="I9" s="3"/>
      <c r="J9" s="3"/>
      <c r="K9" s="3"/>
      <c r="L9" s="3"/>
      <c r="M9" s="3"/>
      <c r="N9" s="3"/>
      <c r="O9" s="3"/>
    </row>
    <row r="10" spans="1:15" s="288" customFormat="1">
      <c r="B10" s="245"/>
      <c r="C10" s="55"/>
      <c r="D10" s="55"/>
      <c r="E10" s="55"/>
      <c r="F10" s="55"/>
      <c r="G10" s="55"/>
      <c r="H10" s="581"/>
      <c r="I10" s="3"/>
      <c r="J10" s="3"/>
      <c r="K10" s="3"/>
      <c r="L10" s="3"/>
      <c r="M10" s="3"/>
      <c r="N10" s="3"/>
      <c r="O10" s="3"/>
    </row>
    <row r="11" spans="1:15" ht="13.5" thickBot="1">
      <c r="B11" s="7"/>
      <c r="C11" s="7"/>
      <c r="D11" s="246"/>
      <c r="E11" s="7"/>
      <c r="F11" s="7"/>
      <c r="G11" s="7"/>
      <c r="H11" s="916" t="s">
        <v>327</v>
      </c>
    </row>
    <row r="12" spans="1:15" s="148" customFormat="1" ht="13.5" thickTop="1">
      <c r="B12" s="1194" t="s">
        <v>328</v>
      </c>
      <c r="C12" s="1197" t="s">
        <v>323</v>
      </c>
      <c r="D12" s="1212" t="s">
        <v>255</v>
      </c>
      <c r="E12" s="1200" t="s">
        <v>324</v>
      </c>
      <c r="F12" s="1203" t="s">
        <v>329</v>
      </c>
      <c r="G12" s="1203" t="s">
        <v>373</v>
      </c>
      <c r="H12" s="1203" t="s">
        <v>374</v>
      </c>
      <c r="I12" s="3"/>
      <c r="J12" s="3"/>
      <c r="K12" s="3"/>
      <c r="L12" s="3"/>
      <c r="M12" s="3"/>
      <c r="N12" s="3"/>
      <c r="O12" s="3"/>
    </row>
    <row r="13" spans="1:15" s="148" customFormat="1">
      <c r="B13" s="1195"/>
      <c r="C13" s="1198"/>
      <c r="D13" s="1213"/>
      <c r="E13" s="1201"/>
      <c r="F13" s="1204"/>
      <c r="G13" s="1204"/>
      <c r="H13" s="1204"/>
      <c r="I13" s="3"/>
      <c r="J13" s="3"/>
      <c r="K13" s="3"/>
      <c r="L13" s="3"/>
      <c r="M13" s="3"/>
      <c r="N13" s="3"/>
      <c r="O13" s="3"/>
    </row>
    <row r="14" spans="1:15" s="148" customFormat="1">
      <c r="B14" s="1195"/>
      <c r="C14" s="1198"/>
      <c r="D14" s="1213"/>
      <c r="E14" s="1201"/>
      <c r="F14" s="1204"/>
      <c r="G14" s="1204"/>
      <c r="H14" s="1204"/>
      <c r="I14" s="3"/>
      <c r="J14" s="3"/>
      <c r="K14" s="3"/>
      <c r="L14" s="3"/>
      <c r="M14" s="3"/>
      <c r="N14" s="3"/>
      <c r="O14" s="3"/>
    </row>
    <row r="15" spans="1:15" s="148" customFormat="1" ht="13.5" customHeight="1">
      <c r="B15" s="1195"/>
      <c r="C15" s="1198"/>
      <c r="D15" s="1213"/>
      <c r="E15" s="1201"/>
      <c r="F15" s="1204"/>
      <c r="G15" s="1204"/>
      <c r="H15" s="1204"/>
      <c r="I15" s="3"/>
      <c r="J15" s="3"/>
      <c r="K15" s="3"/>
      <c r="L15" s="3"/>
      <c r="M15" s="3"/>
      <c r="N15" s="3"/>
      <c r="O15" s="3"/>
    </row>
    <row r="16" spans="1:15" s="148" customFormat="1">
      <c r="B16" s="1196"/>
      <c r="C16" s="1199"/>
      <c r="D16" s="1214"/>
      <c r="E16" s="1202"/>
      <c r="F16" s="1205"/>
      <c r="G16" s="1205"/>
      <c r="H16" s="1205"/>
      <c r="I16" s="3"/>
      <c r="J16" s="3"/>
      <c r="K16" s="3"/>
      <c r="L16" s="3"/>
      <c r="M16" s="3"/>
      <c r="N16" s="3"/>
      <c r="O16" s="3"/>
    </row>
    <row r="17" spans="2:15" s="148" customFormat="1" ht="15.75">
      <c r="B17" s="247"/>
      <c r="C17" s="248"/>
      <c r="D17" s="249"/>
      <c r="E17" s="250"/>
      <c r="F17" s="251"/>
      <c r="G17" s="251"/>
      <c r="H17" s="251"/>
      <c r="I17" s="3"/>
      <c r="J17" s="3"/>
      <c r="K17" s="3"/>
      <c r="L17" s="3"/>
      <c r="M17" s="3"/>
      <c r="N17" s="3"/>
      <c r="O17" s="3"/>
    </row>
    <row r="18" spans="2:15" s="710" customFormat="1" ht="15.75">
      <c r="B18" s="917"/>
      <c r="C18" s="700" t="s">
        <v>340</v>
      </c>
      <c r="D18" s="889"/>
      <c r="E18" s="890"/>
      <c r="F18" s="891">
        <f>+F20+F51+F69</f>
        <v>122558715.42261656</v>
      </c>
      <c r="G18" s="891">
        <f>+G20+G51+G69</f>
        <v>122558715.42261656</v>
      </c>
      <c r="H18" s="891">
        <f>+H20+H51+H69</f>
        <v>128172127.34883985</v>
      </c>
      <c r="I18" s="3"/>
      <c r="J18" s="3"/>
      <c r="K18" s="3"/>
      <c r="L18" s="3"/>
      <c r="M18" s="3"/>
      <c r="N18" s="3"/>
      <c r="O18" s="3"/>
    </row>
    <row r="19" spans="2:15" s="148" customFormat="1" ht="15.75">
      <c r="B19" s="918"/>
      <c r="C19" s="919"/>
      <c r="D19" s="920"/>
      <c r="E19" s="921"/>
      <c r="F19" s="251"/>
      <c r="G19" s="251"/>
      <c r="H19" s="251"/>
      <c r="I19" s="3"/>
      <c r="J19" s="3"/>
      <c r="K19" s="3"/>
      <c r="L19" s="3"/>
      <c r="M19" s="3"/>
      <c r="N19" s="3"/>
      <c r="O19" s="3"/>
    </row>
    <row r="20" spans="2:15" s="579" customFormat="1" ht="15">
      <c r="B20" s="576"/>
      <c r="C20" s="580" t="s">
        <v>615</v>
      </c>
      <c r="D20" s="577"/>
      <c r="E20" s="578"/>
      <c r="F20" s="922">
        <f>SUM(F21:F49)</f>
        <v>93426543.099068522</v>
      </c>
      <c r="G20" s="922">
        <f t="shared" ref="G20:H20" si="0">SUM(G21:G49)</f>
        <v>93426543.099068522</v>
      </c>
      <c r="H20" s="922">
        <f t="shared" si="0"/>
        <v>93426543.099068522</v>
      </c>
      <c r="I20" s="3"/>
      <c r="J20" s="3"/>
      <c r="K20" s="3"/>
      <c r="L20" s="3"/>
      <c r="M20" s="3"/>
      <c r="N20" s="3"/>
      <c r="O20" s="3"/>
    </row>
    <row r="21" spans="2:15" s="148" customFormat="1">
      <c r="B21" s="923">
        <v>40876</v>
      </c>
      <c r="C21" s="472" t="s">
        <v>922</v>
      </c>
      <c r="D21" s="1143">
        <v>0.09</v>
      </c>
      <c r="E21" s="900">
        <v>2018</v>
      </c>
      <c r="F21" s="901">
        <v>3374359.68</v>
      </c>
      <c r="G21" s="901">
        <v>3374359.68</v>
      </c>
      <c r="H21" s="904">
        <v>3374359.68</v>
      </c>
      <c r="I21" s="3"/>
      <c r="J21" s="3"/>
      <c r="K21" s="3"/>
      <c r="L21" s="3"/>
      <c r="M21" s="3"/>
      <c r="N21" s="3"/>
      <c r="O21" s="3"/>
    </row>
    <row r="22" spans="2:15" s="148" customFormat="1">
      <c r="B22" s="923">
        <v>40983</v>
      </c>
      <c r="C22" s="472" t="s">
        <v>923</v>
      </c>
      <c r="D22" s="1143">
        <v>0.09</v>
      </c>
      <c r="E22" s="900">
        <v>2019</v>
      </c>
      <c r="F22" s="901">
        <v>1899992.6029999999</v>
      </c>
      <c r="G22" s="901">
        <v>1899992.6029999999</v>
      </c>
      <c r="H22" s="904">
        <v>1899992.6029999999</v>
      </c>
      <c r="I22" s="3"/>
      <c r="J22" s="3"/>
      <c r="K22" s="3"/>
      <c r="L22" s="3"/>
      <c r="M22" s="3"/>
      <c r="N22" s="3"/>
      <c r="O22" s="3"/>
    </row>
    <row r="23" spans="2:15" s="148" customFormat="1">
      <c r="B23" s="923">
        <v>41766</v>
      </c>
      <c r="C23" s="472" t="s">
        <v>924</v>
      </c>
      <c r="D23" s="1143">
        <v>8.7499999999999994E-2</v>
      </c>
      <c r="E23" s="900">
        <v>2024</v>
      </c>
      <c r="F23" s="901">
        <v>19694757.282000002</v>
      </c>
      <c r="G23" s="901">
        <v>19694757.282000002</v>
      </c>
      <c r="H23" s="904">
        <v>19694757.282000002</v>
      </c>
      <c r="I23" s="3"/>
      <c r="J23" s="3"/>
      <c r="K23" s="3"/>
      <c r="L23" s="3"/>
      <c r="M23" s="3"/>
      <c r="N23" s="3"/>
      <c r="O23" s="3"/>
    </row>
    <row r="24" spans="2:15" s="148" customFormat="1">
      <c r="B24" s="923">
        <v>42285</v>
      </c>
      <c r="C24" s="472" t="s">
        <v>437</v>
      </c>
      <c r="D24" s="1143">
        <v>0.08</v>
      </c>
      <c r="E24" s="900">
        <v>2020</v>
      </c>
      <c r="F24" s="901">
        <v>2947560.6669999999</v>
      </c>
      <c r="G24" s="901">
        <v>2947560.6669999999</v>
      </c>
      <c r="H24" s="904">
        <v>2947560.6669999999</v>
      </c>
      <c r="I24" s="3"/>
      <c r="J24" s="3"/>
      <c r="K24" s="3"/>
      <c r="L24" s="3"/>
      <c r="M24" s="3"/>
      <c r="N24" s="3"/>
      <c r="O24" s="3"/>
    </row>
    <row r="25" spans="2:15" s="148" customFormat="1">
      <c r="B25" s="923">
        <v>42368</v>
      </c>
      <c r="C25" s="472" t="s">
        <v>591</v>
      </c>
      <c r="D25" s="1143">
        <v>7.7499999999999999E-2</v>
      </c>
      <c r="E25" s="900">
        <v>2022</v>
      </c>
      <c r="F25" s="901">
        <v>4497753.4110000003</v>
      </c>
      <c r="G25" s="901">
        <v>4497753.4110000003</v>
      </c>
      <c r="H25" s="904">
        <v>4497753.4110000003</v>
      </c>
      <c r="I25" s="3"/>
      <c r="J25" s="3"/>
      <c r="K25" s="3"/>
      <c r="L25" s="3"/>
      <c r="M25" s="3"/>
      <c r="N25" s="3"/>
      <c r="O25" s="3"/>
    </row>
    <row r="26" spans="2:15" s="148" customFormat="1">
      <c r="B26" s="923">
        <v>42368</v>
      </c>
      <c r="C26" s="472" t="s">
        <v>592</v>
      </c>
      <c r="D26" s="1143">
        <v>7.8750000000000001E-2</v>
      </c>
      <c r="E26" s="900">
        <v>2025</v>
      </c>
      <c r="F26" s="901">
        <v>4510462.5750000002</v>
      </c>
      <c r="G26" s="901">
        <v>4510462.5750000002</v>
      </c>
      <c r="H26" s="904">
        <v>4510462.5750000002</v>
      </c>
      <c r="I26" s="3"/>
      <c r="J26" s="3"/>
      <c r="K26" s="3"/>
      <c r="L26" s="3"/>
      <c r="M26" s="3"/>
      <c r="N26" s="3"/>
      <c r="O26" s="3"/>
    </row>
    <row r="27" spans="2:15" s="148" customFormat="1">
      <c r="B27" s="923">
        <v>42368</v>
      </c>
      <c r="C27" s="472" t="s">
        <v>593</v>
      </c>
      <c r="D27" s="1143">
        <v>7.8750000000000001E-2</v>
      </c>
      <c r="E27" s="900">
        <v>2027</v>
      </c>
      <c r="F27" s="901">
        <v>4690499.5630000001</v>
      </c>
      <c r="G27" s="901">
        <v>4690499.5630000001</v>
      </c>
      <c r="H27" s="904">
        <v>4690499.5630000001</v>
      </c>
      <c r="I27" s="3"/>
      <c r="J27" s="3"/>
      <c r="K27" s="3"/>
      <c r="L27" s="3"/>
      <c r="M27" s="3"/>
      <c r="N27" s="3"/>
      <c r="O27" s="3"/>
    </row>
    <row r="28" spans="2:15" s="148" customFormat="1">
      <c r="B28" s="253">
        <v>42482</v>
      </c>
      <c r="C28" s="924" t="s">
        <v>503</v>
      </c>
      <c r="D28" s="1143">
        <v>6.25E-2</v>
      </c>
      <c r="E28" s="900">
        <v>2019</v>
      </c>
      <c r="F28" s="901">
        <v>2750000</v>
      </c>
      <c r="G28" s="901">
        <v>2750000</v>
      </c>
      <c r="H28" s="904">
        <v>2750000</v>
      </c>
      <c r="I28" s="3"/>
      <c r="J28" s="3"/>
      <c r="K28" s="3"/>
      <c r="L28" s="3"/>
      <c r="M28" s="3"/>
      <c r="N28" s="3"/>
      <c r="O28" s="3"/>
    </row>
    <row r="29" spans="2:15" s="148" customFormat="1">
      <c r="B29" s="253">
        <v>42482</v>
      </c>
      <c r="C29" s="924" t="s">
        <v>504</v>
      </c>
      <c r="D29" s="1143">
        <v>6.8750000000000006E-2</v>
      </c>
      <c r="E29" s="900">
        <v>2021</v>
      </c>
      <c r="F29" s="901">
        <v>4500000</v>
      </c>
      <c r="G29" s="901">
        <v>4500000</v>
      </c>
      <c r="H29" s="904">
        <v>4500000</v>
      </c>
      <c r="I29" s="3"/>
      <c r="J29" s="3"/>
      <c r="K29" s="3"/>
      <c r="L29" s="3"/>
      <c r="M29" s="3"/>
      <c r="N29" s="3"/>
      <c r="O29" s="3"/>
    </row>
    <row r="30" spans="2:15" s="148" customFormat="1">
      <c r="B30" s="253">
        <v>42482</v>
      </c>
      <c r="C30" s="924" t="s">
        <v>505</v>
      </c>
      <c r="D30" s="1143">
        <v>7.4999999999999997E-2</v>
      </c>
      <c r="E30" s="900">
        <v>2026</v>
      </c>
      <c r="F30" s="901">
        <v>6500000</v>
      </c>
      <c r="G30" s="901">
        <v>6500000</v>
      </c>
      <c r="H30" s="904">
        <v>6500000</v>
      </c>
      <c r="I30" s="3"/>
      <c r="J30" s="3"/>
      <c r="K30" s="3"/>
      <c r="L30" s="3"/>
      <c r="M30" s="3"/>
      <c r="N30" s="3"/>
      <c r="O30" s="3"/>
    </row>
    <row r="31" spans="2:15" s="148" customFormat="1">
      <c r="B31" s="253">
        <v>42482</v>
      </c>
      <c r="C31" s="924" t="s">
        <v>506</v>
      </c>
      <c r="D31" s="1143">
        <v>7.6249999999999998E-2</v>
      </c>
      <c r="E31" s="900">
        <v>2046</v>
      </c>
      <c r="F31" s="901">
        <v>2750000</v>
      </c>
      <c r="G31" s="901">
        <v>2750000</v>
      </c>
      <c r="H31" s="904">
        <v>2750000</v>
      </c>
      <c r="I31" s="3"/>
      <c r="J31" s="3"/>
      <c r="K31" s="3"/>
      <c r="L31" s="3"/>
      <c r="M31" s="3"/>
      <c r="N31" s="3"/>
      <c r="O31" s="3"/>
    </row>
    <row r="32" spans="2:15" s="148" customFormat="1">
      <c r="B32" s="923">
        <v>42557</v>
      </c>
      <c r="C32" s="472" t="s">
        <v>513</v>
      </c>
      <c r="D32" s="1143">
        <v>6.6250000000000003E-2</v>
      </c>
      <c r="E32" s="900">
        <v>2028</v>
      </c>
      <c r="F32" s="901">
        <v>1000000</v>
      </c>
      <c r="G32" s="901">
        <v>1000000</v>
      </c>
      <c r="H32" s="904">
        <v>1000000</v>
      </c>
      <c r="I32" s="3"/>
      <c r="J32" s="3"/>
      <c r="K32" s="3"/>
      <c r="L32" s="3"/>
      <c r="M32" s="3"/>
      <c r="N32" s="3"/>
      <c r="O32" s="3"/>
    </row>
    <row r="33" spans="2:15" s="148" customFormat="1">
      <c r="B33" s="923">
        <v>42557</v>
      </c>
      <c r="C33" s="472" t="s">
        <v>515</v>
      </c>
      <c r="D33" s="1143">
        <v>7.1249999999999994E-2</v>
      </c>
      <c r="E33" s="900">
        <v>2036</v>
      </c>
      <c r="F33" s="901">
        <v>1750000</v>
      </c>
      <c r="G33" s="901">
        <v>1750000</v>
      </c>
      <c r="H33" s="904">
        <v>1750000</v>
      </c>
      <c r="I33" s="3"/>
      <c r="J33" s="3"/>
      <c r="K33" s="3"/>
      <c r="L33" s="3"/>
      <c r="M33" s="3"/>
      <c r="N33" s="3"/>
      <c r="O33" s="3"/>
    </row>
    <row r="34" spans="2:15" s="148" customFormat="1">
      <c r="B34" s="923">
        <v>42587</v>
      </c>
      <c r="C34" s="472" t="s">
        <v>514</v>
      </c>
      <c r="D34" s="1143">
        <v>0</v>
      </c>
      <c r="E34" s="900">
        <v>2019</v>
      </c>
      <c r="F34" s="901">
        <v>22028.931</v>
      </c>
      <c r="G34" s="901">
        <v>22028.931</v>
      </c>
      <c r="H34" s="904">
        <v>22028.931</v>
      </c>
      <c r="I34" s="3"/>
      <c r="J34" s="3"/>
      <c r="K34" s="3"/>
      <c r="L34" s="3"/>
      <c r="M34" s="3"/>
      <c r="N34" s="3"/>
      <c r="O34" s="3"/>
    </row>
    <row r="35" spans="2:15" s="148" customFormat="1">
      <c r="B35" s="923">
        <v>42587</v>
      </c>
      <c r="C35" s="472" t="s">
        <v>512</v>
      </c>
      <c r="D35" s="1143">
        <v>0.01</v>
      </c>
      <c r="E35" s="900">
        <v>2023</v>
      </c>
      <c r="F35" s="901">
        <v>694687.19400000002</v>
      </c>
      <c r="G35" s="901">
        <v>694687.19400000002</v>
      </c>
      <c r="H35" s="904">
        <v>694687.19400000002</v>
      </c>
      <c r="I35" s="3"/>
      <c r="J35" s="3"/>
      <c r="K35" s="3"/>
      <c r="L35" s="3"/>
      <c r="M35" s="3"/>
      <c r="N35" s="3"/>
      <c r="O35" s="3"/>
    </row>
    <row r="36" spans="2:15" s="148" customFormat="1">
      <c r="B36" s="923">
        <v>42655</v>
      </c>
      <c r="C36" s="472" t="s">
        <v>620</v>
      </c>
      <c r="D36" s="1143">
        <v>3.875E-2</v>
      </c>
      <c r="E36" s="900">
        <v>2022</v>
      </c>
      <c r="F36" s="901">
        <v>1538461.5384615385</v>
      </c>
      <c r="G36" s="901">
        <v>1538461.5384615385</v>
      </c>
      <c r="H36" s="904">
        <v>1538461.5384615399</v>
      </c>
      <c r="I36" s="3"/>
      <c r="J36" s="3"/>
      <c r="K36" s="3"/>
      <c r="L36" s="3"/>
      <c r="M36" s="3"/>
      <c r="N36" s="3"/>
      <c r="O36" s="3"/>
    </row>
    <row r="37" spans="2:15" s="148" customFormat="1">
      <c r="B37" s="923">
        <v>42655</v>
      </c>
      <c r="C37" s="472" t="s">
        <v>621</v>
      </c>
      <c r="D37" s="1143">
        <v>0.05</v>
      </c>
      <c r="E37" s="900">
        <v>2027</v>
      </c>
      <c r="F37" s="901">
        <v>1538461.5384615385</v>
      </c>
      <c r="G37" s="901">
        <v>1538461.5384615385</v>
      </c>
      <c r="H37" s="904">
        <v>1538461.5384615399</v>
      </c>
      <c r="I37" s="3"/>
      <c r="J37" s="3"/>
      <c r="K37" s="3"/>
      <c r="L37" s="3"/>
      <c r="M37" s="3"/>
      <c r="N37" s="3"/>
      <c r="O37" s="3"/>
    </row>
    <row r="38" spans="2:15" s="148" customFormat="1">
      <c r="B38" s="923">
        <v>42761</v>
      </c>
      <c r="C38" s="472" t="s">
        <v>637</v>
      </c>
      <c r="D38" s="1143">
        <v>5.6250000000000001E-2</v>
      </c>
      <c r="E38" s="900">
        <v>2022</v>
      </c>
      <c r="F38" s="901">
        <v>3250000</v>
      </c>
      <c r="G38" s="901">
        <v>3250000</v>
      </c>
      <c r="H38" s="904">
        <v>3250000</v>
      </c>
      <c r="I38" s="3"/>
      <c r="J38" s="3"/>
      <c r="K38" s="3"/>
      <c r="L38" s="3"/>
      <c r="M38" s="3"/>
      <c r="N38" s="3"/>
      <c r="O38" s="3"/>
    </row>
    <row r="39" spans="2:15" s="148" customFormat="1">
      <c r="B39" s="923">
        <v>42761</v>
      </c>
      <c r="C39" s="472" t="s">
        <v>638</v>
      </c>
      <c r="D39" s="1143">
        <v>6.8750000000000006E-2</v>
      </c>
      <c r="E39" s="900">
        <v>2027</v>
      </c>
      <c r="F39" s="901">
        <v>3750000</v>
      </c>
      <c r="G39" s="901">
        <v>3750000</v>
      </c>
      <c r="H39" s="904">
        <v>3750000</v>
      </c>
      <c r="I39" s="3"/>
      <c r="J39" s="3"/>
      <c r="K39" s="3"/>
      <c r="L39" s="3"/>
      <c r="M39" s="3"/>
      <c r="N39" s="3"/>
      <c r="O39" s="3"/>
    </row>
    <row r="40" spans="2:15" s="148" customFormat="1">
      <c r="B40" s="923">
        <v>42837</v>
      </c>
      <c r="C40" s="472" t="s">
        <v>682</v>
      </c>
      <c r="D40" s="1143">
        <v>3.3750000000000002E-2</v>
      </c>
      <c r="E40" s="900">
        <v>2020</v>
      </c>
      <c r="F40" s="901">
        <v>418191.32253005751</v>
      </c>
      <c r="G40" s="901">
        <v>418191.32253005751</v>
      </c>
      <c r="H40" s="904">
        <v>418191.32253005804</v>
      </c>
      <c r="I40" s="3"/>
      <c r="J40" s="3"/>
      <c r="K40" s="3"/>
      <c r="L40" s="3"/>
      <c r="M40" s="3"/>
      <c r="N40" s="3"/>
      <c r="O40" s="3"/>
    </row>
    <row r="41" spans="2:15" s="148" customFormat="1">
      <c r="B41" s="253">
        <v>42843</v>
      </c>
      <c r="C41" s="924" t="s">
        <v>683</v>
      </c>
      <c r="D41" s="1143">
        <v>5.7500000000000002E-2</v>
      </c>
      <c r="E41" s="900">
        <v>2025</v>
      </c>
      <c r="F41" s="901">
        <v>3493929.8939999999</v>
      </c>
      <c r="G41" s="901">
        <v>3493929.8939999999</v>
      </c>
      <c r="H41" s="904">
        <v>3493929.8939999999</v>
      </c>
      <c r="I41" s="3"/>
      <c r="J41" s="3"/>
      <c r="K41" s="3"/>
      <c r="L41" s="3"/>
      <c r="M41" s="3"/>
      <c r="N41" s="3"/>
      <c r="O41" s="3"/>
    </row>
    <row r="42" spans="2:15" s="148" customFormat="1">
      <c r="B42" s="923">
        <v>42843</v>
      </c>
      <c r="C42" s="472" t="s">
        <v>684</v>
      </c>
      <c r="D42" s="1143">
        <v>7.6249999999999998E-2</v>
      </c>
      <c r="E42" s="900">
        <v>2037</v>
      </c>
      <c r="F42" s="901">
        <v>2720781.5150000001</v>
      </c>
      <c r="G42" s="901">
        <v>2720781.5150000001</v>
      </c>
      <c r="H42" s="904">
        <v>2720781.5150000001</v>
      </c>
      <c r="I42" s="3"/>
      <c r="J42" s="3"/>
      <c r="K42" s="3"/>
      <c r="L42" s="3"/>
      <c r="M42" s="3"/>
      <c r="N42" s="3"/>
      <c r="O42" s="3"/>
    </row>
    <row r="43" spans="2:15" s="148" customFormat="1">
      <c r="B43" s="923">
        <v>42914</v>
      </c>
      <c r="C43" s="472" t="s">
        <v>681</v>
      </c>
      <c r="D43" s="1143">
        <v>7.1249999999999994E-2</v>
      </c>
      <c r="E43" s="900">
        <v>2117</v>
      </c>
      <c r="F43" s="901">
        <v>2750000</v>
      </c>
      <c r="G43" s="901">
        <v>2750000</v>
      </c>
      <c r="H43" s="904">
        <v>2750000</v>
      </c>
      <c r="I43" s="3"/>
      <c r="J43" s="3"/>
      <c r="K43" s="3"/>
      <c r="L43" s="3"/>
      <c r="M43" s="3"/>
      <c r="N43" s="3"/>
      <c r="O43" s="3"/>
    </row>
    <row r="44" spans="2:15" s="148" customFormat="1">
      <c r="B44" s="923">
        <v>43048</v>
      </c>
      <c r="C44" s="472" t="s">
        <v>762</v>
      </c>
      <c r="D44" s="1143">
        <v>3.3750000000000002E-2</v>
      </c>
      <c r="E44" s="900">
        <v>2023</v>
      </c>
      <c r="F44" s="901">
        <v>1230769.2307692308</v>
      </c>
      <c r="G44" s="901">
        <v>1230769.2307692308</v>
      </c>
      <c r="H44" s="904">
        <v>1230769.2307692298</v>
      </c>
      <c r="I44" s="3"/>
      <c r="J44" s="3"/>
      <c r="K44" s="3"/>
      <c r="L44" s="3"/>
      <c r="M44" s="3"/>
      <c r="N44" s="3"/>
      <c r="O44" s="3"/>
    </row>
    <row r="45" spans="2:15" s="148" customFormat="1">
      <c r="B45" s="923">
        <v>43048</v>
      </c>
      <c r="C45" s="472" t="s">
        <v>763</v>
      </c>
      <c r="D45" s="1143">
        <v>5.2499999999999998E-2</v>
      </c>
      <c r="E45" s="900">
        <v>2028</v>
      </c>
      <c r="F45" s="901">
        <v>1230769.2307692308</v>
      </c>
      <c r="G45" s="901">
        <v>1230769.2307692308</v>
      </c>
      <c r="H45" s="904">
        <v>1230769.2307692298</v>
      </c>
      <c r="I45" s="3"/>
      <c r="J45" s="3"/>
      <c r="K45" s="3"/>
      <c r="L45" s="3"/>
      <c r="M45" s="3"/>
      <c r="N45" s="3"/>
      <c r="O45" s="3"/>
    </row>
    <row r="46" spans="2:15" s="148" customFormat="1">
      <c r="B46" s="923">
        <v>43048</v>
      </c>
      <c r="C46" s="472" t="s">
        <v>764</v>
      </c>
      <c r="D46" s="1143">
        <v>6.25E-2</v>
      </c>
      <c r="E46" s="900">
        <v>2047</v>
      </c>
      <c r="F46" s="901">
        <v>923076.92307692312</v>
      </c>
      <c r="G46" s="901">
        <v>923076.92307692312</v>
      </c>
      <c r="H46" s="904">
        <v>923076.92307692301</v>
      </c>
      <c r="I46" s="3"/>
      <c r="J46" s="3"/>
      <c r="K46" s="3"/>
      <c r="L46" s="3"/>
      <c r="M46" s="3"/>
      <c r="N46" s="3"/>
      <c r="O46" s="3"/>
    </row>
    <row r="47" spans="2:15" s="148" customFormat="1">
      <c r="B47" s="923">
        <v>43111</v>
      </c>
      <c r="C47" s="472" t="s">
        <v>883</v>
      </c>
      <c r="D47" s="1143">
        <v>4.6249999999999999E-2</v>
      </c>
      <c r="E47" s="900">
        <v>2023</v>
      </c>
      <c r="F47" s="901">
        <v>1750000</v>
      </c>
      <c r="G47" s="901">
        <v>1750000</v>
      </c>
      <c r="H47" s="904">
        <v>1750000</v>
      </c>
      <c r="I47" s="3"/>
      <c r="J47" s="3"/>
      <c r="K47" s="3"/>
      <c r="L47" s="3"/>
      <c r="M47" s="3"/>
      <c r="N47" s="3"/>
      <c r="O47" s="3"/>
    </row>
    <row r="48" spans="2:15" s="148" customFormat="1">
      <c r="B48" s="923">
        <v>43111</v>
      </c>
      <c r="C48" s="472" t="s">
        <v>884</v>
      </c>
      <c r="D48" s="1143">
        <v>5.8749999999999997E-2</v>
      </c>
      <c r="E48" s="900">
        <v>2028</v>
      </c>
      <c r="F48" s="901">
        <v>4250000</v>
      </c>
      <c r="G48" s="901">
        <v>4250000</v>
      </c>
      <c r="H48" s="904">
        <v>4250000</v>
      </c>
      <c r="I48" s="3"/>
      <c r="J48" s="3"/>
      <c r="K48" s="3"/>
      <c r="L48" s="3"/>
      <c r="M48" s="3"/>
      <c r="N48" s="3"/>
      <c r="O48" s="3"/>
    </row>
    <row r="49" spans="2:15" s="148" customFormat="1">
      <c r="B49" s="923">
        <v>43111</v>
      </c>
      <c r="C49" s="472" t="s">
        <v>885</v>
      </c>
      <c r="D49" s="1143">
        <v>6.8750000000000006E-2</v>
      </c>
      <c r="E49" s="900">
        <v>2048</v>
      </c>
      <c r="F49" s="901">
        <v>3000000</v>
      </c>
      <c r="G49" s="901">
        <v>3000000</v>
      </c>
      <c r="H49" s="904">
        <v>3000000</v>
      </c>
      <c r="I49" s="3"/>
      <c r="J49" s="3"/>
      <c r="K49" s="3"/>
      <c r="L49" s="3"/>
      <c r="M49" s="3"/>
      <c r="N49" s="3"/>
      <c r="O49" s="3"/>
    </row>
    <row r="50" spans="2:15" s="148" customFormat="1">
      <c r="B50" s="918"/>
      <c r="C50" s="925"/>
      <c r="D50" s="920"/>
      <c r="E50" s="900"/>
      <c r="F50" s="926"/>
      <c r="G50" s="926"/>
      <c r="H50" s="903"/>
      <c r="I50" s="3"/>
      <c r="J50" s="3"/>
      <c r="K50" s="3"/>
      <c r="L50" s="3"/>
      <c r="M50" s="3"/>
      <c r="N50" s="3"/>
      <c r="O50" s="3"/>
    </row>
    <row r="51" spans="2:15" s="507" customFormat="1" ht="15">
      <c r="B51" s="576"/>
      <c r="C51" s="583" t="s">
        <v>444</v>
      </c>
      <c r="D51" s="577"/>
      <c r="E51" s="927"/>
      <c r="F51" s="922">
        <f>SUM(F52:F67)</f>
        <v>29132172.323548038</v>
      </c>
      <c r="G51" s="922">
        <f>SUM(G52:G67)</f>
        <v>29132172.323548038</v>
      </c>
      <c r="H51" s="922">
        <f>SUM(H52:H67)</f>
        <v>34731774.508611321</v>
      </c>
      <c r="I51" s="3"/>
      <c r="J51" s="3"/>
      <c r="K51" s="3"/>
      <c r="L51" s="3"/>
      <c r="M51" s="3"/>
      <c r="N51" s="3"/>
      <c r="O51" s="3"/>
    </row>
    <row r="52" spans="2:15" s="148" customFormat="1">
      <c r="B52" s="923">
        <v>37986</v>
      </c>
      <c r="C52" s="928" t="s">
        <v>946</v>
      </c>
      <c r="D52" s="1144">
        <v>2.5000000000000001E-2</v>
      </c>
      <c r="E52" s="900">
        <v>2038</v>
      </c>
      <c r="F52" s="901">
        <v>5296689.1950000003</v>
      </c>
      <c r="G52" s="901">
        <v>5296689.1950000003</v>
      </c>
      <c r="H52" s="904">
        <v>5296689.1950000003</v>
      </c>
      <c r="I52" s="3"/>
      <c r="J52" s="3"/>
      <c r="K52" s="3"/>
      <c r="L52" s="3"/>
      <c r="M52" s="3"/>
      <c r="N52" s="3"/>
      <c r="O52" s="3"/>
    </row>
    <row r="53" spans="2:15" s="148" customFormat="1">
      <c r="B53" s="923">
        <v>37986</v>
      </c>
      <c r="C53" s="928" t="s">
        <v>947</v>
      </c>
      <c r="D53" s="1144">
        <v>2.5000000000000001E-2</v>
      </c>
      <c r="E53" s="900">
        <v>2038</v>
      </c>
      <c r="F53" s="901">
        <v>1229562.8419999999</v>
      </c>
      <c r="G53" s="901">
        <v>1229562.8419999999</v>
      </c>
      <c r="H53" s="904">
        <v>1229562.8419999999</v>
      </c>
      <c r="I53" s="3"/>
      <c r="J53" s="3"/>
      <c r="K53" s="3"/>
      <c r="L53" s="3"/>
      <c r="M53" s="3"/>
      <c r="N53" s="3"/>
      <c r="O53" s="3"/>
    </row>
    <row r="54" spans="2:15" s="148" customFormat="1">
      <c r="B54" s="923">
        <v>37986</v>
      </c>
      <c r="C54" s="928" t="s">
        <v>948</v>
      </c>
      <c r="D54" s="1144">
        <v>2.5000000000000001E-2</v>
      </c>
      <c r="E54" s="900">
        <v>2038</v>
      </c>
      <c r="F54" s="901">
        <v>96939.179000000004</v>
      </c>
      <c r="G54" s="901">
        <v>96939.179000000004</v>
      </c>
      <c r="H54" s="904">
        <v>96939.179000000004</v>
      </c>
      <c r="I54" s="3"/>
      <c r="J54" s="3"/>
      <c r="K54" s="3"/>
      <c r="L54" s="3"/>
      <c r="M54" s="3"/>
      <c r="N54" s="3"/>
      <c r="O54" s="3"/>
    </row>
    <row r="55" spans="2:15" s="148" customFormat="1">
      <c r="B55" s="923">
        <v>37986</v>
      </c>
      <c r="C55" s="928" t="s">
        <v>949</v>
      </c>
      <c r="D55" s="1144">
        <v>2.5000000000000001E-2</v>
      </c>
      <c r="E55" s="900">
        <v>2038</v>
      </c>
      <c r="F55" s="901">
        <v>71439.702000000005</v>
      </c>
      <c r="G55" s="901">
        <v>71439.702000000005</v>
      </c>
      <c r="H55" s="904">
        <v>71439.702000000005</v>
      </c>
      <c r="I55" s="3"/>
      <c r="J55" s="3"/>
      <c r="K55" s="3"/>
      <c r="L55" s="3"/>
      <c r="M55" s="3"/>
      <c r="N55" s="3"/>
      <c r="O55" s="3"/>
    </row>
    <row r="56" spans="2:15" s="148" customFormat="1">
      <c r="B56" s="923">
        <v>37986</v>
      </c>
      <c r="C56" s="928" t="s">
        <v>950</v>
      </c>
      <c r="D56" s="1144">
        <v>2.2599999999999999E-2</v>
      </c>
      <c r="E56" s="900">
        <v>2038</v>
      </c>
      <c r="F56" s="901">
        <v>6196814.9759999998</v>
      </c>
      <c r="G56" s="901">
        <v>6196814.9759999998</v>
      </c>
      <c r="H56" s="904">
        <v>6196814.9759999998</v>
      </c>
      <c r="I56" s="3"/>
      <c r="J56" s="3"/>
      <c r="K56" s="3"/>
      <c r="L56" s="3"/>
      <c r="M56" s="3"/>
      <c r="N56" s="3"/>
      <c r="O56" s="3"/>
    </row>
    <row r="57" spans="2:15" s="148" customFormat="1">
      <c r="B57" s="923">
        <v>37986</v>
      </c>
      <c r="C57" s="928" t="s">
        <v>951</v>
      </c>
      <c r="D57" s="1144">
        <v>2.2599999999999999E-2</v>
      </c>
      <c r="E57" s="900">
        <v>2038</v>
      </c>
      <c r="F57" s="901">
        <v>1770228.836923077</v>
      </c>
      <c r="G57" s="901">
        <v>1770228.836923077</v>
      </c>
      <c r="H57" s="904">
        <v>1770228.836923077</v>
      </c>
      <c r="I57" s="3"/>
      <c r="J57" s="3"/>
      <c r="K57" s="3"/>
      <c r="L57" s="3"/>
      <c r="M57" s="3"/>
      <c r="N57" s="3"/>
      <c r="O57" s="3"/>
    </row>
    <row r="58" spans="2:15" s="148" customFormat="1">
      <c r="B58" s="923">
        <v>37986</v>
      </c>
      <c r="C58" s="928" t="s">
        <v>952</v>
      </c>
      <c r="D58" s="1144">
        <v>4.4999999999999997E-3</v>
      </c>
      <c r="E58" s="900">
        <v>2038</v>
      </c>
      <c r="F58" s="901">
        <v>161578.31539541413</v>
      </c>
      <c r="G58" s="901">
        <v>161578.31539541413</v>
      </c>
      <c r="H58" s="904">
        <v>161578.31539541399</v>
      </c>
      <c r="I58" s="3"/>
      <c r="J58" s="3"/>
      <c r="K58" s="3"/>
      <c r="L58" s="3"/>
      <c r="M58" s="3"/>
      <c r="N58" s="3"/>
      <c r="O58" s="3"/>
    </row>
    <row r="59" spans="2:15" s="148" customFormat="1">
      <c r="B59" s="923">
        <v>37986</v>
      </c>
      <c r="C59" s="928" t="s">
        <v>953</v>
      </c>
      <c r="D59" s="1144">
        <v>4.4999999999999997E-3</v>
      </c>
      <c r="E59" s="900">
        <v>2038</v>
      </c>
      <c r="F59" s="901">
        <v>7991.4178755264393</v>
      </c>
      <c r="G59" s="901">
        <v>7991.4178755264393</v>
      </c>
      <c r="H59" s="904">
        <v>7991.4178755264411</v>
      </c>
      <c r="I59" s="3"/>
      <c r="J59" s="3"/>
      <c r="K59" s="3"/>
      <c r="L59" s="3"/>
      <c r="M59" s="3"/>
      <c r="N59" s="3"/>
      <c r="O59" s="3"/>
    </row>
    <row r="60" spans="2:15" s="148" customFormat="1">
      <c r="B60" s="923">
        <v>37986</v>
      </c>
      <c r="C60" s="928" t="s">
        <v>954</v>
      </c>
      <c r="D60" s="1143">
        <v>8.2799999999999999E-2</v>
      </c>
      <c r="E60" s="900">
        <v>2033</v>
      </c>
      <c r="F60" s="901">
        <v>3046138.9720000001</v>
      </c>
      <c r="G60" s="901">
        <v>3046138.9720000001</v>
      </c>
      <c r="H60" s="904">
        <v>4270802.5920299999</v>
      </c>
      <c r="I60" s="3"/>
      <c r="J60" s="3"/>
      <c r="K60" s="3"/>
      <c r="L60" s="3"/>
      <c r="M60" s="3"/>
      <c r="N60" s="3"/>
      <c r="O60" s="3"/>
    </row>
    <row r="61" spans="2:15" s="148" customFormat="1">
      <c r="B61" s="923">
        <v>37986</v>
      </c>
      <c r="C61" s="928" t="s">
        <v>955</v>
      </c>
      <c r="D61" s="1143">
        <v>8.2799999999999999E-2</v>
      </c>
      <c r="E61" s="900">
        <v>2033</v>
      </c>
      <c r="F61" s="901">
        <v>4950239.1430000002</v>
      </c>
      <c r="G61" s="901">
        <v>4950239.1430000002</v>
      </c>
      <c r="H61" s="904">
        <v>6940423.3875699993</v>
      </c>
      <c r="I61" s="3"/>
      <c r="J61" s="3"/>
      <c r="K61" s="3"/>
      <c r="L61" s="3"/>
      <c r="M61" s="3"/>
      <c r="N61" s="3"/>
      <c r="O61" s="3"/>
    </row>
    <row r="62" spans="2:15" s="148" customFormat="1">
      <c r="B62" s="923">
        <v>37986</v>
      </c>
      <c r="C62" s="928" t="s">
        <v>956</v>
      </c>
      <c r="D62" s="1143">
        <v>8.2799999999999999E-2</v>
      </c>
      <c r="E62" s="900">
        <v>2033</v>
      </c>
      <c r="F62" s="901">
        <v>929895.88899999997</v>
      </c>
      <c r="G62" s="901">
        <v>929895.88899999997</v>
      </c>
      <c r="H62" s="904">
        <v>1303749.3724199999</v>
      </c>
      <c r="I62" s="3"/>
      <c r="J62" s="3"/>
      <c r="K62" s="3"/>
      <c r="L62" s="3"/>
      <c r="M62" s="3"/>
      <c r="N62" s="3"/>
      <c r="O62" s="3"/>
    </row>
    <row r="63" spans="2:15" s="148" customFormat="1">
      <c r="B63" s="923">
        <v>37986</v>
      </c>
      <c r="C63" s="928" t="s">
        <v>957</v>
      </c>
      <c r="D63" s="1143">
        <v>8.2799999999999999E-2</v>
      </c>
      <c r="E63" s="900">
        <v>2033</v>
      </c>
      <c r="F63" s="901">
        <v>131475.87</v>
      </c>
      <c r="G63" s="901">
        <v>131475.87</v>
      </c>
      <c r="H63" s="904">
        <v>184334.16581999999</v>
      </c>
      <c r="I63" s="3"/>
      <c r="J63" s="3"/>
      <c r="K63" s="3"/>
      <c r="L63" s="3"/>
      <c r="M63" s="3"/>
      <c r="N63" s="3"/>
      <c r="O63" s="3"/>
    </row>
    <row r="64" spans="2:15" s="148" customFormat="1">
      <c r="B64" s="923">
        <v>37986</v>
      </c>
      <c r="C64" s="928" t="s">
        <v>958</v>
      </c>
      <c r="D64" s="1143">
        <v>7.8200000000000006E-2</v>
      </c>
      <c r="E64" s="900">
        <v>2033</v>
      </c>
      <c r="F64" s="901">
        <v>2785846.9193846155</v>
      </c>
      <c r="G64" s="901">
        <v>2785846.9193846155</v>
      </c>
      <c r="H64" s="904">
        <v>3833614.25336615</v>
      </c>
      <c r="I64" s="3"/>
      <c r="J64" s="3"/>
      <c r="K64" s="3"/>
      <c r="L64" s="3"/>
      <c r="M64" s="3"/>
      <c r="N64" s="3"/>
      <c r="O64" s="3"/>
    </row>
    <row r="65" spans="2:15" s="148" customFormat="1">
      <c r="B65" s="923">
        <v>37986</v>
      </c>
      <c r="C65" s="928" t="s">
        <v>959</v>
      </c>
      <c r="D65" s="1143">
        <v>7.8200000000000006E-2</v>
      </c>
      <c r="E65" s="900">
        <v>2033</v>
      </c>
      <c r="F65" s="901">
        <v>2380386.292923077</v>
      </c>
      <c r="G65" s="901">
        <v>2380386.292923077</v>
      </c>
      <c r="H65" s="904">
        <v>3275658.385120003</v>
      </c>
      <c r="I65" s="3"/>
      <c r="J65" s="3"/>
      <c r="K65" s="3"/>
      <c r="L65" s="3"/>
      <c r="M65" s="3"/>
      <c r="N65" s="3"/>
      <c r="O65" s="3"/>
    </row>
    <row r="66" spans="2:15" s="148" customFormat="1">
      <c r="B66" s="923">
        <v>37986</v>
      </c>
      <c r="C66" s="928" t="s">
        <v>960</v>
      </c>
      <c r="D66" s="1143">
        <v>4.3299999999999998E-2</v>
      </c>
      <c r="E66" s="900">
        <v>2033</v>
      </c>
      <c r="F66" s="901">
        <v>53089.274684136646</v>
      </c>
      <c r="G66" s="901">
        <v>53089.274684136646</v>
      </c>
      <c r="H66" s="904">
        <v>63440.913453064997</v>
      </c>
      <c r="I66" s="3"/>
      <c r="J66" s="3"/>
      <c r="K66" s="3"/>
      <c r="L66" s="3"/>
      <c r="M66" s="3"/>
      <c r="N66" s="3"/>
      <c r="O66" s="3"/>
    </row>
    <row r="67" spans="2:15" s="148" customFormat="1">
      <c r="B67" s="923">
        <v>37986</v>
      </c>
      <c r="C67" s="928" t="s">
        <v>961</v>
      </c>
      <c r="D67" s="1143">
        <v>4.3299999999999998E-2</v>
      </c>
      <c r="E67" s="900">
        <v>2033</v>
      </c>
      <c r="F67" s="901">
        <v>23855.498362189985</v>
      </c>
      <c r="G67" s="901">
        <v>23855.498362189985</v>
      </c>
      <c r="H67" s="904">
        <v>28506.974638090789</v>
      </c>
      <c r="I67" s="3"/>
      <c r="J67" s="3"/>
      <c r="K67" s="3"/>
      <c r="L67" s="3"/>
      <c r="M67" s="3"/>
      <c r="N67" s="3"/>
      <c r="O67" s="3"/>
    </row>
    <row r="68" spans="2:15" s="148" customFormat="1">
      <c r="B68" s="918"/>
      <c r="C68" s="928"/>
      <c r="D68" s="920"/>
      <c r="E68" s="900"/>
      <c r="F68" s="926"/>
      <c r="G68" s="926"/>
      <c r="H68" s="903"/>
      <c r="I68" s="3"/>
      <c r="J68" s="3"/>
      <c r="K68" s="3"/>
      <c r="L68" s="3"/>
      <c r="M68" s="3"/>
      <c r="N68" s="3"/>
      <c r="O68" s="3"/>
    </row>
    <row r="69" spans="2:15" s="579" customFormat="1" ht="15">
      <c r="B69" s="576"/>
      <c r="C69" s="583" t="s">
        <v>246</v>
      </c>
      <c r="D69" s="577"/>
      <c r="E69" s="927"/>
      <c r="F69" s="922"/>
      <c r="G69" s="922"/>
      <c r="H69" s="922">
        <v>13809.741159999998</v>
      </c>
      <c r="I69" s="3"/>
      <c r="J69" s="3"/>
      <c r="K69" s="3"/>
      <c r="L69" s="3"/>
      <c r="M69" s="3"/>
      <c r="N69" s="3"/>
      <c r="O69" s="3"/>
    </row>
    <row r="70" spans="2:15" s="148" customFormat="1">
      <c r="B70" s="923"/>
      <c r="C70" s="929"/>
      <c r="D70" s="920"/>
      <c r="E70" s="900"/>
      <c r="F70" s="926"/>
      <c r="G70" s="926"/>
      <c r="H70" s="903"/>
      <c r="I70" s="3"/>
      <c r="J70" s="3"/>
      <c r="K70" s="3"/>
      <c r="L70" s="3"/>
      <c r="M70" s="3"/>
      <c r="N70" s="3"/>
      <c r="O70" s="3"/>
    </row>
    <row r="71" spans="2:15" s="711" customFormat="1" ht="15.75">
      <c r="B71" s="917"/>
      <c r="C71" s="700" t="s">
        <v>242</v>
      </c>
      <c r="D71" s="889"/>
      <c r="E71" s="930"/>
      <c r="F71" s="891">
        <f>SUM(F72:F102)</f>
        <v>22278793.816</v>
      </c>
      <c r="G71" s="891">
        <f>SUM(G72:G102)</f>
        <v>22278793.816</v>
      </c>
      <c r="H71" s="891">
        <f>SUM(H72:H102)</f>
        <v>22278793.816</v>
      </c>
      <c r="I71" s="3"/>
      <c r="J71" s="3"/>
      <c r="K71" s="3"/>
      <c r="L71" s="3"/>
      <c r="M71" s="3"/>
      <c r="N71" s="3"/>
      <c r="O71" s="3"/>
    </row>
    <row r="72" spans="2:15" s="148" customFormat="1">
      <c r="B72" s="253">
        <v>43076</v>
      </c>
      <c r="C72" s="928" t="s">
        <v>766</v>
      </c>
      <c r="D72" s="909" t="s">
        <v>51</v>
      </c>
      <c r="E72" s="900">
        <v>2018</v>
      </c>
      <c r="F72" s="901">
        <v>202771.891</v>
      </c>
      <c r="G72" s="901">
        <v>202771.891</v>
      </c>
      <c r="H72" s="904">
        <v>202771.891</v>
      </c>
      <c r="I72" s="3"/>
      <c r="J72" s="3"/>
      <c r="K72" s="3"/>
      <c r="L72" s="3"/>
      <c r="M72" s="3"/>
      <c r="N72" s="3"/>
      <c r="O72" s="3"/>
    </row>
    <row r="73" spans="2:15" s="148" customFormat="1">
      <c r="B73" s="253">
        <v>43140</v>
      </c>
      <c r="C73" s="928" t="s">
        <v>886</v>
      </c>
      <c r="D73" s="909" t="s">
        <v>51</v>
      </c>
      <c r="E73" s="900">
        <v>2019</v>
      </c>
      <c r="F73" s="901">
        <v>588999.995</v>
      </c>
      <c r="G73" s="901">
        <v>588999.995</v>
      </c>
      <c r="H73" s="1009">
        <v>588999.995</v>
      </c>
      <c r="I73" s="3"/>
      <c r="J73" s="3"/>
      <c r="K73" s="3"/>
      <c r="L73" s="3"/>
      <c r="M73" s="3"/>
      <c r="N73" s="3"/>
      <c r="O73" s="3"/>
    </row>
    <row r="74" spans="2:15" s="148" customFormat="1">
      <c r="B74" s="253">
        <v>42867</v>
      </c>
      <c r="C74" s="928" t="s">
        <v>685</v>
      </c>
      <c r="D74" s="909" t="s">
        <v>51</v>
      </c>
      <c r="E74" s="900">
        <v>2018</v>
      </c>
      <c r="F74" s="901">
        <v>800000</v>
      </c>
      <c r="G74" s="901">
        <v>800000</v>
      </c>
      <c r="H74" s="1009">
        <v>800000</v>
      </c>
      <c r="I74" s="3"/>
      <c r="J74" s="3"/>
      <c r="K74" s="3"/>
      <c r="L74" s="3"/>
      <c r="M74" s="3"/>
      <c r="N74" s="3"/>
      <c r="O74" s="3"/>
    </row>
    <row r="75" spans="2:15" s="148" customFormat="1">
      <c r="B75" s="253">
        <v>43112</v>
      </c>
      <c r="C75" s="928" t="s">
        <v>887</v>
      </c>
      <c r="D75" s="909" t="s">
        <v>51</v>
      </c>
      <c r="E75" s="900">
        <v>2019</v>
      </c>
      <c r="F75" s="901">
        <v>500000</v>
      </c>
      <c r="G75" s="901">
        <v>500000</v>
      </c>
      <c r="H75" s="1009">
        <v>500000</v>
      </c>
      <c r="I75" s="3"/>
      <c r="J75" s="3"/>
      <c r="K75" s="3"/>
      <c r="L75" s="3"/>
      <c r="M75" s="3"/>
      <c r="N75" s="3"/>
      <c r="O75" s="3"/>
    </row>
    <row r="76" spans="2:15" s="148" customFormat="1">
      <c r="B76" s="253">
        <v>43007</v>
      </c>
      <c r="C76" s="928" t="s">
        <v>736</v>
      </c>
      <c r="D76" s="909" t="s">
        <v>51</v>
      </c>
      <c r="E76" s="900">
        <v>2018</v>
      </c>
      <c r="F76" s="901">
        <v>750000</v>
      </c>
      <c r="G76" s="901">
        <v>750000</v>
      </c>
      <c r="H76" s="1009">
        <v>750000</v>
      </c>
      <c r="I76" s="3"/>
      <c r="J76" s="3"/>
      <c r="K76" s="3"/>
      <c r="L76" s="3"/>
      <c r="M76" s="3"/>
      <c r="N76" s="3"/>
      <c r="O76" s="3"/>
    </row>
    <row r="77" spans="2:15" s="148" customFormat="1">
      <c r="B77" s="253">
        <v>42930</v>
      </c>
      <c r="C77" s="928" t="s">
        <v>731</v>
      </c>
      <c r="D77" s="909" t="s">
        <v>51</v>
      </c>
      <c r="E77" s="900">
        <v>2018</v>
      </c>
      <c r="F77" s="901">
        <v>739999.99699999997</v>
      </c>
      <c r="G77" s="901">
        <v>739999.99699999997</v>
      </c>
      <c r="H77" s="1009">
        <v>739999.99699999997</v>
      </c>
      <c r="I77" s="3"/>
      <c r="J77" s="3"/>
      <c r="K77" s="3"/>
      <c r="L77" s="3"/>
      <c r="M77" s="3"/>
      <c r="N77" s="3"/>
      <c r="O77" s="3"/>
    </row>
    <row r="78" spans="2:15" s="148" customFormat="1">
      <c r="B78" s="253">
        <v>42828</v>
      </c>
      <c r="C78" s="928" t="s">
        <v>686</v>
      </c>
      <c r="D78" s="909" t="s">
        <v>51</v>
      </c>
      <c r="E78" s="900">
        <v>2018</v>
      </c>
      <c r="F78" s="901">
        <v>499999.30800000002</v>
      </c>
      <c r="G78" s="901">
        <v>499999.30800000002</v>
      </c>
      <c r="H78" s="1009">
        <v>499999.30800000002</v>
      </c>
      <c r="I78" s="3"/>
      <c r="J78" s="3"/>
      <c r="K78" s="3"/>
      <c r="L78" s="3"/>
      <c r="M78" s="3"/>
      <c r="N78" s="3"/>
      <c r="O78" s="3"/>
    </row>
    <row r="79" spans="2:15" s="148" customFormat="1">
      <c r="B79" s="253">
        <v>42930</v>
      </c>
      <c r="C79" s="928" t="s">
        <v>686</v>
      </c>
      <c r="D79" s="909" t="s">
        <v>51</v>
      </c>
      <c r="E79" s="900">
        <v>2018</v>
      </c>
      <c r="F79" s="901">
        <v>499999.989</v>
      </c>
      <c r="G79" s="901">
        <v>499999.989</v>
      </c>
      <c r="H79" s="1009">
        <v>499999.989</v>
      </c>
      <c r="I79" s="3"/>
      <c r="J79" s="3"/>
      <c r="K79" s="3"/>
      <c r="L79" s="3"/>
      <c r="M79" s="3"/>
      <c r="N79" s="3"/>
      <c r="O79" s="3"/>
    </row>
    <row r="80" spans="2:15" s="148" customFormat="1">
      <c r="B80" s="253">
        <v>42944</v>
      </c>
      <c r="C80" s="928" t="s">
        <v>732</v>
      </c>
      <c r="D80" s="909" t="s">
        <v>51</v>
      </c>
      <c r="E80" s="900">
        <v>2018</v>
      </c>
      <c r="F80" s="901">
        <v>1200000</v>
      </c>
      <c r="G80" s="901">
        <v>1200000</v>
      </c>
      <c r="H80" s="1009">
        <v>1200000</v>
      </c>
      <c r="I80" s="3"/>
      <c r="J80" s="3"/>
      <c r="K80" s="3"/>
      <c r="L80" s="3"/>
      <c r="M80" s="3"/>
      <c r="N80" s="3"/>
      <c r="O80" s="3"/>
    </row>
    <row r="81" spans="2:15" s="148" customFormat="1">
      <c r="B81" s="253">
        <v>42972</v>
      </c>
      <c r="C81" s="928" t="s">
        <v>734</v>
      </c>
      <c r="D81" s="909" t="s">
        <v>51</v>
      </c>
      <c r="E81" s="900">
        <v>2018</v>
      </c>
      <c r="F81" s="901">
        <v>1099999.9909999999</v>
      </c>
      <c r="G81" s="901">
        <v>1099999.9909999999</v>
      </c>
      <c r="H81" s="1009">
        <v>1099999.9909999999</v>
      </c>
      <c r="I81" s="3"/>
      <c r="J81" s="3"/>
      <c r="K81" s="3"/>
      <c r="L81" s="3"/>
      <c r="M81" s="3"/>
      <c r="N81" s="3"/>
      <c r="O81" s="3"/>
    </row>
    <row r="82" spans="2:15" s="148" customFormat="1">
      <c r="B82" s="253">
        <v>42916</v>
      </c>
      <c r="C82" s="928" t="s">
        <v>687</v>
      </c>
      <c r="D82" s="909" t="s">
        <v>51</v>
      </c>
      <c r="E82" s="900">
        <v>2018</v>
      </c>
      <c r="F82" s="901">
        <v>1100000</v>
      </c>
      <c r="G82" s="901">
        <v>1100000</v>
      </c>
      <c r="H82" s="1009">
        <v>1100000</v>
      </c>
      <c r="I82" s="3"/>
      <c r="J82" s="3"/>
      <c r="K82" s="3"/>
      <c r="L82" s="3"/>
      <c r="M82" s="3"/>
      <c r="N82" s="3"/>
      <c r="O82" s="3"/>
    </row>
    <row r="83" spans="2:15" s="148" customFormat="1">
      <c r="B83" s="253">
        <v>42902</v>
      </c>
      <c r="C83" s="928" t="s">
        <v>688</v>
      </c>
      <c r="D83" s="909" t="s">
        <v>51</v>
      </c>
      <c r="E83" s="900">
        <v>2018</v>
      </c>
      <c r="F83" s="901">
        <v>899999.98899999994</v>
      </c>
      <c r="G83" s="901">
        <v>899999.98899999994</v>
      </c>
      <c r="H83" s="1009">
        <v>899999.98899999994</v>
      </c>
      <c r="I83" s="3"/>
      <c r="J83" s="3"/>
      <c r="K83" s="3"/>
      <c r="L83" s="3"/>
      <c r="M83" s="3"/>
      <c r="N83" s="3"/>
      <c r="O83" s="3"/>
    </row>
    <row r="84" spans="2:15" s="148" customFormat="1">
      <c r="B84" s="253">
        <v>43049</v>
      </c>
      <c r="C84" s="928" t="s">
        <v>767</v>
      </c>
      <c r="D84" s="909" t="s">
        <v>51</v>
      </c>
      <c r="E84" s="900">
        <v>2018</v>
      </c>
      <c r="F84" s="901">
        <v>849999.98899999994</v>
      </c>
      <c r="G84" s="901">
        <v>849999.98899999994</v>
      </c>
      <c r="H84" s="1009">
        <v>849999.98899999994</v>
      </c>
      <c r="I84" s="3"/>
      <c r="J84" s="3"/>
      <c r="K84" s="3"/>
      <c r="L84" s="3"/>
      <c r="M84" s="3"/>
      <c r="N84" s="3"/>
      <c r="O84" s="3"/>
    </row>
    <row r="85" spans="2:15" s="148" customFormat="1">
      <c r="B85" s="253">
        <v>43175</v>
      </c>
      <c r="C85" s="928" t="s">
        <v>888</v>
      </c>
      <c r="D85" s="909" t="s">
        <v>51</v>
      </c>
      <c r="E85" s="900">
        <v>2019</v>
      </c>
      <c r="F85" s="901">
        <v>500000</v>
      </c>
      <c r="G85" s="901">
        <v>500000</v>
      </c>
      <c r="H85" s="1009">
        <v>500000</v>
      </c>
      <c r="I85" s="3"/>
      <c r="J85" s="3"/>
      <c r="K85" s="3"/>
      <c r="L85" s="3"/>
      <c r="M85" s="3"/>
      <c r="N85" s="3"/>
      <c r="O85" s="3"/>
    </row>
    <row r="86" spans="2:15" s="148" customFormat="1">
      <c r="B86" s="253">
        <v>42884</v>
      </c>
      <c r="C86" s="928" t="s">
        <v>689</v>
      </c>
      <c r="D86" s="909" t="s">
        <v>51</v>
      </c>
      <c r="E86" s="900">
        <v>2018</v>
      </c>
      <c r="F86" s="901">
        <v>899999.99300000002</v>
      </c>
      <c r="G86" s="901">
        <v>899999.99300000002</v>
      </c>
      <c r="H86" s="1009">
        <v>899999.99300000002</v>
      </c>
      <c r="I86" s="3"/>
      <c r="J86" s="3"/>
      <c r="K86" s="3"/>
      <c r="L86" s="3"/>
      <c r="M86" s="3"/>
      <c r="N86" s="3"/>
      <c r="O86" s="3"/>
    </row>
    <row r="87" spans="2:15" s="148" customFormat="1">
      <c r="B87" s="253">
        <v>42884</v>
      </c>
      <c r="C87" s="928" t="s">
        <v>690</v>
      </c>
      <c r="D87" s="909" t="s">
        <v>51</v>
      </c>
      <c r="E87" s="900">
        <v>2018</v>
      </c>
      <c r="F87" s="901">
        <v>999999.99600000004</v>
      </c>
      <c r="G87" s="901">
        <v>999999.99600000004</v>
      </c>
      <c r="H87" s="1009">
        <v>999999.99600000004</v>
      </c>
      <c r="I87" s="3"/>
      <c r="J87" s="3"/>
      <c r="K87" s="3"/>
      <c r="L87" s="3"/>
      <c r="M87" s="3"/>
      <c r="N87" s="3"/>
      <c r="O87" s="3"/>
    </row>
    <row r="88" spans="2:15" s="148" customFormat="1">
      <c r="B88" s="253">
        <v>43126</v>
      </c>
      <c r="C88" s="928" t="s">
        <v>889</v>
      </c>
      <c r="D88" s="909" t="s">
        <v>51</v>
      </c>
      <c r="E88" s="900">
        <v>2019</v>
      </c>
      <c r="F88" s="901">
        <v>459999.99800000002</v>
      </c>
      <c r="G88" s="901">
        <v>459999.99800000002</v>
      </c>
      <c r="H88" s="1009">
        <v>459999.99800000002</v>
      </c>
      <c r="I88" s="3"/>
      <c r="J88" s="3"/>
      <c r="K88" s="3"/>
      <c r="L88" s="3"/>
      <c r="M88" s="3"/>
      <c r="N88" s="3"/>
      <c r="O88" s="3"/>
    </row>
    <row r="89" spans="2:15" s="148" customFormat="1">
      <c r="B89" s="253">
        <v>43035</v>
      </c>
      <c r="C89" s="928" t="s">
        <v>768</v>
      </c>
      <c r="D89" s="909" t="s">
        <v>51</v>
      </c>
      <c r="E89" s="900">
        <v>2018</v>
      </c>
      <c r="F89" s="901">
        <v>399999.995</v>
      </c>
      <c r="G89" s="901">
        <v>399999.995</v>
      </c>
      <c r="H89" s="1009">
        <v>399999.995</v>
      </c>
      <c r="I89" s="3"/>
      <c r="J89" s="3"/>
      <c r="K89" s="3"/>
      <c r="L89" s="3"/>
      <c r="M89" s="3"/>
      <c r="N89" s="3"/>
      <c r="O89" s="3"/>
    </row>
    <row r="90" spans="2:15" s="148" customFormat="1">
      <c r="B90" s="253">
        <v>42842</v>
      </c>
      <c r="C90" s="928" t="s">
        <v>765</v>
      </c>
      <c r="D90" s="909" t="s">
        <v>51</v>
      </c>
      <c r="E90" s="900">
        <v>2018</v>
      </c>
      <c r="F90" s="901">
        <v>499999.48700000002</v>
      </c>
      <c r="G90" s="901">
        <v>499999.48700000002</v>
      </c>
      <c r="H90" s="1009">
        <v>499999.48700000002</v>
      </c>
      <c r="I90" s="3"/>
      <c r="J90" s="3"/>
      <c r="K90" s="3"/>
      <c r="L90" s="3"/>
      <c r="M90" s="3"/>
      <c r="N90" s="3"/>
      <c r="O90" s="3"/>
    </row>
    <row r="91" spans="2:15" s="148" customFormat="1">
      <c r="B91" s="253">
        <v>42853</v>
      </c>
      <c r="C91" s="928" t="s">
        <v>890</v>
      </c>
      <c r="D91" s="909" t="s">
        <v>51</v>
      </c>
      <c r="E91" s="900">
        <v>2018</v>
      </c>
      <c r="F91" s="901">
        <v>399999.255</v>
      </c>
      <c r="G91" s="901">
        <v>399999.255</v>
      </c>
      <c r="H91" s="1009">
        <v>399999.255</v>
      </c>
      <c r="I91" s="3"/>
      <c r="J91" s="3"/>
      <c r="K91" s="3"/>
      <c r="L91" s="3"/>
      <c r="M91" s="3"/>
      <c r="N91" s="3"/>
      <c r="O91" s="3"/>
    </row>
    <row r="92" spans="2:15" s="148" customFormat="1">
      <c r="B92" s="253">
        <v>43112</v>
      </c>
      <c r="C92" s="928" t="s">
        <v>891</v>
      </c>
      <c r="D92" s="909" t="s">
        <v>51</v>
      </c>
      <c r="E92" s="900">
        <v>2018</v>
      </c>
      <c r="F92" s="901">
        <v>500000</v>
      </c>
      <c r="G92" s="901">
        <v>500000</v>
      </c>
      <c r="H92" s="1009">
        <v>500000</v>
      </c>
      <c r="I92" s="3"/>
      <c r="J92" s="3"/>
      <c r="K92" s="3"/>
      <c r="L92" s="3"/>
      <c r="M92" s="3"/>
      <c r="N92" s="3"/>
      <c r="O92" s="3"/>
    </row>
    <row r="93" spans="2:15" s="148" customFormat="1">
      <c r="B93" s="253">
        <v>42993</v>
      </c>
      <c r="C93" s="928" t="s">
        <v>735</v>
      </c>
      <c r="D93" s="909" t="s">
        <v>51</v>
      </c>
      <c r="E93" s="900">
        <v>2018</v>
      </c>
      <c r="F93" s="901">
        <v>749999.99600000004</v>
      </c>
      <c r="G93" s="901">
        <v>749999.99600000004</v>
      </c>
      <c r="H93" s="1009">
        <v>749999.99600000004</v>
      </c>
      <c r="I93" s="3"/>
      <c r="J93" s="3"/>
      <c r="K93" s="3"/>
      <c r="L93" s="3"/>
      <c r="M93" s="3"/>
      <c r="N93" s="3"/>
      <c r="O93" s="3"/>
    </row>
    <row r="94" spans="2:15" s="148" customFormat="1">
      <c r="B94" s="253">
        <v>42916</v>
      </c>
      <c r="C94" s="928" t="s">
        <v>691</v>
      </c>
      <c r="D94" s="909" t="s">
        <v>51</v>
      </c>
      <c r="E94" s="900">
        <v>2018</v>
      </c>
      <c r="F94" s="901">
        <v>1449999.9990000001</v>
      </c>
      <c r="G94" s="901">
        <v>1449999.9990000001</v>
      </c>
      <c r="H94" s="1009">
        <v>1449999.9990000001</v>
      </c>
      <c r="I94" s="3"/>
      <c r="J94" s="3"/>
      <c r="K94" s="3"/>
      <c r="L94" s="3"/>
      <c r="M94" s="3"/>
      <c r="N94" s="3"/>
      <c r="O94" s="3"/>
    </row>
    <row r="95" spans="2:15" s="148" customFormat="1">
      <c r="B95" s="253">
        <v>42902</v>
      </c>
      <c r="C95" s="928" t="s">
        <v>692</v>
      </c>
      <c r="D95" s="909" t="s">
        <v>51</v>
      </c>
      <c r="E95" s="900">
        <v>2018</v>
      </c>
      <c r="F95" s="901">
        <v>428266.19300000003</v>
      </c>
      <c r="G95" s="901">
        <v>428266.19300000003</v>
      </c>
      <c r="H95" s="1009">
        <v>428266.19300000003</v>
      </c>
      <c r="I95" s="3"/>
      <c r="J95" s="3"/>
      <c r="K95" s="3"/>
      <c r="L95" s="3"/>
      <c r="M95" s="3"/>
      <c r="N95" s="3"/>
      <c r="O95" s="3"/>
    </row>
    <row r="96" spans="2:15" s="148" customFormat="1">
      <c r="B96" s="253">
        <v>42963</v>
      </c>
      <c r="C96" s="928" t="s">
        <v>733</v>
      </c>
      <c r="D96" s="909" t="s">
        <v>51</v>
      </c>
      <c r="E96" s="900">
        <v>2018</v>
      </c>
      <c r="F96" s="901">
        <v>81700</v>
      </c>
      <c r="G96" s="901">
        <v>81700</v>
      </c>
      <c r="H96" s="1009">
        <v>81700</v>
      </c>
      <c r="I96" s="3"/>
      <c r="J96" s="3"/>
      <c r="K96" s="3"/>
      <c r="L96" s="3"/>
      <c r="M96" s="3"/>
      <c r="N96" s="3"/>
      <c r="O96" s="3"/>
    </row>
    <row r="97" spans="2:15" s="148" customFormat="1">
      <c r="B97" s="253">
        <v>43049</v>
      </c>
      <c r="C97" s="928" t="s">
        <v>769</v>
      </c>
      <c r="D97" s="909" t="s">
        <v>51</v>
      </c>
      <c r="E97" s="900">
        <v>2018</v>
      </c>
      <c r="F97" s="901">
        <v>2280.75</v>
      </c>
      <c r="G97" s="901">
        <v>2280.75</v>
      </c>
      <c r="H97" s="1009">
        <v>2280.75</v>
      </c>
      <c r="I97" s="3"/>
      <c r="J97" s="3"/>
      <c r="K97" s="3"/>
      <c r="L97" s="3"/>
      <c r="M97" s="3"/>
      <c r="N97" s="3"/>
      <c r="O97" s="3"/>
    </row>
    <row r="98" spans="2:15" s="148" customFormat="1">
      <c r="B98" s="253">
        <v>43035</v>
      </c>
      <c r="C98" s="928" t="s">
        <v>770</v>
      </c>
      <c r="D98" s="909" t="s">
        <v>51</v>
      </c>
      <c r="E98" s="900">
        <v>2018</v>
      </c>
      <c r="F98" s="901">
        <v>21141.428</v>
      </c>
      <c r="G98" s="901">
        <v>21141.428</v>
      </c>
      <c r="H98" s="904">
        <v>21141.428</v>
      </c>
      <c r="I98" s="3"/>
      <c r="J98" s="3"/>
      <c r="K98" s="3"/>
      <c r="L98" s="3"/>
      <c r="M98" s="3"/>
      <c r="N98" s="3"/>
      <c r="O98" s="3"/>
    </row>
    <row r="99" spans="2:15" s="148" customFormat="1">
      <c r="B99" s="253">
        <v>43154</v>
      </c>
      <c r="C99" s="928" t="s">
        <v>892</v>
      </c>
      <c r="D99" s="909" t="s">
        <v>51</v>
      </c>
      <c r="E99" s="900">
        <v>2018</v>
      </c>
      <c r="F99" s="901">
        <v>502000</v>
      </c>
      <c r="G99" s="901">
        <v>502000</v>
      </c>
      <c r="H99" s="904">
        <v>502000</v>
      </c>
      <c r="I99" s="3"/>
      <c r="J99" s="3"/>
      <c r="K99" s="3"/>
      <c r="L99" s="3"/>
      <c r="M99" s="3"/>
      <c r="N99" s="3"/>
      <c r="O99" s="3"/>
    </row>
    <row r="100" spans="2:15" s="148" customFormat="1">
      <c r="B100" s="253">
        <v>43178</v>
      </c>
      <c r="C100" s="928" t="s">
        <v>893</v>
      </c>
      <c r="D100" s="909" t="s">
        <v>51</v>
      </c>
      <c r="E100" s="900">
        <v>2018</v>
      </c>
      <c r="F100" s="901">
        <v>101582.74099999999</v>
      </c>
      <c r="G100" s="901">
        <v>101582.74099999999</v>
      </c>
      <c r="H100" s="904">
        <v>101582.74099999999</v>
      </c>
      <c r="I100" s="3"/>
      <c r="J100" s="3"/>
      <c r="K100" s="3"/>
      <c r="L100" s="3"/>
      <c r="M100" s="3"/>
      <c r="N100" s="3"/>
      <c r="O100" s="3"/>
    </row>
    <row r="101" spans="2:15" s="148" customFormat="1">
      <c r="B101" s="253">
        <v>43185</v>
      </c>
      <c r="C101" s="928" t="s">
        <v>894</v>
      </c>
      <c r="D101" s="909" t="s">
        <v>51</v>
      </c>
      <c r="E101" s="900">
        <v>2018</v>
      </c>
      <c r="F101" s="901">
        <v>51503.836000000003</v>
      </c>
      <c r="G101" s="901">
        <v>51503.836000000003</v>
      </c>
      <c r="H101" s="904">
        <v>51503.836000000003</v>
      </c>
      <c r="I101" s="3"/>
      <c r="J101" s="3"/>
      <c r="K101" s="3"/>
      <c r="L101" s="3"/>
      <c r="M101" s="3"/>
      <c r="N101" s="3"/>
      <c r="O101" s="3"/>
    </row>
    <row r="102" spans="2:15" s="148" customFormat="1">
      <c r="B102" s="253">
        <v>42978</v>
      </c>
      <c r="C102" s="928" t="s">
        <v>962</v>
      </c>
      <c r="D102" s="909" t="s">
        <v>51</v>
      </c>
      <c r="E102" s="900">
        <v>2042</v>
      </c>
      <c r="F102" s="901">
        <v>4498549</v>
      </c>
      <c r="G102" s="901">
        <v>4498549</v>
      </c>
      <c r="H102" s="904">
        <v>4498549</v>
      </c>
      <c r="I102" s="3"/>
      <c r="J102" s="3"/>
      <c r="K102" s="3"/>
      <c r="L102" s="3"/>
      <c r="M102" s="3"/>
      <c r="N102" s="3"/>
      <c r="O102" s="3"/>
    </row>
    <row r="103" spans="2:15" s="148" customFormat="1">
      <c r="B103" s="253"/>
      <c r="C103" s="928"/>
      <c r="D103" s="909"/>
      <c r="E103" s="900"/>
      <c r="F103" s="901"/>
      <c r="G103" s="901"/>
      <c r="H103" s="904"/>
      <c r="I103" s="3"/>
      <c r="J103" s="3"/>
      <c r="K103" s="3"/>
      <c r="L103" s="3"/>
      <c r="M103" s="3"/>
      <c r="N103" s="3"/>
      <c r="O103" s="3"/>
    </row>
    <row r="104" spans="2:15" s="711" customFormat="1" ht="15.75">
      <c r="B104" s="917"/>
      <c r="C104" s="700" t="s">
        <v>125</v>
      </c>
      <c r="D104" s="889"/>
      <c r="E104" s="930"/>
      <c r="F104" s="891">
        <f>SUM(F105:F114)</f>
        <v>48686590.825839996</v>
      </c>
      <c r="G104" s="891">
        <f t="shared" ref="G104:H104" si="1">SUM(G105:G114)</f>
        <v>48686590.825839996</v>
      </c>
      <c r="H104" s="891">
        <f t="shared" si="1"/>
        <v>48686590.825839996</v>
      </c>
      <c r="I104" s="3"/>
      <c r="J104" s="3"/>
      <c r="K104" s="3"/>
      <c r="L104" s="3"/>
      <c r="M104" s="3"/>
      <c r="N104" s="3"/>
      <c r="O104" s="3"/>
    </row>
    <row r="105" spans="2:15" s="252" customFormat="1">
      <c r="B105" s="923">
        <v>40550</v>
      </c>
      <c r="C105" s="928" t="s">
        <v>417</v>
      </c>
      <c r="D105" s="920" t="s">
        <v>964</v>
      </c>
      <c r="E105" s="900">
        <v>2021</v>
      </c>
      <c r="F105" s="901">
        <v>7504000</v>
      </c>
      <c r="G105" s="901">
        <v>7504000</v>
      </c>
      <c r="H105" s="904">
        <v>7504000</v>
      </c>
      <c r="I105" s="3"/>
      <c r="J105" s="3"/>
      <c r="K105" s="3"/>
      <c r="L105" s="3"/>
      <c r="M105" s="3"/>
      <c r="N105" s="3"/>
      <c r="O105" s="3"/>
    </row>
    <row r="106" spans="2:15" s="148" customFormat="1">
      <c r="B106" s="923">
        <v>41019</v>
      </c>
      <c r="C106" s="928" t="s">
        <v>418</v>
      </c>
      <c r="D106" s="920" t="s">
        <v>964</v>
      </c>
      <c r="E106" s="900">
        <v>2022</v>
      </c>
      <c r="F106" s="901">
        <v>5674000</v>
      </c>
      <c r="G106" s="901">
        <v>5674000</v>
      </c>
      <c r="H106" s="904">
        <v>5674000</v>
      </c>
      <c r="I106" s="3"/>
      <c r="J106" s="3"/>
      <c r="K106" s="3"/>
      <c r="L106" s="3"/>
      <c r="M106" s="3"/>
      <c r="N106" s="3"/>
      <c r="O106" s="3"/>
    </row>
    <row r="107" spans="2:15" s="252" customFormat="1">
      <c r="B107" s="923">
        <v>41290</v>
      </c>
      <c r="C107" s="928" t="s">
        <v>419</v>
      </c>
      <c r="D107" s="920" t="s">
        <v>964</v>
      </c>
      <c r="E107" s="900">
        <v>2023</v>
      </c>
      <c r="F107" s="901">
        <v>7132655.0123900007</v>
      </c>
      <c r="G107" s="901">
        <v>7132655.0123900007</v>
      </c>
      <c r="H107" s="904">
        <v>7132655.0123900007</v>
      </c>
      <c r="I107" s="3"/>
      <c r="J107" s="3"/>
      <c r="K107" s="3"/>
      <c r="L107" s="3"/>
      <c r="M107" s="3"/>
      <c r="N107" s="3"/>
      <c r="O107" s="3"/>
    </row>
    <row r="108" spans="2:15" s="148" customFormat="1">
      <c r="B108" s="923">
        <v>41669</v>
      </c>
      <c r="C108" s="928" t="s">
        <v>420</v>
      </c>
      <c r="D108" s="920" t="s">
        <v>964</v>
      </c>
      <c r="E108" s="900">
        <v>2024</v>
      </c>
      <c r="F108" s="901">
        <v>7896764.892</v>
      </c>
      <c r="G108" s="901">
        <v>7896764.892</v>
      </c>
      <c r="H108" s="904">
        <v>7896764.892</v>
      </c>
      <c r="I108" s="3"/>
      <c r="J108" s="3"/>
      <c r="K108" s="3"/>
      <c r="L108" s="3"/>
      <c r="M108" s="3"/>
      <c r="N108" s="3"/>
      <c r="O108" s="3"/>
    </row>
    <row r="109" spans="2:15" s="148" customFormat="1">
      <c r="B109" s="923">
        <v>42156</v>
      </c>
      <c r="C109" s="928" t="s">
        <v>425</v>
      </c>
      <c r="D109" s="920" t="s">
        <v>964</v>
      </c>
      <c r="E109" s="900">
        <v>2025</v>
      </c>
      <c r="F109" s="901">
        <v>10562539.717</v>
      </c>
      <c r="G109" s="901">
        <v>10562539.717</v>
      </c>
      <c r="H109" s="904">
        <v>10562539.717</v>
      </c>
      <c r="I109" s="3"/>
      <c r="J109" s="3"/>
      <c r="K109" s="3"/>
      <c r="L109" s="3"/>
      <c r="M109" s="3"/>
      <c r="N109" s="3"/>
      <c r="O109" s="3"/>
    </row>
    <row r="110" spans="2:15" s="148" customFormat="1">
      <c r="B110" s="923">
        <v>40616</v>
      </c>
      <c r="C110" s="928" t="s">
        <v>421</v>
      </c>
      <c r="D110" s="920" t="s">
        <v>964</v>
      </c>
      <c r="E110" s="900">
        <v>2021</v>
      </c>
      <c r="F110" s="901">
        <v>2121386.4849999999</v>
      </c>
      <c r="G110" s="901">
        <v>2121386.4849999999</v>
      </c>
      <c r="H110" s="904">
        <v>2121386.4849999999</v>
      </c>
      <c r="I110" s="3"/>
      <c r="J110" s="3"/>
      <c r="K110" s="3"/>
      <c r="L110" s="3"/>
      <c r="M110" s="3"/>
      <c r="N110" s="3"/>
      <c r="O110" s="3"/>
    </row>
    <row r="111" spans="2:15" s="148" customFormat="1">
      <c r="B111" s="923">
        <v>41088</v>
      </c>
      <c r="C111" s="928" t="s">
        <v>422</v>
      </c>
      <c r="D111" s="920" t="s">
        <v>964</v>
      </c>
      <c r="E111" s="900">
        <v>2022</v>
      </c>
      <c r="F111" s="901">
        <v>2083648.0260000001</v>
      </c>
      <c r="G111" s="901">
        <v>2083648.0260000001</v>
      </c>
      <c r="H111" s="904">
        <v>2083648.0260000001</v>
      </c>
      <c r="I111" s="3"/>
      <c r="J111" s="3"/>
      <c r="K111" s="3"/>
      <c r="L111" s="3"/>
      <c r="M111" s="3"/>
      <c r="N111" s="3"/>
      <c r="O111" s="3"/>
    </row>
    <row r="112" spans="2:15" s="148" customFormat="1">
      <c r="B112" s="923">
        <v>41502</v>
      </c>
      <c r="C112" s="928" t="s">
        <v>693</v>
      </c>
      <c r="D112" s="920" t="s">
        <v>964</v>
      </c>
      <c r="E112" s="900">
        <v>2023</v>
      </c>
      <c r="F112" s="901">
        <v>2292296.7674499997</v>
      </c>
      <c r="G112" s="901">
        <v>2292296.7674499997</v>
      </c>
      <c r="H112" s="904">
        <v>2292296.7674499997</v>
      </c>
      <c r="I112" s="3"/>
      <c r="J112" s="3"/>
      <c r="K112" s="3"/>
      <c r="L112" s="3"/>
      <c r="M112" s="3"/>
      <c r="N112" s="3"/>
      <c r="O112" s="3"/>
    </row>
    <row r="113" spans="2:15" s="148" customFormat="1">
      <c r="B113" s="923">
        <v>41876</v>
      </c>
      <c r="C113" s="928" t="s">
        <v>694</v>
      </c>
      <c r="D113" s="920" t="s">
        <v>964</v>
      </c>
      <c r="E113" s="900">
        <v>2024</v>
      </c>
      <c r="F113" s="901">
        <v>3043000</v>
      </c>
      <c r="G113" s="901">
        <v>3043000</v>
      </c>
      <c r="H113" s="904">
        <v>3043000</v>
      </c>
      <c r="I113" s="3"/>
      <c r="J113" s="3"/>
      <c r="K113" s="3"/>
      <c r="L113" s="3"/>
      <c r="M113" s="3"/>
      <c r="N113" s="3"/>
      <c r="O113" s="3"/>
    </row>
    <row r="114" spans="2:15" s="148" customFormat="1">
      <c r="B114" s="923">
        <v>42489</v>
      </c>
      <c r="C114" s="928" t="s">
        <v>516</v>
      </c>
      <c r="D114" s="920" t="s">
        <v>964</v>
      </c>
      <c r="E114" s="900">
        <v>2026</v>
      </c>
      <c r="F114" s="901">
        <v>376299.92599999998</v>
      </c>
      <c r="G114" s="901">
        <v>376299.92599999998</v>
      </c>
      <c r="H114" s="904">
        <v>376299.92599999998</v>
      </c>
      <c r="I114" s="3"/>
      <c r="J114" s="3"/>
      <c r="K114" s="3"/>
      <c r="L114" s="3"/>
      <c r="M114" s="3"/>
      <c r="N114" s="3"/>
      <c r="O114" s="3"/>
    </row>
    <row r="115" spans="2:15" s="148" customFormat="1">
      <c r="B115" s="923"/>
      <c r="C115" s="928"/>
      <c r="D115" s="920"/>
      <c r="E115" s="900"/>
      <c r="F115" s="901"/>
      <c r="G115" s="901"/>
      <c r="H115" s="904"/>
      <c r="I115" s="3"/>
      <c r="J115" s="3"/>
      <c r="K115" s="3"/>
      <c r="L115" s="3"/>
      <c r="M115" s="3"/>
      <c r="N115" s="3"/>
      <c r="O115" s="3"/>
    </row>
    <row r="116" spans="2:15" s="711" customFormat="1" ht="15.75">
      <c r="B116" s="917"/>
      <c r="C116" s="700" t="s">
        <v>391</v>
      </c>
      <c r="D116" s="889"/>
      <c r="E116" s="930"/>
      <c r="F116" s="891">
        <f>+F117</f>
        <v>67875.648620000007</v>
      </c>
      <c r="G116" s="891">
        <f t="shared" ref="G116:H116" si="2">+G117</f>
        <v>67875.648620000007</v>
      </c>
      <c r="H116" s="891">
        <f t="shared" si="2"/>
        <v>67875.648620000007</v>
      </c>
      <c r="I116" s="3"/>
      <c r="J116" s="3"/>
      <c r="K116" s="3"/>
      <c r="L116" s="3"/>
      <c r="M116" s="3"/>
      <c r="N116" s="3"/>
      <c r="O116" s="3"/>
    </row>
    <row r="117" spans="2:15" s="148" customFormat="1">
      <c r="B117" s="253">
        <v>40947</v>
      </c>
      <c r="C117" s="256" t="s">
        <v>963</v>
      </c>
      <c r="D117" s="257" t="s">
        <v>51</v>
      </c>
      <c r="E117" s="900">
        <v>2021</v>
      </c>
      <c r="F117" s="926">
        <v>67875.648620000007</v>
      </c>
      <c r="G117" s="926">
        <v>67875.648620000007</v>
      </c>
      <c r="H117" s="904">
        <v>67875.648620000007</v>
      </c>
      <c r="I117" s="3"/>
      <c r="J117" s="3"/>
      <c r="K117" s="3"/>
      <c r="L117" s="3"/>
      <c r="M117" s="3"/>
      <c r="N117" s="3"/>
      <c r="O117" s="3"/>
    </row>
    <row r="118" spans="2:15" s="252" customFormat="1" ht="13.5" thickBot="1">
      <c r="B118" s="258"/>
      <c r="C118" s="259"/>
      <c r="D118" s="260"/>
      <c r="E118" s="261"/>
      <c r="F118" s="931"/>
      <c r="G118" s="931"/>
      <c r="H118" s="931"/>
      <c r="I118" s="3"/>
      <c r="J118" s="3"/>
      <c r="K118" s="3"/>
      <c r="L118" s="3"/>
      <c r="M118" s="3"/>
      <c r="N118" s="3"/>
      <c r="O118" s="3"/>
    </row>
    <row r="119" spans="2:15" s="711" customFormat="1" ht="17.25" thickTop="1" thickBot="1">
      <c r="B119" s="1215" t="s">
        <v>308</v>
      </c>
      <c r="C119" s="1216"/>
      <c r="D119" s="1216"/>
      <c r="E119" s="1216"/>
      <c r="F119" s="932">
        <f>+F116+F104+F71+F18</f>
        <v>193591975.71307653</v>
      </c>
      <c r="G119" s="932">
        <f>+G116+G104+G71+G18</f>
        <v>193591975.71307653</v>
      </c>
      <c r="H119" s="932">
        <f>+H116+H104+H71+H18</f>
        <v>199205387.63929984</v>
      </c>
      <c r="I119" s="3"/>
      <c r="J119" s="3"/>
      <c r="K119" s="3"/>
      <c r="L119" s="3"/>
      <c r="M119" s="3"/>
      <c r="N119" s="3"/>
      <c r="O119" s="3"/>
    </row>
    <row r="120" spans="2:15" s="252" customFormat="1" ht="13.5" thickTop="1">
      <c r="B120" s="146"/>
      <c r="C120" s="7"/>
      <c r="D120" s="262"/>
      <c r="E120" s="263"/>
      <c r="F120" s="7"/>
      <c r="G120" s="7"/>
      <c r="H120" s="244"/>
      <c r="I120" s="3"/>
      <c r="J120" s="3"/>
      <c r="K120" s="3"/>
      <c r="L120" s="3"/>
      <c r="M120" s="3"/>
      <c r="N120" s="3"/>
      <c r="O120" s="3"/>
    </row>
    <row r="121" spans="2:15" s="148" customFormat="1">
      <c r="B121" s="31" t="s">
        <v>895</v>
      </c>
      <c r="C121" s="7"/>
      <c r="D121" s="262"/>
      <c r="E121" s="263"/>
      <c r="F121" s="114"/>
      <c r="G121" s="114"/>
      <c r="H121" s="114"/>
      <c r="I121" s="3"/>
      <c r="J121" s="3"/>
      <c r="K121" s="3"/>
      <c r="L121" s="3"/>
      <c r="M121" s="3"/>
      <c r="N121" s="3"/>
      <c r="O121" s="3"/>
    </row>
    <row r="122" spans="2:15" s="252" customFormat="1">
      <c r="B122" s="31" t="s">
        <v>880</v>
      </c>
      <c r="C122" s="7"/>
      <c r="D122" s="262"/>
      <c r="E122" s="264"/>
      <c r="F122" s="7"/>
      <c r="G122" s="7"/>
      <c r="H122" s="204"/>
      <c r="I122" s="3"/>
      <c r="J122" s="3"/>
      <c r="K122" s="3"/>
      <c r="L122" s="3"/>
      <c r="M122" s="3"/>
      <c r="N122" s="3"/>
      <c r="O122" s="3"/>
    </row>
    <row r="123" spans="2:15" s="148" customFormat="1">
      <c r="B123" s="7"/>
      <c r="C123" s="7"/>
      <c r="D123" s="7"/>
      <c r="E123" s="264"/>
      <c r="F123" s="7"/>
      <c r="G123" s="7"/>
      <c r="H123" s="244"/>
      <c r="I123" s="3"/>
      <c r="J123" s="3"/>
      <c r="K123" s="3"/>
      <c r="L123" s="3"/>
      <c r="M123" s="3"/>
      <c r="N123" s="3"/>
      <c r="O123" s="3"/>
    </row>
    <row r="124" spans="2:15" s="148" customFormat="1">
      <c r="B124" s="31"/>
      <c r="C124" s="7"/>
      <c r="D124" s="262"/>
      <c r="E124" s="263"/>
      <c r="F124" s="204"/>
      <c r="G124" s="204"/>
      <c r="H124" s="204"/>
      <c r="I124" s="3"/>
      <c r="J124" s="3"/>
      <c r="K124" s="3"/>
      <c r="L124" s="3"/>
      <c r="M124" s="3"/>
      <c r="N124" s="3"/>
      <c r="O124" s="3"/>
    </row>
    <row r="125" spans="2:15" s="148" customFormat="1">
      <c r="B125" s="31"/>
      <c r="C125" s="7"/>
      <c r="D125" s="262"/>
      <c r="E125" s="264"/>
      <c r="F125" s="7"/>
      <c r="G125" s="7"/>
      <c r="H125" s="204"/>
      <c r="I125" s="3"/>
      <c r="J125" s="3"/>
      <c r="K125" s="3"/>
      <c r="L125" s="3"/>
      <c r="M125" s="3"/>
      <c r="N125" s="3"/>
      <c r="O125" s="3"/>
    </row>
    <row r="126" spans="2:15" s="148" customFormat="1">
      <c r="B126" s="7"/>
      <c r="C126" s="7"/>
      <c r="D126" s="7"/>
      <c r="E126" s="264"/>
      <c r="F126" s="7"/>
      <c r="G126" s="7"/>
      <c r="H126" s="142"/>
      <c r="I126" s="3"/>
      <c r="J126" s="3"/>
      <c r="K126" s="3"/>
      <c r="L126" s="3"/>
      <c r="M126" s="3"/>
      <c r="N126" s="3"/>
      <c r="O126" s="3"/>
    </row>
    <row r="127" spans="2:15" s="148" customFormat="1">
      <c r="B127" s="146"/>
      <c r="C127" s="7"/>
      <c r="D127" s="7"/>
      <c r="E127" s="263"/>
      <c r="F127" s="7"/>
      <c r="G127" s="7"/>
      <c r="H127" s="142"/>
      <c r="I127" s="3"/>
      <c r="J127" s="3"/>
      <c r="K127" s="3"/>
      <c r="L127" s="3"/>
      <c r="M127" s="3"/>
      <c r="N127" s="3"/>
      <c r="O127" s="3"/>
    </row>
    <row r="128" spans="2:15" s="148" customFormat="1">
      <c r="F128" s="7"/>
      <c r="G128" s="7"/>
      <c r="H128" s="142"/>
    </row>
    <row r="129" spans="3:8" s="148" customFormat="1">
      <c r="F129" s="7"/>
      <c r="G129" s="7"/>
      <c r="H129" s="142"/>
    </row>
    <row r="130" spans="3:8" s="148" customFormat="1"/>
    <row r="131" spans="3:8" s="148" customFormat="1"/>
    <row r="132" spans="3:8" s="148" customFormat="1"/>
    <row r="133" spans="3:8" s="148" customFormat="1">
      <c r="C133" s="7"/>
      <c r="D133" s="7"/>
      <c r="E133" s="263"/>
    </row>
    <row r="134" spans="3:8" s="148" customFormat="1">
      <c r="C134" s="7"/>
      <c r="D134" s="7"/>
      <c r="E134" s="263"/>
    </row>
    <row r="135" spans="3:8" s="148" customFormat="1"/>
    <row r="136" spans="3:8" s="148" customFormat="1"/>
    <row r="137" spans="3:8" s="148" customFormat="1"/>
    <row r="138" spans="3:8" s="148" customFormat="1"/>
    <row r="139" spans="3:8" s="148" customFormat="1"/>
    <row r="140" spans="3:8" s="148" customFormat="1"/>
    <row r="141" spans="3:8" s="148" customFormat="1"/>
    <row r="142" spans="3:8" s="148" customFormat="1"/>
    <row r="143" spans="3:8" s="148" customFormat="1"/>
    <row r="144" spans="3:8" s="148" customFormat="1"/>
    <row r="145" s="148" customFormat="1"/>
    <row r="146" s="148" customFormat="1"/>
    <row r="147" s="148" customFormat="1"/>
    <row r="148" s="148" customFormat="1"/>
    <row r="149" s="148" customFormat="1"/>
    <row r="150" s="148" customFormat="1"/>
    <row r="151" s="148" customFormat="1"/>
    <row r="152" s="148" customFormat="1"/>
    <row r="153" s="148" customFormat="1"/>
    <row r="154" s="148" customFormat="1"/>
    <row r="155" s="148" customFormat="1"/>
    <row r="156" s="148" customFormat="1"/>
    <row r="157" s="148" customFormat="1"/>
    <row r="158" s="148" customFormat="1"/>
    <row r="159" s="148" customFormat="1"/>
    <row r="160" s="148" customFormat="1"/>
    <row r="161" s="148" customFormat="1"/>
    <row r="162" s="148" customFormat="1"/>
    <row r="163" s="148" customFormat="1"/>
    <row r="164" s="148" customFormat="1"/>
    <row r="165" s="148" customFormat="1"/>
    <row r="166" s="148" customFormat="1"/>
    <row r="167" s="148" customFormat="1"/>
    <row r="168" s="148" customFormat="1"/>
    <row r="169" s="148" customFormat="1"/>
    <row r="170" s="148" customFormat="1"/>
    <row r="171" s="148" customFormat="1"/>
    <row r="172" s="148" customFormat="1"/>
    <row r="173" s="148" customFormat="1"/>
    <row r="174" s="148" customFormat="1"/>
    <row r="175" s="148" customFormat="1"/>
    <row r="176" s="148" customFormat="1"/>
    <row r="177" s="148" customFormat="1"/>
    <row r="178" s="148" customFormat="1"/>
    <row r="179" s="148" customFormat="1"/>
    <row r="180" s="148" customFormat="1"/>
    <row r="181" s="148" customFormat="1"/>
    <row r="182" s="148" customFormat="1"/>
    <row r="183" s="148" customFormat="1"/>
    <row r="184" s="148" customFormat="1"/>
    <row r="185" s="148" customFormat="1"/>
    <row r="186" s="148" customFormat="1"/>
    <row r="187" s="148" customFormat="1"/>
    <row r="188" s="148" customFormat="1"/>
    <row r="189" s="148" customFormat="1"/>
    <row r="190" s="148" customFormat="1"/>
    <row r="191" s="148" customFormat="1"/>
    <row r="192" s="148" customFormat="1"/>
    <row r="193" s="148" customFormat="1"/>
    <row r="194" s="148" customFormat="1"/>
    <row r="195" s="148" customFormat="1"/>
    <row r="196" s="148" customFormat="1"/>
    <row r="197" s="148" customFormat="1"/>
    <row r="198" s="148" customFormat="1"/>
    <row r="199" s="148" customFormat="1"/>
    <row r="200" s="148" customFormat="1"/>
    <row r="201" s="148" customFormat="1"/>
    <row r="202" s="148" customFormat="1"/>
    <row r="203" s="148" customFormat="1"/>
    <row r="204" s="148" customFormat="1"/>
    <row r="205" s="148" customFormat="1"/>
    <row r="206" s="148" customFormat="1"/>
    <row r="207" s="148" customFormat="1"/>
    <row r="208" s="148" customFormat="1"/>
    <row r="209" s="148" customFormat="1"/>
    <row r="210" s="148" customFormat="1"/>
    <row r="211" s="148" customFormat="1"/>
    <row r="212" s="148" customFormat="1"/>
    <row r="213" s="148" customFormat="1"/>
    <row r="214" s="148" customFormat="1"/>
    <row r="215" s="148" customFormat="1"/>
    <row r="216" s="148" customFormat="1"/>
    <row r="217" s="148" customFormat="1"/>
    <row r="218" s="148" customFormat="1"/>
    <row r="219" s="148" customFormat="1"/>
    <row r="220" s="148" customFormat="1"/>
    <row r="221" s="148" customFormat="1"/>
    <row r="222" s="148" customFormat="1"/>
    <row r="223" s="148" customFormat="1"/>
    <row r="224" s="148" customFormat="1"/>
    <row r="225" s="148" customFormat="1"/>
    <row r="226" s="148" customFormat="1"/>
    <row r="227" s="148" customFormat="1"/>
    <row r="228" s="148" customFormat="1"/>
    <row r="229" s="148" customFormat="1"/>
    <row r="230" s="148" customFormat="1"/>
    <row r="231" s="148" customFormat="1"/>
    <row r="232" s="148" customFormat="1"/>
    <row r="233" s="148" customFormat="1"/>
    <row r="234" s="148" customFormat="1"/>
    <row r="235" s="148" customFormat="1"/>
    <row r="236" s="148" customFormat="1"/>
    <row r="237" s="148" customFormat="1"/>
    <row r="238" s="148" customFormat="1"/>
    <row r="239" s="148" customFormat="1"/>
    <row r="240" s="148" customFormat="1"/>
    <row r="241" s="148" customFormat="1"/>
    <row r="242" s="148" customFormat="1"/>
    <row r="243" s="148" customFormat="1"/>
    <row r="244" s="148" customFormat="1"/>
    <row r="245" s="148" customFormat="1"/>
    <row r="246" s="148" customFormat="1"/>
    <row r="247" s="148" customFormat="1"/>
    <row r="248" s="148" customFormat="1"/>
    <row r="249" s="148" customFormat="1"/>
    <row r="250" s="148" customFormat="1"/>
    <row r="251" s="148" customFormat="1"/>
    <row r="252" s="148" customFormat="1"/>
    <row r="253" s="148" customFormat="1"/>
    <row r="254" s="148" customFormat="1"/>
    <row r="255" s="148" customFormat="1"/>
    <row r="256" s="148" customFormat="1"/>
    <row r="257" s="148" customFormat="1"/>
    <row r="258" s="148" customFormat="1"/>
    <row r="259" s="148" customFormat="1"/>
    <row r="260" s="148" customFormat="1"/>
    <row r="261" s="148" customFormat="1"/>
    <row r="262" s="148" customFormat="1"/>
    <row r="263" s="148" customFormat="1"/>
    <row r="264" s="148" customFormat="1"/>
    <row r="265" s="148" customFormat="1"/>
    <row r="266" s="148" customFormat="1"/>
    <row r="267" s="148" customFormat="1"/>
    <row r="268" s="148" customFormat="1"/>
    <row r="269" s="148" customFormat="1"/>
    <row r="270" s="148" customFormat="1"/>
    <row r="271" s="148" customFormat="1"/>
    <row r="272" s="148" customFormat="1"/>
    <row r="273" s="148" customFormat="1"/>
    <row r="274" s="148" customFormat="1"/>
    <row r="275" s="148" customFormat="1"/>
    <row r="276" s="148" customFormat="1"/>
    <row r="277" s="148" customFormat="1"/>
    <row r="278" s="148" customFormat="1"/>
    <row r="279" s="148" customFormat="1"/>
    <row r="280" s="148" customFormat="1"/>
    <row r="281" s="148" customFormat="1"/>
    <row r="282" s="148" customFormat="1"/>
    <row r="283" s="148" customFormat="1"/>
    <row r="284" s="148" customFormat="1"/>
    <row r="285" s="148" customFormat="1"/>
    <row r="286" s="148" customFormat="1"/>
    <row r="287" s="148" customFormat="1"/>
    <row r="288" s="148" customFormat="1"/>
    <row r="289" spans="2:8" s="148" customFormat="1"/>
    <row r="290" spans="2:8" s="148" customFormat="1"/>
    <row r="291" spans="2:8" s="148" customFormat="1"/>
    <row r="292" spans="2:8" s="148" customFormat="1"/>
    <row r="293" spans="2:8" s="148" customFormat="1"/>
    <row r="294" spans="2:8" s="148" customFormat="1"/>
    <row r="295" spans="2:8" s="148" customFormat="1"/>
    <row r="296" spans="2:8" s="148" customFormat="1"/>
    <row r="297" spans="2:8" s="148" customFormat="1"/>
    <row r="298" spans="2:8" s="148" customFormat="1"/>
    <row r="299" spans="2:8" s="148" customFormat="1"/>
    <row r="300" spans="2:8" s="148" customFormat="1"/>
    <row r="301" spans="2:8" s="148" customFormat="1"/>
    <row r="302" spans="2:8" s="148" customFormat="1"/>
    <row r="303" spans="2:8" s="148" customFormat="1"/>
    <row r="304" spans="2:8" s="148" customFormat="1">
      <c r="B304" s="3"/>
      <c r="C304" s="3"/>
      <c r="D304" s="3"/>
      <c r="E304" s="3"/>
      <c r="F304" s="3"/>
      <c r="G304" s="3"/>
      <c r="H304" s="3"/>
    </row>
    <row r="305" spans="1:8" s="148" customFormat="1">
      <c r="B305" s="3"/>
      <c r="C305" s="3"/>
      <c r="D305" s="3"/>
      <c r="E305" s="3"/>
      <c r="F305" s="3"/>
      <c r="G305" s="3"/>
      <c r="H305" s="3"/>
    </row>
    <row r="306" spans="1:8" s="148" customFormat="1">
      <c r="B306" s="3"/>
      <c r="C306" s="3"/>
      <c r="D306" s="3"/>
      <c r="E306" s="3"/>
      <c r="F306" s="3"/>
      <c r="G306" s="3"/>
      <c r="H306" s="3"/>
    </row>
    <row r="307" spans="1:8" s="148" customFormat="1">
      <c r="B307" s="3"/>
      <c r="C307" s="3"/>
      <c r="D307" s="3"/>
      <c r="E307" s="3"/>
      <c r="F307" s="3"/>
      <c r="G307" s="3"/>
      <c r="H307" s="3"/>
    </row>
    <row r="308" spans="1:8" s="148" customFormat="1">
      <c r="B308" s="3"/>
      <c r="C308" s="3"/>
      <c r="D308" s="3"/>
      <c r="E308" s="3"/>
      <c r="F308" s="3"/>
      <c r="G308" s="3"/>
      <c r="H308" s="3"/>
    </row>
    <row r="309" spans="1:8" s="148" customFormat="1">
      <c r="B309" s="3"/>
      <c r="C309" s="3"/>
      <c r="D309" s="3"/>
      <c r="E309" s="3"/>
      <c r="F309" s="3"/>
      <c r="G309" s="3"/>
      <c r="H309" s="3"/>
    </row>
    <row r="310" spans="1:8" s="148" customFormat="1">
      <c r="B310" s="3"/>
      <c r="C310" s="3"/>
      <c r="D310" s="3"/>
      <c r="E310" s="3"/>
      <c r="F310" s="3"/>
      <c r="G310" s="3"/>
      <c r="H310" s="3"/>
    </row>
    <row r="311" spans="1:8" s="148" customFormat="1">
      <c r="B311" s="3"/>
      <c r="C311" s="3"/>
      <c r="D311" s="3"/>
      <c r="E311" s="3"/>
      <c r="F311" s="3"/>
      <c r="G311" s="3"/>
      <c r="H311" s="3"/>
    </row>
    <row r="312" spans="1:8" s="148" customFormat="1">
      <c r="A312" s="3"/>
      <c r="B312" s="3"/>
      <c r="C312" s="3"/>
      <c r="D312" s="3"/>
      <c r="E312" s="3"/>
      <c r="F312" s="3"/>
      <c r="G312" s="3"/>
      <c r="H312" s="3"/>
    </row>
  </sheetData>
  <sortState ref="B67:H99">
    <sortCondition ref="B67:B99"/>
  </sortState>
  <mergeCells count="11">
    <mergeCell ref="B119:E119"/>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3"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2.xml><?xml version="1.0" encoding="utf-8"?>
<worksheet xmlns="http://schemas.openxmlformats.org/spreadsheetml/2006/main" xmlns:r="http://schemas.openxmlformats.org/officeDocument/2006/relationships">
  <sheetPr>
    <pageSetUpPr autoPageBreaks="0"/>
  </sheetPr>
  <dimension ref="A1:M193"/>
  <sheetViews>
    <sheetView showGridLines="0" showRuler="0" zoomScale="85" zoomScaleNormal="85" zoomScaleSheetLayoutView="85" zoomScalePageLayoutView="70" workbookViewId="0"/>
  </sheetViews>
  <sheetFormatPr baseColWidth="10" defaultColWidth="11.42578125" defaultRowHeight="12.75"/>
  <cols>
    <col min="1" max="1" width="7.140625" style="49" bestFit="1" customWidth="1"/>
    <col min="2" max="2" width="58.140625" style="75" bestFit="1" customWidth="1"/>
    <col min="3" max="3" width="23.5703125" style="75" bestFit="1" customWidth="1"/>
    <col min="4" max="6" width="17.7109375" style="49" customWidth="1"/>
    <col min="7" max="7" width="17.7109375" style="49" bestFit="1" customWidth="1"/>
    <col min="8" max="16384" width="11.42578125" style="49"/>
  </cols>
  <sheetData>
    <row r="1" spans="1:13" ht="15">
      <c r="A1" s="1080" t="s">
        <v>241</v>
      </c>
      <c r="B1" s="158"/>
      <c r="C1" s="146"/>
      <c r="D1" s="167"/>
      <c r="E1" s="167"/>
      <c r="F1" s="167"/>
      <c r="G1" s="167"/>
    </row>
    <row r="2" spans="1:13" ht="15" customHeight="1">
      <c r="A2" s="537"/>
      <c r="B2" s="508" t="s">
        <v>614</v>
      </c>
      <c r="C2" s="227"/>
      <c r="D2" s="7"/>
      <c r="E2" s="228"/>
      <c r="F2" s="228"/>
      <c r="G2" s="7"/>
    </row>
    <row r="3" spans="1:13" ht="15" customHeight="1">
      <c r="A3" s="537"/>
      <c r="B3" s="380" t="s">
        <v>339</v>
      </c>
      <c r="C3" s="227"/>
      <c r="D3" s="7"/>
      <c r="E3" s="7"/>
      <c r="F3" s="7"/>
      <c r="G3" s="7"/>
    </row>
    <row r="4" spans="1:13" s="551" customFormat="1">
      <c r="B4" s="55"/>
      <c r="C4" s="55"/>
      <c r="D4" s="55"/>
      <c r="E4" s="55"/>
      <c r="F4" s="55"/>
      <c r="G4" s="55"/>
      <c r="H4" s="49"/>
      <c r="I4" s="49"/>
      <c r="J4" s="49"/>
      <c r="K4" s="49"/>
      <c r="L4" s="49"/>
      <c r="M4" s="49"/>
    </row>
    <row r="5" spans="1:13" s="551" customFormat="1">
      <c r="B5" s="55"/>
      <c r="C5" s="55"/>
      <c r="D5" s="55"/>
      <c r="E5" s="55"/>
      <c r="F5" s="55"/>
      <c r="G5" s="55"/>
      <c r="H5" s="49"/>
      <c r="I5" s="49"/>
      <c r="J5" s="49"/>
      <c r="K5" s="49"/>
      <c r="L5" s="49"/>
      <c r="M5" s="49"/>
    </row>
    <row r="6" spans="1:13" ht="17.25">
      <c r="B6" s="1236" t="s">
        <v>833</v>
      </c>
      <c r="C6" s="1236"/>
      <c r="D6" s="1236"/>
      <c r="E6" s="1236"/>
      <c r="F6" s="1236"/>
      <c r="G6" s="1236"/>
    </row>
    <row r="7" spans="1:13" ht="15">
      <c r="B7" s="1193" t="s">
        <v>868</v>
      </c>
      <c r="C7" s="1193"/>
      <c r="D7" s="1193"/>
      <c r="E7" s="1193"/>
      <c r="F7" s="1193"/>
      <c r="G7" s="1193"/>
      <c r="H7" s="1133"/>
    </row>
    <row r="8" spans="1:13" s="551" customFormat="1">
      <c r="B8" s="582"/>
      <c r="C8" s="582"/>
      <c r="D8" s="582"/>
      <c r="E8" s="582"/>
      <c r="F8" s="582"/>
      <c r="G8" s="582"/>
      <c r="H8" s="49"/>
      <c r="I8" s="49"/>
      <c r="J8" s="49"/>
      <c r="K8" s="49"/>
      <c r="L8" s="49"/>
      <c r="M8" s="49"/>
    </row>
    <row r="9" spans="1:13" s="551" customFormat="1">
      <c r="B9" s="55"/>
      <c r="C9" s="55"/>
      <c r="D9" s="55"/>
      <c r="E9" s="55"/>
      <c r="F9" s="55"/>
      <c r="G9" s="55"/>
      <c r="H9" s="49"/>
      <c r="I9" s="49"/>
      <c r="J9" s="49"/>
      <c r="K9" s="49"/>
      <c r="L9" s="49"/>
      <c r="M9" s="49"/>
    </row>
    <row r="10" spans="1:13" ht="13.5" thickBot="1">
      <c r="B10" s="7"/>
      <c r="C10" s="7"/>
      <c r="D10" s="7"/>
      <c r="E10" s="7"/>
      <c r="F10" s="7"/>
      <c r="G10" s="933" t="s">
        <v>327</v>
      </c>
    </row>
    <row r="11" spans="1:13" ht="13.5" thickTop="1">
      <c r="B11" s="1237" t="s">
        <v>323</v>
      </c>
      <c r="C11" s="1240" t="s">
        <v>191</v>
      </c>
      <c r="D11" s="1243" t="s">
        <v>315</v>
      </c>
      <c r="E11" s="1246" t="s">
        <v>379</v>
      </c>
      <c r="F11" s="1249" t="s">
        <v>723</v>
      </c>
      <c r="G11" s="1252" t="s">
        <v>325</v>
      </c>
    </row>
    <row r="12" spans="1:13">
      <c r="B12" s="1238"/>
      <c r="C12" s="1241"/>
      <c r="D12" s="1244"/>
      <c r="E12" s="1247"/>
      <c r="F12" s="1250"/>
      <c r="G12" s="1253"/>
    </row>
    <row r="13" spans="1:13">
      <c r="B13" s="1238"/>
      <c r="C13" s="1241"/>
      <c r="D13" s="1244"/>
      <c r="E13" s="1247"/>
      <c r="F13" s="1250"/>
      <c r="G13" s="1253"/>
    </row>
    <row r="14" spans="1:13">
      <c r="B14" s="1238"/>
      <c r="C14" s="1241"/>
      <c r="D14" s="1244"/>
      <c r="E14" s="1247"/>
      <c r="F14" s="1250"/>
      <c r="G14" s="1253"/>
    </row>
    <row r="15" spans="1:13" ht="13.5" thickBot="1">
      <c r="B15" s="1239"/>
      <c r="C15" s="1242"/>
      <c r="D15" s="1245"/>
      <c r="E15" s="1248"/>
      <c r="F15" s="1251"/>
      <c r="G15" s="1254"/>
    </row>
    <row r="16" spans="1:13" ht="16.5" thickTop="1">
      <c r="B16" s="230"/>
      <c r="C16" s="231"/>
      <c r="D16" s="232"/>
      <c r="E16" s="233"/>
      <c r="F16" s="234"/>
      <c r="G16" s="235"/>
    </row>
    <row r="17" spans="1:13" s="536" customFormat="1" ht="15.75">
      <c r="B17" s="934" t="s">
        <v>192</v>
      </c>
      <c r="C17" s="935"/>
      <c r="D17" s="936">
        <f>SUM(D19:D32)</f>
        <v>1383.5785968535442</v>
      </c>
      <c r="E17" s="936">
        <f t="shared" ref="E17:G17" si="0">SUM(E19:E32)</f>
        <v>131.91269969447097</v>
      </c>
      <c r="F17" s="937">
        <f t="shared" si="0"/>
        <v>55.037742388008105</v>
      </c>
      <c r="G17" s="938">
        <f t="shared" si="0"/>
        <v>1570.5290389360232</v>
      </c>
      <c r="H17" s="49"/>
      <c r="I17" s="49"/>
      <c r="J17" s="49"/>
      <c r="K17" s="49"/>
      <c r="L17" s="49"/>
      <c r="M17" s="49"/>
    </row>
    <row r="18" spans="1:13">
      <c r="B18" s="939"/>
      <c r="C18" s="940"/>
      <c r="D18" s="941"/>
      <c r="E18" s="941"/>
      <c r="F18" s="942"/>
      <c r="G18" s="943"/>
    </row>
    <row r="19" spans="1:13">
      <c r="A19" s="236"/>
      <c r="B19" s="944" t="s">
        <v>596</v>
      </c>
      <c r="C19" s="945" t="s">
        <v>258</v>
      </c>
      <c r="D19" s="946">
        <v>24.803551553121881</v>
      </c>
      <c r="E19" s="946">
        <v>0.21731477370883079</v>
      </c>
      <c r="F19" s="947">
        <v>2.4776448406542575</v>
      </c>
      <c r="G19" s="948">
        <v>27.49851116748497</v>
      </c>
    </row>
    <row r="20" spans="1:13">
      <c r="A20" s="236"/>
      <c r="B20" s="944" t="s">
        <v>597</v>
      </c>
      <c r="C20" s="945" t="s">
        <v>258</v>
      </c>
      <c r="D20" s="946">
        <v>443.21389494273529</v>
      </c>
      <c r="E20" s="946">
        <v>29.37971376442156</v>
      </c>
      <c r="F20" s="947">
        <v>14.389141884851403</v>
      </c>
      <c r="G20" s="948">
        <v>486.9827505920083</v>
      </c>
    </row>
    <row r="21" spans="1:13">
      <c r="A21" s="236"/>
      <c r="B21" s="944" t="s">
        <v>598</v>
      </c>
      <c r="C21" s="945" t="s">
        <v>258</v>
      </c>
      <c r="D21" s="946">
        <v>7.1004333947267817</v>
      </c>
      <c r="E21" s="946">
        <v>0.71849368246160095</v>
      </c>
      <c r="F21" s="947">
        <v>0.10062384048647603</v>
      </c>
      <c r="G21" s="948">
        <v>7.919550917674858</v>
      </c>
    </row>
    <row r="22" spans="1:13">
      <c r="A22" s="236"/>
      <c r="B22" s="944" t="s">
        <v>599</v>
      </c>
      <c r="C22" s="945" t="s">
        <v>258</v>
      </c>
      <c r="D22" s="946">
        <v>298.93020259838261</v>
      </c>
      <c r="E22" s="946">
        <v>22.752250924761753</v>
      </c>
      <c r="F22" s="947">
        <v>10.011672067002257</v>
      </c>
      <c r="G22" s="948">
        <v>331.69412559014665</v>
      </c>
    </row>
    <row r="23" spans="1:13">
      <c r="A23" s="236"/>
      <c r="B23" s="944" t="s">
        <v>600</v>
      </c>
      <c r="C23" s="945" t="s">
        <v>258</v>
      </c>
      <c r="D23" s="946">
        <v>306.41923815859371</v>
      </c>
      <c r="E23" s="946">
        <v>32.243292955206456</v>
      </c>
      <c r="F23" s="947">
        <v>10.113053820148131</v>
      </c>
      <c r="G23" s="948">
        <v>348.77558493394832</v>
      </c>
    </row>
    <row r="24" spans="1:13">
      <c r="A24" s="236"/>
      <c r="B24" s="944" t="s">
        <v>194</v>
      </c>
      <c r="C24" s="945" t="s">
        <v>258</v>
      </c>
      <c r="D24" s="946">
        <v>15.886175552168712</v>
      </c>
      <c r="E24" s="946">
        <v>10.266440895428698</v>
      </c>
      <c r="F24" s="947">
        <v>17.162585629520045</v>
      </c>
      <c r="G24" s="948">
        <v>43.315202077117455</v>
      </c>
    </row>
    <row r="25" spans="1:13">
      <c r="A25" s="236"/>
      <c r="B25" s="944" t="s">
        <v>195</v>
      </c>
      <c r="C25" s="945" t="s">
        <v>258</v>
      </c>
      <c r="D25" s="946">
        <v>0.64924813709769502</v>
      </c>
      <c r="E25" s="946">
        <v>5.0237899615918846E-2</v>
      </c>
      <c r="F25" s="947">
        <v>0.78302030534553235</v>
      </c>
      <c r="G25" s="948">
        <v>1.4825063420591462</v>
      </c>
    </row>
    <row r="26" spans="1:13">
      <c r="A26" s="236"/>
      <c r="B26" s="944" t="s">
        <v>196</v>
      </c>
      <c r="C26" s="945" t="s">
        <v>258</v>
      </c>
      <c r="D26" s="946">
        <v>0.12424131100663748</v>
      </c>
      <c r="E26" s="946">
        <v>2.2860206619570781E-2</v>
      </c>
      <c r="F26" s="947">
        <v>0</v>
      </c>
      <c r="G26" s="948">
        <v>0.14710151762620827</v>
      </c>
    </row>
    <row r="27" spans="1:13">
      <c r="A27" s="236"/>
      <c r="B27" s="944" t="s">
        <v>197</v>
      </c>
      <c r="C27" s="945" t="s">
        <v>258</v>
      </c>
      <c r="D27" s="946">
        <v>5.3972457343136497</v>
      </c>
      <c r="E27" s="946">
        <v>0.43097605655478494</v>
      </c>
      <c r="F27" s="947">
        <v>0</v>
      </c>
      <c r="G27" s="948">
        <v>5.8282217908684348</v>
      </c>
    </row>
    <row r="28" spans="1:13">
      <c r="A28" s="236"/>
      <c r="B28" s="944" t="s">
        <v>197</v>
      </c>
      <c r="C28" s="945" t="s">
        <v>258</v>
      </c>
      <c r="D28" s="946">
        <v>48.309932334820978</v>
      </c>
      <c r="E28" s="946">
        <v>2.0606534182581799</v>
      </c>
      <c r="F28" s="947">
        <v>0</v>
      </c>
      <c r="G28" s="948">
        <v>50.370585753079155</v>
      </c>
    </row>
    <row r="29" spans="1:13">
      <c r="A29" s="236"/>
      <c r="B29" s="944" t="s">
        <v>57</v>
      </c>
      <c r="C29" s="945" t="s">
        <v>258</v>
      </c>
      <c r="D29" s="946">
        <v>7.6569335709640391</v>
      </c>
      <c r="E29" s="946">
        <v>0.61234306196104915</v>
      </c>
      <c r="F29" s="947">
        <v>0</v>
      </c>
      <c r="G29" s="948">
        <v>8.269276632925088</v>
      </c>
    </row>
    <row r="30" spans="1:13">
      <c r="A30" s="236"/>
      <c r="B30" s="944" t="s">
        <v>198</v>
      </c>
      <c r="C30" s="945" t="s">
        <v>258</v>
      </c>
      <c r="D30" s="946">
        <v>9.7137837395064341</v>
      </c>
      <c r="E30" s="946">
        <v>0.77683299161507802</v>
      </c>
      <c r="F30" s="947">
        <v>0</v>
      </c>
      <c r="G30" s="948">
        <v>10.490616731121513</v>
      </c>
    </row>
    <row r="31" spans="1:13">
      <c r="A31" s="236"/>
      <c r="B31" s="944" t="s">
        <v>199</v>
      </c>
      <c r="C31" s="945" t="s">
        <v>258</v>
      </c>
      <c r="D31" s="946">
        <v>0.90558994802241988</v>
      </c>
      <c r="E31" s="946">
        <v>7.2424577899351153E-2</v>
      </c>
      <c r="F31" s="947">
        <v>0</v>
      </c>
      <c r="G31" s="948">
        <v>0.97801452592177107</v>
      </c>
    </row>
    <row r="32" spans="1:13">
      <c r="A32" s="236"/>
      <c r="B32" s="944" t="s">
        <v>338</v>
      </c>
      <c r="C32" s="945" t="s">
        <v>258</v>
      </c>
      <c r="D32" s="946">
        <v>214.4681258780833</v>
      </c>
      <c r="E32" s="946">
        <v>32.308864485958111</v>
      </c>
      <c r="F32" s="947">
        <v>0</v>
      </c>
      <c r="G32" s="948">
        <v>246.77699036404141</v>
      </c>
    </row>
    <row r="33" spans="1:13">
      <c r="A33" s="236"/>
      <c r="B33" s="939"/>
      <c r="C33" s="945"/>
      <c r="D33" s="946"/>
      <c r="E33" s="946"/>
      <c r="F33" s="949"/>
      <c r="G33" s="948"/>
    </row>
    <row r="34" spans="1:13" s="536" customFormat="1" ht="15.75">
      <c r="A34" s="712"/>
      <c r="B34" s="934" t="s">
        <v>200</v>
      </c>
      <c r="C34" s="935"/>
      <c r="D34" s="936">
        <f>SUM(D36:D59)</f>
        <v>73075.840251877351</v>
      </c>
      <c r="E34" s="936">
        <f t="shared" ref="E34:G34" si="1">SUM(E36:E59)</f>
        <v>2672.3279490062023</v>
      </c>
      <c r="F34" s="937">
        <f t="shared" si="1"/>
        <v>14041.544841601602</v>
      </c>
      <c r="G34" s="938">
        <f t="shared" si="1"/>
        <v>89789.713042485135</v>
      </c>
      <c r="H34" s="49"/>
      <c r="I34" s="49"/>
      <c r="J34" s="49"/>
      <c r="K34" s="49"/>
      <c r="L34" s="49"/>
      <c r="M34" s="49"/>
    </row>
    <row r="35" spans="1:13">
      <c r="A35" s="146"/>
      <c r="B35" s="939"/>
      <c r="C35" s="940"/>
      <c r="D35" s="946"/>
      <c r="E35" s="946"/>
      <c r="F35" s="949"/>
      <c r="G35" s="948"/>
    </row>
    <row r="36" spans="1:13">
      <c r="A36" s="236"/>
      <c r="B36" s="944" t="s">
        <v>521</v>
      </c>
      <c r="C36" s="945" t="s">
        <v>259</v>
      </c>
      <c r="D36" s="946">
        <v>6493.0403087852928</v>
      </c>
      <c r="E36" s="946">
        <v>0</v>
      </c>
      <c r="F36" s="947">
        <v>0</v>
      </c>
      <c r="G36" s="948">
        <v>6493.0403087852928</v>
      </c>
    </row>
    <row r="37" spans="1:13">
      <c r="A37" s="236"/>
      <c r="B37" s="944" t="s">
        <v>522</v>
      </c>
      <c r="C37" s="945" t="s">
        <v>259</v>
      </c>
      <c r="D37" s="946">
        <v>2276.5350490764217</v>
      </c>
      <c r="E37" s="946">
        <v>0</v>
      </c>
      <c r="F37" s="947">
        <v>0</v>
      </c>
      <c r="G37" s="948">
        <v>2276.5350490764217</v>
      </c>
    </row>
    <row r="38" spans="1:13">
      <c r="A38" s="236"/>
      <c r="B38" s="944" t="s">
        <v>523</v>
      </c>
      <c r="C38" s="945" t="s">
        <v>259</v>
      </c>
      <c r="D38" s="946">
        <v>2310.4231294630822</v>
      </c>
      <c r="E38" s="946">
        <v>0</v>
      </c>
      <c r="F38" s="947">
        <v>0</v>
      </c>
      <c r="G38" s="948">
        <v>2310.4231294630822</v>
      </c>
    </row>
    <row r="39" spans="1:13">
      <c r="A39" s="236"/>
      <c r="B39" s="944" t="s">
        <v>524</v>
      </c>
      <c r="C39" s="945" t="s">
        <v>259</v>
      </c>
      <c r="D39" s="946">
        <v>506.89982562364901</v>
      </c>
      <c r="E39" s="946">
        <v>0</v>
      </c>
      <c r="F39" s="947">
        <v>0</v>
      </c>
      <c r="G39" s="948">
        <v>506.89982562364901</v>
      </c>
    </row>
    <row r="40" spans="1:13">
      <c r="A40" s="236"/>
      <c r="B40" s="944" t="s">
        <v>525</v>
      </c>
      <c r="C40" s="945" t="s">
        <v>259</v>
      </c>
      <c r="D40" s="946">
        <v>553.01282050139935</v>
      </c>
      <c r="E40" s="946">
        <v>0</v>
      </c>
      <c r="F40" s="947">
        <v>0</v>
      </c>
      <c r="G40" s="948">
        <v>553.01282050139935</v>
      </c>
    </row>
    <row r="41" spans="1:13">
      <c r="A41" s="236"/>
      <c r="B41" s="944" t="s">
        <v>526</v>
      </c>
      <c r="C41" s="945" t="s">
        <v>259</v>
      </c>
      <c r="D41" s="946">
        <v>4637.3906183491954</v>
      </c>
      <c r="E41" s="946">
        <v>36.40546751636407</v>
      </c>
      <c r="F41" s="947">
        <v>1261.6278810031115</v>
      </c>
      <c r="G41" s="948">
        <v>5935.4239668686714</v>
      </c>
    </row>
    <row r="42" spans="1:13">
      <c r="A42" s="236"/>
      <c r="B42" s="944" t="s">
        <v>527</v>
      </c>
      <c r="C42" s="945" t="s">
        <v>259</v>
      </c>
      <c r="D42" s="946">
        <v>4.0078766013377463</v>
      </c>
      <c r="E42" s="946">
        <v>1.1694680853148811</v>
      </c>
      <c r="F42" s="947">
        <v>0</v>
      </c>
      <c r="G42" s="948">
        <v>5.1773446866526278</v>
      </c>
    </row>
    <row r="43" spans="1:13">
      <c r="A43" s="236"/>
      <c r="B43" s="944" t="s">
        <v>528</v>
      </c>
      <c r="C43" s="945" t="s">
        <v>259</v>
      </c>
      <c r="D43" s="946">
        <v>1740.9040203129653</v>
      </c>
      <c r="E43" s="946">
        <v>35.935899614233051</v>
      </c>
      <c r="F43" s="947">
        <v>475.17008065542223</v>
      </c>
      <c r="G43" s="948">
        <v>2252.0100005826207</v>
      </c>
    </row>
    <row r="44" spans="1:13">
      <c r="A44" s="236"/>
      <c r="B44" s="944" t="s">
        <v>529</v>
      </c>
      <c r="C44" s="945" t="s">
        <v>259</v>
      </c>
      <c r="D44" s="946">
        <v>8081.0843707511694</v>
      </c>
      <c r="E44" s="946">
        <v>432.06086213488902</v>
      </c>
      <c r="F44" s="947">
        <v>1464.9210167645037</v>
      </c>
      <c r="G44" s="948">
        <v>9978.0662496505611</v>
      </c>
    </row>
    <row r="45" spans="1:13">
      <c r="A45" s="236"/>
      <c r="B45" s="944" t="s">
        <v>530</v>
      </c>
      <c r="C45" s="945" t="s">
        <v>259</v>
      </c>
      <c r="D45" s="946">
        <v>2961.344306791199</v>
      </c>
      <c r="E45" s="946">
        <v>299.96971882592868</v>
      </c>
      <c r="F45" s="947">
        <v>314.8896112887976</v>
      </c>
      <c r="G45" s="948">
        <v>3576.2036369059251</v>
      </c>
    </row>
    <row r="46" spans="1:13">
      <c r="A46" s="236"/>
      <c r="B46" s="944" t="s">
        <v>531</v>
      </c>
      <c r="C46" s="945" t="s">
        <v>259</v>
      </c>
      <c r="D46" s="946">
        <v>7563.8669198601065</v>
      </c>
      <c r="E46" s="946">
        <v>463.76090813082624</v>
      </c>
      <c r="F46" s="947">
        <v>1326.6182147776863</v>
      </c>
      <c r="G46" s="948">
        <v>9354.2460427686201</v>
      </c>
    </row>
    <row r="47" spans="1:13">
      <c r="A47" s="236"/>
      <c r="B47" s="944" t="s">
        <v>532</v>
      </c>
      <c r="C47" s="945" t="s">
        <v>259</v>
      </c>
      <c r="D47" s="946">
        <v>144.80910537822851</v>
      </c>
      <c r="E47" s="946">
        <v>14.37488269046419</v>
      </c>
      <c r="F47" s="947">
        <v>0.90103443346453282</v>
      </c>
      <c r="G47" s="948">
        <v>160.08502250215724</v>
      </c>
    </row>
    <row r="48" spans="1:13">
      <c r="A48" s="236"/>
      <c r="B48" s="944" t="s">
        <v>533</v>
      </c>
      <c r="C48" s="945" t="s">
        <v>259</v>
      </c>
      <c r="D48" s="946">
        <v>2322.8079082445788</v>
      </c>
      <c r="E48" s="946">
        <v>156.88074741942972</v>
      </c>
      <c r="F48" s="947">
        <v>419.00873767056379</v>
      </c>
      <c r="G48" s="948">
        <v>2898.6973933345721</v>
      </c>
    </row>
    <row r="49" spans="1:13">
      <c r="A49" s="236"/>
      <c r="B49" s="944" t="s">
        <v>534</v>
      </c>
      <c r="C49" s="945" t="s">
        <v>259</v>
      </c>
      <c r="D49" s="946">
        <v>307.58966520346377</v>
      </c>
      <c r="E49" s="946">
        <v>12.579246032870202</v>
      </c>
      <c r="F49" s="947">
        <v>38.824651074570546</v>
      </c>
      <c r="G49" s="948">
        <v>358.99356231090457</v>
      </c>
    </row>
    <row r="50" spans="1:13">
      <c r="A50" s="236"/>
      <c r="B50" s="944" t="s">
        <v>535</v>
      </c>
      <c r="C50" s="945" t="s">
        <v>259</v>
      </c>
      <c r="D50" s="946">
        <v>327.12529529682735</v>
      </c>
      <c r="E50" s="946">
        <v>36.265126891593823</v>
      </c>
      <c r="F50" s="947">
        <v>65.04341288151916</v>
      </c>
      <c r="G50" s="948">
        <v>428.4338350699403</v>
      </c>
    </row>
    <row r="51" spans="1:13">
      <c r="A51" s="236"/>
      <c r="B51" s="944" t="s">
        <v>536</v>
      </c>
      <c r="C51" s="945" t="s">
        <v>259</v>
      </c>
      <c r="D51" s="946">
        <v>3980.6943401894282</v>
      </c>
      <c r="E51" s="946">
        <v>362.33484342208135</v>
      </c>
      <c r="F51" s="947">
        <v>869.61834899073892</v>
      </c>
      <c r="G51" s="948">
        <v>5212.6475326022482</v>
      </c>
    </row>
    <row r="52" spans="1:13">
      <c r="A52" s="236"/>
      <c r="B52" s="944" t="s">
        <v>537</v>
      </c>
      <c r="C52" s="945" t="s">
        <v>259</v>
      </c>
      <c r="D52" s="946">
        <v>6778.3446068318399</v>
      </c>
      <c r="E52" s="946">
        <v>236.9257760003004</v>
      </c>
      <c r="F52" s="947">
        <v>1751.8255061656512</v>
      </c>
      <c r="G52" s="948">
        <v>8767.0958889977919</v>
      </c>
    </row>
    <row r="53" spans="1:13">
      <c r="A53" s="236"/>
      <c r="B53" s="944" t="s">
        <v>538</v>
      </c>
      <c r="C53" s="945" t="s">
        <v>259</v>
      </c>
      <c r="D53" s="946">
        <v>15064.165780115465</v>
      </c>
      <c r="E53" s="946">
        <v>405.90975685800186</v>
      </c>
      <c r="F53" s="947">
        <v>4204.5760488500055</v>
      </c>
      <c r="G53" s="948">
        <v>19674.651585823471</v>
      </c>
    </row>
    <row r="54" spans="1:13">
      <c r="A54" s="236"/>
      <c r="B54" s="944" t="s">
        <v>539</v>
      </c>
      <c r="C54" s="945" t="s">
        <v>259</v>
      </c>
      <c r="D54" s="946">
        <v>455.65670148076475</v>
      </c>
      <c r="E54" s="946">
        <v>12.09661411363399</v>
      </c>
      <c r="F54" s="947">
        <v>116.46363356599531</v>
      </c>
      <c r="G54" s="948">
        <v>584.21694916039405</v>
      </c>
    </row>
    <row r="55" spans="1:13">
      <c r="A55" s="236"/>
      <c r="B55" s="944" t="s">
        <v>540</v>
      </c>
      <c r="C55" s="945" t="s">
        <v>259</v>
      </c>
      <c r="D55" s="946">
        <v>2124.9501120074524</v>
      </c>
      <c r="E55" s="946">
        <v>152.58234071570701</v>
      </c>
      <c r="F55" s="947">
        <v>506.21033779377512</v>
      </c>
      <c r="G55" s="948">
        <v>2783.7427905169347</v>
      </c>
    </row>
    <row r="56" spans="1:13">
      <c r="A56" s="236"/>
      <c r="B56" s="944" t="s">
        <v>541</v>
      </c>
      <c r="C56" s="945" t="s">
        <v>259</v>
      </c>
      <c r="D56" s="946">
        <v>208.75630481777253</v>
      </c>
      <c r="E56" s="946">
        <v>1.4612951222095631</v>
      </c>
      <c r="F56" s="947">
        <v>58.440326647342474</v>
      </c>
      <c r="G56" s="948">
        <v>268.6579265873246</v>
      </c>
    </row>
    <row r="57" spans="1:13">
      <c r="A57" s="236"/>
      <c r="B57" s="944" t="s">
        <v>542</v>
      </c>
      <c r="C57" s="945" t="s">
        <v>259</v>
      </c>
      <c r="D57" s="946">
        <v>623.60053045189784</v>
      </c>
      <c r="E57" s="946">
        <v>8.7393104120934026</v>
      </c>
      <c r="F57" s="947">
        <v>158.00158097586717</v>
      </c>
      <c r="G57" s="948">
        <v>790.34142183985841</v>
      </c>
    </row>
    <row r="58" spans="1:13">
      <c r="A58" s="236"/>
      <c r="B58" s="944" t="s">
        <v>543</v>
      </c>
      <c r="C58" s="945" t="s">
        <v>259</v>
      </c>
      <c r="D58" s="946">
        <v>3546.4706650586099</v>
      </c>
      <c r="E58" s="950">
        <v>-1.2175047459095367E-6</v>
      </c>
      <c r="F58" s="947">
        <v>994.193943104764</v>
      </c>
      <c r="G58" s="948">
        <v>4540.6646069458693</v>
      </c>
    </row>
    <row r="59" spans="1:13">
      <c r="A59" s="236"/>
      <c r="B59" s="944" t="s">
        <v>544</v>
      </c>
      <c r="C59" s="945" t="s">
        <v>259</v>
      </c>
      <c r="D59" s="946">
        <v>62.359990685199101</v>
      </c>
      <c r="E59" s="946">
        <v>2.8756862377649206</v>
      </c>
      <c r="F59" s="947">
        <v>15.2104749578222</v>
      </c>
      <c r="G59" s="948">
        <v>80.446151880786218</v>
      </c>
    </row>
    <row r="60" spans="1:13" ht="15.75">
      <c r="A60" s="237"/>
      <c r="B60" s="944"/>
      <c r="C60" s="945"/>
      <c r="D60" s="951"/>
      <c r="E60" s="952"/>
      <c r="F60" s="953"/>
      <c r="G60" s="954"/>
    </row>
    <row r="61" spans="1:13" s="536" customFormat="1" ht="15.75">
      <c r="A61" s="713"/>
      <c r="B61" s="955" t="s">
        <v>201</v>
      </c>
      <c r="C61" s="956"/>
      <c r="D61" s="951">
        <f>SUM(D63:D82)+SUM(D103:D181)</f>
        <v>1195517.6159103089</v>
      </c>
      <c r="E61" s="952">
        <f t="shared" ref="E61:G61" si="2">SUM(E63:E82)+SUM(E103:E181)</f>
        <v>1025243.3032760771</v>
      </c>
      <c r="F61" s="953">
        <f t="shared" si="2"/>
        <v>591787.17383787269</v>
      </c>
      <c r="G61" s="954">
        <f t="shared" si="2"/>
        <v>2812548.0930242594</v>
      </c>
      <c r="H61" s="49"/>
      <c r="I61" s="49"/>
      <c r="J61" s="49"/>
      <c r="K61" s="49"/>
      <c r="L61" s="49"/>
      <c r="M61" s="49"/>
    </row>
    <row r="62" spans="1:13">
      <c r="A62" s="146"/>
      <c r="B62" s="939"/>
      <c r="C62" s="945"/>
      <c r="D62" s="946"/>
      <c r="E62" s="946"/>
      <c r="F62" s="949"/>
      <c r="G62" s="948"/>
    </row>
    <row r="63" spans="1:13">
      <c r="A63" s="236"/>
      <c r="B63" s="944" t="s">
        <v>202</v>
      </c>
      <c r="C63" s="945" t="s">
        <v>30</v>
      </c>
      <c r="D63" s="946">
        <v>9032.9325666492441</v>
      </c>
      <c r="E63" s="946">
        <v>1264.6105593308948</v>
      </c>
      <c r="F63" s="947">
        <v>7835.3162571876637</v>
      </c>
      <c r="G63" s="948">
        <v>18132.859383167801</v>
      </c>
    </row>
    <row r="64" spans="1:13">
      <c r="A64" s="236"/>
      <c r="B64" s="944" t="s">
        <v>545</v>
      </c>
      <c r="C64" s="945" t="s">
        <v>203</v>
      </c>
      <c r="D64" s="946">
        <v>311.49474461538466</v>
      </c>
      <c r="E64" s="946">
        <v>100.70408901530163</v>
      </c>
      <c r="F64" s="947">
        <v>35.726372523159938</v>
      </c>
      <c r="G64" s="948">
        <v>447.92520615384626</v>
      </c>
    </row>
    <row r="65" spans="1:7">
      <c r="A65" s="236"/>
      <c r="B65" s="944" t="s">
        <v>204</v>
      </c>
      <c r="C65" s="945" t="s">
        <v>203</v>
      </c>
      <c r="D65" s="946">
        <v>4496.2221538461536</v>
      </c>
      <c r="E65" s="946">
        <v>3431.0671137381578</v>
      </c>
      <c r="F65" s="947">
        <v>1279.7322708772272</v>
      </c>
      <c r="G65" s="948">
        <v>9207.0215384615385</v>
      </c>
    </row>
    <row r="66" spans="1:7">
      <c r="A66" s="236"/>
      <c r="B66" s="944" t="s">
        <v>205</v>
      </c>
      <c r="C66" s="945" t="s">
        <v>203</v>
      </c>
      <c r="D66" s="946">
        <v>4614.6400000000003</v>
      </c>
      <c r="E66" s="946">
        <v>807.56200282051213</v>
      </c>
      <c r="F66" s="947">
        <v>5336.638883333334</v>
      </c>
      <c r="G66" s="948">
        <v>10758.840886153846</v>
      </c>
    </row>
    <row r="67" spans="1:7">
      <c r="A67" s="236"/>
      <c r="B67" s="944" t="s">
        <v>155</v>
      </c>
      <c r="C67" s="945" t="s">
        <v>203</v>
      </c>
      <c r="D67" s="946">
        <v>33479.707015384614</v>
      </c>
      <c r="E67" s="946">
        <v>7030.7384563384621</v>
      </c>
      <c r="F67" s="947">
        <v>28344.291955969231</v>
      </c>
      <c r="G67" s="948">
        <v>68854.737427692307</v>
      </c>
    </row>
    <row r="68" spans="1:7">
      <c r="A68" s="236"/>
      <c r="B68" s="944" t="s">
        <v>156</v>
      </c>
      <c r="C68" s="945" t="s">
        <v>203</v>
      </c>
      <c r="D68" s="946">
        <v>1096.4193600000001</v>
      </c>
      <c r="E68" s="946">
        <v>701.70839710358962</v>
      </c>
      <c r="F68" s="947">
        <v>568.43252597333333</v>
      </c>
      <c r="G68" s="948">
        <v>2366.560283076923</v>
      </c>
    </row>
    <row r="69" spans="1:7">
      <c r="A69" s="236"/>
      <c r="B69" s="944" t="s">
        <v>157</v>
      </c>
      <c r="C69" s="945" t="s">
        <v>203</v>
      </c>
      <c r="D69" s="946">
        <v>2894.9465230769233</v>
      </c>
      <c r="E69" s="946">
        <v>1621.1700579008548</v>
      </c>
      <c r="F69" s="947">
        <v>1888.7917759452989</v>
      </c>
      <c r="G69" s="948">
        <v>6404.908356923077</v>
      </c>
    </row>
    <row r="70" spans="1:7">
      <c r="A70" s="236"/>
      <c r="B70" s="944" t="s">
        <v>546</v>
      </c>
      <c r="C70" s="945" t="s">
        <v>203</v>
      </c>
      <c r="D70" s="946">
        <v>1519.1386584615384</v>
      </c>
      <c r="E70" s="946">
        <v>1169.7367649476926</v>
      </c>
      <c r="F70" s="947">
        <v>792.61059505230742</v>
      </c>
      <c r="G70" s="948">
        <v>3481.4860184615386</v>
      </c>
    </row>
    <row r="71" spans="1:7">
      <c r="A71" s="236"/>
      <c r="B71" s="944" t="s">
        <v>158</v>
      </c>
      <c r="C71" s="945" t="s">
        <v>203</v>
      </c>
      <c r="D71" s="946">
        <v>329.11464615384619</v>
      </c>
      <c r="E71" s="946">
        <v>103.67111301346142</v>
      </c>
      <c r="F71" s="947">
        <v>278.11216083269238</v>
      </c>
      <c r="G71" s="948">
        <v>710.89792</v>
      </c>
    </row>
    <row r="72" spans="1:7">
      <c r="A72" s="236"/>
      <c r="B72" s="944" t="s">
        <v>159</v>
      </c>
      <c r="C72" s="945" t="s">
        <v>203</v>
      </c>
      <c r="D72" s="946">
        <v>3333.9376984615383</v>
      </c>
      <c r="E72" s="946">
        <v>2100.3807483876926</v>
      </c>
      <c r="F72" s="947">
        <v>2227.9038669969232</v>
      </c>
      <c r="G72" s="948">
        <v>7662.2223138461541</v>
      </c>
    </row>
    <row r="73" spans="1:7">
      <c r="A73" s="236"/>
      <c r="B73" s="944" t="s">
        <v>161</v>
      </c>
      <c r="C73" s="945" t="s">
        <v>203</v>
      </c>
      <c r="D73" s="946">
        <v>2668.9230769230771</v>
      </c>
      <c r="E73" s="946">
        <v>480.40614769230751</v>
      </c>
      <c r="F73" s="947">
        <v>3085.9423076923076</v>
      </c>
      <c r="G73" s="948">
        <v>6235.2715323076918</v>
      </c>
    </row>
    <row r="74" spans="1:7">
      <c r="A74" s="236"/>
      <c r="B74" s="944" t="s">
        <v>206</v>
      </c>
      <c r="C74" s="945" t="s">
        <v>203</v>
      </c>
      <c r="D74" s="946">
        <v>1144.6153846153848</v>
      </c>
      <c r="E74" s="946">
        <v>686.76923076923072</v>
      </c>
      <c r="F74" s="947">
        <v>987.23076923076928</v>
      </c>
      <c r="G74" s="948">
        <v>2818.6153846153848</v>
      </c>
    </row>
    <row r="75" spans="1:7">
      <c r="A75" s="236"/>
      <c r="B75" s="944" t="s">
        <v>207</v>
      </c>
      <c r="C75" s="945" t="s">
        <v>203</v>
      </c>
      <c r="D75" s="946">
        <v>1532.1669538461538</v>
      </c>
      <c r="E75" s="946">
        <v>321.75504818119657</v>
      </c>
      <c r="F75" s="947">
        <v>1297.1495672034189</v>
      </c>
      <c r="G75" s="948">
        <v>3151.0715692307695</v>
      </c>
    </row>
    <row r="76" spans="1:7">
      <c r="A76" s="236"/>
      <c r="B76" s="944" t="s">
        <v>208</v>
      </c>
      <c r="C76" s="945" t="s">
        <v>203</v>
      </c>
      <c r="D76" s="946">
        <v>2548.9230769230771</v>
      </c>
      <c r="E76" s="946">
        <v>1147.0153846153844</v>
      </c>
      <c r="F76" s="947">
        <v>2291.4818461538462</v>
      </c>
      <c r="G76" s="948">
        <v>5987.4203076923077</v>
      </c>
    </row>
    <row r="77" spans="1:7">
      <c r="A77" s="236"/>
      <c r="B77" s="944" t="s">
        <v>209</v>
      </c>
      <c r="C77" s="945" t="s">
        <v>203</v>
      </c>
      <c r="D77" s="946">
        <v>2367.3846153846157</v>
      </c>
      <c r="E77" s="946">
        <v>710.21538461538466</v>
      </c>
      <c r="F77" s="947">
        <v>2692.8999999999996</v>
      </c>
      <c r="G77" s="948">
        <v>5770.5</v>
      </c>
    </row>
    <row r="78" spans="1:7">
      <c r="A78" s="236"/>
      <c r="B78" s="944" t="s">
        <v>210</v>
      </c>
      <c r="C78" s="945" t="s">
        <v>203</v>
      </c>
      <c r="D78" s="946">
        <v>9854.7692307692305</v>
      </c>
      <c r="E78" s="946">
        <v>1921.6800061538434</v>
      </c>
      <c r="F78" s="947">
        <v>11919.754000000001</v>
      </c>
      <c r="G78" s="948">
        <v>23696.203236923073</v>
      </c>
    </row>
    <row r="79" spans="1:7">
      <c r="A79" s="236"/>
      <c r="B79" s="944" t="s">
        <v>211</v>
      </c>
      <c r="C79" s="945" t="s">
        <v>203</v>
      </c>
      <c r="D79" s="946">
        <v>5442.4615384615381</v>
      </c>
      <c r="E79" s="946">
        <v>2176.9846079662811</v>
      </c>
      <c r="F79" s="947">
        <v>6144.7627397260267</v>
      </c>
      <c r="G79" s="948">
        <v>13764.208886153847</v>
      </c>
    </row>
    <row r="80" spans="1:7">
      <c r="A80" s="236"/>
      <c r="B80" s="944" t="s">
        <v>547</v>
      </c>
      <c r="C80" s="945" t="s">
        <v>203</v>
      </c>
      <c r="D80" s="946">
        <v>896</v>
      </c>
      <c r="E80" s="946">
        <v>231.87583945299161</v>
      </c>
      <c r="F80" s="947">
        <v>761.44660977777767</v>
      </c>
      <c r="G80" s="948">
        <v>1889.3224492307693</v>
      </c>
    </row>
    <row r="81" spans="1:13">
      <c r="A81" s="236"/>
      <c r="B81" s="944" t="s">
        <v>212</v>
      </c>
      <c r="C81" s="945" t="s">
        <v>203</v>
      </c>
      <c r="D81" s="946">
        <v>2099.6923076923076</v>
      </c>
      <c r="E81" s="946">
        <v>1291.3107719658121</v>
      </c>
      <c r="F81" s="947">
        <v>1989.575111111111</v>
      </c>
      <c r="G81" s="948">
        <v>5380.5781907692308</v>
      </c>
    </row>
    <row r="82" spans="1:13">
      <c r="A82" s="236"/>
      <c r="B82" s="944" t="s">
        <v>213</v>
      </c>
      <c r="C82" s="945" t="s">
        <v>203</v>
      </c>
      <c r="D82" s="946">
        <v>7398.5649230769232</v>
      </c>
      <c r="E82" s="946">
        <v>1803.4002024868278</v>
      </c>
      <c r="F82" s="947">
        <v>6943.5025052054807</v>
      </c>
      <c r="G82" s="948">
        <v>16145.467630769232</v>
      </c>
    </row>
    <row r="83" spans="1:13" ht="13.5" thickBot="1">
      <c r="B83" s="957"/>
      <c r="C83" s="958"/>
      <c r="D83" s="959"/>
      <c r="E83" s="960"/>
      <c r="F83" s="961"/>
      <c r="G83" s="962"/>
    </row>
    <row r="84" spans="1:13" ht="13.5" thickTop="1">
      <c r="B84" s="924"/>
      <c r="C84" s="924"/>
      <c r="D84" s="963"/>
      <c r="E84" s="963"/>
      <c r="F84" s="963"/>
      <c r="G84" s="963"/>
    </row>
    <row r="85" spans="1:13">
      <c r="B85" s="924"/>
      <c r="C85" s="924"/>
      <c r="D85" s="963"/>
      <c r="E85" s="963"/>
      <c r="F85" s="963"/>
      <c r="G85" s="963"/>
    </row>
    <row r="86" spans="1:13" ht="15.75">
      <c r="B86" s="508" t="s">
        <v>614</v>
      </c>
      <c r="C86" s="964"/>
      <c r="D86" s="379"/>
      <c r="E86" s="379"/>
      <c r="F86" s="379"/>
      <c r="G86" s="379"/>
    </row>
    <row r="87" spans="1:13" ht="15.75">
      <c r="B87" s="380" t="s">
        <v>339</v>
      </c>
      <c r="C87" s="964"/>
      <c r="D87" s="379"/>
      <c r="E87" s="379"/>
      <c r="F87" s="379"/>
      <c r="G87" s="379"/>
    </row>
    <row r="88" spans="1:13" s="551" customFormat="1">
      <c r="B88" s="542"/>
      <c r="C88" s="542"/>
      <c r="D88" s="542"/>
      <c r="E88" s="542"/>
      <c r="F88" s="542"/>
      <c r="G88" s="542"/>
      <c r="H88" s="49"/>
      <c r="I88" s="49"/>
      <c r="J88" s="49"/>
      <c r="K88" s="49"/>
      <c r="L88" s="49"/>
      <c r="M88" s="49"/>
    </row>
    <row r="89" spans="1:13" s="551" customFormat="1">
      <c r="B89" s="542"/>
      <c r="C89" s="542"/>
      <c r="D89" s="542"/>
      <c r="E89" s="542"/>
      <c r="F89" s="542"/>
      <c r="G89" s="542"/>
      <c r="H89" s="49"/>
      <c r="I89" s="49"/>
      <c r="J89" s="49"/>
      <c r="K89" s="49"/>
      <c r="L89" s="49"/>
      <c r="M89" s="49"/>
    </row>
    <row r="90" spans="1:13" ht="17.25">
      <c r="B90" s="1221" t="str">
        <f>+B6</f>
        <v>BONOS ELEGIBLES PENDIENTES DE REESTRUCTURACIÓN</v>
      </c>
      <c r="C90" s="1221"/>
      <c r="D90" s="1221"/>
      <c r="E90" s="1221"/>
      <c r="F90" s="1221"/>
      <c r="G90" s="1221"/>
    </row>
    <row r="91" spans="1:13" ht="15">
      <c r="B91" s="1222" t="str">
        <f>+B7</f>
        <v>DATOS AL 31/03/2018</v>
      </c>
      <c r="C91" s="1222"/>
      <c r="D91" s="1222"/>
      <c r="E91" s="1222"/>
      <c r="F91" s="1222"/>
      <c r="G91" s="1222"/>
    </row>
    <row r="92" spans="1:13" s="551" customFormat="1">
      <c r="B92" s="965"/>
      <c r="C92" s="965"/>
      <c r="D92" s="965"/>
      <c r="E92" s="965"/>
      <c r="F92" s="965"/>
      <c r="G92" s="965"/>
      <c r="H92" s="49"/>
      <c r="I92" s="49"/>
      <c r="J92" s="49"/>
      <c r="K92" s="49"/>
      <c r="L92" s="49"/>
      <c r="M92" s="49"/>
    </row>
    <row r="93" spans="1:13" s="551" customFormat="1">
      <c r="B93" s="542"/>
      <c r="C93" s="542"/>
      <c r="D93" s="542"/>
      <c r="E93" s="542"/>
      <c r="F93" s="542"/>
      <c r="G93" s="542"/>
      <c r="H93" s="49"/>
      <c r="I93" s="49"/>
      <c r="J93" s="49"/>
      <c r="K93" s="49"/>
      <c r="L93" s="49"/>
      <c r="M93" s="49"/>
    </row>
    <row r="94" spans="1:13" ht="13.5" thickBot="1">
      <c r="B94" s="379"/>
      <c r="C94" s="379"/>
      <c r="D94" s="379"/>
      <c r="E94" s="379"/>
      <c r="F94" s="379"/>
      <c r="G94" s="933" t="s">
        <v>327</v>
      </c>
    </row>
    <row r="95" spans="1:13" ht="13.5" thickTop="1">
      <c r="B95" s="1223" t="s">
        <v>323</v>
      </c>
      <c r="C95" s="1226" t="s">
        <v>191</v>
      </c>
      <c r="D95" s="1229" t="s">
        <v>315</v>
      </c>
      <c r="E95" s="1229" t="s">
        <v>379</v>
      </c>
      <c r="F95" s="1232" t="s">
        <v>723</v>
      </c>
      <c r="G95" s="1203" t="s">
        <v>325</v>
      </c>
    </row>
    <row r="96" spans="1:13">
      <c r="B96" s="1224"/>
      <c r="C96" s="1227"/>
      <c r="D96" s="1230"/>
      <c r="E96" s="1230"/>
      <c r="F96" s="1233"/>
      <c r="G96" s="1204"/>
    </row>
    <row r="97" spans="1:13">
      <c r="B97" s="1224"/>
      <c r="C97" s="1227"/>
      <c r="D97" s="1230"/>
      <c r="E97" s="1230"/>
      <c r="F97" s="1233"/>
      <c r="G97" s="1204"/>
    </row>
    <row r="98" spans="1:13">
      <c r="B98" s="1224"/>
      <c r="C98" s="1227"/>
      <c r="D98" s="1230"/>
      <c r="E98" s="1230"/>
      <c r="F98" s="1233"/>
      <c r="G98" s="1204"/>
    </row>
    <row r="99" spans="1:13" ht="13.5" thickBot="1">
      <c r="B99" s="1225"/>
      <c r="C99" s="1228"/>
      <c r="D99" s="1231"/>
      <c r="E99" s="1231"/>
      <c r="F99" s="1234"/>
      <c r="G99" s="1235"/>
    </row>
    <row r="100" spans="1:13" ht="13.5" thickTop="1">
      <c r="B100" s="939"/>
      <c r="C100" s="940"/>
      <c r="D100" s="946"/>
      <c r="E100" s="966"/>
      <c r="F100" s="949"/>
      <c r="G100" s="967"/>
    </row>
    <row r="101" spans="1:13" s="537" customFormat="1" ht="15">
      <c r="B101" s="968" t="s">
        <v>333</v>
      </c>
      <c r="C101" s="969"/>
      <c r="D101" s="970"/>
      <c r="E101" s="970"/>
      <c r="F101" s="971"/>
      <c r="G101" s="972"/>
      <c r="H101" s="49"/>
      <c r="I101" s="49"/>
      <c r="J101" s="49"/>
      <c r="K101" s="49"/>
      <c r="L101" s="49"/>
      <c r="M101" s="49"/>
    </row>
    <row r="102" spans="1:13">
      <c r="B102" s="939"/>
      <c r="C102" s="940"/>
      <c r="D102" s="946"/>
      <c r="E102" s="946"/>
      <c r="F102" s="949"/>
      <c r="G102" s="967"/>
    </row>
    <row r="103" spans="1:13">
      <c r="A103" s="236"/>
      <c r="B103" s="944" t="s">
        <v>214</v>
      </c>
      <c r="C103" s="945" t="s">
        <v>203</v>
      </c>
      <c r="D103" s="946">
        <v>4683.4867692307689</v>
      </c>
      <c r="E103" s="946">
        <v>1686.0552418461548</v>
      </c>
      <c r="F103" s="947">
        <v>4599.1840073846142</v>
      </c>
      <c r="G103" s="948">
        <v>10968.726018461537</v>
      </c>
    </row>
    <row r="104" spans="1:13">
      <c r="A104" s="236"/>
      <c r="B104" s="944" t="s">
        <v>548</v>
      </c>
      <c r="C104" s="945" t="s">
        <v>203</v>
      </c>
      <c r="D104" s="946">
        <v>9434.4615384615372</v>
      </c>
      <c r="E104" s="946">
        <v>2618.0630731623933</v>
      </c>
      <c r="F104" s="947">
        <v>10263.776914529915</v>
      </c>
      <c r="G104" s="948">
        <v>22316.301526153846</v>
      </c>
    </row>
    <row r="105" spans="1:13">
      <c r="A105" s="236"/>
      <c r="B105" s="944" t="s">
        <v>549</v>
      </c>
      <c r="C105" s="945" t="s">
        <v>203</v>
      </c>
      <c r="D105" s="946">
        <v>4487.3846153846152</v>
      </c>
      <c r="E105" s="946">
        <v>2692.4307664957269</v>
      </c>
      <c r="F105" s="947">
        <v>4115.9288888888887</v>
      </c>
      <c r="G105" s="948">
        <v>11295.744270769232</v>
      </c>
    </row>
    <row r="106" spans="1:13">
      <c r="A106" s="236"/>
      <c r="B106" s="944" t="s">
        <v>215</v>
      </c>
      <c r="C106" s="945" t="s">
        <v>203</v>
      </c>
      <c r="D106" s="946">
        <v>3219.9366030769229</v>
      </c>
      <c r="E106" s="946">
        <v>708.38606286837512</v>
      </c>
      <c r="F106" s="947">
        <v>4417.574134054702</v>
      </c>
      <c r="G106" s="948">
        <v>8345.8968000000004</v>
      </c>
    </row>
    <row r="107" spans="1:13">
      <c r="A107" s="236"/>
      <c r="B107" s="944" t="s">
        <v>216</v>
      </c>
      <c r="C107" s="945" t="s">
        <v>203</v>
      </c>
      <c r="D107" s="946">
        <v>1460.4871384615383</v>
      </c>
      <c r="E107" s="946">
        <v>876.29228574358967</v>
      </c>
      <c r="F107" s="947">
        <v>1358.6587296410257</v>
      </c>
      <c r="G107" s="948">
        <v>3695.4381538461535</v>
      </c>
    </row>
    <row r="108" spans="1:13">
      <c r="A108" s="236"/>
      <c r="B108" s="944" t="s">
        <v>217</v>
      </c>
      <c r="C108" s="945" t="s">
        <v>203</v>
      </c>
      <c r="D108" s="946">
        <v>1848.4389784615385</v>
      </c>
      <c r="E108" s="946">
        <v>204.66642527178692</v>
      </c>
      <c r="F108" s="947">
        <v>729.0982393435977</v>
      </c>
      <c r="G108" s="948">
        <v>2782.2036430769231</v>
      </c>
    </row>
    <row r="109" spans="1:13">
      <c r="A109" s="236"/>
      <c r="B109" s="944" t="s">
        <v>550</v>
      </c>
      <c r="C109" s="945" t="s">
        <v>203</v>
      </c>
      <c r="D109" s="946">
        <v>2541.9214030769235</v>
      </c>
      <c r="E109" s="946">
        <v>1162.9290546164955</v>
      </c>
      <c r="F109" s="947">
        <v>1685.7087176911966</v>
      </c>
      <c r="G109" s="948">
        <v>5390.5591753846156</v>
      </c>
    </row>
    <row r="110" spans="1:13">
      <c r="A110" s="236"/>
      <c r="B110" s="944" t="s">
        <v>218</v>
      </c>
      <c r="C110" s="945" t="s">
        <v>203</v>
      </c>
      <c r="D110" s="946">
        <v>3498.1347446153845</v>
      </c>
      <c r="E110" s="946">
        <v>734.60828166017154</v>
      </c>
      <c r="F110" s="947">
        <v>2961.5597429552131</v>
      </c>
      <c r="G110" s="948">
        <v>7194.3027692307696</v>
      </c>
    </row>
    <row r="111" spans="1:13">
      <c r="A111" s="236"/>
      <c r="B111" s="944" t="s">
        <v>219</v>
      </c>
      <c r="C111" s="945" t="s">
        <v>203</v>
      </c>
      <c r="D111" s="946">
        <v>2221.5592246153842</v>
      </c>
      <c r="E111" s="946">
        <v>466.52744074769225</v>
      </c>
      <c r="F111" s="947">
        <v>1882.0926330984616</v>
      </c>
      <c r="G111" s="948">
        <v>4570.1792984615386</v>
      </c>
    </row>
    <row r="112" spans="1:13">
      <c r="A112" s="236"/>
      <c r="B112" s="944" t="s">
        <v>551</v>
      </c>
      <c r="C112" s="945" t="s">
        <v>203</v>
      </c>
      <c r="D112" s="946">
        <v>32358.955236923077</v>
      </c>
      <c r="E112" s="946">
        <v>3397.6903014199925</v>
      </c>
      <c r="F112" s="947">
        <v>45689.496504733848</v>
      </c>
      <c r="G112" s="948">
        <v>81446.142043076921</v>
      </c>
    </row>
    <row r="113" spans="1:7">
      <c r="A113" s="236"/>
      <c r="B113" s="944" t="s">
        <v>220</v>
      </c>
      <c r="C113" s="945" t="s">
        <v>203</v>
      </c>
      <c r="D113" s="946">
        <v>30977.051335384615</v>
      </c>
      <c r="E113" s="946">
        <v>6350.2955189659042</v>
      </c>
      <c r="F113" s="947">
        <v>41973.68944103409</v>
      </c>
      <c r="G113" s="948">
        <v>79301.036295384605</v>
      </c>
    </row>
    <row r="114" spans="1:7">
      <c r="A114" s="236"/>
      <c r="B114" s="944" t="s">
        <v>221</v>
      </c>
      <c r="C114" s="945" t="s">
        <v>203</v>
      </c>
      <c r="D114" s="946">
        <v>23151.925698461539</v>
      </c>
      <c r="E114" s="946">
        <v>13022.958194015384</v>
      </c>
      <c r="F114" s="947">
        <v>26132.736132138463</v>
      </c>
      <c r="G114" s="948">
        <v>62307.620024615389</v>
      </c>
    </row>
    <row r="115" spans="1:7">
      <c r="A115" s="236"/>
      <c r="B115" s="944" t="s">
        <v>222</v>
      </c>
      <c r="C115" s="945" t="s">
        <v>203</v>
      </c>
      <c r="D115" s="946">
        <v>41647.162190769224</v>
      </c>
      <c r="E115" s="946">
        <v>48935.415546652308</v>
      </c>
      <c r="F115" s="947">
        <v>24100.692170270777</v>
      </c>
      <c r="G115" s="948">
        <v>114683.2699076923</v>
      </c>
    </row>
    <row r="116" spans="1:7">
      <c r="A116" s="236"/>
      <c r="B116" s="944" t="s">
        <v>223</v>
      </c>
      <c r="C116" s="945" t="s">
        <v>203</v>
      </c>
      <c r="D116" s="946">
        <v>11517.754215384615</v>
      </c>
      <c r="E116" s="946">
        <v>2073.1957431076917</v>
      </c>
      <c r="F116" s="947">
        <v>13052.494964584615</v>
      </c>
      <c r="G116" s="948">
        <v>26643.444923076924</v>
      </c>
    </row>
    <row r="117" spans="1:7">
      <c r="A117" s="236"/>
      <c r="B117" s="944" t="s">
        <v>643</v>
      </c>
      <c r="C117" s="945" t="s">
        <v>203</v>
      </c>
      <c r="D117" s="946">
        <v>15642.699790769231</v>
      </c>
      <c r="E117" s="946">
        <v>26279.735667692308</v>
      </c>
      <c r="F117" s="947">
        <v>0</v>
      </c>
      <c r="G117" s="948">
        <v>41922.435458461536</v>
      </c>
    </row>
    <row r="118" spans="1:7">
      <c r="A118" s="236"/>
      <c r="B118" s="944" t="s">
        <v>224</v>
      </c>
      <c r="C118" s="945" t="s">
        <v>203</v>
      </c>
      <c r="D118" s="946">
        <v>17326.659286153845</v>
      </c>
      <c r="E118" s="946">
        <v>28502.354523076927</v>
      </c>
      <c r="F118" s="947">
        <v>0</v>
      </c>
      <c r="G118" s="948">
        <v>45829.013809230775</v>
      </c>
    </row>
    <row r="119" spans="1:7">
      <c r="A119" s="236"/>
      <c r="B119" s="944" t="s">
        <v>552</v>
      </c>
      <c r="C119" s="945" t="s">
        <v>203</v>
      </c>
      <c r="D119" s="946">
        <v>24387.836147692309</v>
      </c>
      <c r="E119" s="946">
        <v>8291.8642850839278</v>
      </c>
      <c r="F119" s="947">
        <v>23153.879382608378</v>
      </c>
      <c r="G119" s="948">
        <v>55833.579815384612</v>
      </c>
    </row>
    <row r="120" spans="1:7">
      <c r="A120" s="236"/>
      <c r="B120" s="944" t="s">
        <v>225</v>
      </c>
      <c r="C120" s="945" t="s">
        <v>203</v>
      </c>
      <c r="D120" s="946">
        <v>1568.1534892307693</v>
      </c>
      <c r="E120" s="946">
        <v>878.16595868444426</v>
      </c>
      <c r="F120" s="947">
        <v>1023.1330320847866</v>
      </c>
      <c r="G120" s="948">
        <v>3469.4524799999999</v>
      </c>
    </row>
    <row r="121" spans="1:7">
      <c r="A121" s="236"/>
      <c r="B121" s="944" t="s">
        <v>553</v>
      </c>
      <c r="C121" s="945" t="s">
        <v>203</v>
      </c>
      <c r="D121" s="946">
        <v>4487.4434953846157</v>
      </c>
      <c r="E121" s="946">
        <v>336.55826498461465</v>
      </c>
      <c r="F121" s="947">
        <v>4682.8342642461548</v>
      </c>
      <c r="G121" s="948">
        <v>9506.8360246153861</v>
      </c>
    </row>
    <row r="122" spans="1:7">
      <c r="A122" s="236"/>
      <c r="B122" s="944" t="s">
        <v>226</v>
      </c>
      <c r="C122" s="945" t="s">
        <v>203</v>
      </c>
      <c r="D122" s="946">
        <v>4933.4387692307691</v>
      </c>
      <c r="E122" s="946">
        <v>2805.8933000641018</v>
      </c>
      <c r="F122" s="947">
        <v>3210.0755491666669</v>
      </c>
      <c r="G122" s="948">
        <v>10949.407618461537</v>
      </c>
    </row>
    <row r="123" spans="1:7">
      <c r="A123" s="236"/>
      <c r="B123" s="944" t="s">
        <v>554</v>
      </c>
      <c r="C123" s="945" t="s">
        <v>203</v>
      </c>
      <c r="D123" s="946">
        <v>1721.1503876923075</v>
      </c>
      <c r="E123" s="946">
        <v>2090.5419200000001</v>
      </c>
      <c r="F123" s="947">
        <v>0</v>
      </c>
      <c r="G123" s="948">
        <v>3811.6923076923076</v>
      </c>
    </row>
    <row r="124" spans="1:7">
      <c r="A124" s="236"/>
      <c r="B124" s="944" t="s">
        <v>555</v>
      </c>
      <c r="C124" s="945" t="s">
        <v>203</v>
      </c>
      <c r="D124" s="946">
        <v>3879.1556923076923</v>
      </c>
      <c r="E124" s="946">
        <v>2967.5540992478627</v>
      </c>
      <c r="F124" s="947">
        <v>1889.525962290599</v>
      </c>
      <c r="G124" s="948">
        <v>8736.2357538461547</v>
      </c>
    </row>
    <row r="125" spans="1:7">
      <c r="A125" s="236"/>
      <c r="B125" s="944" t="s">
        <v>227</v>
      </c>
      <c r="C125" s="945" t="s">
        <v>203</v>
      </c>
      <c r="D125" s="946">
        <v>7769.8461538461534</v>
      </c>
      <c r="E125" s="946">
        <v>621.58769641025538</v>
      </c>
      <c r="F125" s="947">
        <v>8800.6457435897446</v>
      </c>
      <c r="G125" s="948">
        <v>17192.079593846152</v>
      </c>
    </row>
    <row r="126" spans="1:7">
      <c r="A126" s="236"/>
      <c r="B126" s="944" t="s">
        <v>228</v>
      </c>
      <c r="C126" s="945" t="s">
        <v>203</v>
      </c>
      <c r="D126" s="946">
        <v>13120</v>
      </c>
      <c r="E126" s="946">
        <v>7347.1999942676503</v>
      </c>
      <c r="F126" s="947">
        <v>8563.585753424657</v>
      </c>
      <c r="G126" s="948">
        <v>29030.785747692305</v>
      </c>
    </row>
    <row r="127" spans="1:7">
      <c r="A127" s="236"/>
      <c r="B127" s="944" t="s">
        <v>229</v>
      </c>
      <c r="C127" s="945" t="s">
        <v>203</v>
      </c>
      <c r="D127" s="946">
        <v>1867.5081476923076</v>
      </c>
      <c r="E127" s="946">
        <v>1195.205217684786</v>
      </c>
      <c r="F127" s="947">
        <v>967.78422231521392</v>
      </c>
      <c r="G127" s="948">
        <v>4030.4975876923072</v>
      </c>
    </row>
    <row r="128" spans="1:7">
      <c r="A128" s="236"/>
      <c r="B128" s="944" t="s">
        <v>556</v>
      </c>
      <c r="C128" s="945" t="s">
        <v>203</v>
      </c>
      <c r="D128" s="946">
        <v>3380.3296</v>
      </c>
      <c r="E128" s="946">
        <v>659.203476856919</v>
      </c>
      <c r="F128" s="947">
        <v>1511.9340739123115</v>
      </c>
      <c r="G128" s="948">
        <v>5551.467150769231</v>
      </c>
    </row>
    <row r="129" spans="1:7">
      <c r="A129" s="236"/>
      <c r="B129" s="944" t="s">
        <v>230</v>
      </c>
      <c r="C129" s="945" t="s">
        <v>203</v>
      </c>
      <c r="D129" s="946">
        <v>1027.0769230769231</v>
      </c>
      <c r="E129" s="946">
        <v>292.71692410256423</v>
      </c>
      <c r="F129" s="947">
        <v>1184.6904358974357</v>
      </c>
      <c r="G129" s="948">
        <v>2504.484283076923</v>
      </c>
    </row>
    <row r="130" spans="1:7">
      <c r="A130" s="236"/>
      <c r="B130" s="944" t="s">
        <v>231</v>
      </c>
      <c r="C130" s="945" t="s">
        <v>203</v>
      </c>
      <c r="D130" s="946">
        <v>2345.8461538461538</v>
      </c>
      <c r="E130" s="946">
        <v>1313.6738478398315</v>
      </c>
      <c r="F130" s="947">
        <v>1531.1627060063224</v>
      </c>
      <c r="G130" s="948">
        <v>5190.6827076923073</v>
      </c>
    </row>
    <row r="131" spans="1:7">
      <c r="A131" s="236"/>
      <c r="B131" s="944" t="s">
        <v>557</v>
      </c>
      <c r="C131" s="945" t="s">
        <v>203</v>
      </c>
      <c r="D131" s="946">
        <v>3065.6098461538459</v>
      </c>
      <c r="E131" s="946">
        <v>643.77806597260405</v>
      </c>
      <c r="F131" s="947">
        <v>2596.2775771043193</v>
      </c>
      <c r="G131" s="948">
        <v>6305.6654892307688</v>
      </c>
    </row>
    <row r="132" spans="1:7">
      <c r="A132" s="236"/>
      <c r="B132" s="944" t="s">
        <v>233</v>
      </c>
      <c r="C132" s="945" t="s">
        <v>203</v>
      </c>
      <c r="D132" s="946">
        <v>1355.323076923077</v>
      </c>
      <c r="E132" s="946">
        <v>975.83261538461568</v>
      </c>
      <c r="F132" s="947">
        <v>842.3332923076922</v>
      </c>
      <c r="G132" s="948">
        <v>3173.4889846153851</v>
      </c>
    </row>
    <row r="133" spans="1:7">
      <c r="A133" s="236"/>
      <c r="B133" s="944" t="s">
        <v>234</v>
      </c>
      <c r="C133" s="945" t="s">
        <v>203</v>
      </c>
      <c r="D133" s="946">
        <v>2379.0769230769229</v>
      </c>
      <c r="E133" s="946">
        <v>169.50923717597516</v>
      </c>
      <c r="F133" s="947">
        <v>2350.8376059009483</v>
      </c>
      <c r="G133" s="948">
        <v>4899.4237661538464</v>
      </c>
    </row>
    <row r="134" spans="1:7">
      <c r="A134" s="236"/>
      <c r="B134" s="944" t="s">
        <v>558</v>
      </c>
      <c r="C134" s="945" t="s">
        <v>203</v>
      </c>
      <c r="D134" s="946">
        <v>9630.7692307692305</v>
      </c>
      <c r="E134" s="946">
        <v>2455.8461558974359</v>
      </c>
      <c r="F134" s="947">
        <v>9666.4833333333336</v>
      </c>
      <c r="G134" s="948">
        <v>21753.098720000002</v>
      </c>
    </row>
    <row r="135" spans="1:7">
      <c r="A135" s="236"/>
      <c r="B135" s="944" t="s">
        <v>235</v>
      </c>
      <c r="C135" s="945" t="s">
        <v>203</v>
      </c>
      <c r="D135" s="946">
        <v>3672.6153846153843</v>
      </c>
      <c r="E135" s="946">
        <v>558.40392779487274</v>
      </c>
      <c r="F135" s="947">
        <v>3060.7350137435888</v>
      </c>
      <c r="G135" s="948">
        <v>7291.7543261538458</v>
      </c>
    </row>
    <row r="136" spans="1:7">
      <c r="A136" s="236"/>
      <c r="B136" s="944" t="s">
        <v>236</v>
      </c>
      <c r="C136" s="945" t="s">
        <v>203</v>
      </c>
      <c r="D136" s="946">
        <v>39903.692307692305</v>
      </c>
      <c r="E136" s="946">
        <v>3691.0915364102475</v>
      </c>
      <c r="F136" s="947">
        <v>49870.747897435904</v>
      </c>
      <c r="G136" s="948">
        <v>93465.531741538463</v>
      </c>
    </row>
    <row r="137" spans="1:7">
      <c r="A137" s="236"/>
      <c r="B137" s="944" t="s">
        <v>237</v>
      </c>
      <c r="C137" s="945" t="s">
        <v>238</v>
      </c>
      <c r="D137" s="946">
        <v>1459.6814037715239</v>
      </c>
      <c r="E137" s="946">
        <v>875.8088422629146</v>
      </c>
      <c r="F137" s="947">
        <v>1288.1688388283699</v>
      </c>
      <c r="G137" s="948">
        <v>3623.6590848628084</v>
      </c>
    </row>
    <row r="138" spans="1:7">
      <c r="A138" s="236"/>
      <c r="B138" s="944" t="s">
        <v>559</v>
      </c>
      <c r="C138" s="945" t="s">
        <v>239</v>
      </c>
      <c r="D138" s="946">
        <v>0</v>
      </c>
      <c r="E138" s="946">
        <v>0</v>
      </c>
      <c r="F138" s="947">
        <v>0</v>
      </c>
      <c r="G138" s="948">
        <v>0</v>
      </c>
    </row>
    <row r="139" spans="1:7">
      <c r="A139" s="236"/>
      <c r="B139" s="944" t="s">
        <v>560</v>
      </c>
      <c r="C139" s="945" t="s">
        <v>239</v>
      </c>
      <c r="D139" s="946">
        <v>0</v>
      </c>
      <c r="E139" s="946">
        <v>0</v>
      </c>
      <c r="F139" s="947">
        <v>0</v>
      </c>
      <c r="G139" s="948">
        <v>0</v>
      </c>
    </row>
    <row r="140" spans="1:7">
      <c r="A140" s="236"/>
      <c r="B140" s="944" t="s">
        <v>561</v>
      </c>
      <c r="C140" s="945" t="s">
        <v>239</v>
      </c>
      <c r="D140" s="946">
        <v>0</v>
      </c>
      <c r="E140" s="946">
        <v>0</v>
      </c>
      <c r="F140" s="947">
        <v>0</v>
      </c>
      <c r="G140" s="948">
        <v>0</v>
      </c>
    </row>
    <row r="141" spans="1:7">
      <c r="A141" s="236"/>
      <c r="B141" s="944" t="s">
        <v>153</v>
      </c>
      <c r="C141" s="945" t="s">
        <v>239</v>
      </c>
      <c r="D141" s="946">
        <v>187.17828731867104</v>
      </c>
      <c r="E141" s="946">
        <v>44.922788956481014</v>
      </c>
      <c r="F141" s="947">
        <v>124.47356106691629</v>
      </c>
      <c r="G141" s="948">
        <v>356.57463734206834</v>
      </c>
    </row>
    <row r="142" spans="1:7">
      <c r="A142" s="236"/>
      <c r="B142" s="944" t="s">
        <v>154</v>
      </c>
      <c r="C142" s="945" t="s">
        <v>239</v>
      </c>
      <c r="D142" s="946">
        <v>3079.0828263921385</v>
      </c>
      <c r="E142" s="946">
        <v>153.95414130920744</v>
      </c>
      <c r="F142" s="947">
        <v>2054.432485831644</v>
      </c>
      <c r="G142" s="948">
        <v>5287.46945353299</v>
      </c>
    </row>
    <row r="143" spans="1:7">
      <c r="A143" s="236"/>
      <c r="B143" s="944" t="s">
        <v>562</v>
      </c>
      <c r="C143" s="945" t="s">
        <v>239</v>
      </c>
      <c r="D143" s="946">
        <v>0</v>
      </c>
      <c r="E143" s="946">
        <v>0</v>
      </c>
      <c r="F143" s="947">
        <v>0</v>
      </c>
      <c r="G143" s="948">
        <v>0</v>
      </c>
    </row>
    <row r="144" spans="1:7">
      <c r="A144" s="236"/>
      <c r="B144" s="944" t="s">
        <v>563</v>
      </c>
      <c r="C144" s="945" t="s">
        <v>239</v>
      </c>
      <c r="D144" s="946">
        <v>187.17828731867104</v>
      </c>
      <c r="E144" s="946">
        <v>52.409920490823069</v>
      </c>
      <c r="F144" s="947">
        <v>43.875110487183491</v>
      </c>
      <c r="G144" s="948">
        <v>283.46331829667758</v>
      </c>
    </row>
    <row r="145" spans="1:7">
      <c r="A145" s="236"/>
      <c r="B145" s="944" t="s">
        <v>160</v>
      </c>
      <c r="C145" s="945" t="s">
        <v>239</v>
      </c>
      <c r="D145" s="946">
        <v>842.30229293401953</v>
      </c>
      <c r="E145" s="946">
        <v>90.968647636874039</v>
      </c>
      <c r="F145" s="947">
        <v>561.60505381375776</v>
      </c>
      <c r="G145" s="948">
        <v>1494.8759943846512</v>
      </c>
    </row>
    <row r="146" spans="1:7">
      <c r="A146" s="236"/>
      <c r="B146" s="944" t="s">
        <v>162</v>
      </c>
      <c r="C146" s="945" t="s">
        <v>239</v>
      </c>
      <c r="D146" s="946">
        <v>4857.2765559195132</v>
      </c>
      <c r="E146" s="946">
        <v>622.33855866479462</v>
      </c>
      <c r="F146" s="947">
        <v>2952.6507175167681</v>
      </c>
      <c r="G146" s="948">
        <v>8432.2658321010749</v>
      </c>
    </row>
    <row r="147" spans="1:7">
      <c r="A147" s="236"/>
      <c r="B147" s="944" t="s">
        <v>564</v>
      </c>
      <c r="C147" s="945" t="s">
        <v>239</v>
      </c>
      <c r="D147" s="946">
        <v>8282.6392138511947</v>
      </c>
      <c r="E147" s="946">
        <v>1606.8320075183274</v>
      </c>
      <c r="F147" s="947">
        <v>4249.177975354859</v>
      </c>
      <c r="G147" s="948">
        <v>14138.649196724382</v>
      </c>
    </row>
    <row r="148" spans="1:7">
      <c r="A148" s="236"/>
      <c r="B148" s="944" t="s">
        <v>601</v>
      </c>
      <c r="C148" s="945" t="s">
        <v>240</v>
      </c>
      <c r="D148" s="946">
        <v>15465.451999999999</v>
      </c>
      <c r="E148" s="946">
        <v>10498.374107833337</v>
      </c>
      <c r="F148" s="947">
        <v>17599.039982166662</v>
      </c>
      <c r="G148" s="948">
        <v>43562.866089999996</v>
      </c>
    </row>
    <row r="149" spans="1:7">
      <c r="A149" s="236"/>
      <c r="B149" s="944" t="s">
        <v>602</v>
      </c>
      <c r="C149" s="945" t="s">
        <v>240</v>
      </c>
      <c r="D149" s="946">
        <v>141906.33283999999</v>
      </c>
      <c r="E149" s="946">
        <v>165143.49486000001</v>
      </c>
      <c r="F149" s="947">
        <v>0</v>
      </c>
      <c r="G149" s="948">
        <v>307049.82770000002</v>
      </c>
    </row>
    <row r="150" spans="1:7">
      <c r="A150" s="236"/>
      <c r="B150" s="944" t="s">
        <v>603</v>
      </c>
      <c r="C150" s="945" t="s">
        <v>240</v>
      </c>
      <c r="D150" s="946">
        <v>98393.251239999998</v>
      </c>
      <c r="E150" s="946">
        <v>112168.30622</v>
      </c>
      <c r="F150" s="947">
        <v>0</v>
      </c>
      <c r="G150" s="948">
        <v>210561.55745999998</v>
      </c>
    </row>
    <row r="151" spans="1:7">
      <c r="A151" s="236"/>
      <c r="B151" s="944" t="s">
        <v>604</v>
      </c>
      <c r="C151" s="945" t="s">
        <v>240</v>
      </c>
      <c r="D151" s="946">
        <v>0.35599999999999998</v>
      </c>
      <c r="E151" s="946">
        <v>0.27767533336639405</v>
      </c>
      <c r="F151" s="947">
        <v>0.32443466663360598</v>
      </c>
      <c r="G151" s="948">
        <v>0.95811000000000002</v>
      </c>
    </row>
    <row r="152" spans="1:7">
      <c r="A152" s="236"/>
      <c r="B152" s="944" t="s">
        <v>605</v>
      </c>
      <c r="C152" s="945" t="s">
        <v>240</v>
      </c>
      <c r="D152" s="946">
        <v>1.0000000000000001E-5</v>
      </c>
      <c r="E152" s="946">
        <v>1.2644600000000001</v>
      </c>
      <c r="F152" s="947">
        <v>0</v>
      </c>
      <c r="G152" s="948">
        <v>1.2644700000000002</v>
      </c>
    </row>
    <row r="153" spans="1:7">
      <c r="A153" s="236"/>
      <c r="B153" s="944" t="s">
        <v>606</v>
      </c>
      <c r="C153" s="945" t="s">
        <v>240</v>
      </c>
      <c r="D153" s="946">
        <v>1.0000000000000001E-5</v>
      </c>
      <c r="E153" s="946">
        <v>27.7379</v>
      </c>
      <c r="F153" s="947">
        <v>0</v>
      </c>
      <c r="G153" s="948">
        <v>27.737909999999999</v>
      </c>
    </row>
    <row r="154" spans="1:7">
      <c r="A154" s="236"/>
      <c r="B154" s="944" t="s">
        <v>607</v>
      </c>
      <c r="C154" s="945" t="s">
        <v>240</v>
      </c>
      <c r="D154" s="946">
        <v>21692.86678</v>
      </c>
      <c r="E154" s="946">
        <v>2899.9203783335524</v>
      </c>
      <c r="F154" s="947">
        <v>5360.3499716664464</v>
      </c>
      <c r="G154" s="948">
        <v>29953.137129999996</v>
      </c>
    </row>
    <row r="155" spans="1:7">
      <c r="A155" s="236"/>
      <c r="B155" s="944" t="s">
        <v>608</v>
      </c>
      <c r="C155" s="945" t="s">
        <v>240</v>
      </c>
      <c r="D155" s="946">
        <v>1.0000000000000001E-5</v>
      </c>
      <c r="E155" s="946">
        <v>25.049659999999999</v>
      </c>
      <c r="F155" s="947">
        <v>0</v>
      </c>
      <c r="G155" s="948">
        <v>25.049669999999999</v>
      </c>
    </row>
    <row r="156" spans="1:7">
      <c r="A156" s="236"/>
      <c r="B156" s="944" t="s">
        <v>609</v>
      </c>
      <c r="C156" s="945" t="s">
        <v>240</v>
      </c>
      <c r="D156" s="946">
        <v>6783</v>
      </c>
      <c r="E156" s="946">
        <v>2146.2118607298444</v>
      </c>
      <c r="F156" s="947">
        <v>5099.9173192701555</v>
      </c>
      <c r="G156" s="948">
        <v>14029.12918</v>
      </c>
    </row>
    <row r="157" spans="1:7">
      <c r="A157" s="236"/>
      <c r="B157" s="944" t="s">
        <v>565</v>
      </c>
      <c r="C157" s="945" t="s">
        <v>240</v>
      </c>
      <c r="D157" s="946">
        <v>8218</v>
      </c>
      <c r="E157" s="946">
        <v>6410.0399983277775</v>
      </c>
      <c r="F157" s="947">
        <v>6916.7228216722224</v>
      </c>
      <c r="G157" s="948">
        <v>21544.76282</v>
      </c>
    </row>
    <row r="158" spans="1:7">
      <c r="A158" s="236"/>
      <c r="B158" s="944" t="s">
        <v>566</v>
      </c>
      <c r="C158" s="945" t="s">
        <v>240</v>
      </c>
      <c r="D158" s="946">
        <v>26591.737000000001</v>
      </c>
      <c r="E158" s="946">
        <v>1543.5035454878762</v>
      </c>
      <c r="F158" s="947">
        <v>8038.6121145121233</v>
      </c>
      <c r="G158" s="948">
        <v>36173.852659999997</v>
      </c>
    </row>
    <row r="159" spans="1:7">
      <c r="A159" s="236"/>
      <c r="B159" s="944" t="s">
        <v>567</v>
      </c>
      <c r="C159" s="945" t="s">
        <v>240</v>
      </c>
      <c r="D159" s="946">
        <v>62968.004000000001</v>
      </c>
      <c r="E159" s="946">
        <v>10534.08823923608</v>
      </c>
      <c r="F159" s="947">
        <v>65113.94483076391</v>
      </c>
      <c r="G159" s="948">
        <v>138616.03706999999</v>
      </c>
    </row>
    <row r="160" spans="1:7">
      <c r="A160" s="236"/>
      <c r="B160" s="944" t="s">
        <v>568</v>
      </c>
      <c r="C160" s="945" t="s">
        <v>240</v>
      </c>
      <c r="D160" s="946">
        <v>12287.027</v>
      </c>
      <c r="E160" s="946">
        <v>6757.8648645833346</v>
      </c>
      <c r="F160" s="947">
        <v>12896.258755416668</v>
      </c>
      <c r="G160" s="948">
        <v>31941.15062</v>
      </c>
    </row>
    <row r="161" spans="1:7">
      <c r="A161" s="236"/>
      <c r="B161" s="944" t="s">
        <v>569</v>
      </c>
      <c r="C161" s="945" t="s">
        <v>240</v>
      </c>
      <c r="D161" s="946">
        <v>198006</v>
      </c>
      <c r="E161" s="946">
        <v>324207.75024000002</v>
      </c>
      <c r="F161" s="947">
        <v>0</v>
      </c>
      <c r="G161" s="948">
        <v>522213.75024000002</v>
      </c>
    </row>
    <row r="162" spans="1:7">
      <c r="A162" s="236"/>
      <c r="B162" s="944" t="s">
        <v>570</v>
      </c>
      <c r="C162" s="945" t="s">
        <v>240</v>
      </c>
      <c r="D162" s="946">
        <v>55015.826000000001</v>
      </c>
      <c r="E162" s="946">
        <v>77778.624049999999</v>
      </c>
      <c r="F162" s="947">
        <v>0</v>
      </c>
      <c r="G162" s="948">
        <v>132794.45004999998</v>
      </c>
    </row>
    <row r="163" spans="1:7">
      <c r="A163" s="236"/>
      <c r="B163" s="944" t="s">
        <v>571</v>
      </c>
      <c r="C163" s="945" t="s">
        <v>240</v>
      </c>
      <c r="D163" s="946">
        <v>458.30852000000004</v>
      </c>
      <c r="E163" s="946">
        <v>63.603018088888348</v>
      </c>
      <c r="F163" s="947">
        <v>1227.7576019111118</v>
      </c>
      <c r="G163" s="948">
        <v>1749.6691400000002</v>
      </c>
    </row>
    <row r="164" spans="1:7">
      <c r="A164" s="236"/>
      <c r="B164" s="944" t="s">
        <v>572</v>
      </c>
      <c r="C164" s="945" t="s">
        <v>240</v>
      </c>
      <c r="D164" s="946">
        <v>314</v>
      </c>
      <c r="E164" s="946">
        <v>807.95402726027351</v>
      </c>
      <c r="F164" s="947">
        <v>3503.3066027397263</v>
      </c>
      <c r="G164" s="948">
        <v>4625.2606299999998</v>
      </c>
    </row>
    <row r="165" spans="1:7">
      <c r="A165" s="236"/>
      <c r="B165" s="944" t="s">
        <v>573</v>
      </c>
      <c r="C165" s="945" t="s">
        <v>240</v>
      </c>
      <c r="D165" s="946">
        <v>2</v>
      </c>
      <c r="E165" s="946">
        <v>2.1488100000000001</v>
      </c>
      <c r="F165" s="947">
        <v>0</v>
      </c>
      <c r="G165" s="948">
        <v>4.1488100000000001</v>
      </c>
    </row>
    <row r="166" spans="1:7">
      <c r="A166" s="236"/>
      <c r="B166" s="944" t="s">
        <v>574</v>
      </c>
      <c r="C166" s="945" t="s">
        <v>240</v>
      </c>
      <c r="D166" s="946">
        <v>21378.364610000001</v>
      </c>
      <c r="E166" s="946">
        <v>9406.4804146116694</v>
      </c>
      <c r="F166" s="947">
        <v>24417.655445388333</v>
      </c>
      <c r="G166" s="948">
        <v>55202.500469999999</v>
      </c>
    </row>
    <row r="167" spans="1:7">
      <c r="A167" s="236"/>
      <c r="B167" s="944" t="s">
        <v>575</v>
      </c>
      <c r="C167" s="945" t="s">
        <v>240</v>
      </c>
      <c r="D167" s="946">
        <v>3460.998</v>
      </c>
      <c r="E167" s="946">
        <v>6084.8670700000002</v>
      </c>
      <c r="F167" s="947">
        <v>0</v>
      </c>
      <c r="G167" s="948">
        <v>9545.8650699999998</v>
      </c>
    </row>
    <row r="168" spans="1:7">
      <c r="A168" s="236"/>
      <c r="B168" s="944" t="s">
        <v>576</v>
      </c>
      <c r="C168" s="945" t="s">
        <v>240</v>
      </c>
      <c r="D168" s="946">
        <v>226.792</v>
      </c>
      <c r="E168" s="946">
        <v>42.171479441395547</v>
      </c>
      <c r="F168" s="947">
        <v>210.70126055860447</v>
      </c>
      <c r="G168" s="948">
        <v>479.66473999999999</v>
      </c>
    </row>
    <row r="169" spans="1:7">
      <c r="A169" s="236"/>
      <c r="B169" s="944" t="s">
        <v>577</v>
      </c>
      <c r="C169" s="945" t="s">
        <v>240</v>
      </c>
      <c r="D169" s="946">
        <v>11794.01</v>
      </c>
      <c r="E169" s="946">
        <v>10393.779047708331</v>
      </c>
      <c r="F169" s="947">
        <v>9758.314732291672</v>
      </c>
      <c r="G169" s="948">
        <v>31946.103780000005</v>
      </c>
    </row>
    <row r="170" spans="1:7">
      <c r="A170" s="236"/>
      <c r="B170" s="944" t="s">
        <v>578</v>
      </c>
      <c r="C170" s="945" t="s">
        <v>240</v>
      </c>
      <c r="D170" s="946">
        <v>63</v>
      </c>
      <c r="E170" s="946">
        <v>0</v>
      </c>
      <c r="F170" s="947">
        <v>0</v>
      </c>
      <c r="G170" s="948">
        <v>63</v>
      </c>
    </row>
    <row r="171" spans="1:7">
      <c r="A171" s="236"/>
      <c r="B171" s="944" t="s">
        <v>579</v>
      </c>
      <c r="C171" s="945" t="s">
        <v>240</v>
      </c>
      <c r="D171" s="946">
        <v>376</v>
      </c>
      <c r="E171" s="946">
        <v>558.83000000000004</v>
      </c>
      <c r="F171" s="947">
        <v>0</v>
      </c>
      <c r="G171" s="948">
        <v>934.83</v>
      </c>
    </row>
    <row r="172" spans="1:7">
      <c r="A172" s="236"/>
      <c r="B172" s="944" t="s">
        <v>580</v>
      </c>
      <c r="C172" s="945" t="s">
        <v>240</v>
      </c>
      <c r="D172" s="946">
        <v>36325.000999999997</v>
      </c>
      <c r="E172" s="946">
        <v>38548.07637118749</v>
      </c>
      <c r="F172" s="947">
        <v>18755.052078812503</v>
      </c>
      <c r="G172" s="948">
        <v>93628.129449999979</v>
      </c>
    </row>
    <row r="173" spans="1:7">
      <c r="A173" s="236"/>
      <c r="B173" s="944" t="s">
        <v>581</v>
      </c>
      <c r="C173" s="945" t="s">
        <v>240</v>
      </c>
      <c r="D173" s="946">
        <v>7.0000000000000001E-3</v>
      </c>
      <c r="E173" s="946">
        <v>242.21740944241483</v>
      </c>
      <c r="F173" s="947">
        <v>1.0390557585205478E-2</v>
      </c>
      <c r="G173" s="948">
        <v>242.23480000000004</v>
      </c>
    </row>
    <row r="174" spans="1:7">
      <c r="A174" s="236"/>
      <c r="B174" s="944" t="s">
        <v>582</v>
      </c>
      <c r="C174" s="945" t="s">
        <v>240</v>
      </c>
      <c r="D174" s="946">
        <v>1.0000000000000001E-5</v>
      </c>
      <c r="E174" s="946">
        <v>501.22017</v>
      </c>
      <c r="F174" s="947">
        <v>0</v>
      </c>
      <c r="G174" s="948">
        <v>501.22017999999997</v>
      </c>
    </row>
    <row r="175" spans="1:7">
      <c r="A175" s="236"/>
      <c r="B175" s="944" t="s">
        <v>583</v>
      </c>
      <c r="C175" s="945" t="s">
        <v>240</v>
      </c>
      <c r="D175" s="946">
        <v>1.0000000000000001E-5</v>
      </c>
      <c r="E175" s="946">
        <v>15.681520000000001</v>
      </c>
      <c r="F175" s="947">
        <v>0</v>
      </c>
      <c r="G175" s="948">
        <v>15.68153</v>
      </c>
    </row>
    <row r="176" spans="1:7">
      <c r="A176" s="236"/>
      <c r="B176" s="944" t="s">
        <v>584</v>
      </c>
      <c r="C176" s="945" t="s">
        <v>240</v>
      </c>
      <c r="D176" s="946">
        <v>2185.998</v>
      </c>
      <c r="E176" s="946">
        <v>3803.63652</v>
      </c>
      <c r="F176" s="947">
        <v>0</v>
      </c>
      <c r="G176" s="948">
        <v>5989.6345199999996</v>
      </c>
    </row>
    <row r="177" spans="1:13">
      <c r="A177" s="236"/>
      <c r="B177" s="944" t="s">
        <v>585</v>
      </c>
      <c r="C177" s="945" t="s">
        <v>240</v>
      </c>
      <c r="D177" s="946">
        <v>8614.9989999999998</v>
      </c>
      <c r="E177" s="946">
        <v>8329.6271581180554</v>
      </c>
      <c r="F177" s="947">
        <v>5983.1766318819436</v>
      </c>
      <c r="G177" s="948">
        <v>22927.802789999998</v>
      </c>
    </row>
    <row r="178" spans="1:13">
      <c r="A178" s="236"/>
      <c r="B178" s="944" t="s">
        <v>586</v>
      </c>
      <c r="C178" s="945" t="s">
        <v>240</v>
      </c>
      <c r="D178" s="946">
        <v>1.0000000000000001E-5</v>
      </c>
      <c r="E178" s="946">
        <v>14.02309</v>
      </c>
      <c r="F178" s="947">
        <v>0</v>
      </c>
      <c r="G178" s="948">
        <v>14.023099999999999</v>
      </c>
    </row>
    <row r="179" spans="1:13">
      <c r="A179" s="236"/>
      <c r="B179" s="944" t="s">
        <v>587</v>
      </c>
      <c r="C179" s="945" t="s">
        <v>240</v>
      </c>
      <c r="D179" s="946">
        <v>10520.001</v>
      </c>
      <c r="E179" s="946">
        <v>16687.351585812499</v>
      </c>
      <c r="F179" s="947">
        <v>1060.9859341875001</v>
      </c>
      <c r="G179" s="948">
        <v>28268.338520000001</v>
      </c>
    </row>
    <row r="180" spans="1:13">
      <c r="A180" s="236"/>
      <c r="B180" s="944" t="s">
        <v>588</v>
      </c>
      <c r="C180" s="945" t="s">
        <v>240</v>
      </c>
      <c r="D180" s="946">
        <v>1.0000000000000001E-5</v>
      </c>
      <c r="E180" s="946">
        <v>41.03004</v>
      </c>
      <c r="F180" s="947">
        <v>0</v>
      </c>
      <c r="G180" s="948">
        <v>41.030050000000003</v>
      </c>
    </row>
    <row r="181" spans="1:13">
      <c r="A181" s="236"/>
      <c r="B181" s="944" t="s">
        <v>589</v>
      </c>
      <c r="C181" s="945" t="s">
        <v>240</v>
      </c>
      <c r="D181" s="946">
        <v>1.0000000000000001E-5</v>
      </c>
      <c r="E181" s="946">
        <v>1.87</v>
      </c>
      <c r="F181" s="947">
        <v>0</v>
      </c>
      <c r="G181" s="948">
        <v>1.8700100000000002</v>
      </c>
    </row>
    <row r="182" spans="1:13" ht="13.5" thickBot="1">
      <c r="B182" s="957"/>
      <c r="C182" s="958"/>
      <c r="D182" s="946"/>
      <c r="E182" s="973"/>
      <c r="F182" s="974"/>
      <c r="G182" s="967"/>
    </row>
    <row r="183" spans="1:13" s="536" customFormat="1" ht="17.25" thickTop="1" thickBot="1">
      <c r="B183" s="1219" t="s">
        <v>308</v>
      </c>
      <c r="C183" s="1220"/>
      <c r="D183" s="440">
        <f>+D61+D17+D34</f>
        <v>1269977.03475904</v>
      </c>
      <c r="E183" s="441">
        <f>+E61+E17+E34</f>
        <v>1028047.5439247779</v>
      </c>
      <c r="F183" s="442">
        <f>+F61+F17+F34</f>
        <v>605883.75642186229</v>
      </c>
      <c r="G183" s="443">
        <f>+D183+E183+F183</f>
        <v>2903908.3351056799</v>
      </c>
      <c r="H183" s="49"/>
      <c r="I183" s="49"/>
      <c r="J183" s="49"/>
      <c r="K183" s="49"/>
      <c r="L183" s="49"/>
      <c r="M183" s="49"/>
    </row>
    <row r="184" spans="1:13" ht="13.5" thickTop="1">
      <c r="B184" s="238"/>
      <c r="C184" s="238"/>
      <c r="D184" s="229"/>
      <c r="E184" s="229"/>
      <c r="F184" s="229"/>
      <c r="G184" s="229"/>
    </row>
    <row r="185" spans="1:13">
      <c r="B185" s="1218" t="s">
        <v>380</v>
      </c>
      <c r="C185" s="1218"/>
      <c r="D185" s="1218"/>
      <c r="E185" s="1218"/>
      <c r="F185" s="1218"/>
      <c r="G185" s="1218"/>
    </row>
    <row r="186" spans="1:13">
      <c r="B186" s="1218" t="s">
        <v>510</v>
      </c>
      <c r="C186" s="1218"/>
      <c r="D186" s="1218"/>
      <c r="E186" s="1218"/>
      <c r="F186" s="1218"/>
      <c r="G186" s="1218"/>
    </row>
    <row r="187" spans="1:13">
      <c r="B187" s="239"/>
      <c r="C187" s="239"/>
      <c r="D187" s="239"/>
      <c r="E187" s="239"/>
      <c r="F187" s="239"/>
      <c r="G187" s="239"/>
    </row>
    <row r="191" spans="1:13">
      <c r="D191" s="240"/>
      <c r="E191" s="240"/>
      <c r="F191" s="240"/>
      <c r="G191" s="240"/>
    </row>
    <row r="192" spans="1:13">
      <c r="D192" s="241"/>
      <c r="E192" s="241"/>
      <c r="F192" s="241"/>
      <c r="G192" s="241"/>
    </row>
    <row r="193" spans="4:7">
      <c r="D193" s="240"/>
      <c r="E193" s="240"/>
      <c r="F193" s="240"/>
      <c r="G193" s="240"/>
    </row>
  </sheetData>
  <mergeCells count="19">
    <mergeCell ref="B6:G6"/>
    <mergeCell ref="B7:G7"/>
    <mergeCell ref="B11:B15"/>
    <mergeCell ref="C11:C15"/>
    <mergeCell ref="D11:D15"/>
    <mergeCell ref="E11:E15"/>
    <mergeCell ref="F11:F15"/>
    <mergeCell ref="G11:G15"/>
    <mergeCell ref="B186:G186"/>
    <mergeCell ref="B183:C183"/>
    <mergeCell ref="B185:G185"/>
    <mergeCell ref="B90:G90"/>
    <mergeCell ref="B91:G91"/>
    <mergeCell ref="B95:B99"/>
    <mergeCell ref="C95:C99"/>
    <mergeCell ref="D95:D99"/>
    <mergeCell ref="E95:E99"/>
    <mergeCell ref="F95:F99"/>
    <mergeCell ref="G95:G9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3.xml><?xml version="1.0" encoding="utf-8"?>
<worksheet xmlns="http://schemas.openxmlformats.org/spreadsheetml/2006/main" xmlns:r="http://schemas.openxmlformats.org/officeDocument/2006/relationships">
  <sheetPr codeName="Hoja25">
    <pageSetUpPr fitToPage="1"/>
  </sheetPr>
  <dimension ref="A1:M100"/>
  <sheetViews>
    <sheetView showGridLines="0" showRuler="0" zoomScale="85" zoomScaleNormal="85" zoomScaleSheetLayoutView="85" workbookViewId="0"/>
  </sheetViews>
  <sheetFormatPr baseColWidth="10" defaultColWidth="11.42578125" defaultRowHeight="12.75"/>
  <cols>
    <col min="1" max="1" width="6.85546875" style="49" customWidth="1"/>
    <col min="2" max="2" width="98.42578125" style="49" customWidth="1"/>
    <col min="3" max="3" width="18" style="49" customWidth="1"/>
    <col min="4" max="4" width="17.28515625" style="49" bestFit="1" customWidth="1"/>
    <col min="5" max="5" width="17.28515625" style="49" customWidth="1"/>
    <col min="6" max="7" width="17.28515625" style="49" bestFit="1" customWidth="1"/>
    <col min="8" max="16384" width="11.42578125" style="49"/>
  </cols>
  <sheetData>
    <row r="1" spans="1:12" ht="15">
      <c r="A1" s="1080" t="s">
        <v>241</v>
      </c>
      <c r="B1" s="537"/>
    </row>
    <row r="2" spans="1:12" ht="15" customHeight="1">
      <c r="A2" s="1080"/>
      <c r="B2" s="508" t="s">
        <v>614</v>
      </c>
    </row>
    <row r="3" spans="1:12" ht="15" customHeight="1">
      <c r="A3" s="537"/>
      <c r="B3" s="380" t="s">
        <v>339</v>
      </c>
    </row>
    <row r="4" spans="1:12" s="551" customFormat="1">
      <c r="B4" s="504"/>
      <c r="H4" s="49"/>
      <c r="I4" s="49"/>
      <c r="J4" s="49"/>
      <c r="K4" s="49"/>
      <c r="L4" s="49"/>
    </row>
    <row r="5" spans="1:12" s="551" customFormat="1">
      <c r="B5" s="504"/>
      <c r="H5" s="49"/>
      <c r="I5" s="49"/>
      <c r="J5" s="49"/>
      <c r="K5" s="49"/>
      <c r="L5" s="49"/>
    </row>
    <row r="6" spans="1:12" ht="17.25">
      <c r="B6" s="1154" t="s">
        <v>645</v>
      </c>
      <c r="C6" s="1154"/>
      <c r="D6" s="1154"/>
      <c r="E6" s="1154"/>
      <c r="F6" s="1154"/>
      <c r="G6" s="1154"/>
    </row>
    <row r="7" spans="1:12" ht="15">
      <c r="B7" s="1188" t="s">
        <v>243</v>
      </c>
      <c r="C7" s="1188"/>
      <c r="D7" s="1188"/>
      <c r="E7" s="1188"/>
      <c r="F7" s="1188"/>
      <c r="G7" s="1188"/>
    </row>
    <row r="8" spans="1:12" s="551" customFormat="1">
      <c r="B8" s="504"/>
      <c r="H8" s="49"/>
      <c r="I8" s="49"/>
      <c r="J8" s="49"/>
      <c r="K8" s="49"/>
      <c r="L8" s="49"/>
    </row>
    <row r="9" spans="1:12" s="551" customFormat="1">
      <c r="B9" s="55"/>
      <c r="H9" s="49"/>
      <c r="I9" s="49"/>
      <c r="J9" s="49"/>
      <c r="K9" s="49"/>
      <c r="L9" s="49"/>
    </row>
    <row r="10" spans="1:12" ht="14.25" customHeight="1" thickBot="1">
      <c r="B10" s="379" t="s">
        <v>244</v>
      </c>
    </row>
    <row r="11" spans="1:12" ht="24" customHeight="1" thickTop="1" thickBot="1">
      <c r="B11" s="1256" t="s">
        <v>245</v>
      </c>
      <c r="C11" s="1259">
        <v>2017</v>
      </c>
      <c r="D11" s="1260"/>
      <c r="E11" s="1260"/>
      <c r="F11" s="1260"/>
      <c r="G11" s="1132">
        <v>2018</v>
      </c>
    </row>
    <row r="12" spans="1:12" ht="33" customHeight="1" thickTop="1" thickBot="1">
      <c r="B12" s="1257"/>
      <c r="C12" s="584" t="s">
        <v>644</v>
      </c>
      <c r="D12" s="585" t="s">
        <v>673</v>
      </c>
      <c r="E12" s="585" t="s">
        <v>729</v>
      </c>
      <c r="F12" s="585" t="s">
        <v>749</v>
      </c>
      <c r="G12" s="585" t="s">
        <v>854</v>
      </c>
    </row>
    <row r="13" spans="1:12" ht="12.75" customHeight="1" thickTop="1">
      <c r="B13" s="78"/>
      <c r="C13" s="205"/>
      <c r="D13" s="205"/>
      <c r="E13" s="205"/>
      <c r="F13" s="205"/>
      <c r="G13" s="205"/>
    </row>
    <row r="14" spans="1:12" ht="17.25">
      <c r="B14" s="586" t="s">
        <v>499</v>
      </c>
      <c r="C14" s="432">
        <f>+C17+C72</f>
        <v>297982890.42831355</v>
      </c>
      <c r="D14" s="432">
        <f>+D17+D72</f>
        <v>307295578.67046469</v>
      </c>
      <c r="E14" s="432">
        <f>+E17+E72</f>
        <v>319422960.50922936</v>
      </c>
      <c r="F14" s="432">
        <f>+F17+F72</f>
        <v>334706966.55737936</v>
      </c>
      <c r="G14" s="432">
        <f>+G17+G72</f>
        <v>345409533.58307028</v>
      </c>
    </row>
    <row r="15" spans="1:12" ht="13.5" thickBot="1">
      <c r="B15" s="83"/>
      <c r="C15" s="83"/>
      <c r="D15" s="83"/>
      <c r="E15" s="83"/>
      <c r="F15" s="83"/>
      <c r="G15" s="83"/>
    </row>
    <row r="16" spans="1:12" ht="12.75" customHeight="1" thickTop="1">
      <c r="B16" s="78"/>
      <c r="C16" s="205"/>
      <c r="D16" s="205"/>
      <c r="E16" s="205"/>
      <c r="F16" s="205"/>
      <c r="G16" s="205"/>
    </row>
    <row r="17" spans="2:12" s="536" customFormat="1" ht="15.75">
      <c r="B17" s="444" t="s">
        <v>496</v>
      </c>
      <c r="C17" s="519">
        <f>+C20+C53+C59+C64</f>
        <v>284880782.5236522</v>
      </c>
      <c r="D17" s="519">
        <f>+D20+D53+D59+D64</f>
        <v>293789325.34654278</v>
      </c>
      <c r="E17" s="519">
        <f>+E20+E53+E59+E64</f>
        <v>305708206.86775881</v>
      </c>
      <c r="F17" s="519">
        <f>+F20+F53+F59+F64</f>
        <v>320934783.31191218</v>
      </c>
      <c r="G17" s="519">
        <f>+G20+G53+G59+G64</f>
        <v>331481172.71445286</v>
      </c>
      <c r="H17" s="49"/>
      <c r="I17" s="49"/>
      <c r="J17" s="49"/>
      <c r="K17" s="49"/>
      <c r="L17" s="49"/>
    </row>
    <row r="18" spans="2:12" ht="13.5" thickBot="1">
      <c r="B18" s="83"/>
      <c r="C18" s="83"/>
      <c r="D18" s="83"/>
      <c r="E18" s="222"/>
      <c r="F18" s="222"/>
      <c r="G18" s="222"/>
    </row>
    <row r="19" spans="2:12" ht="18" customHeight="1" thickTop="1">
      <c r="B19" s="178"/>
      <c r="C19" s="206"/>
      <c r="D19" s="206"/>
      <c r="E19" s="206"/>
      <c r="F19" s="206"/>
      <c r="G19" s="206"/>
    </row>
    <row r="20" spans="2:12" s="536" customFormat="1" ht="15.75">
      <c r="B20" s="714" t="s">
        <v>480</v>
      </c>
      <c r="C20" s="715">
        <f>+C22+C26+C28+C51</f>
        <v>242953590.45096898</v>
      </c>
      <c r="D20" s="715">
        <f>+D22+D26+D28+D51</f>
        <v>251690412.86701396</v>
      </c>
      <c r="E20" s="715">
        <f>+E22+E26+E28+E51</f>
        <v>265150800.96766216</v>
      </c>
      <c r="F20" s="715">
        <f>+F22+F26+F28+F51</f>
        <v>278413658.05015337</v>
      </c>
      <c r="G20" s="715">
        <f>+G22+G26+G28+G51</f>
        <v>290319927.44374079</v>
      </c>
      <c r="H20" s="49"/>
      <c r="I20" s="49"/>
      <c r="J20" s="49"/>
      <c r="K20" s="49"/>
      <c r="L20" s="49"/>
    </row>
    <row r="21" spans="2:12" ht="17.25" customHeight="1">
      <c r="B21" s="178"/>
      <c r="C21" s="70"/>
      <c r="D21" s="70"/>
      <c r="E21" s="70"/>
      <c r="F21" s="70"/>
      <c r="G21" s="70"/>
    </row>
    <row r="22" spans="2:12" s="537" customFormat="1" ht="15">
      <c r="B22" s="530" t="s">
        <v>340</v>
      </c>
      <c r="C22" s="394">
        <f t="shared" ref="C22:G22" si="0">+C23+C24</f>
        <v>198753864.69582283</v>
      </c>
      <c r="D22" s="394">
        <f t="shared" ref="D22" si="1">+D23+D24</f>
        <v>204098322.53272843</v>
      </c>
      <c r="E22" s="394">
        <f t="shared" ref="E22" si="2">+E23+E24</f>
        <v>212425912.72566938</v>
      </c>
      <c r="F22" s="394">
        <f t="shared" si="0"/>
        <v>221925928.71134457</v>
      </c>
      <c r="G22" s="394">
        <f t="shared" si="0"/>
        <v>235185573.68794775</v>
      </c>
      <c r="H22" s="49"/>
      <c r="I22" s="49"/>
      <c r="J22" s="49"/>
      <c r="K22" s="49"/>
      <c r="L22" s="49"/>
    </row>
    <row r="23" spans="2:12">
      <c r="B23" s="389" t="s">
        <v>300</v>
      </c>
      <c r="C23" s="395">
        <v>50523382.864712849</v>
      </c>
      <c r="D23" s="395">
        <v>53320663.104925878</v>
      </c>
      <c r="E23" s="395">
        <v>52454947.685836151</v>
      </c>
      <c r="F23" s="395">
        <v>56591639.393194385</v>
      </c>
      <c r="G23" s="395">
        <v>58326855.51326789</v>
      </c>
    </row>
    <row r="24" spans="2:12">
      <c r="B24" s="396" t="s">
        <v>121</v>
      </c>
      <c r="C24" s="395">
        <v>148230481.83110997</v>
      </c>
      <c r="D24" s="395">
        <v>150777659.42780256</v>
      </c>
      <c r="E24" s="395">
        <v>159970965.03983322</v>
      </c>
      <c r="F24" s="395">
        <v>165334289.31815019</v>
      </c>
      <c r="G24" s="395">
        <v>176858718.17467988</v>
      </c>
    </row>
    <row r="25" spans="2:12">
      <c r="B25" s="209"/>
      <c r="C25" s="210"/>
      <c r="D25" s="210"/>
      <c r="E25" s="210"/>
      <c r="F25" s="210"/>
      <c r="G25" s="210"/>
    </row>
    <row r="26" spans="2:12" s="537" customFormat="1" ht="15">
      <c r="B26" s="530" t="s">
        <v>508</v>
      </c>
      <c r="C26" s="394">
        <v>1883799.6555580574</v>
      </c>
      <c r="D26" s="394">
        <v>4351183.8843518421</v>
      </c>
      <c r="E26" s="394">
        <v>10106889.379683981</v>
      </c>
      <c r="F26" s="394">
        <v>11089306.637556639</v>
      </c>
      <c r="G26" s="394">
        <v>10837842.76643</v>
      </c>
      <c r="H26" s="49"/>
      <c r="I26" s="49"/>
      <c r="J26" s="49"/>
      <c r="K26" s="49"/>
      <c r="L26" s="49"/>
    </row>
    <row r="27" spans="2:12">
      <c r="B27" s="209"/>
      <c r="C27" s="210"/>
      <c r="D27" s="210"/>
      <c r="E27" s="210"/>
      <c r="F27" s="210"/>
      <c r="G27" s="210"/>
    </row>
    <row r="28" spans="2:12" s="537" customFormat="1" ht="15">
      <c r="B28" s="530" t="s">
        <v>56</v>
      </c>
      <c r="C28" s="394">
        <f>+C30+C32+C41+C43+C45+C47+C49</f>
        <v>32833940.896295905</v>
      </c>
      <c r="D28" s="394">
        <f t="shared" ref="D28" si="3">+D30+D32+D41+D43+D45+D47+D49</f>
        <v>31562140.296365593</v>
      </c>
      <c r="E28" s="394">
        <f t="shared" ref="E28" si="4">+E30+E32+E41+E43+E45+E47+E49</f>
        <v>31580541.375141997</v>
      </c>
      <c r="F28" s="394">
        <f>+F30+F32+F41+F43+F45+F47+F49</f>
        <v>35216896.990436263</v>
      </c>
      <c r="G28" s="394">
        <f>+G30+G32+G41+G43+G45+G47+G49</f>
        <v>34807003.311872281</v>
      </c>
      <c r="H28" s="49"/>
      <c r="I28" s="49"/>
      <c r="J28" s="49"/>
      <c r="K28" s="49"/>
      <c r="L28" s="49"/>
    </row>
    <row r="29" spans="2:12">
      <c r="B29" s="182"/>
      <c r="C29" s="210"/>
      <c r="D29" s="210"/>
      <c r="E29" s="210"/>
      <c r="F29" s="210"/>
      <c r="G29" s="210"/>
    </row>
    <row r="30" spans="2:12">
      <c r="B30" s="397" t="s">
        <v>431</v>
      </c>
      <c r="C30" s="392">
        <v>1593137.0494972817</v>
      </c>
      <c r="D30" s="392">
        <v>1378210.6602620669</v>
      </c>
      <c r="E30" s="392">
        <v>1377482.4070242867</v>
      </c>
      <c r="F30" s="392">
        <v>1139312.8910763143</v>
      </c>
      <c r="G30" s="392">
        <v>1136232.354304503</v>
      </c>
    </row>
    <row r="31" spans="2:12">
      <c r="B31" s="178"/>
      <c r="C31" s="392"/>
      <c r="D31" s="392"/>
      <c r="E31" s="392"/>
      <c r="F31" s="392"/>
      <c r="G31" s="392"/>
    </row>
    <row r="32" spans="2:12">
      <c r="B32" s="397" t="s">
        <v>297</v>
      </c>
      <c r="C32" s="392">
        <f>SUM(C33:C39)</f>
        <v>20013599.008250207</v>
      </c>
      <c r="D32" s="392">
        <f t="shared" ref="D32:G32" si="5">SUM(D33:D39)</f>
        <v>20090320.125571728</v>
      </c>
      <c r="E32" s="392">
        <f t="shared" si="5"/>
        <v>20181290.935801458</v>
      </c>
      <c r="F32" s="392">
        <f t="shared" si="5"/>
        <v>21326953.426304579</v>
      </c>
      <c r="G32" s="392">
        <f t="shared" si="5"/>
        <v>20974579.871303156</v>
      </c>
    </row>
    <row r="33" spans="2:13">
      <c r="B33" s="389" t="s">
        <v>745</v>
      </c>
      <c r="C33" s="716">
        <v>0</v>
      </c>
      <c r="D33" s="716">
        <v>0</v>
      </c>
      <c r="E33" s="716">
        <v>0</v>
      </c>
      <c r="F33" s="716">
        <v>2625</v>
      </c>
      <c r="G33" s="395">
        <v>2625</v>
      </c>
    </row>
    <row r="34" spans="2:13">
      <c r="B34" s="389" t="s">
        <v>293</v>
      </c>
      <c r="C34" s="395">
        <v>6000806.9360500462</v>
      </c>
      <c r="D34" s="395">
        <v>6016209.5128708929</v>
      </c>
      <c r="E34" s="395">
        <v>6084112.16193897</v>
      </c>
      <c r="F34" s="395">
        <v>6327847.5143227214</v>
      </c>
      <c r="G34" s="395">
        <v>6188641.8009987688</v>
      </c>
    </row>
    <row r="35" spans="2:13">
      <c r="B35" s="389" t="s">
        <v>292</v>
      </c>
      <c r="C35" s="395">
        <v>11278282.324168</v>
      </c>
      <c r="D35" s="395">
        <v>11277396.079278002</v>
      </c>
      <c r="E35" s="395">
        <v>11183517.468518</v>
      </c>
      <c r="F35" s="395">
        <v>11778010.640657999</v>
      </c>
      <c r="G35" s="395">
        <v>11579722.163038</v>
      </c>
    </row>
    <row r="36" spans="2:13">
      <c r="B36" s="389" t="s">
        <v>294</v>
      </c>
      <c r="C36" s="395">
        <v>78931.392670000001</v>
      </c>
      <c r="D36" s="395">
        <v>83437.407950000008</v>
      </c>
      <c r="E36" s="395">
        <v>85367.109169999996</v>
      </c>
      <c r="F36" s="395">
        <v>114918.30772</v>
      </c>
      <c r="G36" s="395">
        <v>114199.04356999999</v>
      </c>
    </row>
    <row r="37" spans="2:13">
      <c r="B37" s="389" t="s">
        <v>295</v>
      </c>
      <c r="C37" s="395">
        <v>40542.2178621571</v>
      </c>
      <c r="D37" s="395">
        <v>41787.213392835794</v>
      </c>
      <c r="E37" s="395">
        <v>42849.829754488201</v>
      </c>
      <c r="F37" s="395">
        <v>44792.626283856793</v>
      </c>
      <c r="G37" s="395">
        <v>47992.486306388302</v>
      </c>
    </row>
    <row r="38" spans="2:13">
      <c r="B38" s="389" t="s">
        <v>309</v>
      </c>
      <c r="C38" s="395">
        <v>2612291.2703499999</v>
      </c>
      <c r="D38" s="395">
        <v>2664778.9279999998</v>
      </c>
      <c r="E38" s="395">
        <v>2774868.9396899999</v>
      </c>
      <c r="F38" s="395">
        <v>3038705.0700100004</v>
      </c>
      <c r="G38" s="395">
        <v>3015245.99321</v>
      </c>
    </row>
    <row r="39" spans="2:13">
      <c r="B39" s="389" t="s">
        <v>635</v>
      </c>
      <c r="C39" s="716">
        <v>2744.86715</v>
      </c>
      <c r="D39" s="395">
        <v>6710.9840800000002</v>
      </c>
      <c r="E39" s="395">
        <v>10575.426730000001</v>
      </c>
      <c r="F39" s="395">
        <v>20054.267309999999</v>
      </c>
      <c r="G39" s="395">
        <v>26153.384180000001</v>
      </c>
    </row>
    <row r="40" spans="2:13">
      <c r="B40" s="211"/>
      <c r="C40" s="212"/>
      <c r="D40" s="212"/>
      <c r="E40" s="212"/>
      <c r="F40" s="212"/>
      <c r="G40" s="212"/>
    </row>
    <row r="41" spans="2:13">
      <c r="B41" s="397" t="s">
        <v>296</v>
      </c>
      <c r="C41" s="392">
        <v>8071240.4337923788</v>
      </c>
      <c r="D41" s="392">
        <v>7330075.8789612949</v>
      </c>
      <c r="E41" s="392">
        <v>7606670.8240106273</v>
      </c>
      <c r="F41" s="392">
        <v>8280375.9123714259</v>
      </c>
      <c r="G41" s="392">
        <v>8515332.644315403</v>
      </c>
    </row>
    <row r="42" spans="2:13">
      <c r="B42" s="213"/>
      <c r="C42" s="207"/>
      <c r="D42" s="207"/>
      <c r="E42" s="207"/>
      <c r="F42" s="207"/>
      <c r="G42" s="207"/>
    </row>
    <row r="43" spans="2:13">
      <c r="B43" s="214" t="s">
        <v>408</v>
      </c>
      <c r="C43" s="392">
        <v>837147.57571449887</v>
      </c>
      <c r="D43" s="392">
        <v>531234.51511268946</v>
      </c>
      <c r="E43" s="392">
        <v>274743.22424204298</v>
      </c>
      <c r="F43" s="392">
        <v>2434136.0203362186</v>
      </c>
      <c r="G43" s="392">
        <v>2243140.0443518916</v>
      </c>
    </row>
    <row r="44" spans="2:13">
      <c r="B44" s="178"/>
      <c r="C44" s="207"/>
      <c r="D44" s="207"/>
      <c r="E44" s="207"/>
      <c r="F44" s="207"/>
      <c r="G44" s="207"/>
    </row>
    <row r="45" spans="2:13">
      <c r="B45" s="397" t="s">
        <v>401</v>
      </c>
      <c r="C45" s="392">
        <v>1415610.5124119096</v>
      </c>
      <c r="D45" s="392">
        <v>1359817.8576501927</v>
      </c>
      <c r="E45" s="392">
        <v>1297841.0739674717</v>
      </c>
      <c r="F45" s="392">
        <v>1238730.7538064281</v>
      </c>
      <c r="G45" s="392">
        <v>1182111.8297492065</v>
      </c>
    </row>
    <row r="46" spans="2:13">
      <c r="B46" s="178"/>
      <c r="C46" s="207"/>
      <c r="D46" s="207"/>
      <c r="E46" s="207"/>
      <c r="F46" s="207"/>
      <c r="G46" s="207"/>
    </row>
    <row r="47" spans="2:13">
      <c r="B47" s="397" t="s">
        <v>438</v>
      </c>
      <c r="C47" s="392">
        <v>903206.31662963028</v>
      </c>
      <c r="D47" s="392">
        <v>872481.25880761805</v>
      </c>
      <c r="E47" s="392">
        <v>842512.91009610915</v>
      </c>
      <c r="F47" s="392">
        <v>797387.98654129542</v>
      </c>
      <c r="G47" s="392">
        <v>755606.56784812699</v>
      </c>
      <c r="M47" s="1030"/>
    </row>
    <row r="48" spans="2:13">
      <c r="B48" s="182"/>
      <c r="C48" s="210"/>
      <c r="D48" s="210"/>
      <c r="E48" s="210"/>
      <c r="F48" s="210"/>
      <c r="G48" s="210"/>
    </row>
    <row r="49" spans="2:12">
      <c r="B49" s="397" t="s">
        <v>299</v>
      </c>
      <c r="C49" s="717">
        <v>0</v>
      </c>
      <c r="D49" s="717">
        <v>0</v>
      </c>
      <c r="E49" s="717">
        <v>0</v>
      </c>
      <c r="F49" s="717">
        <v>0</v>
      </c>
      <c r="G49" s="717">
        <v>0</v>
      </c>
    </row>
    <row r="50" spans="2:12">
      <c r="B50" s="182"/>
      <c r="C50" s="210"/>
      <c r="D50" s="210"/>
      <c r="E50" s="210"/>
      <c r="F50" s="210"/>
      <c r="G50" s="210"/>
    </row>
    <row r="51" spans="2:12" s="537" customFormat="1" ht="15">
      <c r="B51" s="530" t="s">
        <v>262</v>
      </c>
      <c r="C51" s="394">
        <v>9481985.2032922003</v>
      </c>
      <c r="D51" s="394">
        <v>11678766.1535681</v>
      </c>
      <c r="E51" s="394">
        <v>11037457.4871668</v>
      </c>
      <c r="F51" s="394">
        <v>10181525.710815901</v>
      </c>
      <c r="G51" s="394">
        <v>9489507.6774907801</v>
      </c>
      <c r="H51" s="49"/>
      <c r="I51" s="49"/>
      <c r="J51" s="49"/>
      <c r="K51" s="49"/>
      <c r="L51" s="49"/>
    </row>
    <row r="52" spans="2:12">
      <c r="B52" s="182"/>
      <c r="C52" s="215"/>
      <c r="D52" s="215"/>
      <c r="E52" s="215"/>
      <c r="F52" s="215"/>
      <c r="G52" s="215"/>
    </row>
    <row r="53" spans="2:12" s="536" customFormat="1" ht="15.75">
      <c r="B53" s="714" t="s">
        <v>481</v>
      </c>
      <c r="C53" s="453">
        <f t="shared" ref="C53:G53" si="6">SUM(C55:C57)</f>
        <v>38822903.265327603</v>
      </c>
      <c r="D53" s="453">
        <f t="shared" ref="D53" si="7">SUM(D55:D57)</f>
        <v>39160253.028479695</v>
      </c>
      <c r="E53" s="453">
        <f t="shared" ref="E53" si="8">SUM(E55:E57)</f>
        <v>37585253.896356359</v>
      </c>
      <c r="F53" s="453">
        <f t="shared" si="6"/>
        <v>39537182.8217858</v>
      </c>
      <c r="G53" s="453">
        <f t="shared" si="6"/>
        <v>38149090.289167859</v>
      </c>
      <c r="H53" s="49"/>
      <c r="I53" s="49"/>
      <c r="J53" s="49"/>
      <c r="K53" s="49"/>
      <c r="L53" s="49"/>
    </row>
    <row r="54" spans="2:12">
      <c r="B54" s="182"/>
      <c r="C54" s="216"/>
      <c r="D54" s="216"/>
      <c r="E54" s="216"/>
      <c r="F54" s="216"/>
      <c r="G54" s="216"/>
    </row>
    <row r="55" spans="2:12" s="537" customFormat="1" ht="15">
      <c r="B55" s="397" t="s">
        <v>306</v>
      </c>
      <c r="C55" s="718">
        <v>17805458.398887001</v>
      </c>
      <c r="D55" s="718">
        <v>17162996.656324401</v>
      </c>
      <c r="E55" s="718">
        <v>16230230.449870899</v>
      </c>
      <c r="F55" s="718">
        <v>14971609.9753918</v>
      </c>
      <c r="G55" s="718">
        <v>15686605.4717946</v>
      </c>
      <c r="H55" s="49"/>
      <c r="I55" s="49"/>
      <c r="J55" s="49"/>
      <c r="K55" s="49"/>
      <c r="L55" s="49"/>
    </row>
    <row r="56" spans="2:12" s="537" customFormat="1" ht="15">
      <c r="B56" s="397" t="s">
        <v>337</v>
      </c>
      <c r="C56" s="719">
        <v>21017444.866440602</v>
      </c>
      <c r="D56" s="718">
        <v>21997256.372155294</v>
      </c>
      <c r="E56" s="718">
        <v>21355023.446485464</v>
      </c>
      <c r="F56" s="718">
        <v>23500281.1162537</v>
      </c>
      <c r="G56" s="718">
        <v>22462484.817373261</v>
      </c>
      <c r="H56" s="49"/>
      <c r="I56" s="49"/>
      <c r="J56" s="49"/>
      <c r="K56" s="49"/>
      <c r="L56" s="49"/>
    </row>
    <row r="57" spans="2:12" s="537" customFormat="1" ht="15">
      <c r="B57" s="397" t="s">
        <v>438</v>
      </c>
      <c r="C57" s="719">
        <v>0</v>
      </c>
      <c r="D57" s="718">
        <v>0</v>
      </c>
      <c r="E57" s="718">
        <v>0</v>
      </c>
      <c r="F57" s="718">
        <v>1065291.7301403</v>
      </c>
      <c r="G57" s="718">
        <v>0</v>
      </c>
      <c r="H57" s="49"/>
      <c r="I57" s="49"/>
      <c r="J57" s="49"/>
      <c r="K57" s="49"/>
      <c r="L57" s="49"/>
    </row>
    <row r="58" spans="2:12">
      <c r="B58" s="178"/>
      <c r="C58" s="217"/>
      <c r="D58" s="217"/>
      <c r="E58" s="217"/>
      <c r="F58" s="217"/>
      <c r="G58" s="217"/>
    </row>
    <row r="59" spans="2:12" s="536" customFormat="1" ht="15.75">
      <c r="B59" s="714" t="s">
        <v>482</v>
      </c>
      <c r="C59" s="453">
        <f t="shared" ref="C59:G59" si="9">+C61+C62</f>
        <v>103920.45365530864</v>
      </c>
      <c r="D59" s="453">
        <f t="shared" ref="D59" si="10">+D61+D62</f>
        <v>105995.36972455287</v>
      </c>
      <c r="E59" s="453">
        <f t="shared" ref="E59" si="11">+E61+E62</f>
        <v>107072.67416593964</v>
      </c>
      <c r="F59" s="453">
        <f t="shared" si="9"/>
        <v>107431.94879553263</v>
      </c>
      <c r="G59" s="453">
        <f t="shared" si="9"/>
        <v>108246.64643851286</v>
      </c>
      <c r="H59" s="49"/>
      <c r="I59" s="49"/>
      <c r="J59" s="49"/>
      <c r="K59" s="49"/>
      <c r="L59" s="49"/>
    </row>
    <row r="60" spans="2:12">
      <c r="B60" s="178"/>
      <c r="C60" s="207"/>
      <c r="D60" s="207"/>
      <c r="E60" s="207"/>
      <c r="F60" s="207"/>
      <c r="G60" s="207"/>
    </row>
    <row r="61" spans="2:12">
      <c r="B61" s="397" t="s">
        <v>304</v>
      </c>
      <c r="C61" s="392">
        <v>95893.987020327011</v>
      </c>
      <c r="D61" s="392">
        <v>97481.489161660793</v>
      </c>
      <c r="E61" s="392">
        <v>98307.48484062386</v>
      </c>
      <c r="F61" s="392">
        <v>98561.940479415105</v>
      </c>
      <c r="G61" s="392">
        <v>99182.54395725111</v>
      </c>
    </row>
    <row r="62" spans="2:12">
      <c r="B62" s="397" t="s">
        <v>724</v>
      </c>
      <c r="C62" s="392">
        <v>8026.466634981628</v>
      </c>
      <c r="D62" s="392">
        <v>8513.8805628920818</v>
      </c>
      <c r="E62" s="392">
        <v>8765.1893253157741</v>
      </c>
      <c r="F62" s="392">
        <v>8870.0083161175298</v>
      </c>
      <c r="G62" s="392">
        <v>9064.1024812617507</v>
      </c>
    </row>
    <row r="63" spans="2:12">
      <c r="B63" s="178"/>
      <c r="C63" s="207"/>
      <c r="D63" s="207"/>
      <c r="E63" s="207"/>
      <c r="F63" s="207"/>
      <c r="G63" s="207"/>
    </row>
    <row r="64" spans="2:12" s="536" customFormat="1" ht="15.75">
      <c r="B64" s="714" t="s">
        <v>839</v>
      </c>
      <c r="C64" s="720">
        <f t="shared" ref="C64:G64" si="12">+C66+C67+C68</f>
        <v>3000368.3537003524</v>
      </c>
      <c r="D64" s="720">
        <f t="shared" ref="D64" si="13">+D66+D67+D68</f>
        <v>2832664.0813245755</v>
      </c>
      <c r="E64" s="720">
        <f t="shared" ref="E64" si="14">+E66+E67+E68</f>
        <v>2865079.3295743754</v>
      </c>
      <c r="F64" s="720">
        <f t="shared" si="12"/>
        <v>2876510.4911774416</v>
      </c>
      <c r="G64" s="720">
        <f t="shared" si="12"/>
        <v>2903908.335105679</v>
      </c>
      <c r="H64" s="49"/>
      <c r="I64" s="49"/>
      <c r="J64" s="49"/>
      <c r="K64" s="49"/>
      <c r="L64" s="49"/>
    </row>
    <row r="65" spans="2:13">
      <c r="B65" s="218"/>
      <c r="C65" s="219"/>
      <c r="D65" s="220"/>
      <c r="E65" s="220"/>
      <c r="F65" s="220"/>
      <c r="G65" s="220"/>
    </row>
    <row r="66" spans="2:13">
      <c r="B66" s="975" t="s">
        <v>278</v>
      </c>
      <c r="C66" s="976">
        <v>1308450.7724748675</v>
      </c>
      <c r="D66" s="392">
        <v>1241395.2743827438</v>
      </c>
      <c r="E66" s="392">
        <v>1254863.0919590944</v>
      </c>
      <c r="F66" s="392">
        <v>1258397.7485191855</v>
      </c>
      <c r="G66" s="392">
        <v>1269977.0347590395</v>
      </c>
    </row>
    <row r="67" spans="2:13">
      <c r="B67" s="975" t="s">
        <v>705</v>
      </c>
      <c r="C67" s="976">
        <v>1094447.6735897243</v>
      </c>
      <c r="D67" s="392">
        <v>1013258.9330955283</v>
      </c>
      <c r="E67" s="392">
        <v>1019842.4144058423</v>
      </c>
      <c r="F67" s="392">
        <v>1022688.085129075</v>
      </c>
      <c r="G67" s="392">
        <v>1028047.5439247775</v>
      </c>
      <c r="M67" s="1029"/>
    </row>
    <row r="68" spans="2:13">
      <c r="B68" s="975" t="s">
        <v>853</v>
      </c>
      <c r="C68" s="977">
        <v>597469.90763576049</v>
      </c>
      <c r="D68" s="392">
        <v>578009.87384630367</v>
      </c>
      <c r="E68" s="392">
        <v>590373.82320943824</v>
      </c>
      <c r="F68" s="392">
        <v>595424.65752918064</v>
      </c>
      <c r="G68" s="392">
        <v>605883.75642186217</v>
      </c>
    </row>
    <row r="69" spans="2:13" ht="13.5" thickBot="1">
      <c r="B69" s="29"/>
      <c r="C69" s="222"/>
      <c r="D69" s="222"/>
      <c r="E69" s="222"/>
      <c r="F69" s="222"/>
      <c r="G69" s="222"/>
    </row>
    <row r="70" spans="2:13" ht="13.5" thickTop="1">
      <c r="B70" s="146"/>
      <c r="C70" s="223"/>
      <c r="D70" s="223"/>
      <c r="E70" s="223"/>
      <c r="F70" s="223"/>
      <c r="G70" s="223"/>
    </row>
    <row r="71" spans="2:13" ht="13.5" thickBot="1">
      <c r="B71" s="30"/>
      <c r="C71" s="224"/>
      <c r="D71" s="224"/>
      <c r="E71" s="224"/>
      <c r="F71" s="224"/>
      <c r="G71" s="224"/>
    </row>
    <row r="72" spans="2:13" s="536" customFormat="1" ht="16.5" thickTop="1">
      <c r="B72" s="723" t="s">
        <v>835</v>
      </c>
      <c r="C72" s="724">
        <f t="shared" ref="C72:G72" si="15">SUM(C74:C78)</f>
        <v>13102107.904661357</v>
      </c>
      <c r="D72" s="724">
        <f t="shared" ref="D72" si="16">SUM(D74:D78)</f>
        <v>13506253.323921897</v>
      </c>
      <c r="E72" s="724">
        <f t="shared" ref="E72" si="17">SUM(E74:E78)</f>
        <v>13714753.641470529</v>
      </c>
      <c r="F72" s="724">
        <f t="shared" si="15"/>
        <v>13772183.245467188</v>
      </c>
      <c r="G72" s="724">
        <f t="shared" si="15"/>
        <v>13928360.868617408</v>
      </c>
      <c r="H72" s="49"/>
      <c r="I72" s="49"/>
      <c r="J72" s="49"/>
      <c r="K72" s="49"/>
      <c r="L72" s="49"/>
    </row>
    <row r="73" spans="2:13">
      <c r="B73" s="218"/>
      <c r="C73" s="219"/>
      <c r="D73" s="220"/>
      <c r="E73" s="220"/>
      <c r="F73" s="220"/>
      <c r="G73" s="220"/>
    </row>
    <row r="74" spans="2:13">
      <c r="B74" s="390" t="s">
        <v>471</v>
      </c>
      <c r="C74" s="721">
        <v>5159015.2067754744</v>
      </c>
      <c r="D74" s="395">
        <v>5159015.2067754744</v>
      </c>
      <c r="E74" s="395">
        <v>5159015.2067754744</v>
      </c>
      <c r="F74" s="395">
        <v>5156899.0857486324</v>
      </c>
      <c r="G74" s="395">
        <v>5156899.0857486324</v>
      </c>
    </row>
    <row r="75" spans="2:13">
      <c r="B75" s="390" t="s">
        <v>472</v>
      </c>
      <c r="C75" s="721">
        <v>930204.4759038504</v>
      </c>
      <c r="D75" s="395">
        <v>930204.4759038504</v>
      </c>
      <c r="E75" s="395">
        <v>930204.4759038504</v>
      </c>
      <c r="F75" s="395">
        <v>929895.48945081595</v>
      </c>
      <c r="G75" s="395">
        <v>929895.48945081595</v>
      </c>
    </row>
    <row r="76" spans="2:13">
      <c r="B76" s="390" t="s">
        <v>473</v>
      </c>
      <c r="C76" s="722">
        <v>615952.22583354299</v>
      </c>
      <c r="D76" s="395">
        <v>570801.81626812008</v>
      </c>
      <c r="E76" s="395">
        <v>547077.59695388062</v>
      </c>
      <c r="F76" s="395">
        <v>503033.08485153958</v>
      </c>
      <c r="G76" s="395">
        <v>468842.92750541237</v>
      </c>
    </row>
    <row r="77" spans="2:13">
      <c r="B77" s="390" t="s">
        <v>474</v>
      </c>
      <c r="C77" s="722">
        <v>6260308.3284993805</v>
      </c>
      <c r="D77" s="395">
        <v>6710844.5687272316</v>
      </c>
      <c r="E77" s="395">
        <v>6943237.6024864893</v>
      </c>
      <c r="F77" s="395">
        <v>7047352.8496446963</v>
      </c>
      <c r="G77" s="395">
        <v>7230367.1821093149</v>
      </c>
    </row>
    <row r="78" spans="2:13">
      <c r="B78" s="390" t="s">
        <v>475</v>
      </c>
      <c r="C78" s="722">
        <v>136627.66764910895</v>
      </c>
      <c r="D78" s="395">
        <v>135387.25624722117</v>
      </c>
      <c r="E78" s="395">
        <v>135218.75935083386</v>
      </c>
      <c r="F78" s="395">
        <v>135002.7357715035</v>
      </c>
      <c r="G78" s="395">
        <v>142356.18380323163</v>
      </c>
    </row>
    <row r="79" spans="2:13" ht="13.5" customHeight="1" thickBot="1">
      <c r="B79" s="29"/>
      <c r="C79" s="222"/>
      <c r="D79" s="222"/>
      <c r="E79" s="222"/>
      <c r="F79" s="222"/>
      <c r="G79" s="222"/>
    </row>
    <row r="80" spans="2:13" ht="13.5" thickTop="1">
      <c r="B80" s="146"/>
      <c r="C80" s="223"/>
      <c r="D80" s="223"/>
      <c r="E80" s="223"/>
      <c r="F80" s="223"/>
      <c r="G80" s="223"/>
    </row>
    <row r="81" spans="2:7">
      <c r="B81" s="1036" t="s">
        <v>698</v>
      </c>
    </row>
    <row r="82" spans="2:7" ht="12.75" customHeight="1">
      <c r="B82" s="225" t="s">
        <v>623</v>
      </c>
      <c r="C82" s="226"/>
      <c r="D82" s="226"/>
      <c r="E82" s="226"/>
      <c r="F82" s="226"/>
      <c r="G82" s="226"/>
    </row>
    <row r="83" spans="2:7" ht="12.75" customHeight="1">
      <c r="B83" s="1258" t="s">
        <v>823</v>
      </c>
      <c r="C83" s="1258"/>
      <c r="D83" s="1258"/>
      <c r="E83" s="1258"/>
      <c r="F83" s="1258"/>
      <c r="G83" s="226"/>
    </row>
    <row r="84" spans="2:7">
      <c r="B84" s="1258" t="s">
        <v>836</v>
      </c>
      <c r="C84" s="1258"/>
      <c r="D84" s="1258"/>
      <c r="E84" s="1258"/>
      <c r="F84" s="1258"/>
    </row>
    <row r="85" spans="2:7" ht="27.75" customHeight="1">
      <c r="B85" s="1255" t="s">
        <v>837</v>
      </c>
      <c r="C85" s="1255"/>
      <c r="D85" s="1255"/>
      <c r="E85" s="1255"/>
      <c r="F85" s="1255"/>
    </row>
    <row r="86" spans="2:7">
      <c r="B86" s="226"/>
      <c r="C86" s="226"/>
      <c r="D86" s="226"/>
      <c r="E86" s="226"/>
      <c r="F86" s="226"/>
      <c r="G86" s="226"/>
    </row>
    <row r="93" spans="2:7">
      <c r="C93" s="80"/>
      <c r="D93" s="80"/>
      <c r="E93" s="80"/>
      <c r="F93" s="80"/>
      <c r="G93" s="80"/>
    </row>
    <row r="94" spans="2:7">
      <c r="C94" s="80"/>
      <c r="D94" s="80"/>
      <c r="E94" s="80"/>
      <c r="F94" s="80"/>
      <c r="G94" s="80"/>
    </row>
    <row r="95" spans="2:7">
      <c r="C95" s="80"/>
      <c r="D95" s="80"/>
      <c r="E95" s="80"/>
      <c r="F95" s="80"/>
      <c r="G95" s="80"/>
    </row>
    <row r="96" spans="2:7">
      <c r="C96" s="80"/>
      <c r="D96" s="80"/>
      <c r="E96" s="80"/>
      <c r="F96" s="80"/>
      <c r="G96" s="80"/>
    </row>
    <row r="97" spans="3:7">
      <c r="C97" s="80"/>
      <c r="D97" s="80"/>
      <c r="E97" s="80"/>
      <c r="F97" s="80"/>
      <c r="G97" s="80"/>
    </row>
    <row r="98" spans="3:7">
      <c r="C98" s="80"/>
      <c r="D98" s="80"/>
      <c r="E98" s="80"/>
      <c r="F98" s="80"/>
      <c r="G98" s="80"/>
    </row>
    <row r="99" spans="3:7">
      <c r="C99" s="80"/>
      <c r="D99" s="80"/>
      <c r="E99" s="80"/>
      <c r="F99" s="80"/>
      <c r="G99" s="80"/>
    </row>
    <row r="100" spans="3:7">
      <c r="C100" s="80"/>
      <c r="D100" s="80"/>
      <c r="E100" s="80"/>
      <c r="F100" s="80"/>
      <c r="G100" s="80"/>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7">
    <mergeCell ref="B85:F85"/>
    <mergeCell ref="B11:B12"/>
    <mergeCell ref="B84:F84"/>
    <mergeCell ref="B6:G6"/>
    <mergeCell ref="B7:G7"/>
    <mergeCell ref="B83:F83"/>
    <mergeCell ref="C11:F11"/>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verticalDpi="300" r:id="rId2"/>
  <headerFooter scaleWithDoc="0">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H104"/>
  <sheetViews>
    <sheetView showGridLines="0" zoomScale="85" zoomScaleNormal="85" zoomScaleSheetLayoutView="85" workbookViewId="0"/>
  </sheetViews>
  <sheetFormatPr baseColWidth="10" defaultColWidth="11.42578125" defaultRowHeight="12.75"/>
  <cols>
    <col min="1" max="1" width="6.85546875" style="33" customWidth="1"/>
    <col min="2" max="2" width="108.42578125" style="33" bestFit="1" customWidth="1"/>
    <col min="3" max="3" width="19.140625" style="33" customWidth="1"/>
    <col min="4" max="4" width="19.140625" style="33" bestFit="1" customWidth="1"/>
    <col min="5" max="5" width="17.42578125" style="33" customWidth="1"/>
    <col min="6" max="16384" width="11.42578125" style="33"/>
  </cols>
  <sheetData>
    <row r="1" spans="1:7" ht="15">
      <c r="A1" s="1080" t="s">
        <v>241</v>
      </c>
      <c r="B1" s="566"/>
    </row>
    <row r="2" spans="1:7" ht="15" customHeight="1">
      <c r="A2" s="566"/>
      <c r="B2" s="508" t="s">
        <v>614</v>
      </c>
      <c r="C2" s="171"/>
      <c r="D2" s="171"/>
    </row>
    <row r="3" spans="1:7" ht="15" customHeight="1">
      <c r="A3" s="566"/>
      <c r="B3" s="380" t="s">
        <v>738</v>
      </c>
      <c r="C3" s="171"/>
      <c r="D3" s="171"/>
    </row>
    <row r="4" spans="1:7" s="546" customFormat="1">
      <c r="B4" s="590"/>
      <c r="C4" s="591"/>
      <c r="D4" s="591"/>
      <c r="E4" s="33"/>
      <c r="F4" s="33"/>
      <c r="G4" s="33"/>
    </row>
    <row r="5" spans="1:7" s="546" customFormat="1">
      <c r="B5" s="590"/>
      <c r="C5" s="591"/>
      <c r="D5" s="591"/>
      <c r="E5" s="33"/>
      <c r="F5" s="33"/>
      <c r="G5" s="33"/>
    </row>
    <row r="6" spans="1:7" ht="17.25" customHeight="1">
      <c r="B6" s="1261" t="s">
        <v>310</v>
      </c>
      <c r="C6" s="1261"/>
      <c r="D6" s="1261"/>
    </row>
    <row r="7" spans="1:7" ht="17.25" customHeight="1">
      <c r="B7" s="1262" t="s">
        <v>855</v>
      </c>
      <c r="C7" s="1262"/>
      <c r="D7" s="1262"/>
    </row>
    <row r="8" spans="1:7" s="546" customFormat="1">
      <c r="B8" s="587"/>
      <c r="C8" s="587"/>
      <c r="D8" s="587"/>
      <c r="E8" s="33"/>
      <c r="F8" s="33"/>
      <c r="G8" s="33"/>
    </row>
    <row r="9" spans="1:7" s="546" customFormat="1" ht="13.5" thickBot="1">
      <c r="B9" s="588"/>
      <c r="C9" s="589"/>
      <c r="D9" s="589"/>
      <c r="E9" s="33"/>
      <c r="F9" s="33"/>
      <c r="G9" s="33"/>
    </row>
    <row r="10" spans="1:7" ht="17.25" customHeight="1" thickTop="1" thickBot="1">
      <c r="B10" s="172"/>
      <c r="C10" s="592" t="s">
        <v>302</v>
      </c>
      <c r="D10" s="592" t="s">
        <v>303</v>
      </c>
    </row>
    <row r="11" spans="1:7" ht="18" customHeight="1" thickTop="1">
      <c r="B11" s="173"/>
      <c r="C11" s="174"/>
      <c r="D11" s="175"/>
    </row>
    <row r="12" spans="1:7" ht="18" customHeight="1">
      <c r="B12" s="725" t="s">
        <v>856</v>
      </c>
      <c r="C12" s="726">
        <v>318058272.82068336</v>
      </c>
      <c r="D12" s="726">
        <v>5971289625.590148</v>
      </c>
    </row>
    <row r="13" spans="1:7" ht="18" customHeight="1">
      <c r="B13" s="176"/>
      <c r="C13" s="177"/>
      <c r="D13" s="177"/>
    </row>
    <row r="14" spans="1:7" ht="18" customHeight="1">
      <c r="B14" s="725" t="s">
        <v>857</v>
      </c>
      <c r="C14" s="726">
        <v>2876510.4911773922</v>
      </c>
      <c r="D14" s="726">
        <v>54004183.263460837</v>
      </c>
    </row>
    <row r="15" spans="1:7" ht="18" customHeight="1">
      <c r="B15" s="176"/>
      <c r="C15" s="177"/>
      <c r="D15" s="177"/>
    </row>
    <row r="16" spans="1:7" ht="18" customHeight="1">
      <c r="B16" s="725" t="s">
        <v>858</v>
      </c>
      <c r="C16" s="726">
        <f>+C12+C14</f>
        <v>320934783.31186074</v>
      </c>
      <c r="D16" s="726">
        <f>+D12+D14</f>
        <v>6025293808.8536091</v>
      </c>
    </row>
    <row r="17" spans="2:7">
      <c r="B17" s="178"/>
      <c r="C17" s="179"/>
      <c r="D17" s="180"/>
    </row>
    <row r="18" spans="2:7" s="533" customFormat="1" ht="15.75">
      <c r="B18" s="636" t="s">
        <v>288</v>
      </c>
      <c r="C18" s="593"/>
      <c r="D18" s="594"/>
      <c r="E18" s="33"/>
      <c r="F18" s="33"/>
      <c r="G18" s="33"/>
    </row>
    <row r="19" spans="2:7">
      <c r="B19" s="182"/>
      <c r="C19" s="183"/>
      <c r="D19" s="183"/>
    </row>
    <row r="20" spans="2:7" s="566" customFormat="1" ht="15">
      <c r="B20" s="653" t="s">
        <v>345</v>
      </c>
      <c r="C20" s="727">
        <f>SUM(C22:C30)</f>
        <v>32772744.980691567</v>
      </c>
      <c r="D20" s="727">
        <f>SUM(D22:D30)</f>
        <v>615282068.81649959</v>
      </c>
      <c r="E20" s="33"/>
      <c r="F20" s="33"/>
      <c r="G20" s="33"/>
    </row>
    <row r="21" spans="2:7">
      <c r="B21" s="182"/>
      <c r="C21" s="183"/>
      <c r="D21" s="184"/>
    </row>
    <row r="22" spans="2:7">
      <c r="B22" s="389" t="s">
        <v>426</v>
      </c>
      <c r="C22" s="728">
        <v>5534190.5380788529</v>
      </c>
      <c r="D22" s="728">
        <v>103900000</v>
      </c>
    </row>
    <row r="23" spans="2:7">
      <c r="B23" s="389" t="s">
        <v>289</v>
      </c>
      <c r="C23" s="728">
        <v>137447.43056349314</v>
      </c>
      <c r="D23" s="728">
        <v>2580465.550885133</v>
      </c>
    </row>
    <row r="24" spans="2:7">
      <c r="B24" s="389" t="s">
        <v>427</v>
      </c>
      <c r="C24" s="728">
        <v>0</v>
      </c>
      <c r="D24" s="728">
        <v>0</v>
      </c>
    </row>
    <row r="25" spans="2:7">
      <c r="B25" s="389" t="s">
        <v>428</v>
      </c>
      <c r="C25" s="728">
        <v>9216247.4744326789</v>
      </c>
      <c r="D25" s="728">
        <v>173027673.33449399</v>
      </c>
    </row>
    <row r="26" spans="2:7">
      <c r="B26" s="389" t="s">
        <v>771</v>
      </c>
      <c r="C26" s="728">
        <v>8770186.3333725445</v>
      </c>
      <c r="D26" s="728">
        <v>164653232.26000282</v>
      </c>
    </row>
    <row r="27" spans="2:7">
      <c r="B27" s="396" t="s">
        <v>511</v>
      </c>
      <c r="C27" s="728">
        <v>9000000</v>
      </c>
      <c r="D27" s="728">
        <v>168967800</v>
      </c>
    </row>
    <row r="28" spans="2:7">
      <c r="B28" s="389" t="s">
        <v>429</v>
      </c>
      <c r="C28" s="728">
        <v>0</v>
      </c>
      <c r="D28" s="728">
        <v>0</v>
      </c>
    </row>
    <row r="29" spans="2:7">
      <c r="B29" s="389" t="s">
        <v>90</v>
      </c>
      <c r="C29" s="728">
        <v>114673.20424399733</v>
      </c>
      <c r="D29" s="728">
        <v>2152897.6711176545</v>
      </c>
    </row>
    <row r="30" spans="2:7">
      <c r="B30" s="389" t="s">
        <v>50</v>
      </c>
      <c r="C30" s="728">
        <v>0</v>
      </c>
      <c r="D30" s="729">
        <v>0</v>
      </c>
    </row>
    <row r="31" spans="2:7">
      <c r="B31" s="389"/>
      <c r="C31" s="188"/>
      <c r="D31" s="189"/>
    </row>
    <row r="32" spans="2:7" s="566" customFormat="1" ht="15">
      <c r="B32" s="653" t="s">
        <v>290</v>
      </c>
      <c r="C32" s="727">
        <f>SUM(C34:C45)</f>
        <v>17760098.568071313</v>
      </c>
      <c r="D32" s="727">
        <f>SUM(D34:D45)</f>
        <v>333431642.53668457</v>
      </c>
      <c r="E32" s="33"/>
      <c r="F32" s="33"/>
      <c r="G32" s="33"/>
    </row>
    <row r="33" spans="2:7">
      <c r="B33" s="182"/>
      <c r="C33" s="183"/>
      <c r="D33" s="183"/>
    </row>
    <row r="34" spans="2:7">
      <c r="B34" s="389" t="s">
        <v>426</v>
      </c>
      <c r="C34" s="730">
        <v>3675256.4689840307</v>
      </c>
      <c r="D34" s="731">
        <v>68999999.999999985</v>
      </c>
    </row>
    <row r="35" spans="2:7">
      <c r="B35" s="389" t="s">
        <v>289</v>
      </c>
      <c r="C35" s="728">
        <v>492453.30924289825</v>
      </c>
      <c r="D35" s="728">
        <v>9245416.9183880202</v>
      </c>
    </row>
    <row r="36" spans="2:7">
      <c r="B36" s="389" t="s">
        <v>427</v>
      </c>
      <c r="C36" s="728">
        <v>26632.293253507472</v>
      </c>
      <c r="D36" s="728">
        <v>500000</v>
      </c>
    </row>
    <row r="37" spans="2:7">
      <c r="B37" s="389" t="s">
        <v>428</v>
      </c>
      <c r="C37" s="728">
        <v>9739836.0185644291</v>
      </c>
      <c r="D37" s="728">
        <v>182857629.37973231</v>
      </c>
    </row>
    <row r="38" spans="2:7">
      <c r="B38" s="389" t="s">
        <v>772</v>
      </c>
      <c r="C38" s="728">
        <v>0</v>
      </c>
      <c r="D38" s="728">
        <v>0</v>
      </c>
    </row>
    <row r="39" spans="2:7">
      <c r="B39" s="389" t="s">
        <v>771</v>
      </c>
      <c r="C39" s="728">
        <v>2705291.3930373276</v>
      </c>
      <c r="D39" s="728">
        <v>50789681.671161398</v>
      </c>
    </row>
    <row r="40" spans="2:7">
      <c r="B40" s="389" t="s">
        <v>511</v>
      </c>
      <c r="C40" s="728">
        <v>0</v>
      </c>
      <c r="D40" s="728">
        <v>0</v>
      </c>
    </row>
    <row r="41" spans="2:7">
      <c r="B41" s="389" t="s">
        <v>429</v>
      </c>
      <c r="C41" s="728">
        <v>1081804.1723102988</v>
      </c>
      <c r="D41" s="728">
        <v>20310007.891788013</v>
      </c>
    </row>
    <row r="42" spans="2:7">
      <c r="B42" s="389" t="s">
        <v>90</v>
      </c>
      <c r="C42" s="728">
        <v>19495.264631343452</v>
      </c>
      <c r="D42" s="728">
        <v>366007.99724176823</v>
      </c>
    </row>
    <row r="43" spans="2:7">
      <c r="B43" s="389" t="s">
        <v>104</v>
      </c>
      <c r="C43" s="728">
        <v>18362.148892808887</v>
      </c>
      <c r="D43" s="728">
        <v>344734.65574337263</v>
      </c>
    </row>
    <row r="44" spans="2:7">
      <c r="B44" s="389" t="s">
        <v>73</v>
      </c>
      <c r="C44" s="728">
        <v>126.62237521793116</v>
      </c>
      <c r="D44" s="728">
        <v>2377.2337968164834</v>
      </c>
    </row>
    <row r="45" spans="2:7">
      <c r="B45" s="389" t="s">
        <v>50</v>
      </c>
      <c r="C45" s="728">
        <v>840.8767794534906</v>
      </c>
      <c r="D45" s="728">
        <v>15786.788832815724</v>
      </c>
    </row>
    <row r="46" spans="2:7">
      <c r="B46" s="178"/>
      <c r="C46" s="183"/>
      <c r="D46" s="184"/>
    </row>
    <row r="47" spans="2:7" s="566" customFormat="1" ht="15">
      <c r="B47" s="653" t="s">
        <v>346</v>
      </c>
      <c r="C47" s="727">
        <f>+C20-C32</f>
        <v>15012646.412620254</v>
      </c>
      <c r="D47" s="727">
        <f>+D20-D32</f>
        <v>281850426.27981502</v>
      </c>
      <c r="E47" s="33"/>
      <c r="F47" s="33"/>
      <c r="G47" s="33"/>
    </row>
    <row r="48" spans="2:7" ht="15">
      <c r="B48" s="181"/>
      <c r="C48" s="191"/>
      <c r="D48" s="192"/>
    </row>
    <row r="49" spans="2:8" s="566" customFormat="1" ht="15">
      <c r="B49" s="653" t="s">
        <v>396</v>
      </c>
      <c r="C49" s="727">
        <v>12227.661795975328</v>
      </c>
      <c r="D49" s="732">
        <v>229564.56808999999</v>
      </c>
      <c r="E49" s="33"/>
      <c r="F49" s="33"/>
      <c r="G49" s="33"/>
    </row>
    <row r="50" spans="2:8" ht="15">
      <c r="B50" s="181"/>
      <c r="C50" s="190"/>
      <c r="D50" s="190"/>
    </row>
    <row r="51" spans="2:8" s="566" customFormat="1" ht="15">
      <c r="B51" s="653" t="s">
        <v>500</v>
      </c>
      <c r="C51" s="727">
        <f>+C52</f>
        <v>0</v>
      </c>
      <c r="D51" s="732">
        <f>+D52</f>
        <v>0</v>
      </c>
      <c r="E51" s="33"/>
      <c r="F51" s="33"/>
      <c r="G51" s="33"/>
    </row>
    <row r="52" spans="2:8" s="566" customFormat="1" ht="15">
      <c r="B52" s="389" t="s">
        <v>706</v>
      </c>
      <c r="C52" s="1032">
        <v>0</v>
      </c>
      <c r="D52" s="1033">
        <v>0</v>
      </c>
      <c r="E52" s="33"/>
      <c r="F52" s="33"/>
      <c r="G52" s="33"/>
      <c r="H52" s="33"/>
    </row>
    <row r="53" spans="2:8" ht="15">
      <c r="B53" s="181"/>
      <c r="C53" s="190"/>
      <c r="D53" s="192"/>
    </row>
    <row r="54" spans="2:8" s="566" customFormat="1" ht="15">
      <c r="B54" s="653" t="s">
        <v>501</v>
      </c>
      <c r="C54" s="727">
        <v>-40837.7863</v>
      </c>
      <c r="D54" s="732">
        <v>-766696.76755345997</v>
      </c>
      <c r="E54" s="33"/>
      <c r="F54" s="33"/>
      <c r="G54" s="33"/>
      <c r="H54" s="33"/>
    </row>
    <row r="55" spans="2:8" ht="15">
      <c r="B55" s="181"/>
      <c r="C55" s="190"/>
      <c r="D55" s="190"/>
    </row>
    <row r="56" spans="2:8" ht="15">
      <c r="B56" s="181" t="s">
        <v>739</v>
      </c>
      <c r="C56" s="190">
        <v>0</v>
      </c>
      <c r="D56" s="190">
        <v>0</v>
      </c>
    </row>
    <row r="57" spans="2:8" ht="15">
      <c r="B57" s="181"/>
      <c r="C57" s="190"/>
      <c r="D57" s="190"/>
    </row>
    <row r="58" spans="2:8" s="566" customFormat="1" ht="15">
      <c r="B58" s="653" t="s">
        <v>838</v>
      </c>
      <c r="C58" s="727">
        <f>SUM(C60:C63)</f>
        <v>-4465044.7295433478</v>
      </c>
      <c r="D58" s="727">
        <f>SUM(D60:D63)</f>
        <v>366027489.90037525</v>
      </c>
      <c r="E58" s="33"/>
      <c r="F58" s="33"/>
      <c r="G58" s="33"/>
      <c r="H58" s="33"/>
    </row>
    <row r="59" spans="2:8" s="546" customFormat="1">
      <c r="B59" s="736"/>
      <c r="C59" s="737"/>
      <c r="D59" s="738"/>
      <c r="E59" s="33"/>
      <c r="F59" s="33"/>
      <c r="G59" s="33"/>
      <c r="H59" s="33"/>
    </row>
    <row r="60" spans="2:8">
      <c r="B60" s="389" t="s">
        <v>52</v>
      </c>
      <c r="C60" s="730">
        <v>-4462369.3571333531</v>
      </c>
      <c r="D60" s="731">
        <v>329027288.59338373</v>
      </c>
    </row>
    <row r="61" spans="2:8">
      <c r="B61" s="389" t="s">
        <v>53</v>
      </c>
      <c r="C61" s="728">
        <v>-70339.836001522068</v>
      </c>
      <c r="D61" s="728">
        <v>35729855.13463147</v>
      </c>
    </row>
    <row r="62" spans="2:8">
      <c r="B62" s="389" t="s">
        <v>54</v>
      </c>
      <c r="C62" s="728">
        <v>64045.634653407331</v>
      </c>
      <c r="D62" s="728">
        <v>1202405.5541099999</v>
      </c>
    </row>
    <row r="63" spans="2:8">
      <c r="B63" s="389" t="s">
        <v>58</v>
      </c>
      <c r="C63" s="728">
        <v>3618.8289381199038</v>
      </c>
      <c r="D63" s="728">
        <v>67940.618250050698</v>
      </c>
    </row>
    <row r="64" spans="2:8">
      <c r="B64" s="178"/>
      <c r="C64" s="188"/>
      <c r="D64" s="188"/>
    </row>
    <row r="65" spans="2:8" s="566" customFormat="1" ht="15">
      <c r="B65" s="653" t="s">
        <v>840</v>
      </c>
      <c r="C65" s="727">
        <f>SUM(C67:C69)</f>
        <v>27397.843928042003</v>
      </c>
      <c r="D65" s="727">
        <f>SUM(D67:D69)</f>
        <v>4490113.5030688383</v>
      </c>
      <c r="E65" s="33"/>
      <c r="F65" s="33"/>
      <c r="G65" s="33"/>
      <c r="H65" s="33"/>
    </row>
    <row r="66" spans="2:8" s="546" customFormat="1">
      <c r="B66" s="736"/>
      <c r="C66" s="737"/>
      <c r="D66" s="738"/>
      <c r="E66" s="33"/>
      <c r="F66" s="33"/>
      <c r="G66" s="33"/>
      <c r="H66" s="33"/>
    </row>
    <row r="67" spans="2:8">
      <c r="B67" s="389" t="s">
        <v>52</v>
      </c>
      <c r="C67" s="730">
        <v>27631.227273610482</v>
      </c>
      <c r="D67" s="731">
        <v>4371563.9925494082</v>
      </c>
    </row>
    <row r="68" spans="2:8">
      <c r="B68" s="389" t="s">
        <v>53</v>
      </c>
      <c r="C68" s="728">
        <v>-233.38334556847812</v>
      </c>
      <c r="D68" s="728">
        <v>118549.51051943041</v>
      </c>
    </row>
    <row r="69" spans="2:8">
      <c r="B69" s="389" t="s">
        <v>58</v>
      </c>
      <c r="C69" s="728">
        <v>0</v>
      </c>
      <c r="D69" s="728">
        <v>0</v>
      </c>
    </row>
    <row r="70" spans="2:8">
      <c r="B70" s="185"/>
      <c r="C70" s="186"/>
      <c r="D70" s="187"/>
    </row>
    <row r="71" spans="2:8" s="533" customFormat="1" ht="15.75">
      <c r="B71" s="636" t="s">
        <v>652</v>
      </c>
      <c r="C71" s="733">
        <f>+C47+C49+C51+C54+C56+C58+C65</f>
        <v>10546389.402500924</v>
      </c>
      <c r="D71" s="733">
        <f>+D47+D49+D51+D54+D56+D58+D65</f>
        <v>651830897.48379564</v>
      </c>
      <c r="E71" s="33"/>
      <c r="F71" s="33"/>
      <c r="G71" s="33"/>
      <c r="H71" s="33"/>
    </row>
    <row r="72" spans="2:8" ht="18" customHeight="1">
      <c r="B72" s="182"/>
      <c r="C72" s="194"/>
      <c r="D72" s="194"/>
    </row>
    <row r="73" spans="2:8" s="531" customFormat="1" ht="18" customHeight="1">
      <c r="B73" s="725" t="s">
        <v>859</v>
      </c>
      <c r="C73" s="734">
        <f>+C16+C71</f>
        <v>331481172.71436167</v>
      </c>
      <c r="D73" s="734">
        <f>+D16+D71</f>
        <v>6677124706.3374043</v>
      </c>
      <c r="E73" s="33"/>
      <c r="F73" s="33"/>
      <c r="G73" s="33"/>
      <c r="H73" s="33"/>
    </row>
    <row r="74" spans="2:8" ht="18" customHeight="1">
      <c r="B74" s="195"/>
      <c r="C74" s="188"/>
      <c r="D74" s="188"/>
    </row>
    <row r="75" spans="2:8" s="531" customFormat="1" ht="18" customHeight="1">
      <c r="B75" s="725" t="s">
        <v>860</v>
      </c>
      <c r="C75" s="734">
        <f>+C14+C65</f>
        <v>2903908.3351054341</v>
      </c>
      <c r="D75" s="734">
        <f>+D14+D65</f>
        <v>58494296.766529679</v>
      </c>
      <c r="E75" s="33"/>
      <c r="F75" s="33"/>
      <c r="G75" s="33"/>
      <c r="H75" s="33"/>
    </row>
    <row r="76" spans="2:8" ht="18" customHeight="1">
      <c r="B76" s="195"/>
      <c r="C76" s="188"/>
      <c r="D76" s="188"/>
    </row>
    <row r="77" spans="2:8" s="531" customFormat="1" ht="18" customHeight="1">
      <c r="B77" s="725" t="s">
        <v>861</v>
      </c>
      <c r="C77" s="734">
        <f>+C73-C75</f>
        <v>328577264.37925625</v>
      </c>
      <c r="D77" s="734">
        <f>+D73-D75</f>
        <v>6618630409.5708742</v>
      </c>
      <c r="E77" s="33"/>
      <c r="F77" s="33"/>
      <c r="G77" s="33"/>
      <c r="H77" s="33"/>
    </row>
    <row r="78" spans="2:8" ht="18" customHeight="1" thickBot="1">
      <c r="B78" s="196"/>
      <c r="C78" s="197"/>
      <c r="D78" s="197"/>
    </row>
    <row r="79" spans="2:8" ht="13.5" thickTop="1">
      <c r="B79" s="198"/>
      <c r="C79" s="199"/>
      <c r="D79" s="199"/>
    </row>
    <row r="80" spans="2:8" ht="13.5" customHeight="1">
      <c r="B80" s="200"/>
      <c r="C80" s="200"/>
      <c r="D80" s="200"/>
    </row>
    <row r="81" spans="2:5" ht="12.75" customHeight="1">
      <c r="B81" s="200"/>
      <c r="C81" s="200"/>
      <c r="D81" s="200"/>
    </row>
    <row r="82" spans="2:5">
      <c r="B82" s="7"/>
      <c r="C82" s="7"/>
      <c r="D82" s="7"/>
    </row>
    <row r="83" spans="2:5">
      <c r="B83" s="7"/>
      <c r="C83" s="7"/>
      <c r="D83" s="7"/>
    </row>
    <row r="84" spans="2:5" ht="17.25">
      <c r="B84" s="1263" t="s">
        <v>63</v>
      </c>
      <c r="C84" s="1263"/>
      <c r="D84" s="1263"/>
    </row>
    <row r="85" spans="2:5">
      <c r="B85" s="7"/>
      <c r="C85" s="7"/>
      <c r="D85" s="7"/>
    </row>
    <row r="86" spans="2:5">
      <c r="B86" s="7"/>
      <c r="C86" s="7"/>
      <c r="D86" s="7"/>
    </row>
    <row r="87" spans="2:5" ht="13.5" thickBot="1">
      <c r="B87" s="7" t="s">
        <v>183</v>
      </c>
      <c r="C87" s="7"/>
      <c r="D87" s="7"/>
    </row>
    <row r="88" spans="2:5" ht="13.5" customHeight="1" thickTop="1">
      <c r="B88" s="1264" t="s">
        <v>320</v>
      </c>
      <c r="C88" s="1266" t="s">
        <v>45</v>
      </c>
      <c r="D88" s="1267"/>
      <c r="E88" s="1268"/>
    </row>
    <row r="89" spans="2:5" ht="13.5" customHeight="1" thickBot="1">
      <c r="B89" s="1265"/>
      <c r="C89" s="26" t="s">
        <v>46</v>
      </c>
      <c r="D89" s="27" t="s">
        <v>47</v>
      </c>
      <c r="E89" s="1040" t="s">
        <v>325</v>
      </c>
    </row>
    <row r="90" spans="2:5" ht="13.5" thickTop="1">
      <c r="B90" s="201"/>
      <c r="C90" s="1041"/>
      <c r="D90" s="1042"/>
      <c r="E90" s="1043"/>
    </row>
    <row r="91" spans="2:5">
      <c r="B91" s="178" t="s">
        <v>113</v>
      </c>
      <c r="C91" s="1044">
        <v>-5168.4784003470004</v>
      </c>
      <c r="D91" s="1044">
        <v>-0.18</v>
      </c>
      <c r="E91" s="1045">
        <f>+C91+D91</f>
        <v>-5168.6584003470007</v>
      </c>
    </row>
    <row r="92" spans="2:5">
      <c r="B92" s="178" t="s">
        <v>114</v>
      </c>
      <c r="C92" s="1044">
        <v>615.35545253010173</v>
      </c>
      <c r="D92" s="1044">
        <v>25.6</v>
      </c>
      <c r="E92" s="1045">
        <f t="shared" ref="E92:E97" si="0">+C92+D92</f>
        <v>640.95545253010175</v>
      </c>
    </row>
    <row r="93" spans="2:5">
      <c r="B93" s="178" t="s">
        <v>382</v>
      </c>
      <c r="C93" s="1044">
        <v>0.51091735306759922</v>
      </c>
      <c r="D93" s="1044">
        <v>0</v>
      </c>
      <c r="E93" s="1045">
        <f t="shared" si="0"/>
        <v>0.51091735306759922</v>
      </c>
    </row>
    <row r="94" spans="2:5">
      <c r="B94" s="178" t="s">
        <v>115</v>
      </c>
      <c r="C94" s="1044">
        <v>78.082037250040059</v>
      </c>
      <c r="D94" s="1044">
        <v>1.55</v>
      </c>
      <c r="E94" s="1045">
        <f t="shared" si="0"/>
        <v>79.632037250040057</v>
      </c>
    </row>
    <row r="95" spans="2:5">
      <c r="B95" s="178" t="s">
        <v>116</v>
      </c>
      <c r="C95" s="1044">
        <v>12.869896454555988</v>
      </c>
      <c r="D95" s="1044">
        <v>0.33</v>
      </c>
      <c r="E95" s="1045">
        <f t="shared" si="0"/>
        <v>13.199896454555988</v>
      </c>
    </row>
    <row r="96" spans="2:5">
      <c r="B96" s="178" t="s">
        <v>92</v>
      </c>
      <c r="C96" s="1044">
        <v>0.60419656864769944</v>
      </c>
      <c r="D96" s="1044">
        <v>0.15</v>
      </c>
      <c r="E96" s="1045">
        <f t="shared" si="0"/>
        <v>0.75419656864769946</v>
      </c>
    </row>
    <row r="97" spans="2:5">
      <c r="B97" s="178" t="s">
        <v>383</v>
      </c>
      <c r="C97" s="1044">
        <v>-1.1334935148523781</v>
      </c>
      <c r="D97" s="1044">
        <v>0</v>
      </c>
      <c r="E97" s="1045">
        <f t="shared" si="0"/>
        <v>-1.1334935148523781</v>
      </c>
    </row>
    <row r="98" spans="2:5">
      <c r="B98" s="178"/>
      <c r="C98" s="1037"/>
      <c r="D98" s="1038"/>
      <c r="E98" s="1039"/>
    </row>
    <row r="99" spans="2:5" ht="13.5" thickBot="1">
      <c r="B99" s="202" t="s">
        <v>325</v>
      </c>
      <c r="C99" s="1046">
        <f>SUM(C91:C98)</f>
        <v>-4462.1893937054401</v>
      </c>
      <c r="D99" s="1047">
        <f t="shared" ref="D99:E99" si="1">SUM(D91:D98)</f>
        <v>27.45</v>
      </c>
      <c r="E99" s="1048">
        <f t="shared" si="1"/>
        <v>-4434.7393937054394</v>
      </c>
    </row>
    <row r="100" spans="2:5" ht="13.5" thickTop="1">
      <c r="B100" s="19"/>
      <c r="C100" s="203"/>
      <c r="D100" s="203"/>
    </row>
    <row r="101" spans="2:5">
      <c r="B101" s="7" t="s">
        <v>384</v>
      </c>
      <c r="C101" s="7"/>
      <c r="D101" s="7"/>
    </row>
    <row r="102" spans="2:5">
      <c r="B102" s="7" t="s">
        <v>773</v>
      </c>
      <c r="C102" s="7"/>
      <c r="D102" s="7"/>
    </row>
    <row r="103" spans="2:5">
      <c r="B103" s="204"/>
    </row>
    <row r="104" spans="2:5">
      <c r="B104" s="7"/>
    </row>
  </sheetData>
  <mergeCells count="5">
    <mergeCell ref="B6:D6"/>
    <mergeCell ref="B7:D7"/>
    <mergeCell ref="B84:D84"/>
    <mergeCell ref="B88:B89"/>
    <mergeCell ref="C88:E88"/>
  </mergeCells>
  <hyperlinks>
    <hyperlink ref="A1" location="INDICE!A1" display="Indice"/>
  </hyperlinks>
  <printOptions horizontalCentered="1"/>
  <pageMargins left="0.14000000000000001" right="0.13" top="0.19685039370078741" bottom="0.19685039370078741" header="0.15748031496062992" footer="0"/>
  <pageSetup paperSize="9" scale="58"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G80"/>
  <sheetViews>
    <sheetView showGridLines="0" zoomScale="85" zoomScaleNormal="85" zoomScaleSheetLayoutView="85" workbookViewId="0"/>
  </sheetViews>
  <sheetFormatPr baseColWidth="10" defaultColWidth="11.42578125" defaultRowHeight="12.75"/>
  <cols>
    <col min="1" max="1" width="6.85546875" style="33" customWidth="1"/>
    <col min="2" max="2" width="108.42578125" style="33" bestFit="1" customWidth="1"/>
    <col min="3" max="3" width="19.140625" style="33" customWidth="1"/>
    <col min="4" max="4" width="19.140625" style="33" bestFit="1" customWidth="1"/>
    <col min="5" max="16384" width="11.42578125" style="33"/>
  </cols>
  <sheetData>
    <row r="1" spans="1:4" ht="15">
      <c r="A1" s="1080" t="s">
        <v>241</v>
      </c>
      <c r="B1" s="566"/>
    </row>
    <row r="2" spans="1:4" ht="15" customHeight="1">
      <c r="A2" s="566"/>
      <c r="B2" s="508" t="s">
        <v>614</v>
      </c>
      <c r="C2" s="171"/>
      <c r="D2" s="171"/>
    </row>
    <row r="3" spans="1:4" ht="15" customHeight="1">
      <c r="A3" s="566"/>
      <c r="B3" s="380" t="s">
        <v>339</v>
      </c>
      <c r="C3" s="171"/>
      <c r="D3" s="171"/>
    </row>
    <row r="4" spans="1:4" s="546" customFormat="1" ht="12">
      <c r="B4" s="595"/>
      <c r="C4" s="596"/>
      <c r="D4" s="596"/>
    </row>
    <row r="5" spans="1:4" s="546" customFormat="1" ht="12">
      <c r="B5" s="595"/>
      <c r="C5" s="596"/>
      <c r="D5" s="596"/>
    </row>
    <row r="6" spans="1:4" ht="17.25" customHeight="1">
      <c r="B6" s="1261" t="s">
        <v>310</v>
      </c>
      <c r="C6" s="1261"/>
      <c r="D6" s="1261"/>
    </row>
    <row r="7" spans="1:4" ht="17.25" customHeight="1">
      <c r="B7" s="1262" t="s">
        <v>896</v>
      </c>
      <c r="C7" s="1262"/>
      <c r="D7" s="1262"/>
    </row>
    <row r="8" spans="1:4" s="546" customFormat="1" ht="12">
      <c r="B8" s="587"/>
      <c r="C8" s="587"/>
      <c r="D8" s="587"/>
    </row>
    <row r="9" spans="1:4" s="546" customFormat="1" thickBot="1">
      <c r="B9" s="588"/>
      <c r="C9" s="589"/>
      <c r="D9" s="589"/>
    </row>
    <row r="10" spans="1:4" ht="17.25" customHeight="1" thickTop="1" thickBot="1">
      <c r="B10" s="172"/>
      <c r="C10" s="592" t="s">
        <v>302</v>
      </c>
      <c r="D10" s="592" t="s">
        <v>303</v>
      </c>
    </row>
    <row r="11" spans="1:4" ht="18" customHeight="1" thickTop="1">
      <c r="B11" s="173"/>
      <c r="C11" s="174"/>
      <c r="D11" s="175"/>
    </row>
    <row r="12" spans="1:4" ht="18" customHeight="1">
      <c r="B12" s="725" t="s">
        <v>856</v>
      </c>
      <c r="C12" s="726">
        <v>318058272.82068336</v>
      </c>
      <c r="D12" s="726">
        <v>5971289625.590148</v>
      </c>
    </row>
    <row r="13" spans="1:4" ht="18" customHeight="1">
      <c r="B13" s="176"/>
      <c r="C13" s="177"/>
      <c r="D13" s="177"/>
    </row>
    <row r="14" spans="1:4" ht="18" customHeight="1">
      <c r="B14" s="725" t="s">
        <v>857</v>
      </c>
      <c r="C14" s="726">
        <v>2876510.4911773922</v>
      </c>
      <c r="D14" s="726">
        <v>54004183.263460837</v>
      </c>
    </row>
    <row r="15" spans="1:4" ht="18" customHeight="1">
      <c r="B15" s="176"/>
      <c r="C15" s="177"/>
      <c r="D15" s="177"/>
    </row>
    <row r="16" spans="1:4" ht="18" customHeight="1">
      <c r="B16" s="725" t="s">
        <v>858</v>
      </c>
      <c r="C16" s="726">
        <f>+C12+C14</f>
        <v>320934783.31186074</v>
      </c>
      <c r="D16" s="726">
        <f>+D12+D14</f>
        <v>6025293808.8536091</v>
      </c>
    </row>
    <row r="17" spans="1:7">
      <c r="B17" s="178"/>
      <c r="C17" s="179"/>
      <c r="D17" s="180"/>
    </row>
    <row r="18" spans="1:7" s="533" customFormat="1" ht="15.75">
      <c r="B18" s="636" t="s">
        <v>288</v>
      </c>
      <c r="C18" s="593"/>
      <c r="D18" s="594"/>
      <c r="E18" s="33"/>
      <c r="F18" s="33"/>
      <c r="G18" s="33"/>
    </row>
    <row r="19" spans="1:7">
      <c r="B19" s="182"/>
      <c r="C19" s="183"/>
      <c r="D19" s="183"/>
    </row>
    <row r="20" spans="1:7" s="566" customFormat="1" ht="15">
      <c r="B20" s="653" t="s">
        <v>345</v>
      </c>
      <c r="C20" s="727">
        <f>SUM(C22:C30)</f>
        <v>32772744.980691567</v>
      </c>
      <c r="D20" s="727">
        <f>SUM(D22:D30)</f>
        <v>615282068.81649959</v>
      </c>
      <c r="E20" s="33"/>
      <c r="F20" s="33"/>
      <c r="G20" s="33"/>
    </row>
    <row r="21" spans="1:7">
      <c r="B21" s="182"/>
      <c r="C21" s="183"/>
      <c r="D21" s="184"/>
    </row>
    <row r="22" spans="1:7">
      <c r="B22" s="389" t="s">
        <v>426</v>
      </c>
      <c r="C22" s="728">
        <v>5534190.5380788529</v>
      </c>
      <c r="D22" s="728">
        <v>103900000</v>
      </c>
    </row>
    <row r="23" spans="1:7">
      <c r="B23" s="389" t="s">
        <v>289</v>
      </c>
      <c r="C23" s="728">
        <v>137447.43056349314</v>
      </c>
      <c r="D23" s="728">
        <v>2580465.550885133</v>
      </c>
    </row>
    <row r="24" spans="1:7">
      <c r="B24" s="389" t="s">
        <v>427</v>
      </c>
      <c r="C24" s="728">
        <v>0</v>
      </c>
      <c r="D24" s="728">
        <v>0</v>
      </c>
    </row>
    <row r="25" spans="1:7">
      <c r="B25" s="389" t="s">
        <v>428</v>
      </c>
      <c r="C25" s="728">
        <v>9216247.4744326789</v>
      </c>
      <c r="D25" s="728">
        <v>173027673.33449399</v>
      </c>
    </row>
    <row r="26" spans="1:7">
      <c r="B26" s="389" t="s">
        <v>771</v>
      </c>
      <c r="C26" s="728">
        <v>8770186.3333725445</v>
      </c>
      <c r="D26" s="728">
        <v>164653232.26000282</v>
      </c>
    </row>
    <row r="27" spans="1:7">
      <c r="B27" s="396" t="s">
        <v>511</v>
      </c>
      <c r="C27" s="728">
        <v>9000000</v>
      </c>
      <c r="D27" s="728">
        <v>168967800</v>
      </c>
    </row>
    <row r="28" spans="1:7">
      <c r="B28" s="389" t="s">
        <v>429</v>
      </c>
      <c r="C28" s="728">
        <v>0</v>
      </c>
      <c r="D28" s="728">
        <v>0</v>
      </c>
    </row>
    <row r="29" spans="1:7">
      <c r="B29" s="389" t="s">
        <v>90</v>
      </c>
      <c r="C29" s="728">
        <v>114673.20424399733</v>
      </c>
      <c r="D29" s="728">
        <v>2152897.6711176545</v>
      </c>
    </row>
    <row r="30" spans="1:7">
      <c r="B30" s="389" t="s">
        <v>50</v>
      </c>
      <c r="C30" s="728">
        <v>0</v>
      </c>
      <c r="D30" s="729">
        <v>0</v>
      </c>
    </row>
    <row r="31" spans="1:7">
      <c r="A31" s="1049"/>
      <c r="C31" s="188"/>
      <c r="D31" s="189"/>
    </row>
    <row r="32" spans="1:7" s="566" customFormat="1" ht="15">
      <c r="B32" s="653" t="s">
        <v>290</v>
      </c>
      <c r="C32" s="727">
        <f>SUM(C34:C44)</f>
        <v>17760098.568071313</v>
      </c>
      <c r="D32" s="727">
        <f>SUM(D34:D44)</f>
        <v>333431642.53668457</v>
      </c>
      <c r="E32" s="33"/>
      <c r="F32" s="33"/>
      <c r="G32" s="33"/>
    </row>
    <row r="33" spans="2:7">
      <c r="B33" s="182"/>
      <c r="C33" s="183"/>
      <c r="D33" s="183"/>
    </row>
    <row r="34" spans="2:7">
      <c r="B34" s="389" t="s">
        <v>426</v>
      </c>
      <c r="C34" s="730">
        <v>3675256.4689840307</v>
      </c>
      <c r="D34" s="731">
        <v>68999999.999999985</v>
      </c>
    </row>
    <row r="35" spans="2:7">
      <c r="B35" s="389" t="s">
        <v>289</v>
      </c>
      <c r="C35" s="728">
        <v>492453.30924289831</v>
      </c>
      <c r="D35" s="728">
        <v>9245416.9183880221</v>
      </c>
    </row>
    <row r="36" spans="2:7">
      <c r="B36" s="389" t="s">
        <v>427</v>
      </c>
      <c r="C36" s="728">
        <v>26632.293253507472</v>
      </c>
      <c r="D36" s="728">
        <v>500000</v>
      </c>
    </row>
    <row r="37" spans="2:7">
      <c r="B37" s="389" t="s">
        <v>428</v>
      </c>
      <c r="C37" s="728">
        <v>9739836.0185644291</v>
      </c>
      <c r="D37" s="728">
        <v>182857629.37973231</v>
      </c>
    </row>
    <row r="38" spans="2:7">
      <c r="B38" s="389" t="s">
        <v>771</v>
      </c>
      <c r="C38" s="728">
        <v>2705291.3930373276</v>
      </c>
      <c r="D38" s="728">
        <v>50789681.671161398</v>
      </c>
    </row>
    <row r="39" spans="2:7">
      <c r="B39" s="389" t="s">
        <v>511</v>
      </c>
      <c r="C39" s="728">
        <v>0</v>
      </c>
      <c r="D39" s="728">
        <v>0</v>
      </c>
    </row>
    <row r="40" spans="2:7">
      <c r="B40" s="389" t="s">
        <v>429</v>
      </c>
      <c r="C40" s="728">
        <v>1081804.1723102988</v>
      </c>
      <c r="D40" s="728">
        <v>20310007.891788013</v>
      </c>
    </row>
    <row r="41" spans="2:7">
      <c r="B41" s="389" t="s">
        <v>90</v>
      </c>
      <c r="C41" s="728">
        <v>19495.264631343456</v>
      </c>
      <c r="D41" s="728">
        <v>366007.99724176835</v>
      </c>
    </row>
    <row r="42" spans="2:7">
      <c r="B42" s="389" t="s">
        <v>104</v>
      </c>
      <c r="C42" s="728">
        <v>18362.148892808887</v>
      </c>
      <c r="D42" s="728">
        <v>344734.65574337263</v>
      </c>
    </row>
    <row r="43" spans="2:7">
      <c r="B43" s="389" t="s">
        <v>73</v>
      </c>
      <c r="C43" s="728">
        <v>126.62237521793116</v>
      </c>
      <c r="D43" s="728">
        <v>2377.2337968164834</v>
      </c>
    </row>
    <row r="44" spans="2:7">
      <c r="B44" s="389" t="s">
        <v>50</v>
      </c>
      <c r="C44" s="728">
        <v>840.87677945349071</v>
      </c>
      <c r="D44" s="728">
        <v>15786.788832815726</v>
      </c>
    </row>
    <row r="45" spans="2:7">
      <c r="B45" s="178"/>
      <c r="C45" s="183"/>
      <c r="D45" s="184"/>
    </row>
    <row r="46" spans="2:7" s="566" customFormat="1" ht="15">
      <c r="B46" s="653" t="s">
        <v>346</v>
      </c>
      <c r="C46" s="727">
        <f>+C20-C32</f>
        <v>15012646.412620254</v>
      </c>
      <c r="D46" s="727">
        <f>+D20-D32</f>
        <v>281850426.27981502</v>
      </c>
      <c r="E46" s="33"/>
      <c r="F46" s="33"/>
      <c r="G46" s="33"/>
    </row>
    <row r="47" spans="2:7" ht="15">
      <c r="B47" s="181"/>
      <c r="C47" s="735"/>
      <c r="D47" s="732"/>
    </row>
    <row r="48" spans="2:7" s="566" customFormat="1" ht="15">
      <c r="B48" s="653" t="s">
        <v>396</v>
      </c>
      <c r="C48" s="727">
        <v>12227.661795975328</v>
      </c>
      <c r="D48" s="732">
        <v>229564.56808999999</v>
      </c>
      <c r="E48" s="33"/>
      <c r="F48" s="33"/>
      <c r="G48" s="33"/>
    </row>
    <row r="49" spans="2:7" ht="15">
      <c r="B49" s="181"/>
      <c r="C49" s="727"/>
      <c r="D49" s="727"/>
    </row>
    <row r="50" spans="2:7" s="566" customFormat="1" ht="15">
      <c r="B50" s="653" t="s">
        <v>500</v>
      </c>
      <c r="C50" s="727">
        <v>0</v>
      </c>
      <c r="D50" s="732">
        <v>0</v>
      </c>
      <c r="E50" s="33"/>
      <c r="F50" s="33"/>
      <c r="G50" s="33"/>
    </row>
    <row r="51" spans="2:7" ht="15">
      <c r="B51" s="181"/>
      <c r="C51" s="727"/>
      <c r="D51" s="732"/>
    </row>
    <row r="52" spans="2:7" s="566" customFormat="1" ht="15">
      <c r="B52" s="653" t="s">
        <v>501</v>
      </c>
      <c r="C52" s="727">
        <v>-40837.7863</v>
      </c>
      <c r="D52" s="732">
        <v>-766696.76755345997</v>
      </c>
      <c r="E52" s="33"/>
      <c r="F52" s="33"/>
      <c r="G52" s="33"/>
    </row>
    <row r="53" spans="2:7" ht="15">
      <c r="B53" s="181"/>
      <c r="C53" s="727"/>
      <c r="D53" s="727"/>
    </row>
    <row r="54" spans="2:7" ht="15">
      <c r="B54" s="653" t="s">
        <v>739</v>
      </c>
      <c r="C54" s="727">
        <v>0</v>
      </c>
      <c r="D54" s="727">
        <v>0</v>
      </c>
    </row>
    <row r="55" spans="2:7" ht="15">
      <c r="B55" s="181"/>
      <c r="C55" s="727"/>
      <c r="D55" s="727"/>
    </row>
    <row r="56" spans="2:7" s="566" customFormat="1" ht="15">
      <c r="B56" s="653" t="s">
        <v>838</v>
      </c>
      <c r="C56" s="727">
        <f>SUM(C58:C61)</f>
        <v>-4465044.7295433478</v>
      </c>
      <c r="D56" s="727">
        <f>SUM(D58:D61)</f>
        <v>366027489.90037525</v>
      </c>
      <c r="E56" s="33"/>
      <c r="F56" s="33"/>
      <c r="G56" s="33"/>
    </row>
    <row r="57" spans="2:7" s="546" customFormat="1">
      <c r="B57" s="736"/>
      <c r="C57" s="737"/>
      <c r="D57" s="738"/>
      <c r="E57" s="33"/>
      <c r="F57" s="33"/>
      <c r="G57" s="33"/>
    </row>
    <row r="58" spans="2:7">
      <c r="B58" s="389" t="s">
        <v>52</v>
      </c>
      <c r="C58" s="730">
        <v>-4462369.3571333531</v>
      </c>
      <c r="D58" s="731">
        <v>329027288.59338373</v>
      </c>
    </row>
    <row r="59" spans="2:7">
      <c r="B59" s="389" t="s">
        <v>53</v>
      </c>
      <c r="C59" s="728">
        <v>-70339.836001522068</v>
      </c>
      <c r="D59" s="728">
        <v>35729855.13463147</v>
      </c>
    </row>
    <row r="60" spans="2:7">
      <c r="B60" s="389" t="s">
        <v>54</v>
      </c>
      <c r="C60" s="728">
        <v>64045.634653407331</v>
      </c>
      <c r="D60" s="728">
        <v>1202405.5541099999</v>
      </c>
    </row>
    <row r="61" spans="2:7">
      <c r="B61" s="389" t="s">
        <v>58</v>
      </c>
      <c r="C61" s="728">
        <v>3618.8289381199038</v>
      </c>
      <c r="D61" s="728">
        <v>67940.618250050698</v>
      </c>
    </row>
    <row r="62" spans="2:7">
      <c r="B62" s="178"/>
      <c r="C62" s="188"/>
      <c r="D62" s="188"/>
    </row>
    <row r="63" spans="2:7" s="566" customFormat="1" ht="15">
      <c r="B63" s="653" t="s">
        <v>840</v>
      </c>
      <c r="C63" s="727">
        <f>SUM(C65:C67)</f>
        <v>27397.843928042003</v>
      </c>
      <c r="D63" s="727">
        <f>SUM(D65:D67)</f>
        <v>4490113.5030688383</v>
      </c>
      <c r="E63" s="33"/>
      <c r="F63" s="33"/>
      <c r="G63" s="33"/>
    </row>
    <row r="64" spans="2:7" s="546" customFormat="1">
      <c r="B64" s="736"/>
      <c r="C64" s="737"/>
      <c r="D64" s="738"/>
      <c r="E64" s="33"/>
      <c r="F64" s="33"/>
      <c r="G64" s="33"/>
    </row>
    <row r="65" spans="2:7">
      <c r="B65" s="389" t="s">
        <v>52</v>
      </c>
      <c r="C65" s="730">
        <v>27631.227273610482</v>
      </c>
      <c r="D65" s="731">
        <v>4371563.9925494082</v>
      </c>
    </row>
    <row r="66" spans="2:7">
      <c r="B66" s="389" t="s">
        <v>53</v>
      </c>
      <c r="C66" s="728">
        <v>-233.38334556847812</v>
      </c>
      <c r="D66" s="728">
        <v>118549.51051943041</v>
      </c>
    </row>
    <row r="67" spans="2:7">
      <c r="B67" s="389" t="s">
        <v>58</v>
      </c>
      <c r="C67" s="728">
        <v>0</v>
      </c>
      <c r="D67" s="728">
        <v>0</v>
      </c>
    </row>
    <row r="68" spans="2:7">
      <c r="B68" s="389"/>
      <c r="C68" s="728"/>
      <c r="D68" s="729"/>
    </row>
    <row r="69" spans="2:7" s="533" customFormat="1" ht="15.75">
      <c r="B69" s="636" t="s">
        <v>652</v>
      </c>
      <c r="C69" s="733">
        <f>+C46+C48+C50+C52+C56+C54+C63</f>
        <v>10546389.402500924</v>
      </c>
      <c r="D69" s="733">
        <f>+D46+D48+D50+D52+D54+D56+D63</f>
        <v>651830897.48379564</v>
      </c>
      <c r="E69" s="33"/>
      <c r="F69" s="33"/>
      <c r="G69" s="33"/>
    </row>
    <row r="70" spans="2:7" ht="18" customHeight="1">
      <c r="B70" s="182"/>
      <c r="C70" s="194"/>
      <c r="D70" s="194"/>
    </row>
    <row r="71" spans="2:7" s="531" customFormat="1" ht="18" customHeight="1">
      <c r="B71" s="725" t="s">
        <v>897</v>
      </c>
      <c r="C71" s="734">
        <f>+C16+C69</f>
        <v>331481172.71436167</v>
      </c>
      <c r="D71" s="734">
        <f>+D16+D69</f>
        <v>6677124706.3374043</v>
      </c>
      <c r="E71" s="33"/>
      <c r="F71" s="33"/>
      <c r="G71" s="33"/>
    </row>
    <row r="72" spans="2:7" ht="18" customHeight="1">
      <c r="B72" s="195"/>
      <c r="C72" s="188"/>
      <c r="D72" s="188"/>
    </row>
    <row r="73" spans="2:7" s="531" customFormat="1" ht="18" customHeight="1">
      <c r="B73" s="725" t="s">
        <v>860</v>
      </c>
      <c r="C73" s="734">
        <f>+C14+C63</f>
        <v>2903908.3351054341</v>
      </c>
      <c r="D73" s="734">
        <f>+D14+D63</f>
        <v>58494296.766529679</v>
      </c>
      <c r="E73" s="33"/>
      <c r="F73" s="33"/>
      <c r="G73" s="33"/>
    </row>
    <row r="74" spans="2:7" ht="18" customHeight="1">
      <c r="B74" s="195"/>
      <c r="C74" s="188"/>
      <c r="D74" s="188"/>
    </row>
    <row r="75" spans="2:7" s="531" customFormat="1" ht="18" customHeight="1">
      <c r="B75" s="725" t="s">
        <v>861</v>
      </c>
      <c r="C75" s="734">
        <f>+C71-C73</f>
        <v>328577264.37925625</v>
      </c>
      <c r="D75" s="734">
        <f>+D71-D73</f>
        <v>6618630409.5708742</v>
      </c>
      <c r="E75" s="33"/>
      <c r="F75" s="33"/>
      <c r="G75" s="33"/>
    </row>
    <row r="76" spans="2:7" ht="18" customHeight="1" thickBot="1">
      <c r="B76" s="196"/>
      <c r="C76" s="197"/>
      <c r="D76" s="197"/>
    </row>
    <row r="77" spans="2:7" ht="13.5" thickTop="1">
      <c r="B77" s="198"/>
      <c r="C77" s="199"/>
      <c r="D77" s="199"/>
    </row>
    <row r="78" spans="2:7" ht="13.5" customHeight="1">
      <c r="B78" s="200"/>
      <c r="C78" s="200"/>
      <c r="D78" s="200"/>
    </row>
    <row r="79" spans="2:7" ht="12.75" customHeight="1">
      <c r="B79" s="200"/>
      <c r="C79" s="200"/>
      <c r="D79" s="200"/>
    </row>
    <row r="80" spans="2:7">
      <c r="B80" s="7"/>
    </row>
  </sheetData>
  <mergeCells count="2">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K80"/>
  <sheetViews>
    <sheetView showGridLines="0" zoomScale="85" zoomScaleNormal="85" zoomScaleSheetLayoutView="85" workbookViewId="0"/>
  </sheetViews>
  <sheetFormatPr baseColWidth="10" defaultColWidth="11.42578125" defaultRowHeight="12.75"/>
  <cols>
    <col min="1" max="1" width="6.85546875" style="33" customWidth="1"/>
    <col min="2" max="2" width="25.140625" style="146" customWidth="1"/>
    <col min="3" max="3" width="15.7109375" style="146" customWidth="1"/>
    <col min="4" max="4" width="20.7109375" style="146" customWidth="1"/>
    <col min="5" max="5" width="15.85546875" style="146" customWidth="1"/>
    <col min="6" max="6" width="21" style="146" customWidth="1"/>
    <col min="7" max="16384" width="11.42578125" style="33"/>
  </cols>
  <sheetData>
    <row r="1" spans="1:11" ht="15">
      <c r="A1" s="1080" t="s">
        <v>241</v>
      </c>
      <c r="B1" s="62"/>
      <c r="C1" s="7"/>
      <c r="D1" s="7"/>
      <c r="E1" s="7"/>
      <c r="F1" s="7"/>
    </row>
    <row r="2" spans="1:11" ht="15" customHeight="1">
      <c r="A2" s="566"/>
      <c r="B2" s="508" t="s">
        <v>614</v>
      </c>
      <c r="C2" s="7"/>
      <c r="D2" s="7"/>
      <c r="E2" s="7"/>
      <c r="F2" s="7"/>
    </row>
    <row r="3" spans="1:11" ht="15" customHeight="1">
      <c r="A3" s="566"/>
      <c r="B3" s="380" t="s">
        <v>339</v>
      </c>
      <c r="C3" s="7"/>
      <c r="D3" s="7"/>
      <c r="E3" s="7"/>
      <c r="F3" s="7"/>
    </row>
    <row r="4" spans="1:11" s="546" customFormat="1">
      <c r="B4" s="55"/>
      <c r="C4" s="55"/>
      <c r="D4" s="55"/>
      <c r="E4" s="55"/>
      <c r="F4" s="55"/>
      <c r="G4" s="33"/>
      <c r="H4" s="33"/>
      <c r="I4" s="33"/>
      <c r="J4" s="33"/>
      <c r="K4" s="33"/>
    </row>
    <row r="5" spans="1:11" s="546" customFormat="1">
      <c r="B5" s="55"/>
      <c r="C5" s="55"/>
      <c r="D5" s="55"/>
      <c r="E5" s="55"/>
      <c r="F5" s="55"/>
      <c r="G5" s="33"/>
      <c r="H5" s="33"/>
      <c r="I5" s="33"/>
      <c r="J5" s="33"/>
      <c r="K5" s="33"/>
    </row>
    <row r="6" spans="1:11" ht="17.25">
      <c r="B6" s="1154" t="s">
        <v>105</v>
      </c>
      <c r="C6" s="1154"/>
      <c r="D6" s="1154"/>
      <c r="E6" s="1154"/>
      <c r="F6" s="1154"/>
    </row>
    <row r="7" spans="1:11" s="546" customFormat="1">
      <c r="B7" s="55"/>
      <c r="C7" s="55"/>
      <c r="D7" s="55"/>
      <c r="E7" s="55"/>
      <c r="F7" s="55"/>
      <c r="G7" s="33"/>
      <c r="H7" s="33"/>
      <c r="I7" s="33"/>
      <c r="J7" s="33"/>
      <c r="K7" s="33"/>
    </row>
    <row r="8" spans="1:11" s="546" customFormat="1" ht="13.5" thickBot="1">
      <c r="B8" s="55"/>
      <c r="C8" s="55"/>
      <c r="D8" s="55"/>
      <c r="E8" s="55"/>
      <c r="F8" s="55"/>
      <c r="G8" s="33"/>
      <c r="H8" s="33"/>
      <c r="I8" s="33"/>
      <c r="J8" s="33"/>
      <c r="K8" s="33"/>
    </row>
    <row r="9" spans="1:11" ht="31.5" thickTop="1" thickBot="1">
      <c r="B9" s="597" t="s">
        <v>106</v>
      </c>
      <c r="C9" s="598" t="s">
        <v>107</v>
      </c>
      <c r="D9" s="597" t="s">
        <v>385</v>
      </c>
      <c r="E9" s="597" t="s">
        <v>108</v>
      </c>
      <c r="F9" s="599" t="s">
        <v>109</v>
      </c>
    </row>
    <row r="10" spans="1:11" ht="15.75" thickTop="1">
      <c r="B10" s="978">
        <v>37290</v>
      </c>
      <c r="C10" s="979">
        <v>1</v>
      </c>
      <c r="D10" s="979">
        <v>1.3999590337802097</v>
      </c>
      <c r="E10" s="979">
        <v>1.4</v>
      </c>
      <c r="F10" s="980">
        <v>1.2063999999999999</v>
      </c>
    </row>
    <row r="11" spans="1:11" ht="15">
      <c r="B11" s="978">
        <v>37346</v>
      </c>
      <c r="C11" s="979">
        <v>1.0481</v>
      </c>
      <c r="D11" s="979">
        <v>1.4673678494766407</v>
      </c>
      <c r="E11" s="979">
        <v>2.9</v>
      </c>
      <c r="F11" s="980">
        <v>2.5363000000000002</v>
      </c>
    </row>
    <row r="12" spans="1:11" ht="15">
      <c r="B12" s="978">
        <v>37437</v>
      </c>
      <c r="C12" s="979">
        <v>1.2495000000000001</v>
      </c>
      <c r="D12" s="979">
        <v>1.749237448677363</v>
      </c>
      <c r="E12" s="979">
        <v>3.8</v>
      </c>
      <c r="F12" s="980">
        <v>3.7549000000000001</v>
      </c>
    </row>
    <row r="13" spans="1:11" ht="15">
      <c r="B13" s="978">
        <v>37529</v>
      </c>
      <c r="C13" s="979">
        <v>1.3715999999999999</v>
      </c>
      <c r="D13" s="979">
        <v>1.9202837030972117</v>
      </c>
      <c r="E13" s="979">
        <v>3.75</v>
      </c>
      <c r="F13" s="980">
        <v>3.6941999999999999</v>
      </c>
    </row>
    <row r="14" spans="1:11" ht="15">
      <c r="B14" s="978">
        <v>37621</v>
      </c>
      <c r="C14" s="979">
        <v>1.4053</v>
      </c>
      <c r="D14" s="979">
        <v>1.9674070109433832</v>
      </c>
      <c r="E14" s="979">
        <v>3.4</v>
      </c>
      <c r="F14" s="980">
        <v>3.5409000000000002</v>
      </c>
    </row>
    <row r="15" spans="1:11" ht="15">
      <c r="B15" s="978">
        <v>37711</v>
      </c>
      <c r="C15" s="979">
        <v>1.4340999999999999</v>
      </c>
      <c r="D15" s="979">
        <v>2.0077399999999996</v>
      </c>
      <c r="E15" s="979">
        <v>2.88</v>
      </c>
      <c r="F15" s="980">
        <v>3.1358999999999999</v>
      </c>
    </row>
    <row r="16" spans="1:11" ht="15">
      <c r="B16" s="978">
        <v>37802</v>
      </c>
      <c r="C16" s="979">
        <v>1.4403999999999999</v>
      </c>
      <c r="D16" s="979">
        <v>2.0165599999999997</v>
      </c>
      <c r="E16" s="979">
        <v>2.8</v>
      </c>
      <c r="F16" s="980">
        <v>3.2225000000000001</v>
      </c>
    </row>
    <row r="17" spans="2:6" ht="15">
      <c r="B17" s="978">
        <v>37894</v>
      </c>
      <c r="C17" s="979">
        <v>1.4448000000000001</v>
      </c>
      <c r="D17" s="979">
        <v>2.0227200000000001</v>
      </c>
      <c r="E17" s="979">
        <v>2.915</v>
      </c>
      <c r="F17" s="980">
        <v>3.3969999999999998</v>
      </c>
    </row>
    <row r="18" spans="2:6" ht="15">
      <c r="B18" s="978">
        <v>37986</v>
      </c>
      <c r="C18" s="979">
        <v>1.4568000000000001</v>
      </c>
      <c r="D18" s="979">
        <v>2.03952</v>
      </c>
      <c r="E18" s="979">
        <v>2.9175</v>
      </c>
      <c r="F18" s="980">
        <v>3.6720999999999999</v>
      </c>
    </row>
    <row r="19" spans="2:6" ht="15">
      <c r="B19" s="978">
        <v>38077</v>
      </c>
      <c r="C19" s="979">
        <v>1.4678</v>
      </c>
      <c r="D19" s="979">
        <v>2.0549200000000001</v>
      </c>
      <c r="E19" s="979">
        <v>2.86</v>
      </c>
      <c r="F19" s="980">
        <v>3.5173999999999999</v>
      </c>
    </row>
    <row r="20" spans="2:6" ht="15">
      <c r="B20" s="978">
        <v>38168</v>
      </c>
      <c r="C20" s="979">
        <v>1.4983</v>
      </c>
      <c r="D20" s="979">
        <v>2.09762</v>
      </c>
      <c r="E20" s="979">
        <v>2.9580000000000002</v>
      </c>
      <c r="F20" s="980">
        <v>3.6029</v>
      </c>
    </row>
    <row r="21" spans="2:6" ht="15">
      <c r="B21" s="978">
        <v>38260</v>
      </c>
      <c r="C21" s="979">
        <v>1.52</v>
      </c>
      <c r="D21" s="979">
        <v>2.1279999999999997</v>
      </c>
      <c r="E21" s="979">
        <v>2.9809999999999999</v>
      </c>
      <c r="F21" s="980">
        <v>3.7073</v>
      </c>
    </row>
    <row r="22" spans="2:6" ht="15">
      <c r="B22" s="978">
        <v>38352</v>
      </c>
      <c r="C22" s="979">
        <v>1.5367</v>
      </c>
      <c r="D22" s="979">
        <v>2.1513799999999996</v>
      </c>
      <c r="E22" s="979">
        <v>2.9790000000000001</v>
      </c>
      <c r="F22" s="980">
        <v>4.0530999999999997</v>
      </c>
    </row>
    <row r="23" spans="2:6" ht="15">
      <c r="B23" s="978">
        <v>38442</v>
      </c>
      <c r="C23" s="979">
        <v>1.5844</v>
      </c>
      <c r="D23" s="979">
        <v>2.2181599999999997</v>
      </c>
      <c r="E23" s="979">
        <v>2.9169999999999998</v>
      </c>
      <c r="F23" s="980">
        <v>3.7824</v>
      </c>
    </row>
    <row r="24" spans="2:6" ht="15">
      <c r="B24" s="978">
        <v>38533</v>
      </c>
      <c r="C24" s="979">
        <v>1.6274</v>
      </c>
      <c r="D24" s="979">
        <v>2.2783599999999997</v>
      </c>
      <c r="E24" s="979">
        <v>2.887</v>
      </c>
      <c r="F24" s="980">
        <v>3.4922</v>
      </c>
    </row>
    <row r="25" spans="2:6" ht="15">
      <c r="B25" s="978">
        <v>38625</v>
      </c>
      <c r="C25" s="979">
        <v>1.6667000000000001</v>
      </c>
      <c r="D25" s="979">
        <v>2.33338</v>
      </c>
      <c r="E25" s="979">
        <v>2.91</v>
      </c>
      <c r="F25" s="980">
        <v>3.4971999999999999</v>
      </c>
    </row>
    <row r="26" spans="2:6" ht="15">
      <c r="B26" s="978">
        <v>38717</v>
      </c>
      <c r="C26" s="979">
        <v>1.7173</v>
      </c>
      <c r="D26" s="979">
        <v>2.4041757275690854</v>
      </c>
      <c r="E26" s="979">
        <v>3.04</v>
      </c>
      <c r="F26" s="980">
        <v>3.6019000000000001</v>
      </c>
    </row>
    <row r="27" spans="2:6" ht="15">
      <c r="B27" s="978">
        <v>38807</v>
      </c>
      <c r="C27" s="979">
        <v>1.7682</v>
      </c>
      <c r="D27" s="979">
        <v>2.4754799999999997</v>
      </c>
      <c r="E27" s="979">
        <v>3.0819999999999999</v>
      </c>
      <c r="F27" s="980">
        <v>3.7362000000000002</v>
      </c>
    </row>
    <row r="28" spans="2:6" ht="15">
      <c r="B28" s="978">
        <v>38898</v>
      </c>
      <c r="C28" s="979">
        <v>1.8150999999999999</v>
      </c>
      <c r="D28" s="979">
        <v>2.54114</v>
      </c>
      <c r="E28" s="979">
        <v>3.0859999999999999</v>
      </c>
      <c r="F28" s="980">
        <v>3.9438</v>
      </c>
    </row>
    <row r="29" spans="2:6" ht="15">
      <c r="B29" s="978">
        <v>38990</v>
      </c>
      <c r="C29" s="979">
        <v>1.8451</v>
      </c>
      <c r="D29" s="979">
        <v>2.5831399999999998</v>
      </c>
      <c r="E29" s="979">
        <v>3.1040000000000001</v>
      </c>
      <c r="F29" s="980">
        <v>3.9361000000000002</v>
      </c>
    </row>
    <row r="30" spans="2:6" ht="15">
      <c r="B30" s="978">
        <v>39082</v>
      </c>
      <c r="C30" s="979">
        <v>1.8904000000000001</v>
      </c>
      <c r="D30" s="979">
        <v>2.64656</v>
      </c>
      <c r="E30" s="979">
        <v>3.0619999999999998</v>
      </c>
      <c r="F30" s="980">
        <v>4.0406000000000004</v>
      </c>
    </row>
    <row r="31" spans="2:6" ht="15">
      <c r="B31" s="978">
        <v>39172</v>
      </c>
      <c r="C31" s="979">
        <v>1.9380999999999999</v>
      </c>
      <c r="D31" s="979">
        <v>2.7133399999999996</v>
      </c>
      <c r="E31" s="979">
        <v>3.1</v>
      </c>
      <c r="F31" s="980">
        <v>4.1399999999999997</v>
      </c>
    </row>
    <row r="32" spans="2:6" ht="15">
      <c r="B32" s="978">
        <v>39263</v>
      </c>
      <c r="C32" s="979">
        <v>1.9752000000000001</v>
      </c>
      <c r="D32" s="979">
        <v>2.7652799999999997</v>
      </c>
      <c r="E32" s="979">
        <v>3.093</v>
      </c>
      <c r="F32" s="980">
        <v>4.1864999999999997</v>
      </c>
    </row>
    <row r="33" spans="2:6" ht="15">
      <c r="B33" s="978">
        <v>39355</v>
      </c>
      <c r="C33" s="979">
        <v>2.0047999999999999</v>
      </c>
      <c r="D33" s="979">
        <v>2.8067199999999999</v>
      </c>
      <c r="E33" s="979">
        <v>3.15</v>
      </c>
      <c r="F33" s="980">
        <v>4.4928999999999997</v>
      </c>
    </row>
    <row r="34" spans="2:6" ht="15">
      <c r="B34" s="978">
        <v>39447</v>
      </c>
      <c r="C34" s="979">
        <v>2.0510000000000002</v>
      </c>
      <c r="D34" s="979">
        <v>2.8714</v>
      </c>
      <c r="E34" s="979">
        <v>3.149</v>
      </c>
      <c r="F34" s="980">
        <v>4.6336000000000004</v>
      </c>
    </row>
    <row r="35" spans="2:6" ht="15">
      <c r="B35" s="978">
        <v>39538</v>
      </c>
      <c r="C35" s="979">
        <v>2.1006</v>
      </c>
      <c r="D35" s="979">
        <v>2.9408399999999997</v>
      </c>
      <c r="E35" s="979">
        <v>3.1680000000000001</v>
      </c>
      <c r="F35" s="980">
        <v>4.9984000000000002</v>
      </c>
    </row>
    <row r="36" spans="2:6" ht="15">
      <c r="B36" s="978">
        <v>39629</v>
      </c>
      <c r="C36" s="979">
        <v>2.1535000000000002</v>
      </c>
      <c r="D36" s="979">
        <v>3.0148999999999999</v>
      </c>
      <c r="E36" s="979">
        <v>3.0249999999999999</v>
      </c>
      <c r="F36" s="980">
        <v>4.7637999999999998</v>
      </c>
    </row>
    <row r="37" spans="2:6" ht="15">
      <c r="B37" s="978">
        <v>39721</v>
      </c>
      <c r="C37" s="979">
        <v>2.1858</v>
      </c>
      <c r="D37" s="979">
        <v>3.06012</v>
      </c>
      <c r="E37" s="979">
        <v>3.1349999999999998</v>
      </c>
      <c r="F37" s="980">
        <v>4.4111000000000002</v>
      </c>
    </row>
    <row r="38" spans="2:6" ht="15">
      <c r="B38" s="978">
        <v>39813</v>
      </c>
      <c r="C38" s="979">
        <v>2.2143999999999999</v>
      </c>
      <c r="D38" s="979">
        <v>3.1001599999999998</v>
      </c>
      <c r="E38" s="979">
        <v>3.452</v>
      </c>
      <c r="F38" s="980">
        <v>4.8735999999999997</v>
      </c>
    </row>
    <row r="39" spans="2:6" ht="15">
      <c r="B39" s="978">
        <v>39903</v>
      </c>
      <c r="C39" s="979">
        <v>2.2429000000000001</v>
      </c>
      <c r="D39" s="979">
        <v>3.1400600000000001</v>
      </c>
      <c r="E39" s="979">
        <v>3.72</v>
      </c>
      <c r="F39" s="980">
        <v>4.9416000000000002</v>
      </c>
    </row>
    <row r="40" spans="2:6" ht="15">
      <c r="B40" s="978">
        <v>39994</v>
      </c>
      <c r="C40" s="979">
        <v>2.2726000000000002</v>
      </c>
      <c r="D40" s="979">
        <v>3.1816400000000002</v>
      </c>
      <c r="E40" s="979">
        <v>3.7970000000000002</v>
      </c>
      <c r="F40" s="980">
        <v>5.3284000000000002</v>
      </c>
    </row>
    <row r="41" spans="2:6" ht="15">
      <c r="B41" s="978">
        <v>40086</v>
      </c>
      <c r="C41" s="979">
        <v>2.3132000000000001</v>
      </c>
      <c r="D41" s="979">
        <v>3.23848</v>
      </c>
      <c r="E41" s="979">
        <v>3.843</v>
      </c>
      <c r="F41" s="980">
        <v>5.6224999999999996</v>
      </c>
    </row>
    <row r="42" spans="2:6" ht="15">
      <c r="B42" s="978">
        <v>40178</v>
      </c>
      <c r="C42" s="979">
        <v>2.3683999999999998</v>
      </c>
      <c r="D42" s="979">
        <v>3.3157599999999996</v>
      </c>
      <c r="E42" s="979">
        <v>3.8</v>
      </c>
      <c r="F42" s="980">
        <v>5.4401999999999999</v>
      </c>
    </row>
    <row r="43" spans="2:6" ht="15">
      <c r="B43" s="978">
        <v>40268</v>
      </c>
      <c r="C43" s="979">
        <v>2.4432999999999998</v>
      </c>
      <c r="D43" s="979">
        <v>3.4206199999999995</v>
      </c>
      <c r="E43" s="979">
        <v>3.8780000000000001</v>
      </c>
      <c r="F43" s="980">
        <v>5.2384000000000004</v>
      </c>
    </row>
    <row r="44" spans="2:6" ht="15">
      <c r="B44" s="978">
        <v>40359</v>
      </c>
      <c r="C44" s="979">
        <v>2.5129000000000001</v>
      </c>
      <c r="D44" s="979">
        <v>3.5180599999999997</v>
      </c>
      <c r="E44" s="979">
        <v>3.931</v>
      </c>
      <c r="F44" s="980">
        <v>4.8086000000000002</v>
      </c>
    </row>
    <row r="45" spans="2:6" ht="15">
      <c r="B45" s="978">
        <v>40451</v>
      </c>
      <c r="C45" s="979">
        <v>2.5705</v>
      </c>
      <c r="D45" s="979">
        <v>3.5986999999999996</v>
      </c>
      <c r="E45" s="979">
        <v>3.96</v>
      </c>
      <c r="F45" s="980">
        <v>5.3965658217497952</v>
      </c>
    </row>
    <row r="46" spans="2:6" ht="15">
      <c r="B46" s="978">
        <v>40543</v>
      </c>
      <c r="C46" s="979">
        <v>2.63</v>
      </c>
      <c r="D46" s="979">
        <v>3.6819999999999995</v>
      </c>
      <c r="E46" s="979">
        <v>3.976</v>
      </c>
      <c r="F46" s="980">
        <v>5.3183520599250933</v>
      </c>
    </row>
    <row r="47" spans="2:6" ht="15">
      <c r="B47" s="978">
        <v>40633</v>
      </c>
      <c r="C47" s="979">
        <v>2.6911</v>
      </c>
      <c r="D47" s="979">
        <v>3.7675399999999999</v>
      </c>
      <c r="E47" s="979">
        <v>4.0540000000000003</v>
      </c>
      <c r="F47" s="980">
        <v>5.7430230910893894</v>
      </c>
    </row>
    <row r="48" spans="2:6" ht="15">
      <c r="B48" s="978">
        <v>40724</v>
      </c>
      <c r="C48" s="979">
        <v>2.7566000000000002</v>
      </c>
      <c r="D48" s="979">
        <v>3.8592399999999998</v>
      </c>
      <c r="E48" s="979">
        <v>4.1100000000000003</v>
      </c>
      <c r="F48" s="980">
        <v>5.9608411892675859</v>
      </c>
    </row>
    <row r="49" spans="1:6" ht="15">
      <c r="B49" s="978">
        <v>40816</v>
      </c>
      <c r="C49" s="979">
        <v>2.8210999999999999</v>
      </c>
      <c r="D49" s="979">
        <v>3.9495399999999998</v>
      </c>
      <c r="E49" s="979">
        <v>4.2050000000000001</v>
      </c>
      <c r="F49" s="980">
        <v>5.6299370732360403</v>
      </c>
    </row>
    <row r="50" spans="1:6" ht="15">
      <c r="B50" s="978">
        <v>40908</v>
      </c>
      <c r="C50" s="979">
        <v>2.8809</v>
      </c>
      <c r="D50" s="979">
        <v>4.0332599999999994</v>
      </c>
      <c r="E50" s="979">
        <v>4.3040000000000003</v>
      </c>
      <c r="F50" s="980">
        <v>5.5845335409368104</v>
      </c>
    </row>
    <row r="51" spans="1:6" ht="15">
      <c r="B51" s="978">
        <v>40999</v>
      </c>
      <c r="C51" s="979">
        <v>2.9523999999999999</v>
      </c>
      <c r="D51" s="979">
        <v>4.1333599999999997</v>
      </c>
      <c r="E51" s="979">
        <v>4.3789999999999996</v>
      </c>
      <c r="F51" s="980">
        <v>5.8425617078052001</v>
      </c>
    </row>
    <row r="52" spans="1:6" ht="15">
      <c r="A52" s="167"/>
      <c r="B52" s="978">
        <v>41090</v>
      </c>
      <c r="C52" s="979">
        <v>3.0287999999999999</v>
      </c>
      <c r="D52" s="979">
        <v>4.2403199999999996</v>
      </c>
      <c r="E52" s="979">
        <v>4.5270000000000001</v>
      </c>
      <c r="F52" s="980">
        <v>5.7267552182163204</v>
      </c>
    </row>
    <row r="53" spans="1:6" ht="15">
      <c r="A53" s="167"/>
      <c r="B53" s="978">
        <v>41182</v>
      </c>
      <c r="C53" s="979">
        <v>3.1017000000000001</v>
      </c>
      <c r="D53" s="979">
        <v>4.3423799999999995</v>
      </c>
      <c r="E53" s="979">
        <v>4.6970000000000001</v>
      </c>
      <c r="F53" s="980">
        <v>6.0372750642673498</v>
      </c>
    </row>
    <row r="54" spans="1:6" ht="15">
      <c r="B54" s="978">
        <v>41274</v>
      </c>
      <c r="C54" s="979">
        <v>3.1846999999999999</v>
      </c>
      <c r="D54" s="979">
        <v>4.4585799999999995</v>
      </c>
      <c r="E54" s="979">
        <v>4.9180000000000001</v>
      </c>
      <c r="F54" s="980">
        <v>6.4889827153978104</v>
      </c>
    </row>
    <row r="55" spans="1:6" ht="15">
      <c r="A55" s="168"/>
      <c r="B55" s="981">
        <v>41364</v>
      </c>
      <c r="C55" s="979">
        <v>3.2732999999999999</v>
      </c>
      <c r="D55" s="979">
        <v>4.5826199999999995</v>
      </c>
      <c r="E55" s="979">
        <v>5.1219999999999999</v>
      </c>
      <c r="F55" s="980">
        <v>6.5649833376000002</v>
      </c>
    </row>
    <row r="56" spans="1:6" ht="15">
      <c r="A56" s="168"/>
      <c r="B56" s="978">
        <v>41455</v>
      </c>
      <c r="C56" s="979">
        <v>3.3426</v>
      </c>
      <c r="D56" s="979">
        <v>4.67964</v>
      </c>
      <c r="E56" s="979">
        <v>5.3879999999999999</v>
      </c>
      <c r="F56" s="980">
        <v>7.0128855915999999</v>
      </c>
    </row>
    <row r="57" spans="1:6" ht="15">
      <c r="B57" s="978">
        <v>41547</v>
      </c>
      <c r="C57" s="979">
        <v>3.4291999999999998</v>
      </c>
      <c r="D57" s="979">
        <v>4.8008799999999994</v>
      </c>
      <c r="E57" s="979">
        <v>5.7930000000000001</v>
      </c>
      <c r="F57" s="980">
        <v>7.83473086286177</v>
      </c>
    </row>
    <row r="58" spans="1:6" ht="15">
      <c r="B58" s="981">
        <v>41639</v>
      </c>
      <c r="C58" s="979">
        <v>3.5202</v>
      </c>
      <c r="D58" s="979">
        <v>4.92828</v>
      </c>
      <c r="E58" s="979">
        <v>6.5209999999999999</v>
      </c>
      <c r="F58" s="980">
        <v>8.9635738831615104</v>
      </c>
    </row>
    <row r="59" spans="1:6" ht="15">
      <c r="B59" s="981">
        <v>41729</v>
      </c>
      <c r="C59" s="979">
        <v>3.8069999999999999</v>
      </c>
      <c r="D59" s="979">
        <v>5.3297999999999996</v>
      </c>
      <c r="E59" s="979">
        <v>8.0047999999999995</v>
      </c>
      <c r="F59" s="980">
        <v>11.022858717</v>
      </c>
    </row>
    <row r="60" spans="1:6" ht="15">
      <c r="B60" s="981">
        <v>41820</v>
      </c>
      <c r="C60" s="982">
        <v>4.0480999999999998</v>
      </c>
      <c r="D60" s="980">
        <v>5.6673399999999994</v>
      </c>
      <c r="E60" s="979">
        <v>8.1326999999999998</v>
      </c>
      <c r="F60" s="980">
        <v>11.134583790000001</v>
      </c>
    </row>
    <row r="61" spans="1:6" ht="15">
      <c r="B61" s="978">
        <v>41912</v>
      </c>
      <c r="C61" s="983">
        <v>4.2153999999999998</v>
      </c>
      <c r="D61" s="980">
        <v>5.901559999999999</v>
      </c>
      <c r="E61" s="980">
        <v>8.4642999999999997</v>
      </c>
      <c r="F61" s="984">
        <v>10.6899469563021</v>
      </c>
    </row>
    <row r="62" spans="1:6" ht="15">
      <c r="B62" s="978">
        <v>42004</v>
      </c>
      <c r="C62" s="983">
        <v>4.3769</v>
      </c>
      <c r="D62" s="980">
        <v>6.1276599999999997</v>
      </c>
      <c r="E62" s="980">
        <v>8.5519999999999996</v>
      </c>
      <c r="F62" s="984">
        <v>10.344744163541792</v>
      </c>
    </row>
    <row r="63" spans="1:6" ht="15">
      <c r="B63" s="978">
        <v>42094</v>
      </c>
      <c r="C63" s="983">
        <v>4.5137</v>
      </c>
      <c r="D63" s="980">
        <v>6.3191799999999994</v>
      </c>
      <c r="E63" s="980">
        <v>8.8196999999999992</v>
      </c>
      <c r="F63" s="984">
        <v>9.4631974248926998</v>
      </c>
    </row>
    <row r="64" spans="1:6" ht="15">
      <c r="B64" s="978">
        <v>42185</v>
      </c>
      <c r="C64" s="983">
        <v>4.6722999999999999</v>
      </c>
      <c r="D64" s="980">
        <v>6.5412199999999991</v>
      </c>
      <c r="E64" s="980">
        <v>9.0864999999999991</v>
      </c>
      <c r="F64" s="984">
        <v>10.1174702148981</v>
      </c>
    </row>
    <row r="65" spans="2:6" ht="15">
      <c r="B65" s="978">
        <v>42277</v>
      </c>
      <c r="C65" s="983">
        <v>4.8352000000000004</v>
      </c>
      <c r="D65" s="980">
        <v>6.7692800000000002</v>
      </c>
      <c r="E65" s="980">
        <v>9.4192</v>
      </c>
      <c r="F65" s="984">
        <v>10.526598122499999</v>
      </c>
    </row>
    <row r="66" spans="2:6" ht="15">
      <c r="B66" s="978">
        <v>42369</v>
      </c>
      <c r="C66" s="983">
        <v>5.0354999999999999</v>
      </c>
      <c r="D66" s="980">
        <v>7.0496999999999996</v>
      </c>
      <c r="E66" s="980">
        <v>13.005000000000001</v>
      </c>
      <c r="F66" s="984">
        <v>14.123588184200001</v>
      </c>
    </row>
    <row r="67" spans="2:6" ht="15">
      <c r="B67" s="978">
        <v>42460</v>
      </c>
      <c r="C67" s="983">
        <v>5.5636000000000001</v>
      </c>
      <c r="D67" s="980">
        <v>7.78904</v>
      </c>
      <c r="E67" s="980">
        <v>14.5817</v>
      </c>
      <c r="F67" s="984">
        <v>16.590852201615654</v>
      </c>
    </row>
    <row r="68" spans="2:6" ht="15">
      <c r="B68" s="978">
        <v>42551</v>
      </c>
      <c r="C68" s="983">
        <v>6.0945999999999998</v>
      </c>
      <c r="D68" s="980">
        <v>8.5324399999999994</v>
      </c>
      <c r="E68" s="980">
        <v>14.92</v>
      </c>
      <c r="F68" s="984">
        <v>16.544688400999998</v>
      </c>
    </row>
    <row r="69" spans="2:6" ht="15">
      <c r="B69" s="978">
        <v>42643</v>
      </c>
      <c r="C69" s="983">
        <v>6.5437000000000003</v>
      </c>
      <c r="D69" s="980">
        <v>9.1611799999999999</v>
      </c>
      <c r="E69" s="980">
        <v>15.263299999999999</v>
      </c>
      <c r="F69" s="984">
        <v>17.15363002922</v>
      </c>
    </row>
    <row r="70" spans="2:6" ht="15">
      <c r="B70" s="978">
        <v>42735</v>
      </c>
      <c r="C70" s="983">
        <v>6.8377999999999997</v>
      </c>
      <c r="D70" s="980">
        <v>9.5729199999999981</v>
      </c>
      <c r="E70" s="980">
        <v>15.850199999999999</v>
      </c>
      <c r="F70" s="984">
        <v>16.686177492367602</v>
      </c>
    </row>
    <row r="71" spans="2:6" ht="15">
      <c r="B71" s="978">
        <v>42825</v>
      </c>
      <c r="C71" s="983">
        <v>7.1550000000000002</v>
      </c>
      <c r="D71" s="980">
        <v>10.016999999999999</v>
      </c>
      <c r="E71" s="980">
        <v>15.3818</v>
      </c>
      <c r="F71" s="984">
        <v>16.391517476555801</v>
      </c>
    </row>
    <row r="72" spans="2:6" ht="15">
      <c r="B72" s="978">
        <v>42916</v>
      </c>
      <c r="C72" s="983">
        <v>7.657</v>
      </c>
      <c r="D72" s="980">
        <v>10.719799999999999</v>
      </c>
      <c r="E72" s="980">
        <v>16.598500000000001</v>
      </c>
      <c r="F72" s="984">
        <v>18.961046378798301</v>
      </c>
    </row>
    <row r="73" spans="2:6" ht="15">
      <c r="B73" s="978">
        <v>43008</v>
      </c>
      <c r="C73" s="983">
        <v>7.9854000000000003</v>
      </c>
      <c r="D73" s="980">
        <v>11.17956</v>
      </c>
      <c r="E73" s="980">
        <v>17.318300000000001</v>
      </c>
      <c r="F73" s="984">
        <v>20.468384351731476</v>
      </c>
    </row>
    <row r="74" spans="2:6" ht="15">
      <c r="B74" s="978">
        <v>43100</v>
      </c>
      <c r="C74" s="983">
        <v>8.3842999999999996</v>
      </c>
      <c r="D74" s="980">
        <v>11.738019999999999</v>
      </c>
      <c r="E74" s="980">
        <v>18.7742</v>
      </c>
      <c r="F74" s="984">
        <v>22.5218330134357</v>
      </c>
    </row>
    <row r="75" spans="2:6" ht="15.75" thickBot="1">
      <c r="B75" s="985">
        <v>43190</v>
      </c>
      <c r="C75" s="986">
        <v>8.9724000000000004</v>
      </c>
      <c r="D75" s="986">
        <v>12.561360000000001</v>
      </c>
      <c r="E75" s="986">
        <v>20.1433</v>
      </c>
      <c r="F75" s="986">
        <v>24.791753846153846</v>
      </c>
    </row>
    <row r="76" spans="2:6" ht="13.5" thickTop="1">
      <c r="B76" s="170"/>
      <c r="C76" s="169"/>
      <c r="D76" s="169"/>
      <c r="E76" s="169"/>
      <c r="F76" s="169"/>
    </row>
    <row r="77" spans="2:6" ht="30.75" customHeight="1">
      <c r="B77" s="1161" t="s">
        <v>395</v>
      </c>
      <c r="C77" s="1161"/>
      <c r="D77" s="1161"/>
      <c r="E77" s="1161"/>
      <c r="F77" s="1161"/>
    </row>
    <row r="78" spans="2:6">
      <c r="B78" s="505"/>
      <c r="C78" s="505"/>
      <c r="D78" s="505"/>
      <c r="E78" s="505"/>
      <c r="F78" s="505"/>
    </row>
    <row r="79" spans="2:6">
      <c r="F79" s="7"/>
    </row>
    <row r="80" spans="2:6">
      <c r="C80" s="34"/>
    </row>
  </sheetData>
  <mergeCells count="2">
    <mergeCell ref="B6:F6"/>
    <mergeCell ref="B77:F7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horizontalDpi="4294967293"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AG77"/>
  <sheetViews>
    <sheetView showGridLines="0" showRuler="0" zoomScale="85" zoomScaleNormal="85" zoomScaleSheetLayoutView="76" workbookViewId="0"/>
  </sheetViews>
  <sheetFormatPr baseColWidth="10" defaultColWidth="11.42578125" defaultRowHeight="15.75"/>
  <cols>
    <col min="1" max="1" width="6.85546875" style="7" customWidth="1"/>
    <col min="2" max="2" width="37.85546875" style="153" customWidth="1"/>
    <col min="3" max="17" width="15.7109375" style="153" customWidth="1"/>
    <col min="18" max="18" width="14.85546875" style="153" bestFit="1" customWidth="1"/>
    <col min="19" max="33" width="16.5703125" style="153" customWidth="1"/>
    <col min="34" max="16384" width="11.42578125" style="153"/>
  </cols>
  <sheetData>
    <row r="1" spans="1:33">
      <c r="A1" s="1080" t="s">
        <v>241</v>
      </c>
      <c r="B1" s="243"/>
    </row>
    <row r="2" spans="1:33" s="154" customFormat="1" ht="15" customHeight="1">
      <c r="A2" s="62"/>
      <c r="B2" s="508" t="s">
        <v>614</v>
      </c>
      <c r="C2" s="155"/>
      <c r="D2" s="155"/>
      <c r="E2" s="155"/>
      <c r="F2" s="155"/>
      <c r="G2" s="155"/>
      <c r="H2" s="155"/>
      <c r="I2" s="155"/>
      <c r="J2" s="155"/>
      <c r="K2" s="155"/>
      <c r="L2" s="155"/>
      <c r="M2" s="155"/>
      <c r="N2" s="155"/>
      <c r="O2" s="155"/>
      <c r="P2" s="155"/>
      <c r="Q2" s="155"/>
      <c r="R2" s="161"/>
      <c r="S2" s="161"/>
      <c r="T2" s="161"/>
      <c r="U2" s="161"/>
      <c r="V2" s="161"/>
      <c r="W2" s="161"/>
      <c r="X2" s="161"/>
      <c r="Y2" s="161"/>
      <c r="Z2" s="161"/>
      <c r="AA2" s="161"/>
      <c r="AB2" s="161"/>
      <c r="AC2" s="161"/>
      <c r="AD2" s="161"/>
      <c r="AE2" s="161"/>
      <c r="AF2" s="161"/>
      <c r="AG2" s="161"/>
    </row>
    <row r="3" spans="1:33" s="154" customFormat="1" ht="15" customHeight="1">
      <c r="A3" s="62"/>
      <c r="B3" s="380" t="s">
        <v>339</v>
      </c>
      <c r="C3" s="156"/>
      <c r="D3" s="156"/>
      <c r="E3" s="156"/>
      <c r="F3" s="156"/>
      <c r="G3" s="156"/>
      <c r="H3" s="156"/>
      <c r="I3" s="156"/>
      <c r="J3" s="156"/>
      <c r="K3" s="156"/>
      <c r="L3" s="156"/>
      <c r="M3" s="156"/>
      <c r="N3" s="156"/>
      <c r="O3" s="156"/>
      <c r="P3" s="156"/>
      <c r="Q3" s="156"/>
      <c r="R3" s="161"/>
      <c r="S3" s="161"/>
      <c r="T3" s="161"/>
      <c r="U3" s="161"/>
      <c r="V3" s="161"/>
      <c r="W3" s="161"/>
      <c r="X3" s="161"/>
      <c r="Y3" s="161"/>
      <c r="Z3" s="161"/>
      <c r="AA3" s="161"/>
      <c r="AB3" s="161"/>
      <c r="AC3" s="161"/>
      <c r="AD3" s="161"/>
      <c r="AE3" s="161"/>
      <c r="AF3" s="161"/>
      <c r="AG3" s="161"/>
    </row>
    <row r="4" spans="1:33" s="55" customFormat="1">
      <c r="B4" s="558"/>
      <c r="C4" s="558"/>
      <c r="D4" s="558"/>
      <c r="E4" s="558"/>
      <c r="F4" s="558"/>
      <c r="G4" s="558"/>
      <c r="H4" s="558"/>
      <c r="I4" s="558"/>
      <c r="J4" s="558"/>
      <c r="K4" s="558"/>
      <c r="L4" s="558"/>
      <c r="M4" s="558"/>
      <c r="N4" s="558"/>
      <c r="O4" s="558"/>
      <c r="P4" s="558"/>
      <c r="Q4" s="558"/>
      <c r="R4" s="161"/>
      <c r="S4" s="161"/>
      <c r="T4" s="161"/>
      <c r="U4" s="161"/>
      <c r="V4" s="161"/>
      <c r="W4" s="161"/>
      <c r="X4" s="161"/>
      <c r="Y4" s="161"/>
      <c r="Z4" s="161"/>
      <c r="AA4" s="161"/>
      <c r="AB4" s="161"/>
      <c r="AC4" s="161"/>
      <c r="AD4" s="161"/>
      <c r="AE4" s="161"/>
      <c r="AF4" s="161"/>
      <c r="AG4" s="161"/>
    </row>
    <row r="5" spans="1:33" s="55" customFormat="1">
      <c r="B5" s="558"/>
      <c r="C5" s="558"/>
      <c r="D5" s="558"/>
      <c r="E5" s="558"/>
      <c r="F5" s="558"/>
      <c r="G5" s="558"/>
      <c r="H5" s="558"/>
      <c r="I5" s="558"/>
      <c r="J5" s="558"/>
      <c r="K5" s="558"/>
      <c r="L5" s="558"/>
      <c r="M5" s="558"/>
      <c r="N5" s="558"/>
      <c r="O5" s="558"/>
      <c r="P5" s="558"/>
      <c r="Q5" s="558"/>
      <c r="R5" s="161"/>
      <c r="S5" s="161"/>
      <c r="T5" s="161"/>
      <c r="U5" s="161"/>
      <c r="V5" s="161"/>
      <c r="W5" s="161"/>
      <c r="X5" s="161"/>
      <c r="Y5" s="161"/>
      <c r="Z5" s="161"/>
      <c r="AA5" s="161"/>
      <c r="AB5" s="161"/>
      <c r="AC5" s="161"/>
      <c r="AD5" s="161"/>
      <c r="AE5" s="161"/>
      <c r="AF5" s="161"/>
      <c r="AG5" s="161"/>
    </row>
    <row r="6" spans="1:33" s="157" customFormat="1" ht="17.25">
      <c r="B6" s="1269" t="s">
        <v>646</v>
      </c>
      <c r="C6" s="1269"/>
      <c r="D6" s="1269"/>
      <c r="E6" s="1269"/>
      <c r="F6" s="1269"/>
      <c r="G6" s="1269"/>
      <c r="H6" s="1269"/>
      <c r="I6" s="1269"/>
      <c r="J6" s="1269"/>
      <c r="K6" s="1269"/>
      <c r="L6" s="1269"/>
      <c r="M6" s="1269"/>
      <c r="N6" s="1269"/>
      <c r="O6" s="1269"/>
      <c r="P6" s="1269"/>
      <c r="Q6" s="1269"/>
      <c r="R6" s="161"/>
      <c r="S6" s="161"/>
      <c r="T6" s="161"/>
      <c r="U6" s="161"/>
      <c r="V6" s="161"/>
      <c r="W6" s="161"/>
      <c r="X6" s="161"/>
      <c r="Y6" s="161"/>
      <c r="Z6" s="161"/>
      <c r="AA6" s="161"/>
      <c r="AB6" s="161"/>
      <c r="AC6" s="161"/>
      <c r="AD6" s="161"/>
      <c r="AE6" s="161"/>
      <c r="AF6" s="161"/>
      <c r="AG6" s="161"/>
    </row>
    <row r="7" spans="1:33" s="157" customFormat="1" ht="17.25">
      <c r="B7" s="1269" t="s">
        <v>906</v>
      </c>
      <c r="C7" s="1269"/>
      <c r="D7" s="1269"/>
      <c r="E7" s="1269"/>
      <c r="F7" s="1269"/>
      <c r="G7" s="1269"/>
      <c r="H7" s="1269"/>
      <c r="I7" s="1269"/>
      <c r="J7" s="1269"/>
      <c r="K7" s="1269"/>
      <c r="L7" s="1269"/>
      <c r="M7" s="1269"/>
      <c r="N7" s="1269"/>
      <c r="O7" s="1269"/>
      <c r="P7" s="1269"/>
      <c r="Q7" s="1269"/>
      <c r="R7" s="161"/>
      <c r="S7" s="161"/>
      <c r="T7" s="161"/>
      <c r="U7" s="161"/>
      <c r="V7" s="161"/>
      <c r="W7" s="161"/>
      <c r="X7" s="161"/>
      <c r="Y7" s="161"/>
      <c r="Z7" s="161"/>
      <c r="AA7" s="161"/>
      <c r="AB7" s="161"/>
      <c r="AC7" s="161"/>
      <c r="AD7" s="161"/>
      <c r="AE7" s="161"/>
      <c r="AF7" s="161"/>
      <c r="AG7" s="161"/>
    </row>
    <row r="8" spans="1:33">
      <c r="B8" s="1274" t="s">
        <v>386</v>
      </c>
      <c r="C8" s="1274"/>
      <c r="D8" s="1274"/>
      <c r="E8" s="1274"/>
      <c r="F8" s="1274"/>
      <c r="G8" s="1274"/>
      <c r="H8" s="1274"/>
      <c r="I8" s="1274"/>
      <c r="J8" s="1274"/>
      <c r="K8" s="1274"/>
      <c r="L8" s="1274"/>
      <c r="M8" s="1274"/>
      <c r="N8" s="1274"/>
      <c r="O8" s="1274"/>
      <c r="P8" s="1274"/>
      <c r="Q8" s="1274"/>
      <c r="R8" s="161"/>
      <c r="S8" s="161"/>
      <c r="T8" s="161"/>
      <c r="U8" s="161"/>
      <c r="V8" s="161"/>
      <c r="W8" s="161"/>
      <c r="X8" s="161"/>
      <c r="Y8" s="161"/>
      <c r="Z8" s="161"/>
      <c r="AA8" s="161"/>
      <c r="AB8" s="161"/>
      <c r="AC8" s="161"/>
      <c r="AD8" s="161"/>
      <c r="AE8" s="161"/>
      <c r="AF8" s="161"/>
      <c r="AG8" s="161"/>
    </row>
    <row r="9" spans="1:33" s="288" customFormat="1">
      <c r="A9" s="55"/>
      <c r="B9" s="600"/>
      <c r="C9" s="601"/>
      <c r="D9" s="601"/>
      <c r="E9" s="601"/>
      <c r="F9" s="601"/>
      <c r="G9" s="601"/>
      <c r="H9" s="601"/>
      <c r="I9" s="601"/>
      <c r="J9" s="601"/>
      <c r="K9" s="601"/>
      <c r="L9" s="601"/>
      <c r="M9" s="601"/>
      <c r="N9" s="601"/>
      <c r="O9" s="601"/>
      <c r="P9" s="601"/>
      <c r="Q9" s="601"/>
      <c r="R9" s="161"/>
      <c r="S9" s="161"/>
      <c r="T9" s="161"/>
      <c r="U9" s="161"/>
      <c r="V9" s="161"/>
      <c r="W9" s="161"/>
      <c r="X9" s="161"/>
      <c r="Y9" s="161"/>
      <c r="Z9" s="161"/>
      <c r="AA9" s="161"/>
      <c r="AB9" s="161"/>
      <c r="AC9" s="161"/>
      <c r="AD9" s="161"/>
      <c r="AE9" s="161"/>
      <c r="AF9" s="161"/>
      <c r="AG9" s="161"/>
    </row>
    <row r="10" spans="1:33" ht="16.5" thickBot="1">
      <c r="B10" s="987" t="s">
        <v>905</v>
      </c>
      <c r="C10" s="158"/>
      <c r="D10" s="158"/>
      <c r="E10" s="158"/>
      <c r="F10" s="158"/>
      <c r="G10" s="158"/>
      <c r="H10" s="158"/>
      <c r="I10" s="158"/>
      <c r="J10" s="158"/>
      <c r="K10" s="158"/>
      <c r="L10" s="158"/>
      <c r="M10" s="158"/>
      <c r="N10" s="158"/>
      <c r="O10" s="158"/>
      <c r="P10" s="158"/>
      <c r="Q10" s="158"/>
      <c r="R10" s="161"/>
      <c r="S10" s="161"/>
      <c r="T10" s="161"/>
      <c r="U10" s="161"/>
      <c r="V10" s="161"/>
      <c r="W10" s="161"/>
      <c r="X10" s="161"/>
      <c r="Y10" s="161"/>
      <c r="Z10" s="161"/>
      <c r="AA10" s="161"/>
      <c r="AB10" s="161"/>
      <c r="AC10" s="161"/>
      <c r="AD10" s="161"/>
      <c r="AE10" s="161"/>
      <c r="AF10" s="161"/>
      <c r="AG10" s="161"/>
    </row>
    <row r="11" spans="1:33" s="62" customFormat="1" ht="17.25" thickTop="1" thickBot="1">
      <c r="B11" s="1270"/>
      <c r="C11" s="1272">
        <v>2018</v>
      </c>
      <c r="D11" s="1272"/>
      <c r="E11" s="1272"/>
      <c r="F11" s="1272"/>
      <c r="G11" s="1272"/>
      <c r="H11" s="1272"/>
      <c r="I11" s="1272"/>
      <c r="J11" s="1272"/>
      <c r="K11" s="1273"/>
      <c r="L11" s="759" t="s">
        <v>907</v>
      </c>
      <c r="M11" s="1275">
        <v>2019</v>
      </c>
      <c r="N11" s="1276"/>
      <c r="O11" s="1277"/>
      <c r="P11" s="759" t="s">
        <v>907</v>
      </c>
      <c r="Q11" s="759" t="s">
        <v>325</v>
      </c>
      <c r="R11" s="161"/>
      <c r="S11" s="161"/>
      <c r="T11" s="161"/>
      <c r="U11" s="161"/>
      <c r="V11" s="161"/>
      <c r="W11" s="161"/>
      <c r="X11" s="161"/>
      <c r="Y11" s="161"/>
      <c r="Z11" s="161"/>
      <c r="AA11" s="161"/>
      <c r="AB11" s="161"/>
      <c r="AC11" s="161"/>
      <c r="AD11" s="161"/>
      <c r="AE11" s="161"/>
      <c r="AF11" s="161"/>
      <c r="AG11" s="161"/>
    </row>
    <row r="12" spans="1:33" s="62" customFormat="1" ht="17.25" thickTop="1" thickBot="1">
      <c r="B12" s="1271"/>
      <c r="C12" s="1031" t="s">
        <v>170</v>
      </c>
      <c r="D12" s="761" t="s">
        <v>174</v>
      </c>
      <c r="E12" s="1031" t="s">
        <v>336</v>
      </c>
      <c r="F12" s="761" t="s">
        <v>610</v>
      </c>
      <c r="G12" s="1031" t="s">
        <v>611</v>
      </c>
      <c r="H12" s="761" t="s">
        <v>612</v>
      </c>
      <c r="I12" s="1031" t="s">
        <v>171</v>
      </c>
      <c r="J12" s="761" t="s">
        <v>172</v>
      </c>
      <c r="K12" s="1031" t="s">
        <v>152</v>
      </c>
      <c r="L12" s="760">
        <v>2018</v>
      </c>
      <c r="M12" s="760" t="s">
        <v>908</v>
      </c>
      <c r="N12" s="760" t="s">
        <v>173</v>
      </c>
      <c r="O12" s="760" t="s">
        <v>151</v>
      </c>
      <c r="P12" s="760">
        <v>2019</v>
      </c>
      <c r="Q12" s="760" t="s">
        <v>639</v>
      </c>
      <c r="R12" s="161"/>
      <c r="S12" s="161"/>
      <c r="T12" s="161"/>
      <c r="U12" s="161"/>
      <c r="V12" s="161"/>
      <c r="W12" s="161"/>
      <c r="X12" s="161"/>
      <c r="Y12" s="161"/>
      <c r="Z12" s="161"/>
      <c r="AA12" s="161"/>
      <c r="AB12" s="161"/>
      <c r="AC12" s="161"/>
      <c r="AD12" s="161"/>
      <c r="AE12" s="161"/>
      <c r="AF12" s="161"/>
      <c r="AG12" s="161"/>
    </row>
    <row r="13" spans="1:33" ht="16.5" thickTop="1">
      <c r="B13" s="739"/>
      <c r="C13" s="160"/>
      <c r="D13" s="160"/>
      <c r="E13" s="160"/>
      <c r="F13" s="160"/>
      <c r="G13" s="160"/>
      <c r="H13" s="160"/>
      <c r="I13" s="160"/>
      <c r="J13" s="160"/>
      <c r="K13" s="160"/>
      <c r="L13" s="160"/>
      <c r="M13" s="160"/>
      <c r="N13" s="160"/>
      <c r="O13" s="160"/>
      <c r="P13" s="160"/>
      <c r="Q13" s="160"/>
      <c r="R13" s="161"/>
      <c r="S13" s="161"/>
      <c r="T13" s="161"/>
      <c r="U13" s="161"/>
      <c r="V13" s="161"/>
      <c r="W13" s="161"/>
      <c r="X13" s="161"/>
      <c r="Y13" s="161"/>
      <c r="Z13" s="161"/>
      <c r="AA13" s="161"/>
      <c r="AB13" s="161"/>
      <c r="AC13" s="161"/>
      <c r="AD13" s="161"/>
      <c r="AE13" s="161"/>
      <c r="AF13" s="161"/>
      <c r="AG13" s="161"/>
    </row>
    <row r="14" spans="1:33">
      <c r="B14" s="740" t="s">
        <v>260</v>
      </c>
      <c r="C14" s="755">
        <f t="shared" ref="C14" si="0">+C15+C16</f>
        <v>1812898.6833500001</v>
      </c>
      <c r="D14" s="755">
        <f t="shared" ref="D14:O14" si="1">+D15+D16</f>
        <v>1079176.1716200002</v>
      </c>
      <c r="E14" s="755">
        <f t="shared" ref="E14:G14" si="2">+E15+E16</f>
        <v>2815242.1462699999</v>
      </c>
      <c r="F14" s="755">
        <f t="shared" si="2"/>
        <v>861132.81491000007</v>
      </c>
      <c r="G14" s="755">
        <f t="shared" si="2"/>
        <v>1021050.4129499999</v>
      </c>
      <c r="H14" s="755">
        <f t="shared" si="1"/>
        <v>2382384.0441390118</v>
      </c>
      <c r="I14" s="755">
        <f t="shared" si="1"/>
        <v>1828490.5133200001</v>
      </c>
      <c r="J14" s="755">
        <f t="shared" si="1"/>
        <v>4452141.7867700001</v>
      </c>
      <c r="K14" s="755">
        <f t="shared" si="1"/>
        <v>9701796.1153999995</v>
      </c>
      <c r="L14" s="755">
        <f>SUM(C14:K14)</f>
        <v>25954312.688729011</v>
      </c>
      <c r="M14" s="755">
        <f t="shared" si="1"/>
        <v>2177405.3916290118</v>
      </c>
      <c r="N14" s="755">
        <f t="shared" si="1"/>
        <v>3578705.6807900001</v>
      </c>
      <c r="O14" s="755">
        <f t="shared" si="1"/>
        <v>8011153.0214099996</v>
      </c>
      <c r="P14" s="755">
        <f>SUM(M14:O14)</f>
        <v>13767264.093829012</v>
      </c>
      <c r="Q14" s="755">
        <f>+Q15+Q16</f>
        <v>39721576.782558024</v>
      </c>
      <c r="R14" s="161"/>
      <c r="S14" s="161"/>
      <c r="T14" s="161"/>
      <c r="U14" s="161"/>
      <c r="V14" s="161"/>
      <c r="W14" s="161"/>
      <c r="X14" s="161"/>
      <c r="Y14" s="161"/>
      <c r="Z14" s="161"/>
      <c r="AA14" s="161"/>
      <c r="AB14" s="161"/>
      <c r="AC14" s="161"/>
      <c r="AD14" s="161"/>
      <c r="AE14" s="161"/>
      <c r="AF14" s="161"/>
      <c r="AG14" s="161"/>
    </row>
    <row r="15" spans="1:33">
      <c r="B15" s="741" t="s">
        <v>304</v>
      </c>
      <c r="C15" s="755">
        <v>20634.977269999999</v>
      </c>
      <c r="D15" s="755">
        <v>5948.7515100000001</v>
      </c>
      <c r="E15" s="755">
        <v>359417.73151000001</v>
      </c>
      <c r="F15" s="755">
        <v>5948.7515100000001</v>
      </c>
      <c r="G15" s="755">
        <v>946051.86206999992</v>
      </c>
      <c r="H15" s="755">
        <v>1247056.2162299999</v>
      </c>
      <c r="I15" s="755">
        <v>5948.7515100000001</v>
      </c>
      <c r="J15" s="755">
        <v>3380308.43151</v>
      </c>
      <c r="K15" s="755">
        <v>7258757.0785100004</v>
      </c>
      <c r="L15" s="755">
        <f t="shared" ref="L15:L16" si="3">SUM(C15:K15)</f>
        <v>13230072.551630002</v>
      </c>
      <c r="M15" s="755">
        <v>1189104.9099600001</v>
      </c>
      <c r="N15" s="755">
        <v>3564620.2514200001</v>
      </c>
      <c r="O15" s="755">
        <v>6914925.5517799994</v>
      </c>
      <c r="P15" s="755">
        <f t="shared" ref="P15:P16" si="4">SUM(M15:O15)</f>
        <v>11668650.713160001</v>
      </c>
      <c r="Q15" s="755">
        <f>+L15+P15</f>
        <v>24898723.264790002</v>
      </c>
      <c r="R15" s="161"/>
      <c r="S15" s="161"/>
      <c r="T15" s="161"/>
      <c r="U15" s="161"/>
      <c r="V15" s="161"/>
      <c r="W15" s="161"/>
      <c r="X15" s="161"/>
      <c r="Y15" s="161"/>
      <c r="Z15" s="161"/>
      <c r="AA15" s="161"/>
      <c r="AB15" s="161"/>
      <c r="AC15" s="161"/>
      <c r="AD15" s="161"/>
      <c r="AE15" s="161"/>
      <c r="AF15" s="161"/>
      <c r="AG15" s="161"/>
    </row>
    <row r="16" spans="1:33">
      <c r="B16" s="741" t="s">
        <v>341</v>
      </c>
      <c r="C16" s="755">
        <v>1792263.7060800001</v>
      </c>
      <c r="D16" s="755">
        <v>1073227.4201100001</v>
      </c>
      <c r="E16" s="755">
        <v>2455824.4147600001</v>
      </c>
      <c r="F16" s="755">
        <v>855184.0634000001</v>
      </c>
      <c r="G16" s="755">
        <v>74998.550879999995</v>
      </c>
      <c r="H16" s="755">
        <v>1135327.8279090116</v>
      </c>
      <c r="I16" s="755">
        <v>1822541.7618100001</v>
      </c>
      <c r="J16" s="755">
        <v>1071833.3552600001</v>
      </c>
      <c r="K16" s="755">
        <v>2443039.0368899996</v>
      </c>
      <c r="L16" s="755">
        <f t="shared" si="3"/>
        <v>12724240.137099013</v>
      </c>
      <c r="M16" s="755">
        <v>988300.48166901176</v>
      </c>
      <c r="N16" s="755">
        <v>14085.429370000002</v>
      </c>
      <c r="O16" s="755">
        <v>1096227.4696300002</v>
      </c>
      <c r="P16" s="755">
        <f t="shared" si="4"/>
        <v>2098613.3806690117</v>
      </c>
      <c r="Q16" s="755">
        <f>+L16+P16</f>
        <v>14822853.517768025</v>
      </c>
      <c r="R16" s="161"/>
      <c r="S16" s="161"/>
      <c r="T16" s="161"/>
      <c r="U16" s="161"/>
      <c r="V16" s="161"/>
      <c r="W16" s="161"/>
      <c r="X16" s="161"/>
      <c r="Y16" s="161"/>
      <c r="Z16" s="161"/>
      <c r="AA16" s="161"/>
      <c r="AB16" s="161"/>
      <c r="AC16" s="161"/>
      <c r="AD16" s="161"/>
      <c r="AE16" s="161"/>
      <c r="AF16" s="161"/>
      <c r="AG16" s="161"/>
    </row>
    <row r="17" spans="1:33">
      <c r="B17" s="742"/>
      <c r="C17" s="756"/>
      <c r="D17" s="756"/>
      <c r="E17" s="756"/>
      <c r="F17" s="756"/>
      <c r="G17" s="756"/>
      <c r="H17" s="756"/>
      <c r="I17" s="756"/>
      <c r="J17" s="756"/>
      <c r="K17" s="756"/>
      <c r="L17" s="756"/>
      <c r="M17" s="756"/>
      <c r="N17" s="756"/>
      <c r="O17" s="756"/>
      <c r="P17" s="756"/>
      <c r="Q17" s="756"/>
      <c r="R17" s="161"/>
      <c r="S17" s="161"/>
      <c r="T17" s="161"/>
      <c r="U17" s="161"/>
      <c r="V17" s="161"/>
      <c r="W17" s="161"/>
      <c r="X17" s="161"/>
      <c r="Y17" s="161"/>
      <c r="Z17" s="161"/>
      <c r="AA17" s="161"/>
      <c r="AB17" s="161"/>
      <c r="AC17" s="161"/>
      <c r="AD17" s="161"/>
      <c r="AE17" s="161"/>
      <c r="AF17" s="161"/>
      <c r="AG17" s="161"/>
    </row>
    <row r="18" spans="1:33">
      <c r="A18" s="153"/>
      <c r="B18" s="740"/>
      <c r="C18" s="755"/>
      <c r="D18" s="755"/>
      <c r="E18" s="755"/>
      <c r="F18" s="755"/>
      <c r="G18" s="755"/>
      <c r="H18" s="755"/>
      <c r="I18" s="755"/>
      <c r="J18" s="755"/>
      <c r="K18" s="755"/>
      <c r="L18" s="755"/>
      <c r="M18" s="755"/>
      <c r="N18" s="755"/>
      <c r="O18" s="755"/>
      <c r="P18" s="755"/>
      <c r="Q18" s="755"/>
      <c r="R18" s="161"/>
      <c r="S18" s="161"/>
      <c r="T18" s="161"/>
      <c r="U18" s="161"/>
      <c r="V18" s="161"/>
      <c r="W18" s="161"/>
      <c r="X18" s="161"/>
      <c r="Y18" s="161"/>
      <c r="Z18" s="161"/>
      <c r="AA18" s="161"/>
      <c r="AB18" s="161"/>
      <c r="AC18" s="161"/>
      <c r="AD18" s="161"/>
      <c r="AE18" s="161"/>
      <c r="AF18" s="161"/>
      <c r="AG18" s="161"/>
    </row>
    <row r="19" spans="1:33">
      <c r="A19" s="153"/>
      <c r="B19" s="740" t="s">
        <v>261</v>
      </c>
      <c r="C19" s="755">
        <f t="shared" ref="C19:K19" si="5">+C20+C21</f>
        <v>3471863.8062900002</v>
      </c>
      <c r="D19" s="755">
        <f t="shared" si="5"/>
        <v>2439155.0232799994</v>
      </c>
      <c r="E19" s="755">
        <f t="shared" ref="E19:G19" si="6">+E20+E21</f>
        <v>3584209.3555400004</v>
      </c>
      <c r="F19" s="755">
        <f t="shared" si="6"/>
        <v>2754589.8223200003</v>
      </c>
      <c r="G19" s="755">
        <f t="shared" si="6"/>
        <v>1869662.1145199998</v>
      </c>
      <c r="H19" s="755">
        <f t="shared" si="5"/>
        <v>5392394.34913</v>
      </c>
      <c r="I19" s="755">
        <f t="shared" si="5"/>
        <v>1139999.9920000001</v>
      </c>
      <c r="J19" s="755">
        <f t="shared" si="5"/>
        <v>1278266.182</v>
      </c>
      <c r="K19" s="755">
        <f t="shared" si="5"/>
        <v>5937579.9893800002</v>
      </c>
      <c r="L19" s="755">
        <f>SUM(C19:K19)</f>
        <v>27867720.634459995</v>
      </c>
      <c r="M19" s="755">
        <f t="shared" ref="M19:O19" si="7">+M20+M21</f>
        <v>959999.99800000002</v>
      </c>
      <c r="N19" s="755">
        <f t="shared" si="7"/>
        <v>1088999.9950000001</v>
      </c>
      <c r="O19" s="755">
        <f t="shared" si="7"/>
        <v>0</v>
      </c>
      <c r="P19" s="755">
        <f t="shared" ref="P19:P21" si="8">SUM(M19:O19)</f>
        <v>2048999.9930000002</v>
      </c>
      <c r="Q19" s="755">
        <f>+Q20+Q21</f>
        <v>29916720.627459999</v>
      </c>
      <c r="R19" s="161"/>
      <c r="S19" s="161"/>
      <c r="T19" s="161"/>
      <c r="U19" s="161"/>
      <c r="V19" s="161"/>
      <c r="W19" s="161"/>
      <c r="X19" s="161"/>
      <c r="Y19" s="161"/>
      <c r="Z19" s="161"/>
      <c r="AA19" s="161"/>
      <c r="AB19" s="161"/>
      <c r="AC19" s="161"/>
      <c r="AD19" s="161"/>
      <c r="AE19" s="161"/>
      <c r="AF19" s="161"/>
      <c r="AG19" s="161"/>
    </row>
    <row r="20" spans="1:33">
      <c r="A20" s="153"/>
      <c r="B20" s="741" t="s">
        <v>304</v>
      </c>
      <c r="C20" s="755">
        <v>3413093.2356100003</v>
      </c>
      <c r="D20" s="755">
        <v>2406946.3294499996</v>
      </c>
      <c r="E20" s="755">
        <v>3241697.2917400002</v>
      </c>
      <c r="F20" s="755">
        <v>2697039.6532100001</v>
      </c>
      <c r="G20" s="755">
        <v>1866185.3790799999</v>
      </c>
      <c r="H20" s="755">
        <v>5079508.2804199997</v>
      </c>
      <c r="I20" s="755">
        <v>1139999.9920000001</v>
      </c>
      <c r="J20" s="755">
        <v>1278266.182</v>
      </c>
      <c r="K20" s="755">
        <v>5630042.2472999999</v>
      </c>
      <c r="L20" s="755">
        <f t="shared" ref="L20:L21" si="9">SUM(C20:K20)</f>
        <v>26752778.590809997</v>
      </c>
      <c r="M20" s="755">
        <v>959999.99800000002</v>
      </c>
      <c r="N20" s="755">
        <v>1088999.9950000001</v>
      </c>
      <c r="O20" s="755">
        <v>0</v>
      </c>
      <c r="P20" s="755">
        <f t="shared" si="8"/>
        <v>2048999.9930000002</v>
      </c>
      <c r="Q20" s="755">
        <f t="shared" ref="Q20:Q21" si="10">+L20+P20</f>
        <v>28801778.583809998</v>
      </c>
      <c r="R20" s="161"/>
      <c r="S20" s="161"/>
      <c r="T20" s="161"/>
      <c r="U20" s="161"/>
      <c r="V20" s="161"/>
      <c r="W20" s="161"/>
      <c r="X20" s="161"/>
      <c r="Y20" s="161"/>
      <c r="Z20" s="161"/>
      <c r="AA20" s="161"/>
      <c r="AB20" s="161"/>
      <c r="AC20" s="161"/>
      <c r="AD20" s="161"/>
      <c r="AE20" s="161"/>
      <c r="AF20" s="161"/>
      <c r="AG20" s="161"/>
    </row>
    <row r="21" spans="1:33">
      <c r="A21" s="153"/>
      <c r="B21" s="741" t="s">
        <v>341</v>
      </c>
      <c r="C21" s="755">
        <v>58770.570679999997</v>
      </c>
      <c r="D21" s="755">
        <v>32208.69383</v>
      </c>
      <c r="E21" s="755">
        <v>342512.0638</v>
      </c>
      <c r="F21" s="755">
        <v>57550.169110000003</v>
      </c>
      <c r="G21" s="755">
        <v>3476.7354399999999</v>
      </c>
      <c r="H21" s="755">
        <v>312886.06870999996</v>
      </c>
      <c r="I21" s="755">
        <v>0</v>
      </c>
      <c r="J21" s="755">
        <v>0</v>
      </c>
      <c r="K21" s="755">
        <v>307537.74208</v>
      </c>
      <c r="L21" s="755">
        <f t="shared" si="9"/>
        <v>1114942.0436499999</v>
      </c>
      <c r="M21" s="755">
        <v>0</v>
      </c>
      <c r="N21" s="755">
        <v>0</v>
      </c>
      <c r="O21" s="755">
        <v>0</v>
      </c>
      <c r="P21" s="755">
        <f t="shared" si="8"/>
        <v>0</v>
      </c>
      <c r="Q21" s="755">
        <f t="shared" si="10"/>
        <v>1114942.0436499999</v>
      </c>
      <c r="R21" s="161"/>
      <c r="S21" s="161"/>
      <c r="T21" s="161"/>
      <c r="U21" s="161"/>
      <c r="V21" s="161"/>
      <c r="W21" s="161"/>
      <c r="X21" s="161"/>
      <c r="Y21" s="161"/>
      <c r="Z21" s="161"/>
      <c r="AA21" s="161"/>
      <c r="AB21" s="161"/>
      <c r="AC21" s="161"/>
      <c r="AD21" s="161"/>
      <c r="AE21" s="161"/>
      <c r="AF21" s="161"/>
      <c r="AG21" s="161"/>
    </row>
    <row r="22" spans="1:33">
      <c r="A22" s="153"/>
      <c r="B22" s="740"/>
      <c r="C22" s="755"/>
      <c r="D22" s="755"/>
      <c r="E22" s="755"/>
      <c r="F22" s="755"/>
      <c r="G22" s="755"/>
      <c r="H22" s="755"/>
      <c r="I22" s="755"/>
      <c r="J22" s="755"/>
      <c r="K22" s="755"/>
      <c r="L22" s="755"/>
      <c r="M22" s="755"/>
      <c r="N22" s="755"/>
      <c r="O22" s="755"/>
      <c r="P22" s="755"/>
      <c r="Q22" s="755"/>
      <c r="R22" s="161"/>
      <c r="S22" s="161"/>
      <c r="T22" s="161"/>
      <c r="U22" s="161"/>
      <c r="V22" s="161"/>
      <c r="W22" s="161"/>
      <c r="X22" s="161"/>
      <c r="Y22" s="161"/>
      <c r="Z22" s="161"/>
      <c r="AA22" s="161"/>
      <c r="AB22" s="161"/>
      <c r="AC22" s="161"/>
      <c r="AD22" s="161"/>
      <c r="AE22" s="161"/>
      <c r="AF22" s="161"/>
      <c r="AG22" s="161"/>
    </row>
    <row r="23" spans="1:33">
      <c r="A23" s="153"/>
      <c r="B23" s="743"/>
      <c r="C23" s="757"/>
      <c r="D23" s="757"/>
      <c r="E23" s="757"/>
      <c r="F23" s="757"/>
      <c r="G23" s="757"/>
      <c r="H23" s="757"/>
      <c r="I23" s="757"/>
      <c r="J23" s="757"/>
      <c r="K23" s="757"/>
      <c r="L23" s="757"/>
      <c r="M23" s="757"/>
      <c r="N23" s="757"/>
      <c r="O23" s="757"/>
      <c r="P23" s="757"/>
      <c r="Q23" s="757"/>
      <c r="R23" s="161"/>
      <c r="S23" s="161"/>
      <c r="T23" s="161"/>
      <c r="U23" s="161"/>
      <c r="V23" s="161"/>
      <c r="W23" s="161"/>
      <c r="X23" s="161"/>
      <c r="Y23" s="161"/>
      <c r="Z23" s="161"/>
      <c r="AA23" s="161"/>
      <c r="AB23" s="161"/>
      <c r="AC23" s="161"/>
      <c r="AD23" s="161"/>
      <c r="AE23" s="161"/>
      <c r="AF23" s="161"/>
      <c r="AG23" s="161"/>
    </row>
    <row r="24" spans="1:33">
      <c r="A24" s="153"/>
      <c r="B24" s="762" t="s">
        <v>177</v>
      </c>
      <c r="C24" s="755">
        <f t="shared" ref="C24" si="11">+C25+C26</f>
        <v>200026.85384999998</v>
      </c>
      <c r="D24" s="755">
        <f t="shared" ref="D24:G24" si="12">+D25+D26</f>
        <v>211117.11420000001</v>
      </c>
      <c r="E24" s="755">
        <f t="shared" si="12"/>
        <v>229009.89754000001</v>
      </c>
      <c r="F24" s="755">
        <f t="shared" si="12"/>
        <v>143813.10163000002</v>
      </c>
      <c r="G24" s="755">
        <f t="shared" si="12"/>
        <v>106529.24239</v>
      </c>
      <c r="H24" s="755">
        <f t="shared" ref="H24:K24" si="13">+H25+H26</f>
        <v>372542.61881999997</v>
      </c>
      <c r="I24" s="755">
        <f t="shared" si="13"/>
        <v>201985.55293000001</v>
      </c>
      <c r="J24" s="755">
        <f t="shared" si="13"/>
        <v>218795.67968999996</v>
      </c>
      <c r="K24" s="755">
        <f t="shared" si="13"/>
        <v>239720.45898000002</v>
      </c>
      <c r="L24" s="755">
        <f>SUM(C24:K24)</f>
        <v>1923540.5200300002</v>
      </c>
      <c r="M24" s="755">
        <f t="shared" ref="M24:O24" si="14">+M25+M26</f>
        <v>141377.51939000003</v>
      </c>
      <c r="N24" s="755">
        <f t="shared" si="14"/>
        <v>109667.90982</v>
      </c>
      <c r="O24" s="755">
        <f t="shared" si="14"/>
        <v>371607.33791999996</v>
      </c>
      <c r="P24" s="755">
        <f t="shared" ref="P24:P26" si="15">SUM(M24:O24)</f>
        <v>622652.76713000005</v>
      </c>
      <c r="Q24" s="755">
        <f>+Q25+Q26</f>
        <v>2546193.2871599998</v>
      </c>
      <c r="R24" s="161"/>
      <c r="S24" s="161"/>
      <c r="T24" s="161"/>
      <c r="U24" s="161"/>
      <c r="V24" s="161"/>
      <c r="W24" s="161"/>
      <c r="X24" s="161"/>
      <c r="Y24" s="161"/>
      <c r="Z24" s="161"/>
      <c r="AA24" s="161"/>
      <c r="AB24" s="161"/>
      <c r="AC24" s="161"/>
      <c r="AD24" s="161"/>
      <c r="AE24" s="161"/>
      <c r="AF24" s="161"/>
      <c r="AG24" s="161"/>
    </row>
    <row r="25" spans="1:33">
      <c r="A25" s="153"/>
      <c r="B25" s="741" t="s">
        <v>304</v>
      </c>
      <c r="C25" s="755">
        <v>158133.00495999999</v>
      </c>
      <c r="D25" s="755">
        <v>144406.49778999999</v>
      </c>
      <c r="E25" s="755">
        <v>181148.82206000001</v>
      </c>
      <c r="F25" s="755">
        <v>104867.09340000003</v>
      </c>
      <c r="G25" s="755">
        <v>82962.084799999997</v>
      </c>
      <c r="H25" s="755">
        <v>260715.57670999999</v>
      </c>
      <c r="I25" s="755">
        <v>153289.38472</v>
      </c>
      <c r="J25" s="755">
        <v>146874.15279999998</v>
      </c>
      <c r="K25" s="755">
        <v>189884.30244000003</v>
      </c>
      <c r="L25" s="755">
        <f t="shared" ref="L25:L26" si="16">SUM(C25:K25)</f>
        <v>1422280.91968</v>
      </c>
      <c r="M25" s="755">
        <v>101935.70738000004</v>
      </c>
      <c r="N25" s="755">
        <v>86464.963539999997</v>
      </c>
      <c r="O25" s="755">
        <v>265835.07091000001</v>
      </c>
      <c r="P25" s="755">
        <f t="shared" si="15"/>
        <v>454235.74183000007</v>
      </c>
      <c r="Q25" s="755">
        <f t="shared" ref="Q25:Q26" si="17">+L25+P25</f>
        <v>1876516.66151</v>
      </c>
      <c r="R25" s="161"/>
      <c r="S25" s="161"/>
      <c r="T25" s="161"/>
      <c r="U25" s="161"/>
      <c r="V25" s="161"/>
      <c r="W25" s="161"/>
      <c r="X25" s="161"/>
      <c r="Y25" s="161"/>
      <c r="Z25" s="161"/>
      <c r="AA25" s="161"/>
      <c r="AB25" s="161"/>
      <c r="AC25" s="161"/>
      <c r="AD25" s="161"/>
      <c r="AE25" s="161"/>
      <c r="AF25" s="161"/>
      <c r="AG25" s="161"/>
    </row>
    <row r="26" spans="1:33">
      <c r="A26" s="153"/>
      <c r="B26" s="741" t="s">
        <v>341</v>
      </c>
      <c r="C26" s="755">
        <v>41893.848890000001</v>
      </c>
      <c r="D26" s="755">
        <v>66710.616410000017</v>
      </c>
      <c r="E26" s="755">
        <v>47861.07548</v>
      </c>
      <c r="F26" s="755">
        <v>38946.008229999999</v>
      </c>
      <c r="G26" s="755">
        <v>23567.157589999999</v>
      </c>
      <c r="H26" s="755">
        <v>111827.04210999998</v>
      </c>
      <c r="I26" s="755">
        <v>48696.168210000011</v>
      </c>
      <c r="J26" s="755">
        <v>71921.526889999979</v>
      </c>
      <c r="K26" s="755">
        <v>49836.156539999989</v>
      </c>
      <c r="L26" s="755">
        <f t="shared" si="16"/>
        <v>501259.60034999996</v>
      </c>
      <c r="M26" s="755">
        <v>39441.812010000001</v>
      </c>
      <c r="N26" s="755">
        <v>23202.94628</v>
      </c>
      <c r="O26" s="755">
        <v>105772.26700999998</v>
      </c>
      <c r="P26" s="755">
        <f t="shared" si="15"/>
        <v>168417.02529999998</v>
      </c>
      <c r="Q26" s="755">
        <f t="shared" si="17"/>
        <v>669676.62564999994</v>
      </c>
      <c r="R26" s="161"/>
      <c r="S26" s="161"/>
      <c r="T26" s="161"/>
      <c r="U26" s="161"/>
      <c r="V26" s="161"/>
      <c r="W26" s="161"/>
      <c r="X26" s="161"/>
      <c r="Y26" s="161"/>
      <c r="Z26" s="161"/>
      <c r="AA26" s="161"/>
      <c r="AB26" s="161"/>
      <c r="AC26" s="161"/>
      <c r="AD26" s="161"/>
      <c r="AE26" s="161"/>
      <c r="AF26" s="161"/>
      <c r="AG26" s="161"/>
    </row>
    <row r="27" spans="1:33">
      <c r="A27" s="153"/>
      <c r="B27" s="742"/>
      <c r="C27" s="756"/>
      <c r="D27" s="756"/>
      <c r="E27" s="756"/>
      <c r="F27" s="756"/>
      <c r="G27" s="756"/>
      <c r="H27" s="756"/>
      <c r="I27" s="756"/>
      <c r="J27" s="756"/>
      <c r="K27" s="756"/>
      <c r="L27" s="756"/>
      <c r="M27" s="756"/>
      <c r="N27" s="756"/>
      <c r="O27" s="756"/>
      <c r="P27" s="756"/>
      <c r="Q27" s="756"/>
      <c r="R27" s="161"/>
      <c r="S27" s="161"/>
      <c r="T27" s="161"/>
      <c r="U27" s="161"/>
      <c r="V27" s="161"/>
      <c r="W27" s="161"/>
      <c r="X27" s="161"/>
      <c r="Y27" s="161"/>
      <c r="Z27" s="161"/>
      <c r="AA27" s="161"/>
      <c r="AB27" s="161"/>
      <c r="AC27" s="161"/>
      <c r="AD27" s="161"/>
      <c r="AE27" s="161"/>
      <c r="AF27" s="161"/>
      <c r="AG27" s="161"/>
    </row>
    <row r="28" spans="1:33">
      <c r="A28" s="153"/>
      <c r="B28" s="740"/>
      <c r="C28" s="755"/>
      <c r="D28" s="755"/>
      <c r="E28" s="755"/>
      <c r="F28" s="755"/>
      <c r="G28" s="755"/>
      <c r="H28" s="755"/>
      <c r="I28" s="755"/>
      <c r="J28" s="755"/>
      <c r="K28" s="755"/>
      <c r="L28" s="755"/>
      <c r="M28" s="755"/>
      <c r="N28" s="755"/>
      <c r="O28" s="755"/>
      <c r="P28" s="755"/>
      <c r="Q28" s="755"/>
      <c r="R28" s="161"/>
      <c r="S28" s="161"/>
      <c r="T28" s="161"/>
      <c r="U28" s="161"/>
      <c r="V28" s="161"/>
      <c r="W28" s="161"/>
      <c r="X28" s="161"/>
      <c r="Y28" s="161"/>
      <c r="Z28" s="161"/>
      <c r="AA28" s="161"/>
      <c r="AB28" s="161"/>
      <c r="AC28" s="161"/>
      <c r="AD28" s="161"/>
      <c r="AE28" s="161"/>
      <c r="AF28" s="161"/>
      <c r="AG28" s="161"/>
    </row>
    <row r="29" spans="1:33">
      <c r="A29" s="153"/>
      <c r="B29" s="740" t="s">
        <v>179</v>
      </c>
      <c r="C29" s="755">
        <f t="shared" ref="C29" si="18">+C30+C31</f>
        <v>19164.84345</v>
      </c>
      <c r="D29" s="755">
        <f t="shared" ref="D29:G29" si="19">+D30+D31</f>
        <v>1962929.5427299999</v>
      </c>
      <c r="E29" s="755">
        <f t="shared" si="19"/>
        <v>34514.010569999999</v>
      </c>
      <c r="F29" s="755">
        <f t="shared" si="19"/>
        <v>53763.877390000001</v>
      </c>
      <c r="G29" s="755">
        <f t="shared" si="19"/>
        <v>2659.9117800000004</v>
      </c>
      <c r="H29" s="755">
        <f t="shared" ref="H29:K29" si="20">+H30+H31</f>
        <v>4600.3990100000001</v>
      </c>
      <c r="I29" s="755">
        <f t="shared" si="20"/>
        <v>20040.700499999999</v>
      </c>
      <c r="J29" s="755">
        <f t="shared" si="20"/>
        <v>3595.1966299999995</v>
      </c>
      <c r="K29" s="755">
        <f t="shared" si="20"/>
        <v>41326.323279999997</v>
      </c>
      <c r="L29" s="755">
        <f>SUM(C29:K29)</f>
        <v>2142594.80534</v>
      </c>
      <c r="M29" s="755">
        <f t="shared" ref="M29:O29" si="21">+M30+M31</f>
        <v>115263.67097999998</v>
      </c>
      <c r="N29" s="755">
        <f t="shared" si="21"/>
        <v>3.1646399999999999</v>
      </c>
      <c r="O29" s="755">
        <f t="shared" si="21"/>
        <v>3956.0091300000004</v>
      </c>
      <c r="P29" s="755">
        <f t="shared" ref="P29:P31" si="22">SUM(M29:O29)</f>
        <v>119222.84474999999</v>
      </c>
      <c r="Q29" s="755">
        <f>+Q30+Q31</f>
        <v>2261817.6500900001</v>
      </c>
      <c r="R29" s="161"/>
      <c r="S29" s="161"/>
      <c r="T29" s="161"/>
      <c r="U29" s="161"/>
      <c r="V29" s="161"/>
      <c r="W29" s="161"/>
      <c r="X29" s="161"/>
      <c r="Y29" s="161"/>
      <c r="Z29" s="161"/>
      <c r="AA29" s="161"/>
      <c r="AB29" s="161"/>
      <c r="AC29" s="161"/>
      <c r="AD29" s="161"/>
      <c r="AE29" s="161"/>
      <c r="AF29" s="161"/>
      <c r="AG29" s="161"/>
    </row>
    <row r="30" spans="1:33">
      <c r="A30" s="153"/>
      <c r="B30" s="741" t="s">
        <v>304</v>
      </c>
      <c r="C30" s="755">
        <v>18791.135030000001</v>
      </c>
      <c r="D30" s="755">
        <v>1677743.77563</v>
      </c>
      <c r="E30" s="755">
        <v>574.48623999999995</v>
      </c>
      <c r="F30" s="755">
        <v>15733.077439999999</v>
      </c>
      <c r="G30" s="755">
        <v>2594.7796200000003</v>
      </c>
      <c r="H30" s="755">
        <v>1293.64438</v>
      </c>
      <c r="I30" s="755">
        <v>19618.146629999999</v>
      </c>
      <c r="J30" s="755">
        <v>3399.8187799999996</v>
      </c>
      <c r="K30" s="755">
        <v>574.48623999999995</v>
      </c>
      <c r="L30" s="755">
        <f t="shared" ref="L30:L31" si="23">SUM(C30:K30)</f>
        <v>1740323.34999</v>
      </c>
      <c r="M30" s="755">
        <v>76773.220019999979</v>
      </c>
      <c r="N30" s="755">
        <v>0</v>
      </c>
      <c r="O30" s="755">
        <v>1293.64438</v>
      </c>
      <c r="P30" s="755">
        <f t="shared" si="22"/>
        <v>78066.864399999977</v>
      </c>
      <c r="Q30" s="755">
        <f t="shared" ref="Q30:Q31" si="24">+L30+P30</f>
        <v>1818390.2143900001</v>
      </c>
      <c r="R30" s="161"/>
      <c r="S30" s="161"/>
      <c r="T30" s="161"/>
      <c r="U30" s="161"/>
      <c r="V30" s="161"/>
      <c r="W30" s="161"/>
      <c r="X30" s="161"/>
      <c r="Y30" s="161"/>
      <c r="Z30" s="161"/>
      <c r="AA30" s="161"/>
      <c r="AB30" s="161"/>
      <c r="AC30" s="161"/>
      <c r="AD30" s="161"/>
      <c r="AE30" s="161"/>
      <c r="AF30" s="161"/>
      <c r="AG30" s="161"/>
    </row>
    <row r="31" spans="1:33">
      <c r="A31" s="153"/>
      <c r="B31" s="741" t="s">
        <v>341</v>
      </c>
      <c r="C31" s="755">
        <v>373.70841999999999</v>
      </c>
      <c r="D31" s="755">
        <v>285185.76709999994</v>
      </c>
      <c r="E31" s="755">
        <v>33939.52433</v>
      </c>
      <c r="F31" s="755">
        <v>38030.799950000001</v>
      </c>
      <c r="G31" s="755">
        <v>65.132159999999999</v>
      </c>
      <c r="H31" s="755">
        <v>3306.7546299999999</v>
      </c>
      <c r="I31" s="755">
        <v>422.55387000000002</v>
      </c>
      <c r="J31" s="755">
        <v>195.37784999999997</v>
      </c>
      <c r="K31" s="755">
        <v>40751.837039999999</v>
      </c>
      <c r="L31" s="755">
        <f t="shared" si="23"/>
        <v>402271.45534999989</v>
      </c>
      <c r="M31" s="755">
        <v>38490.450960000002</v>
      </c>
      <c r="N31" s="755">
        <v>3.1646399999999999</v>
      </c>
      <c r="O31" s="755">
        <v>2662.3647500000002</v>
      </c>
      <c r="P31" s="755">
        <f t="shared" si="22"/>
        <v>41155.980350000005</v>
      </c>
      <c r="Q31" s="755">
        <f t="shared" si="24"/>
        <v>443427.43569999991</v>
      </c>
      <c r="R31" s="161"/>
      <c r="S31" s="161"/>
      <c r="T31" s="161"/>
      <c r="U31" s="161"/>
      <c r="V31" s="161"/>
      <c r="W31" s="161"/>
      <c r="X31" s="161"/>
      <c r="Y31" s="161"/>
      <c r="Z31" s="161"/>
      <c r="AA31" s="161"/>
      <c r="AB31" s="161"/>
      <c r="AC31" s="161"/>
      <c r="AD31" s="161"/>
      <c r="AE31" s="161"/>
      <c r="AF31" s="161"/>
      <c r="AG31" s="161"/>
    </row>
    <row r="32" spans="1:33">
      <c r="A32" s="153"/>
      <c r="B32" s="742"/>
      <c r="C32" s="756"/>
      <c r="D32" s="756"/>
      <c r="E32" s="756"/>
      <c r="F32" s="756"/>
      <c r="G32" s="756"/>
      <c r="H32" s="756"/>
      <c r="I32" s="756"/>
      <c r="J32" s="756"/>
      <c r="K32" s="756"/>
      <c r="L32" s="756"/>
      <c r="M32" s="756"/>
      <c r="N32" s="756"/>
      <c r="O32" s="756"/>
      <c r="P32" s="756"/>
      <c r="Q32" s="756"/>
      <c r="R32" s="161"/>
      <c r="S32" s="161"/>
      <c r="T32" s="161"/>
      <c r="U32" s="161"/>
      <c r="V32" s="161"/>
      <c r="W32" s="161"/>
      <c r="X32" s="161"/>
      <c r="Y32" s="161"/>
      <c r="Z32" s="161"/>
      <c r="AA32" s="161"/>
      <c r="AB32" s="161"/>
      <c r="AC32" s="161"/>
      <c r="AD32" s="161"/>
      <c r="AE32" s="161"/>
      <c r="AF32" s="161"/>
      <c r="AG32" s="161"/>
    </row>
    <row r="33" spans="1:33">
      <c r="A33" s="153"/>
      <c r="B33" s="740"/>
      <c r="C33" s="755"/>
      <c r="D33" s="755"/>
      <c r="E33" s="755"/>
      <c r="F33" s="755"/>
      <c r="G33" s="755"/>
      <c r="H33" s="755"/>
      <c r="I33" s="755"/>
      <c r="J33" s="755"/>
      <c r="K33" s="755"/>
      <c r="L33" s="755"/>
      <c r="M33" s="755"/>
      <c r="N33" s="755"/>
      <c r="O33" s="755"/>
      <c r="P33" s="755"/>
      <c r="Q33" s="755"/>
      <c r="R33" s="161"/>
      <c r="S33" s="161"/>
      <c r="T33" s="161"/>
      <c r="U33" s="161"/>
      <c r="V33" s="161"/>
      <c r="W33" s="161"/>
      <c r="X33" s="161"/>
      <c r="Y33" s="161"/>
      <c r="Z33" s="161"/>
      <c r="AA33" s="161"/>
      <c r="AB33" s="161"/>
      <c r="AC33" s="161"/>
      <c r="AD33" s="161"/>
      <c r="AE33" s="161"/>
      <c r="AF33" s="161"/>
      <c r="AG33" s="161"/>
    </row>
    <row r="34" spans="1:33">
      <c r="A34" s="153"/>
      <c r="B34" s="740" t="s">
        <v>707</v>
      </c>
      <c r="C34" s="755">
        <f t="shared" ref="C34" si="25">+C35+C36</f>
        <v>4720.8980700000002</v>
      </c>
      <c r="D34" s="755">
        <f t="shared" ref="D34:G34" si="26">+D35+D36</f>
        <v>4652.729159999999</v>
      </c>
      <c r="E34" s="755">
        <f t="shared" si="26"/>
        <v>199440.44211999999</v>
      </c>
      <c r="F34" s="755">
        <f t="shared" si="26"/>
        <v>3919.5992199999996</v>
      </c>
      <c r="G34" s="755">
        <f t="shared" si="26"/>
        <v>4011.0194999999999</v>
      </c>
      <c r="H34" s="755">
        <f t="shared" ref="H34:K34" si="27">+H35+H36</f>
        <v>4010.8864599999997</v>
      </c>
      <c r="I34" s="755">
        <f t="shared" si="27"/>
        <v>3919.2002099999995</v>
      </c>
      <c r="J34" s="755">
        <f t="shared" si="27"/>
        <v>4010.6203799999994</v>
      </c>
      <c r="K34" s="755">
        <f t="shared" si="27"/>
        <v>12258.661729999998</v>
      </c>
      <c r="L34" s="755">
        <f>SUM(C34:K34)</f>
        <v>240944.05685000002</v>
      </c>
      <c r="M34" s="755">
        <f t="shared" ref="M34:O34" si="28">+M35+M36</f>
        <v>3980.3544999999995</v>
      </c>
      <c r="N34" s="755">
        <f t="shared" si="28"/>
        <v>23433.86577</v>
      </c>
      <c r="O34" s="755">
        <f t="shared" si="28"/>
        <v>3623.1262599999991</v>
      </c>
      <c r="P34" s="755">
        <f t="shared" ref="P34:P36" si="29">SUM(M34:O34)</f>
        <v>31037.346529999995</v>
      </c>
      <c r="Q34" s="755">
        <f>+Q35+Q36</f>
        <v>271981.40337999992</v>
      </c>
      <c r="R34" s="161"/>
      <c r="S34" s="161"/>
      <c r="T34" s="161"/>
      <c r="U34" s="161"/>
      <c r="V34" s="161"/>
      <c r="W34" s="161"/>
      <c r="X34" s="161"/>
      <c r="Y34" s="161"/>
      <c r="Z34" s="161"/>
      <c r="AA34" s="161"/>
      <c r="AB34" s="161"/>
      <c r="AC34" s="161"/>
      <c r="AD34" s="161"/>
      <c r="AE34" s="161"/>
      <c r="AF34" s="161"/>
      <c r="AG34" s="161"/>
    </row>
    <row r="35" spans="1:33">
      <c r="A35" s="153"/>
      <c r="B35" s="741" t="s">
        <v>304</v>
      </c>
      <c r="C35" s="755">
        <v>0</v>
      </c>
      <c r="D35" s="755">
        <v>31.499830000000003</v>
      </c>
      <c r="E35" s="755">
        <v>194719.81011999998</v>
      </c>
      <c r="F35" s="755">
        <v>31.499830000000003</v>
      </c>
      <c r="G35" s="755">
        <v>31.499830000000003</v>
      </c>
      <c r="H35" s="755">
        <v>31.499830000000003</v>
      </c>
      <c r="I35" s="755">
        <v>31.499830000000003</v>
      </c>
      <c r="J35" s="755">
        <v>31.499830000000003</v>
      </c>
      <c r="K35" s="755">
        <v>8371.2273399999995</v>
      </c>
      <c r="L35" s="755">
        <f t="shared" ref="L35:L36" si="30">SUM(C35:K35)</f>
        <v>203280.03643999991</v>
      </c>
      <c r="M35" s="755">
        <v>1.5000199999999999</v>
      </c>
      <c r="N35" s="755">
        <v>19455.017620000002</v>
      </c>
      <c r="O35" s="755">
        <v>0</v>
      </c>
      <c r="P35" s="755">
        <f t="shared" si="29"/>
        <v>19456.517640000002</v>
      </c>
      <c r="Q35" s="755">
        <f t="shared" ref="Q35:Q36" si="31">+L35+P35</f>
        <v>222736.55407999991</v>
      </c>
      <c r="R35" s="161"/>
      <c r="S35" s="161"/>
      <c r="T35" s="161"/>
      <c r="U35" s="161"/>
      <c r="V35" s="161"/>
      <c r="W35" s="161"/>
      <c r="X35" s="161"/>
      <c r="Y35" s="161"/>
      <c r="Z35" s="161"/>
      <c r="AA35" s="161"/>
      <c r="AB35" s="161"/>
      <c r="AC35" s="161"/>
      <c r="AD35" s="161"/>
      <c r="AE35" s="161"/>
      <c r="AF35" s="161"/>
      <c r="AG35" s="161"/>
    </row>
    <row r="36" spans="1:33">
      <c r="A36" s="153"/>
      <c r="B36" s="741" t="s">
        <v>341</v>
      </c>
      <c r="C36" s="755">
        <v>4720.8980700000002</v>
      </c>
      <c r="D36" s="755">
        <v>4621.2293299999992</v>
      </c>
      <c r="E36" s="755">
        <v>4720.6319999999996</v>
      </c>
      <c r="F36" s="755">
        <v>3888.0993899999994</v>
      </c>
      <c r="G36" s="755">
        <v>3979.5196699999997</v>
      </c>
      <c r="H36" s="755">
        <v>3979.3866299999995</v>
      </c>
      <c r="I36" s="755">
        <v>3887.7003799999993</v>
      </c>
      <c r="J36" s="755">
        <v>3979.1205499999992</v>
      </c>
      <c r="K36" s="755">
        <v>3887.434389999999</v>
      </c>
      <c r="L36" s="755">
        <f t="shared" si="30"/>
        <v>37664.020409999997</v>
      </c>
      <c r="M36" s="755">
        <v>3978.8544799999995</v>
      </c>
      <c r="N36" s="755">
        <v>3978.8481499999994</v>
      </c>
      <c r="O36" s="755">
        <v>3623.1262599999991</v>
      </c>
      <c r="P36" s="755">
        <f t="shared" si="29"/>
        <v>11580.828889999997</v>
      </c>
      <c r="Q36" s="755">
        <f t="shared" si="31"/>
        <v>49244.849299999994</v>
      </c>
      <c r="R36" s="161"/>
      <c r="S36" s="161"/>
      <c r="T36" s="161"/>
      <c r="U36" s="161"/>
      <c r="V36" s="161"/>
      <c r="W36" s="161"/>
      <c r="X36" s="161"/>
      <c r="Y36" s="161"/>
      <c r="Z36" s="161"/>
      <c r="AA36" s="161"/>
      <c r="AB36" s="161"/>
      <c r="AC36" s="161"/>
      <c r="AD36" s="161"/>
      <c r="AE36" s="161"/>
      <c r="AF36" s="161"/>
      <c r="AG36" s="161"/>
    </row>
    <row r="37" spans="1:33">
      <c r="A37" s="153"/>
      <c r="B37" s="742"/>
      <c r="C37" s="756"/>
      <c r="D37" s="756"/>
      <c r="E37" s="756"/>
      <c r="F37" s="756"/>
      <c r="G37" s="756"/>
      <c r="H37" s="756"/>
      <c r="I37" s="756"/>
      <c r="J37" s="756"/>
      <c r="K37" s="756"/>
      <c r="L37" s="756"/>
      <c r="M37" s="756"/>
      <c r="N37" s="756"/>
      <c r="O37" s="756"/>
      <c r="P37" s="756"/>
      <c r="Q37" s="756"/>
      <c r="R37" s="161"/>
      <c r="S37" s="161"/>
      <c r="T37" s="161"/>
      <c r="U37" s="161"/>
      <c r="V37" s="161"/>
      <c r="W37" s="161"/>
      <c r="X37" s="161"/>
      <c r="Y37" s="161"/>
      <c r="Z37" s="161"/>
      <c r="AA37" s="161"/>
      <c r="AB37" s="161"/>
      <c r="AC37" s="161"/>
      <c r="AD37" s="161"/>
      <c r="AE37" s="161"/>
      <c r="AF37" s="161"/>
      <c r="AG37" s="161"/>
    </row>
    <row r="38" spans="1:33">
      <c r="A38" s="153"/>
      <c r="B38" s="741"/>
      <c r="C38" s="755"/>
      <c r="D38" s="755"/>
      <c r="E38" s="755"/>
      <c r="F38" s="755"/>
      <c r="G38" s="755"/>
      <c r="H38" s="755"/>
      <c r="I38" s="755"/>
      <c r="J38" s="755"/>
      <c r="K38" s="755"/>
      <c r="L38" s="755"/>
      <c r="M38" s="755"/>
      <c r="N38" s="755"/>
      <c r="O38" s="755"/>
      <c r="P38" s="755"/>
      <c r="Q38" s="755"/>
      <c r="R38" s="161"/>
      <c r="S38" s="161"/>
      <c r="T38" s="161"/>
      <c r="U38" s="161"/>
      <c r="V38" s="161"/>
      <c r="W38" s="161"/>
      <c r="X38" s="161"/>
      <c r="Y38" s="161"/>
      <c r="Z38" s="161"/>
      <c r="AA38" s="161"/>
      <c r="AB38" s="161"/>
      <c r="AC38" s="161"/>
      <c r="AD38" s="161"/>
      <c r="AE38" s="161"/>
      <c r="AF38" s="161"/>
      <c r="AG38" s="161"/>
    </row>
    <row r="39" spans="1:33">
      <c r="A39" s="153"/>
      <c r="B39" s="741" t="s">
        <v>180</v>
      </c>
      <c r="C39" s="755">
        <f t="shared" ref="C39" si="32">+C40+C41</f>
        <v>15.429919999999999</v>
      </c>
      <c r="D39" s="755">
        <f t="shared" ref="D39:G39" si="33">+D40+D41</f>
        <v>1251.9762099999998</v>
      </c>
      <c r="E39" s="755">
        <f t="shared" si="33"/>
        <v>15.42991</v>
      </c>
      <c r="F39" s="755">
        <f t="shared" si="33"/>
        <v>15.42991</v>
      </c>
      <c r="G39" s="755">
        <f t="shared" si="33"/>
        <v>1222.9309000000001</v>
      </c>
      <c r="H39" s="755">
        <f t="shared" ref="H39:K39" si="34">+H40+H41</f>
        <v>12183.429919999999</v>
      </c>
      <c r="I39" s="755">
        <f t="shared" si="34"/>
        <v>15.429910000000001</v>
      </c>
      <c r="J39" s="755">
        <f t="shared" si="34"/>
        <v>1177.6399200000001</v>
      </c>
      <c r="K39" s="755">
        <f t="shared" si="34"/>
        <v>2234008.8669399996</v>
      </c>
      <c r="L39" s="755">
        <f>SUM(C39:K39)</f>
        <v>2249906.5635399995</v>
      </c>
      <c r="M39" s="755">
        <f t="shared" ref="M39:O39" si="35">+M40+M41</f>
        <v>15.42991</v>
      </c>
      <c r="N39" s="755">
        <f t="shared" si="35"/>
        <v>1132.3489500000001</v>
      </c>
      <c r="O39" s="755">
        <f t="shared" si="35"/>
        <v>15.429919999999999</v>
      </c>
      <c r="P39" s="755">
        <f t="shared" ref="P39:P41" si="36">SUM(M39:O39)</f>
        <v>1163.2087800000002</v>
      </c>
      <c r="Q39" s="755">
        <f>+Q40+Q41</f>
        <v>2251069.7723199995</v>
      </c>
      <c r="R39" s="161"/>
      <c r="S39" s="161"/>
      <c r="T39" s="161"/>
      <c r="U39" s="161"/>
      <c r="V39" s="161"/>
      <c r="W39" s="161"/>
      <c r="X39" s="161"/>
      <c r="Y39" s="161"/>
      <c r="Z39" s="161"/>
      <c r="AA39" s="161"/>
      <c r="AB39" s="161"/>
      <c r="AC39" s="161"/>
      <c r="AD39" s="161"/>
      <c r="AE39" s="161"/>
      <c r="AF39" s="161"/>
      <c r="AG39" s="161"/>
    </row>
    <row r="40" spans="1:33">
      <c r="A40" s="153"/>
      <c r="B40" s="741" t="s">
        <v>304</v>
      </c>
      <c r="C40" s="755">
        <v>10.38504</v>
      </c>
      <c r="D40" s="755">
        <v>765.15264999999988</v>
      </c>
      <c r="E40" s="755">
        <v>10.507259999999999</v>
      </c>
      <c r="F40" s="755">
        <v>10.68116</v>
      </c>
      <c r="G40" s="755">
        <v>765.22209999999995</v>
      </c>
      <c r="H40" s="755">
        <v>12178.692929999999</v>
      </c>
      <c r="I40" s="755">
        <v>10.863040000000002</v>
      </c>
      <c r="J40" s="755">
        <v>765.40991999999994</v>
      </c>
      <c r="K40" s="755">
        <v>2234004.4232799998</v>
      </c>
      <c r="L40" s="755">
        <f t="shared" ref="L40:L41" si="37">SUM(C40:K40)</f>
        <v>2248521.3373799999</v>
      </c>
      <c r="M40" s="755">
        <v>10.945939999999998</v>
      </c>
      <c r="N40" s="755">
        <v>765.60103000000004</v>
      </c>
      <c r="O40" s="755">
        <v>11.372279999999998</v>
      </c>
      <c r="P40" s="755">
        <f t="shared" si="36"/>
        <v>787.91925000000003</v>
      </c>
      <c r="Q40" s="755">
        <f t="shared" ref="Q40:Q41" si="38">+L40+P40</f>
        <v>2249309.2566299997</v>
      </c>
      <c r="R40" s="161"/>
      <c r="S40" s="161"/>
      <c r="T40" s="161"/>
      <c r="U40" s="161"/>
      <c r="V40" s="161"/>
      <c r="W40" s="161"/>
      <c r="X40" s="161"/>
      <c r="Y40" s="161"/>
      <c r="Z40" s="161"/>
      <c r="AA40" s="161"/>
      <c r="AB40" s="161"/>
      <c r="AC40" s="161"/>
      <c r="AD40" s="161"/>
      <c r="AE40" s="161"/>
      <c r="AF40" s="161"/>
      <c r="AG40" s="161"/>
    </row>
    <row r="41" spans="1:33">
      <c r="A41" s="153"/>
      <c r="B41" s="744" t="s">
        <v>341</v>
      </c>
      <c r="C41" s="755">
        <v>5.04488</v>
      </c>
      <c r="D41" s="755">
        <v>486.82356000000004</v>
      </c>
      <c r="E41" s="755">
        <v>4.92265</v>
      </c>
      <c r="F41" s="755">
        <v>4.7487500000000002</v>
      </c>
      <c r="G41" s="755">
        <v>457.70880000000005</v>
      </c>
      <c r="H41" s="755">
        <v>4.7369899999999996</v>
      </c>
      <c r="I41" s="755">
        <v>4.5668699999999998</v>
      </c>
      <c r="J41" s="755">
        <v>412.23</v>
      </c>
      <c r="K41" s="755">
        <v>4.4436599999999995</v>
      </c>
      <c r="L41" s="755">
        <f t="shared" si="37"/>
        <v>1385.2261599999999</v>
      </c>
      <c r="M41" s="755">
        <v>4.4839700000000002</v>
      </c>
      <c r="N41" s="755">
        <v>366.74792000000002</v>
      </c>
      <c r="O41" s="755">
        <v>4.0576400000000001</v>
      </c>
      <c r="P41" s="755">
        <f t="shared" si="36"/>
        <v>375.28953000000001</v>
      </c>
      <c r="Q41" s="755">
        <f t="shared" si="38"/>
        <v>1760.5156899999999</v>
      </c>
      <c r="R41" s="161"/>
      <c r="S41" s="161"/>
      <c r="T41" s="161"/>
      <c r="U41" s="161"/>
      <c r="V41" s="161"/>
      <c r="W41" s="161"/>
      <c r="X41" s="161"/>
      <c r="Y41" s="161"/>
      <c r="Z41" s="161"/>
      <c r="AA41" s="161"/>
      <c r="AB41" s="161"/>
      <c r="AC41" s="161"/>
      <c r="AD41" s="161"/>
      <c r="AE41" s="161"/>
      <c r="AF41" s="161"/>
      <c r="AG41" s="161"/>
    </row>
    <row r="42" spans="1:33">
      <c r="A42" s="153"/>
      <c r="B42" s="745"/>
      <c r="C42" s="756"/>
      <c r="D42" s="756"/>
      <c r="E42" s="756"/>
      <c r="F42" s="756"/>
      <c r="G42" s="756"/>
      <c r="H42" s="756"/>
      <c r="I42" s="756"/>
      <c r="J42" s="756"/>
      <c r="K42" s="756"/>
      <c r="L42" s="756"/>
      <c r="M42" s="756"/>
      <c r="N42" s="756"/>
      <c r="O42" s="756"/>
      <c r="P42" s="756"/>
      <c r="Q42" s="756"/>
      <c r="R42" s="161"/>
      <c r="S42" s="161"/>
      <c r="T42" s="161"/>
      <c r="U42" s="161"/>
      <c r="V42" s="161"/>
      <c r="W42" s="161"/>
      <c r="X42" s="161"/>
      <c r="Y42" s="161"/>
      <c r="Z42" s="161"/>
      <c r="AA42" s="161"/>
      <c r="AB42" s="161"/>
      <c r="AC42" s="161"/>
      <c r="AD42" s="161"/>
      <c r="AE42" s="161"/>
      <c r="AF42" s="161"/>
      <c r="AG42" s="161"/>
    </row>
    <row r="43" spans="1:33">
      <c r="A43" s="153"/>
      <c r="B43" s="741"/>
      <c r="C43" s="755"/>
      <c r="D43" s="755"/>
      <c r="E43" s="755"/>
      <c r="F43" s="755"/>
      <c r="G43" s="755"/>
      <c r="H43" s="755"/>
      <c r="I43" s="755"/>
      <c r="J43" s="755"/>
      <c r="K43" s="755"/>
      <c r="L43" s="755"/>
      <c r="M43" s="755"/>
      <c r="N43" s="755"/>
      <c r="O43" s="755"/>
      <c r="P43" s="755"/>
      <c r="Q43" s="755"/>
      <c r="R43" s="161"/>
      <c r="S43" s="161"/>
      <c r="T43" s="161"/>
      <c r="U43" s="161"/>
      <c r="V43" s="161"/>
      <c r="W43" s="161"/>
      <c r="X43" s="161"/>
      <c r="Y43" s="161"/>
      <c r="Z43" s="161"/>
      <c r="AA43" s="161"/>
      <c r="AB43" s="161"/>
      <c r="AC43" s="161"/>
      <c r="AD43" s="161"/>
      <c r="AE43" s="161"/>
      <c r="AF43" s="161"/>
      <c r="AG43" s="161"/>
    </row>
    <row r="44" spans="1:33">
      <c r="A44" s="153"/>
      <c r="B44" s="746" t="s">
        <v>181</v>
      </c>
      <c r="C44" s="755">
        <f t="shared" ref="C44" si="39">+C45+C46</f>
        <v>16581.274370000003</v>
      </c>
      <c r="D44" s="755">
        <f t="shared" ref="D44:G44" si="40">+D45+D46</f>
        <v>22439.835280000003</v>
      </c>
      <c r="E44" s="755">
        <f t="shared" si="40"/>
        <v>22592.98904</v>
      </c>
      <c r="F44" s="755">
        <f t="shared" si="40"/>
        <v>13763.066589999999</v>
      </c>
      <c r="G44" s="755">
        <f t="shared" si="40"/>
        <v>20586.611829999998</v>
      </c>
      <c r="H44" s="755">
        <f t="shared" ref="H44:K44" si="41">+H45+H46</f>
        <v>24456.148980000002</v>
      </c>
      <c r="I44" s="755">
        <f t="shared" si="41"/>
        <v>21239.281300000002</v>
      </c>
      <c r="J44" s="755">
        <f t="shared" si="41"/>
        <v>16593.396520000002</v>
      </c>
      <c r="K44" s="755">
        <f t="shared" si="41"/>
        <v>22421.089459999999</v>
      </c>
      <c r="L44" s="755">
        <f>SUM(C44:K44)</f>
        <v>180673.69336999999</v>
      </c>
      <c r="M44" s="755">
        <f t="shared" ref="M44:O44" si="42">+M45+M46</f>
        <v>12818.671949999998</v>
      </c>
      <c r="N44" s="755">
        <f t="shared" si="42"/>
        <v>20724.82692</v>
      </c>
      <c r="O44" s="755">
        <f t="shared" si="42"/>
        <v>26335.490830000002</v>
      </c>
      <c r="P44" s="755">
        <f t="shared" ref="P44:P46" si="43">SUM(M44:O44)</f>
        <v>59878.989699999998</v>
      </c>
      <c r="Q44" s="755">
        <f>+Q45+Q46</f>
        <v>240552.68306999997</v>
      </c>
      <c r="R44" s="161"/>
      <c r="S44" s="161"/>
      <c r="T44" s="161"/>
      <c r="U44" s="161"/>
      <c r="V44" s="161"/>
      <c r="W44" s="161"/>
      <c r="X44" s="161"/>
      <c r="Y44" s="161"/>
      <c r="Z44" s="161"/>
      <c r="AA44" s="161"/>
      <c r="AB44" s="161"/>
      <c r="AC44" s="161"/>
      <c r="AD44" s="161"/>
      <c r="AE44" s="161"/>
      <c r="AF44" s="161"/>
      <c r="AG44" s="161"/>
    </row>
    <row r="45" spans="1:33">
      <c r="A45" s="153"/>
      <c r="B45" s="741" t="s">
        <v>304</v>
      </c>
      <c r="C45" s="755">
        <v>11616.806460000002</v>
      </c>
      <c r="D45" s="755">
        <v>17726.325530000002</v>
      </c>
      <c r="E45" s="755">
        <v>15983.774839999998</v>
      </c>
      <c r="F45" s="755">
        <v>10356.113069999998</v>
      </c>
      <c r="G45" s="755">
        <v>14621.822789999998</v>
      </c>
      <c r="H45" s="755">
        <v>17394.574130000001</v>
      </c>
      <c r="I45" s="755">
        <v>16235.866370000002</v>
      </c>
      <c r="J45" s="755">
        <v>12248.934220000001</v>
      </c>
      <c r="K45" s="755">
        <v>16482.582269999999</v>
      </c>
      <c r="L45" s="755">
        <f t="shared" ref="L45:L46" si="44">SUM(C45:K45)</f>
        <v>132666.79968</v>
      </c>
      <c r="M45" s="755">
        <v>9687.079139999998</v>
      </c>
      <c r="N45" s="755">
        <v>15315.830959999999</v>
      </c>
      <c r="O45" s="755">
        <v>19639.134120000002</v>
      </c>
      <c r="P45" s="755">
        <f t="shared" si="43"/>
        <v>44642.044219999996</v>
      </c>
      <c r="Q45" s="755">
        <f t="shared" ref="Q45:Q46" si="45">+L45+P45</f>
        <v>177308.84389999998</v>
      </c>
      <c r="R45" s="161"/>
      <c r="S45" s="161"/>
      <c r="T45" s="161"/>
      <c r="U45" s="161"/>
      <c r="V45" s="161"/>
      <c r="W45" s="161"/>
      <c r="X45" s="161"/>
      <c r="Y45" s="161"/>
      <c r="Z45" s="161"/>
      <c r="AA45" s="161"/>
      <c r="AB45" s="161"/>
      <c r="AC45" s="161"/>
      <c r="AD45" s="161"/>
      <c r="AE45" s="161"/>
      <c r="AF45" s="161"/>
      <c r="AG45" s="161"/>
    </row>
    <row r="46" spans="1:33">
      <c r="A46" s="153"/>
      <c r="B46" s="741" t="s">
        <v>341</v>
      </c>
      <c r="C46" s="755">
        <v>4964.4679100000003</v>
      </c>
      <c r="D46" s="755">
        <v>4713.5097500000002</v>
      </c>
      <c r="E46" s="755">
        <v>6609.2142000000003</v>
      </c>
      <c r="F46" s="755">
        <v>3406.95352</v>
      </c>
      <c r="G46" s="755">
        <v>5964.7890400000006</v>
      </c>
      <c r="H46" s="755">
        <v>7061.57485</v>
      </c>
      <c r="I46" s="755">
        <v>5003.4149299999999</v>
      </c>
      <c r="J46" s="755">
        <v>4344.4623000000001</v>
      </c>
      <c r="K46" s="755">
        <v>5938.5071899999994</v>
      </c>
      <c r="L46" s="755">
        <f t="shared" si="44"/>
        <v>48006.893689999997</v>
      </c>
      <c r="M46" s="755">
        <v>3131.5928100000001</v>
      </c>
      <c r="N46" s="755">
        <v>5408.9959600000002</v>
      </c>
      <c r="O46" s="755">
        <v>6696.3567100000009</v>
      </c>
      <c r="P46" s="755">
        <f t="shared" si="43"/>
        <v>15236.945480000002</v>
      </c>
      <c r="Q46" s="755">
        <f t="shared" si="45"/>
        <v>63243.839169999999</v>
      </c>
      <c r="R46" s="161"/>
      <c r="S46" s="161"/>
      <c r="T46" s="161"/>
      <c r="U46" s="161"/>
      <c r="V46" s="161"/>
      <c r="W46" s="161"/>
      <c r="X46" s="161"/>
      <c r="Y46" s="161"/>
      <c r="Z46" s="161"/>
      <c r="AA46" s="161"/>
      <c r="AB46" s="161"/>
      <c r="AC46" s="161"/>
      <c r="AD46" s="161"/>
      <c r="AE46" s="161"/>
      <c r="AF46" s="161"/>
      <c r="AG46" s="161"/>
    </row>
    <row r="47" spans="1:33">
      <c r="A47" s="153"/>
      <c r="B47" s="745"/>
      <c r="C47" s="756"/>
      <c r="D47" s="756"/>
      <c r="E47" s="756"/>
      <c r="F47" s="756"/>
      <c r="G47" s="756"/>
      <c r="H47" s="756"/>
      <c r="I47" s="756"/>
      <c r="J47" s="756"/>
      <c r="K47" s="756"/>
      <c r="L47" s="756"/>
      <c r="M47" s="756"/>
      <c r="N47" s="756"/>
      <c r="O47" s="756"/>
      <c r="P47" s="756"/>
      <c r="Q47" s="756"/>
      <c r="R47" s="161"/>
      <c r="S47" s="161"/>
      <c r="T47" s="161"/>
      <c r="U47" s="161"/>
      <c r="V47" s="161"/>
      <c r="W47" s="161"/>
      <c r="X47" s="161"/>
      <c r="Y47" s="161"/>
      <c r="Z47" s="161"/>
      <c r="AA47" s="161"/>
      <c r="AB47" s="161"/>
      <c r="AC47" s="161"/>
      <c r="AD47" s="161"/>
      <c r="AE47" s="161"/>
      <c r="AF47" s="161"/>
      <c r="AG47" s="161"/>
    </row>
    <row r="48" spans="1:33">
      <c r="A48" s="153"/>
      <c r="B48" s="747"/>
      <c r="C48" s="755"/>
      <c r="D48" s="755"/>
      <c r="E48" s="755"/>
      <c r="F48" s="755"/>
      <c r="G48" s="755"/>
      <c r="H48" s="755"/>
      <c r="I48" s="755"/>
      <c r="J48" s="755"/>
      <c r="K48" s="755"/>
      <c r="L48" s="755"/>
      <c r="M48" s="755"/>
      <c r="N48" s="755"/>
      <c r="O48" s="755"/>
      <c r="P48" s="755"/>
      <c r="Q48" s="755"/>
      <c r="R48" s="161"/>
      <c r="S48" s="161"/>
      <c r="T48" s="161"/>
      <c r="U48" s="161"/>
      <c r="V48" s="161"/>
      <c r="W48" s="161"/>
      <c r="X48" s="161"/>
      <c r="Y48" s="161"/>
      <c r="Z48" s="161"/>
      <c r="AA48" s="161"/>
      <c r="AB48" s="161"/>
      <c r="AC48" s="161"/>
      <c r="AD48" s="161"/>
      <c r="AE48" s="161"/>
      <c r="AF48" s="161"/>
      <c r="AG48" s="161"/>
    </row>
    <row r="49" spans="1:33">
      <c r="A49" s="153"/>
      <c r="B49" s="748" t="s">
        <v>413</v>
      </c>
      <c r="C49" s="755">
        <f t="shared" ref="C49" si="46">+C50+C51</f>
        <v>886.23865999999998</v>
      </c>
      <c r="D49" s="755">
        <f t="shared" ref="D49:G49" si="47">+D50+D51</f>
        <v>1133.79215</v>
      </c>
      <c r="E49" s="755">
        <f t="shared" si="47"/>
        <v>15065.26518</v>
      </c>
      <c r="F49" s="755">
        <f t="shared" si="47"/>
        <v>1444.12102</v>
      </c>
      <c r="G49" s="755">
        <f t="shared" si="47"/>
        <v>14483.745550000001</v>
      </c>
      <c r="H49" s="755">
        <f t="shared" ref="H49:K49" si="48">+H50+H51</f>
        <v>17876.481390000001</v>
      </c>
      <c r="I49" s="755">
        <f t="shared" si="48"/>
        <v>851.33646999999996</v>
      </c>
      <c r="J49" s="755">
        <f t="shared" si="48"/>
        <v>1088.2521000000002</v>
      </c>
      <c r="K49" s="755">
        <f t="shared" si="48"/>
        <v>15065.26518</v>
      </c>
      <c r="L49" s="755">
        <f>SUM(C49:K49)</f>
        <v>67894.497699999993</v>
      </c>
      <c r="M49" s="755">
        <f t="shared" ref="M49:O49" si="49">+M50+M51</f>
        <v>1399.6066599999999</v>
      </c>
      <c r="N49" s="755">
        <f t="shared" si="49"/>
        <v>13947.560880000001</v>
      </c>
      <c r="O49" s="755">
        <f t="shared" si="49"/>
        <v>256858.69575999997</v>
      </c>
      <c r="P49" s="755">
        <f t="shared" ref="P49:P51" si="50">SUM(M49:O49)</f>
        <v>272205.86329999997</v>
      </c>
      <c r="Q49" s="755">
        <f>+Q50+Q51</f>
        <v>340100.36099999998</v>
      </c>
      <c r="R49" s="161"/>
      <c r="S49" s="161"/>
      <c r="T49" s="161"/>
      <c r="U49" s="161"/>
      <c r="V49" s="161"/>
      <c r="W49" s="161"/>
      <c r="X49" s="161"/>
      <c r="Y49" s="161"/>
      <c r="Z49" s="161"/>
      <c r="AA49" s="161"/>
      <c r="AB49" s="161"/>
      <c r="AC49" s="161"/>
      <c r="AD49" s="161"/>
      <c r="AE49" s="161"/>
      <c r="AF49" s="161"/>
      <c r="AG49" s="161"/>
    </row>
    <row r="50" spans="1:33">
      <c r="A50" s="153"/>
      <c r="B50" s="747" t="s">
        <v>304</v>
      </c>
      <c r="C50" s="755">
        <v>886.23865999999998</v>
      </c>
      <c r="D50" s="755">
        <v>1133.79215</v>
      </c>
      <c r="E50" s="755">
        <v>0</v>
      </c>
      <c r="F50" s="755">
        <v>1444.12102</v>
      </c>
      <c r="G50" s="755">
        <v>14483.745550000001</v>
      </c>
      <c r="H50" s="755">
        <v>0</v>
      </c>
      <c r="I50" s="755">
        <v>851.33646999999996</v>
      </c>
      <c r="J50" s="755">
        <v>1088.2521000000002</v>
      </c>
      <c r="K50" s="755">
        <v>0</v>
      </c>
      <c r="L50" s="755">
        <f t="shared" ref="L50:L51" si="51">SUM(C50:K50)</f>
        <v>19887.485950000002</v>
      </c>
      <c r="M50" s="755">
        <v>1399.6066599999999</v>
      </c>
      <c r="N50" s="755">
        <v>13947.560880000001</v>
      </c>
      <c r="O50" s="755">
        <v>239313.31910999998</v>
      </c>
      <c r="P50" s="755">
        <f t="shared" si="50"/>
        <v>254660.48664999998</v>
      </c>
      <c r="Q50" s="755">
        <f t="shared" ref="Q50:Q51" si="52">+L50+P50</f>
        <v>274547.97259999998</v>
      </c>
      <c r="R50" s="161"/>
      <c r="S50" s="161"/>
      <c r="T50" s="161"/>
      <c r="U50" s="161"/>
      <c r="V50" s="161"/>
      <c r="W50" s="161"/>
      <c r="X50" s="161"/>
      <c r="Y50" s="161"/>
      <c r="Z50" s="161"/>
      <c r="AA50" s="161"/>
      <c r="AB50" s="161"/>
      <c r="AC50" s="161"/>
      <c r="AD50" s="161"/>
      <c r="AE50" s="161"/>
      <c r="AF50" s="161"/>
      <c r="AG50" s="161"/>
    </row>
    <row r="51" spans="1:33">
      <c r="A51" s="153"/>
      <c r="B51" s="747" t="s">
        <v>341</v>
      </c>
      <c r="C51" s="755">
        <v>0</v>
      </c>
      <c r="D51" s="755">
        <v>0</v>
      </c>
      <c r="E51" s="755">
        <v>15065.26518</v>
      </c>
      <c r="F51" s="755">
        <v>0</v>
      </c>
      <c r="G51" s="755">
        <v>0</v>
      </c>
      <c r="H51" s="755">
        <v>17876.481390000001</v>
      </c>
      <c r="I51" s="755">
        <v>0</v>
      </c>
      <c r="J51" s="755">
        <v>0</v>
      </c>
      <c r="K51" s="755">
        <v>15065.26518</v>
      </c>
      <c r="L51" s="755">
        <f t="shared" si="51"/>
        <v>48007.011750000005</v>
      </c>
      <c r="M51" s="755">
        <v>0</v>
      </c>
      <c r="N51" s="755">
        <v>0</v>
      </c>
      <c r="O51" s="755">
        <v>17545.376649999998</v>
      </c>
      <c r="P51" s="755">
        <f t="shared" si="50"/>
        <v>17545.376649999998</v>
      </c>
      <c r="Q51" s="755">
        <f t="shared" si="52"/>
        <v>65552.388399999996</v>
      </c>
      <c r="R51" s="161"/>
      <c r="S51" s="161"/>
      <c r="T51" s="161"/>
      <c r="U51" s="161"/>
      <c r="V51" s="161"/>
      <c r="W51" s="161"/>
      <c r="X51" s="161"/>
      <c r="Y51" s="161"/>
      <c r="Z51" s="161"/>
      <c r="AA51" s="161"/>
      <c r="AB51" s="161"/>
      <c r="AC51" s="161"/>
      <c r="AD51" s="161"/>
      <c r="AE51" s="161"/>
      <c r="AF51" s="161"/>
      <c r="AG51" s="161"/>
    </row>
    <row r="52" spans="1:33">
      <c r="A52" s="153"/>
      <c r="B52" s="745"/>
      <c r="C52" s="756"/>
      <c r="D52" s="756"/>
      <c r="E52" s="756"/>
      <c r="F52" s="756"/>
      <c r="G52" s="756"/>
      <c r="H52" s="756"/>
      <c r="I52" s="756"/>
      <c r="J52" s="756"/>
      <c r="K52" s="756"/>
      <c r="L52" s="756"/>
      <c r="M52" s="756"/>
      <c r="N52" s="756"/>
      <c r="O52" s="756"/>
      <c r="P52" s="756"/>
      <c r="Q52" s="756"/>
      <c r="R52" s="161"/>
      <c r="S52" s="161"/>
      <c r="T52" s="161"/>
      <c r="U52" s="161"/>
      <c r="V52" s="161"/>
      <c r="W52" s="161"/>
      <c r="X52" s="161"/>
      <c r="Y52" s="161"/>
      <c r="Z52" s="161"/>
      <c r="AA52" s="161"/>
      <c r="AB52" s="161"/>
      <c r="AC52" s="161"/>
      <c r="AD52" s="161"/>
      <c r="AE52" s="161"/>
      <c r="AF52" s="161"/>
      <c r="AG52" s="161"/>
    </row>
    <row r="53" spans="1:33">
      <c r="A53" s="153"/>
      <c r="B53" s="746"/>
      <c r="C53" s="755"/>
      <c r="D53" s="755"/>
      <c r="E53" s="755"/>
      <c r="F53" s="755"/>
      <c r="G53" s="755"/>
      <c r="H53" s="755"/>
      <c r="I53" s="755"/>
      <c r="J53" s="755"/>
      <c r="K53" s="755"/>
      <c r="L53" s="755"/>
      <c r="M53" s="755"/>
      <c r="N53" s="755"/>
      <c r="O53" s="755"/>
      <c r="P53" s="755"/>
      <c r="Q53" s="755"/>
      <c r="R53" s="161"/>
      <c r="S53" s="161"/>
      <c r="T53" s="161"/>
      <c r="U53" s="161"/>
      <c r="V53" s="161"/>
      <c r="W53" s="161"/>
      <c r="X53" s="161"/>
      <c r="Y53" s="161"/>
      <c r="Z53" s="161"/>
      <c r="AA53" s="161"/>
      <c r="AB53" s="161"/>
      <c r="AC53" s="161"/>
      <c r="AD53" s="161"/>
      <c r="AE53" s="161"/>
      <c r="AF53" s="161"/>
      <c r="AG53" s="161"/>
    </row>
    <row r="54" spans="1:33">
      <c r="A54" s="153"/>
      <c r="B54" s="740" t="s">
        <v>178</v>
      </c>
      <c r="C54" s="755">
        <f t="shared" ref="C54" si="53">+C55+C56</f>
        <v>891115.15988000005</v>
      </c>
      <c r="D54" s="755">
        <f t="shared" ref="D54:G54" si="54">+D55+D56</f>
        <v>980474.89736000006</v>
      </c>
      <c r="E54" s="755">
        <f t="shared" si="54"/>
        <v>2576539.0973700001</v>
      </c>
      <c r="F54" s="755">
        <f t="shared" si="54"/>
        <v>873739.65537000005</v>
      </c>
      <c r="G54" s="755">
        <f t="shared" si="54"/>
        <v>84395.307620000007</v>
      </c>
      <c r="H54" s="755">
        <f t="shared" ref="H54:K54" si="55">+H55+H56</f>
        <v>1637268.9678499999</v>
      </c>
      <c r="I54" s="755">
        <f t="shared" si="55"/>
        <v>1021679.6652</v>
      </c>
      <c r="J54" s="755">
        <f t="shared" si="55"/>
        <v>3579353.9290999998</v>
      </c>
      <c r="K54" s="755">
        <f t="shared" si="55"/>
        <v>6015399.6614300003</v>
      </c>
      <c r="L54" s="755">
        <f>SUM(C54:K54)</f>
        <v>17659966.34118</v>
      </c>
      <c r="M54" s="755">
        <f t="shared" ref="M54:O54" si="56">+M55+M56</f>
        <v>1256000.75459</v>
      </c>
      <c r="N54" s="755">
        <f t="shared" si="56"/>
        <v>968063.82271000009</v>
      </c>
      <c r="O54" s="755">
        <f t="shared" si="56"/>
        <v>3003480.0653300001</v>
      </c>
      <c r="P54" s="755">
        <f t="shared" ref="P54:P56" si="57">SUM(M54:O54)</f>
        <v>5227544.6426299997</v>
      </c>
      <c r="Q54" s="755">
        <f>+Q55+Q56</f>
        <v>22887510.98381</v>
      </c>
      <c r="R54" s="161"/>
      <c r="S54" s="161"/>
      <c r="T54" s="161"/>
      <c r="U54" s="161"/>
      <c r="V54" s="161"/>
      <c r="W54" s="161"/>
      <c r="X54" s="161"/>
      <c r="Y54" s="161"/>
      <c r="Z54" s="161"/>
      <c r="AA54" s="161"/>
      <c r="AB54" s="161"/>
      <c r="AC54" s="161"/>
      <c r="AD54" s="161"/>
      <c r="AE54" s="161"/>
      <c r="AF54" s="161"/>
      <c r="AG54" s="161"/>
    </row>
    <row r="55" spans="1:33">
      <c r="A55" s="153"/>
      <c r="B55" s="741" t="s">
        <v>304</v>
      </c>
      <c r="C55" s="755">
        <v>891115.15988000005</v>
      </c>
      <c r="D55" s="755">
        <v>980474.89736000006</v>
      </c>
      <c r="E55" s="755">
        <v>2576539.0973700001</v>
      </c>
      <c r="F55" s="755">
        <v>873739.65537000005</v>
      </c>
      <c r="G55" s="755">
        <v>84395.307620000007</v>
      </c>
      <c r="H55" s="755">
        <v>1637268.9678499999</v>
      </c>
      <c r="I55" s="755">
        <v>1021679.6652</v>
      </c>
      <c r="J55" s="755">
        <v>3579353.9290999998</v>
      </c>
      <c r="K55" s="755">
        <v>6015399.6614300003</v>
      </c>
      <c r="L55" s="755">
        <f t="shared" ref="L55:L56" si="58">SUM(C55:K55)</f>
        <v>17659966.34118</v>
      </c>
      <c r="M55" s="755">
        <v>1256000.75459</v>
      </c>
      <c r="N55" s="755">
        <v>968063.82271000009</v>
      </c>
      <c r="O55" s="755">
        <v>3003480.0653300001</v>
      </c>
      <c r="P55" s="755">
        <f t="shared" si="57"/>
        <v>5227544.6426299997</v>
      </c>
      <c r="Q55" s="755">
        <f t="shared" ref="Q55:Q56" si="59">+L55+P55</f>
        <v>22887510.98381</v>
      </c>
      <c r="R55" s="161"/>
      <c r="S55" s="161"/>
      <c r="T55" s="161"/>
      <c r="U55" s="161"/>
      <c r="V55" s="161"/>
      <c r="W55" s="161"/>
      <c r="X55" s="161"/>
      <c r="Y55" s="161"/>
      <c r="Z55" s="161"/>
      <c r="AA55" s="161"/>
      <c r="AB55" s="161"/>
      <c r="AC55" s="161"/>
      <c r="AD55" s="161"/>
      <c r="AE55" s="161"/>
      <c r="AF55" s="161"/>
      <c r="AG55" s="161"/>
    </row>
    <row r="56" spans="1:33">
      <c r="A56" s="153"/>
      <c r="B56" s="741" t="s">
        <v>341</v>
      </c>
      <c r="C56" s="755">
        <v>0</v>
      </c>
      <c r="D56" s="755">
        <v>0</v>
      </c>
      <c r="E56" s="755">
        <v>0</v>
      </c>
      <c r="F56" s="755">
        <v>0</v>
      </c>
      <c r="G56" s="755">
        <v>0</v>
      </c>
      <c r="H56" s="755">
        <v>0</v>
      </c>
      <c r="I56" s="755">
        <v>0</v>
      </c>
      <c r="J56" s="755">
        <v>0</v>
      </c>
      <c r="K56" s="755">
        <v>0</v>
      </c>
      <c r="L56" s="755">
        <f t="shared" si="58"/>
        <v>0</v>
      </c>
      <c r="M56" s="755">
        <v>0</v>
      </c>
      <c r="N56" s="755">
        <v>0</v>
      </c>
      <c r="O56" s="755">
        <v>0</v>
      </c>
      <c r="P56" s="755">
        <f t="shared" si="57"/>
        <v>0</v>
      </c>
      <c r="Q56" s="755">
        <f t="shared" si="59"/>
        <v>0</v>
      </c>
      <c r="R56" s="161"/>
      <c r="S56" s="161"/>
      <c r="T56" s="161"/>
      <c r="U56" s="161"/>
      <c r="V56" s="161"/>
      <c r="W56" s="161"/>
      <c r="X56" s="161"/>
      <c r="Y56" s="161"/>
      <c r="Z56" s="161"/>
      <c r="AA56" s="161"/>
      <c r="AB56" s="161"/>
      <c r="AC56" s="161"/>
      <c r="AD56" s="161"/>
      <c r="AE56" s="161"/>
      <c r="AF56" s="161"/>
      <c r="AG56" s="161"/>
    </row>
    <row r="57" spans="1:33" ht="16.5" thickBot="1">
      <c r="A57" s="153"/>
      <c r="B57" s="749"/>
      <c r="C57" s="758"/>
      <c r="D57" s="758"/>
      <c r="E57" s="758"/>
      <c r="F57" s="758"/>
      <c r="G57" s="758"/>
      <c r="H57" s="758"/>
      <c r="I57" s="758"/>
      <c r="J57" s="758"/>
      <c r="K57" s="758"/>
      <c r="L57" s="758"/>
      <c r="M57" s="758"/>
      <c r="N57" s="758"/>
      <c r="O57" s="758"/>
      <c r="P57" s="758"/>
      <c r="Q57" s="758"/>
      <c r="R57" s="161"/>
      <c r="S57" s="161"/>
      <c r="T57" s="161"/>
      <c r="U57" s="161"/>
      <c r="V57" s="161"/>
      <c r="W57" s="161"/>
      <c r="X57" s="161"/>
      <c r="Y57" s="161"/>
      <c r="Z57" s="161"/>
      <c r="AA57" s="161"/>
      <c r="AB57" s="161"/>
      <c r="AC57" s="161"/>
      <c r="AD57" s="161"/>
      <c r="AE57" s="161"/>
      <c r="AF57" s="161"/>
      <c r="AG57" s="161"/>
    </row>
    <row r="58" spans="1:33" ht="16.5" thickTop="1">
      <c r="A58" s="153"/>
      <c r="B58" s="750"/>
      <c r="C58" s="159"/>
      <c r="D58" s="159"/>
      <c r="E58" s="159"/>
      <c r="F58" s="159"/>
      <c r="G58" s="159"/>
      <c r="H58" s="159"/>
      <c r="I58" s="159"/>
      <c r="J58" s="159"/>
      <c r="K58" s="159"/>
      <c r="L58" s="159"/>
      <c r="M58" s="159"/>
      <c r="N58" s="159"/>
      <c r="O58" s="159"/>
      <c r="P58" s="159"/>
      <c r="Q58" s="159"/>
      <c r="R58" s="161"/>
      <c r="S58" s="161"/>
      <c r="T58" s="161"/>
      <c r="U58" s="161"/>
      <c r="V58" s="161"/>
      <c r="W58" s="161"/>
      <c r="X58" s="161"/>
      <c r="Y58" s="161"/>
      <c r="Z58" s="161"/>
      <c r="AA58" s="161"/>
      <c r="AB58" s="161"/>
      <c r="AC58" s="161"/>
      <c r="AD58" s="161"/>
      <c r="AE58" s="161"/>
      <c r="AF58" s="161"/>
      <c r="AG58" s="161"/>
    </row>
    <row r="59" spans="1:33">
      <c r="A59" s="153"/>
      <c r="B59" s="751" t="s">
        <v>708</v>
      </c>
      <c r="C59" s="753">
        <f t="shared" ref="C59:Q59" si="60">+C60+C61</f>
        <v>6417273.1878400007</v>
      </c>
      <c r="D59" s="753">
        <f t="shared" si="60"/>
        <v>6702331.0819899989</v>
      </c>
      <c r="E59" s="753">
        <f t="shared" ref="E59:G59" si="61">+E60+E61</f>
        <v>9476628.6335400008</v>
      </c>
      <c r="F59" s="753">
        <f t="shared" si="61"/>
        <v>4706181.4883600008</v>
      </c>
      <c r="G59" s="753">
        <f t="shared" si="61"/>
        <v>3124601.2970400001</v>
      </c>
      <c r="H59" s="753">
        <f t="shared" si="60"/>
        <v>9847717.3256990109</v>
      </c>
      <c r="I59" s="753">
        <f t="shared" si="60"/>
        <v>4238221.67184</v>
      </c>
      <c r="J59" s="753">
        <f t="shared" si="60"/>
        <v>9555022.6831100006</v>
      </c>
      <c r="K59" s="753">
        <f t="shared" si="60"/>
        <v>24219576.431780003</v>
      </c>
      <c r="L59" s="753">
        <f>SUM(C59:K59)</f>
        <v>78287553.801199019</v>
      </c>
      <c r="M59" s="753">
        <f t="shared" si="60"/>
        <v>4668261.3976090122</v>
      </c>
      <c r="N59" s="753">
        <f t="shared" si="60"/>
        <v>5804679.1754799988</v>
      </c>
      <c r="O59" s="753">
        <f t="shared" si="60"/>
        <v>11677029.17656</v>
      </c>
      <c r="P59" s="753">
        <f t="shared" ref="P59:P61" si="62">SUM(M59:O59)</f>
        <v>22149969.749649011</v>
      </c>
      <c r="Q59" s="753">
        <f t="shared" si="60"/>
        <v>100437523.55084802</v>
      </c>
      <c r="R59" s="161"/>
      <c r="S59" s="161"/>
      <c r="T59" s="161"/>
      <c r="U59" s="161"/>
      <c r="V59" s="161"/>
      <c r="W59" s="161"/>
      <c r="X59" s="161"/>
      <c r="Y59" s="161"/>
      <c r="Z59" s="161"/>
      <c r="AA59" s="161"/>
      <c r="AB59" s="161"/>
      <c r="AC59" s="161"/>
      <c r="AD59" s="161"/>
      <c r="AE59" s="161"/>
      <c r="AF59" s="161"/>
      <c r="AG59" s="161"/>
    </row>
    <row r="60" spans="1:33">
      <c r="A60" s="153"/>
      <c r="B60" s="752" t="s">
        <v>304</v>
      </c>
      <c r="C60" s="754">
        <f t="shared" ref="C60" si="63">+C15+C20+C25+C30+C35+C40+C45+C50+C55</f>
        <v>4514280.9429100007</v>
      </c>
      <c r="D60" s="754">
        <f t="shared" ref="D60:H60" si="64">+D15+D20+D25+D30+D35+D40+D45+D50+D55</f>
        <v>5235177.0218999991</v>
      </c>
      <c r="E60" s="754">
        <f t="shared" ref="E60:G60" si="65">+E15+E20+E25+E30+E35+E40+E45+E50+E55</f>
        <v>6570091.5211399999</v>
      </c>
      <c r="F60" s="754">
        <f t="shared" si="65"/>
        <v>3709170.6460100003</v>
      </c>
      <c r="G60" s="754">
        <f t="shared" si="65"/>
        <v>3012091.70346</v>
      </c>
      <c r="H60" s="754">
        <f t="shared" si="64"/>
        <v>8255447.4524799986</v>
      </c>
      <c r="I60" s="754">
        <f t="shared" ref="I60:K60" si="66">+I15+I20+I25+I30+I35+I40+I45+I50+I55</f>
        <v>2357665.5057700002</v>
      </c>
      <c r="J60" s="754">
        <f t="shared" si="66"/>
        <v>8402336.6102600005</v>
      </c>
      <c r="K60" s="754">
        <f t="shared" si="66"/>
        <v>21353516.008810002</v>
      </c>
      <c r="L60" s="754">
        <f t="shared" ref="L60:L61" si="67">SUM(C60:K60)</f>
        <v>63409777.412740007</v>
      </c>
      <c r="M60" s="754">
        <f t="shared" ref="M60:O60" si="68">+M15+M20+M25+M30+M35+M40+M45+M50+M55</f>
        <v>3594913.7217100002</v>
      </c>
      <c r="N60" s="754">
        <f t="shared" si="68"/>
        <v>5757633.043159999</v>
      </c>
      <c r="O60" s="754">
        <f t="shared" si="68"/>
        <v>10444498.157909999</v>
      </c>
      <c r="P60" s="754">
        <f t="shared" si="62"/>
        <v>19797044.92278</v>
      </c>
      <c r="Q60" s="754">
        <f t="shared" ref="Q60:Q61" si="69">+L60+P60</f>
        <v>83206822.335519999</v>
      </c>
      <c r="R60" s="161"/>
      <c r="S60" s="161"/>
      <c r="T60" s="161"/>
      <c r="U60" s="161"/>
      <c r="V60" s="161"/>
      <c r="W60" s="161"/>
      <c r="X60" s="161"/>
      <c r="Y60" s="161"/>
      <c r="Z60" s="161"/>
      <c r="AA60" s="161"/>
      <c r="AB60" s="161"/>
      <c r="AC60" s="161"/>
      <c r="AD60" s="161"/>
      <c r="AE60" s="161"/>
      <c r="AF60" s="161"/>
      <c r="AG60" s="161"/>
    </row>
    <row r="61" spans="1:33">
      <c r="A61" s="153"/>
      <c r="B61" s="752" t="s">
        <v>341</v>
      </c>
      <c r="C61" s="754">
        <f t="shared" ref="C61" si="70">+C16+C21+C26+C31+C36+C41+C46+C51+C56</f>
        <v>1902992.24493</v>
      </c>
      <c r="D61" s="754">
        <f t="shared" ref="D61:H61" si="71">+D16+D21+D26+D31+D36+D41+D46+D51+D56</f>
        <v>1467154.06009</v>
      </c>
      <c r="E61" s="754">
        <f t="shared" ref="E61:G61" si="72">+E16+E21+E26+E31+E36+E41+E46+E51+E56</f>
        <v>2906537.1124000004</v>
      </c>
      <c r="F61" s="754">
        <f t="shared" si="72"/>
        <v>997010.84235000017</v>
      </c>
      <c r="G61" s="754">
        <f t="shared" si="72"/>
        <v>112509.59357999999</v>
      </c>
      <c r="H61" s="754">
        <f t="shared" si="71"/>
        <v>1592269.8732190118</v>
      </c>
      <c r="I61" s="754">
        <f t="shared" ref="I61:K61" si="73">+I16+I21+I26+I31+I36+I41+I46+I51+I56</f>
        <v>1880556.16607</v>
      </c>
      <c r="J61" s="754">
        <f t="shared" si="73"/>
        <v>1152686.0728500001</v>
      </c>
      <c r="K61" s="754">
        <f t="shared" si="73"/>
        <v>2866060.4229699993</v>
      </c>
      <c r="L61" s="754">
        <f t="shared" si="67"/>
        <v>14877776.38845901</v>
      </c>
      <c r="M61" s="754">
        <f t="shared" ref="M61:O61" si="74">+M16+M21+M26+M31+M36+M41+M46+M51+M56</f>
        <v>1073347.6758990118</v>
      </c>
      <c r="N61" s="754">
        <f t="shared" si="74"/>
        <v>47046.132320000004</v>
      </c>
      <c r="O61" s="754">
        <f t="shared" si="74"/>
        <v>1232531.0186500002</v>
      </c>
      <c r="P61" s="754">
        <f t="shared" si="62"/>
        <v>2352924.8268690119</v>
      </c>
      <c r="Q61" s="754">
        <f t="shared" si="69"/>
        <v>17230701.215328023</v>
      </c>
      <c r="R61" s="161"/>
      <c r="S61" s="161"/>
      <c r="T61" s="161"/>
      <c r="U61" s="161"/>
      <c r="V61" s="161"/>
      <c r="W61" s="161"/>
      <c r="X61" s="161"/>
      <c r="Y61" s="161"/>
      <c r="Z61" s="161"/>
      <c r="AA61" s="161"/>
      <c r="AB61" s="161"/>
      <c r="AC61" s="161"/>
      <c r="AD61" s="161"/>
      <c r="AE61" s="161"/>
      <c r="AF61" s="161"/>
      <c r="AG61" s="161"/>
    </row>
    <row r="62" spans="1:33" ht="16.5" thickBot="1">
      <c r="A62" s="153"/>
      <c r="B62" s="163"/>
      <c r="C62" s="162"/>
      <c r="D62" s="162"/>
      <c r="E62" s="162"/>
      <c r="F62" s="162"/>
      <c r="G62" s="162"/>
      <c r="H62" s="162"/>
      <c r="I62" s="162"/>
      <c r="J62" s="162"/>
      <c r="K62" s="162"/>
      <c r="L62" s="162"/>
      <c r="M62" s="162"/>
      <c r="N62" s="162"/>
      <c r="O62" s="162"/>
      <c r="P62" s="162"/>
      <c r="Q62" s="162"/>
      <c r="R62" s="161"/>
      <c r="S62" s="161"/>
      <c r="T62" s="161"/>
      <c r="U62" s="161"/>
      <c r="V62" s="161"/>
      <c r="W62" s="161"/>
      <c r="X62" s="161"/>
      <c r="Y62" s="161"/>
      <c r="Z62" s="161"/>
      <c r="AA62" s="161"/>
      <c r="AB62" s="161"/>
      <c r="AC62" s="161"/>
      <c r="AD62" s="161"/>
      <c r="AE62" s="161"/>
      <c r="AF62" s="161"/>
      <c r="AG62" s="161"/>
    </row>
    <row r="63" spans="1:33" ht="16.5" thickTop="1">
      <c r="A63" s="153"/>
      <c r="B63" s="136"/>
      <c r="C63" s="164"/>
      <c r="D63" s="164"/>
      <c r="E63" s="164"/>
      <c r="F63" s="164"/>
      <c r="G63" s="164"/>
      <c r="H63" s="164"/>
      <c r="I63" s="164"/>
      <c r="J63" s="164"/>
      <c r="K63" s="164"/>
      <c r="L63" s="164"/>
      <c r="M63" s="164"/>
      <c r="N63" s="164"/>
      <c r="O63" s="164"/>
      <c r="P63" s="164"/>
      <c r="Q63" s="164"/>
      <c r="R63" s="161"/>
      <c r="S63" s="161"/>
      <c r="T63" s="161"/>
      <c r="U63" s="161"/>
      <c r="V63" s="161"/>
      <c r="W63" s="161"/>
      <c r="X63" s="161"/>
      <c r="Y63" s="161"/>
      <c r="Z63" s="161"/>
      <c r="AA63" s="161"/>
      <c r="AB63" s="161"/>
      <c r="AC63" s="161"/>
      <c r="AD63" s="161"/>
      <c r="AE63" s="161"/>
      <c r="AF63" s="161"/>
      <c r="AG63" s="161"/>
    </row>
    <row r="64" spans="1:33">
      <c r="A64" s="153"/>
      <c r="B64" s="988" t="s">
        <v>423</v>
      </c>
      <c r="C64" s="165"/>
      <c r="D64" s="165"/>
      <c r="E64" s="165"/>
      <c r="F64" s="165"/>
      <c r="G64" s="165"/>
      <c r="H64" s="165"/>
      <c r="I64" s="165"/>
      <c r="J64" s="165"/>
      <c r="K64" s="165"/>
      <c r="L64" s="1334"/>
      <c r="M64" s="165"/>
      <c r="N64" s="165"/>
      <c r="O64" s="165"/>
      <c r="P64" s="165"/>
      <c r="Q64" s="1335"/>
      <c r="R64" s="161"/>
      <c r="S64" s="161"/>
      <c r="T64" s="161"/>
      <c r="U64" s="161"/>
      <c r="V64" s="161"/>
      <c r="W64" s="161"/>
      <c r="X64" s="161"/>
      <c r="Y64" s="161"/>
      <c r="Z64" s="161"/>
      <c r="AA64" s="161"/>
      <c r="AB64" s="161"/>
      <c r="AC64" s="161"/>
      <c r="AD64" s="161"/>
      <c r="AE64" s="161"/>
      <c r="AF64" s="161"/>
      <c r="AG64" s="161"/>
    </row>
    <row r="65" spans="1:33">
      <c r="A65" s="153"/>
      <c r="B65" s="166"/>
      <c r="C65" s="166"/>
      <c r="D65" s="166"/>
      <c r="E65" s="166"/>
      <c r="F65" s="166"/>
      <c r="G65" s="166"/>
      <c r="H65" s="166"/>
      <c r="I65" s="166"/>
      <c r="J65" s="166"/>
      <c r="K65" s="166"/>
      <c r="L65" s="166"/>
      <c r="M65" s="166"/>
      <c r="N65" s="166"/>
      <c r="O65" s="166"/>
      <c r="P65" s="166"/>
      <c r="Q65" s="1336"/>
      <c r="R65" s="161"/>
      <c r="S65" s="161"/>
      <c r="T65" s="161"/>
      <c r="U65" s="161"/>
      <c r="V65" s="161"/>
      <c r="W65" s="161"/>
      <c r="X65" s="161"/>
      <c r="Y65" s="161"/>
      <c r="Z65" s="161"/>
      <c r="AA65" s="161"/>
      <c r="AB65" s="161"/>
      <c r="AC65" s="161"/>
      <c r="AD65" s="161"/>
      <c r="AE65" s="161"/>
      <c r="AF65" s="161"/>
      <c r="AG65" s="161"/>
    </row>
    <row r="66" spans="1:33">
      <c r="A66" s="153"/>
      <c r="C66" s="161"/>
      <c r="D66" s="161"/>
      <c r="E66" s="161"/>
      <c r="F66" s="161"/>
      <c r="G66" s="161"/>
      <c r="H66" s="161"/>
      <c r="I66" s="161"/>
      <c r="J66" s="161"/>
      <c r="K66" s="161"/>
      <c r="L66" s="161"/>
      <c r="M66" s="161"/>
      <c r="N66" s="161"/>
      <c r="O66" s="161"/>
      <c r="P66" s="161"/>
      <c r="Q66" s="161"/>
    </row>
    <row r="67" spans="1:33">
      <c r="A67" s="153"/>
      <c r="C67" s="161"/>
      <c r="D67" s="161"/>
      <c r="E67" s="161"/>
      <c r="F67" s="161"/>
      <c r="G67" s="161"/>
      <c r="H67" s="161"/>
      <c r="I67" s="161"/>
      <c r="J67" s="161"/>
      <c r="K67" s="161"/>
      <c r="L67" s="161"/>
      <c r="M67" s="161"/>
      <c r="N67" s="161"/>
      <c r="O67" s="161"/>
      <c r="P67" s="161"/>
      <c r="Q67" s="161"/>
    </row>
    <row r="68" spans="1:33">
      <c r="A68" s="153"/>
      <c r="C68" s="161"/>
      <c r="D68" s="161"/>
      <c r="E68" s="161"/>
      <c r="F68" s="161"/>
      <c r="G68" s="161"/>
      <c r="H68" s="161"/>
      <c r="I68" s="161"/>
      <c r="J68" s="161"/>
      <c r="K68" s="161"/>
      <c r="L68" s="161"/>
      <c r="M68" s="161"/>
      <c r="N68" s="161"/>
      <c r="O68" s="161"/>
      <c r="P68" s="161"/>
      <c r="Q68" s="161"/>
    </row>
    <row r="69" spans="1:33">
      <c r="A69" s="153"/>
      <c r="C69" s="161"/>
      <c r="D69" s="161"/>
      <c r="E69" s="161"/>
      <c r="F69" s="161"/>
      <c r="G69" s="161"/>
      <c r="H69" s="161"/>
      <c r="I69" s="161"/>
      <c r="J69" s="161"/>
      <c r="K69" s="161"/>
      <c r="L69" s="161"/>
      <c r="M69" s="161"/>
      <c r="N69" s="161"/>
      <c r="O69" s="161"/>
      <c r="P69" s="161"/>
      <c r="Q69" s="161"/>
    </row>
    <row r="70" spans="1:33">
      <c r="A70" s="153"/>
      <c r="C70" s="161"/>
      <c r="D70" s="161"/>
      <c r="E70" s="161"/>
      <c r="F70" s="161"/>
      <c r="G70" s="161"/>
      <c r="H70" s="161"/>
      <c r="I70" s="161"/>
      <c r="J70" s="161"/>
      <c r="K70" s="161"/>
      <c r="L70" s="161"/>
      <c r="M70" s="161"/>
      <c r="N70" s="161"/>
      <c r="O70" s="161"/>
      <c r="P70" s="161"/>
      <c r="Q70" s="161"/>
    </row>
    <row r="71" spans="1:33">
      <c r="A71" s="153"/>
    </row>
    <row r="72" spans="1:33">
      <c r="A72" s="153"/>
    </row>
    <row r="73" spans="1:33">
      <c r="A73" s="153"/>
    </row>
    <row r="74" spans="1:33">
      <c r="A74" s="153"/>
    </row>
    <row r="75" spans="1:33">
      <c r="A75" s="153"/>
    </row>
    <row r="76" spans="1:33">
      <c r="A76" s="153"/>
    </row>
    <row r="77" spans="1:33">
      <c r="A77" s="153"/>
    </row>
  </sheetData>
  <mergeCells count="6">
    <mergeCell ref="B6:Q6"/>
    <mergeCell ref="B11:B12"/>
    <mergeCell ref="C11:K11"/>
    <mergeCell ref="B8:Q8"/>
    <mergeCell ref="B7:Q7"/>
    <mergeCell ref="M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AB151"/>
  <sheetViews>
    <sheetView showGridLines="0" zoomScale="85" zoomScaleNormal="85" zoomScaleSheetLayoutView="85" workbookViewId="0">
      <selection activeCell="M13" sqref="M13"/>
    </sheetView>
  </sheetViews>
  <sheetFormatPr baseColWidth="10" defaultColWidth="11.42578125" defaultRowHeight="12.75"/>
  <cols>
    <col min="1" max="1" width="6.42578125" style="606" bestFit="1" customWidth="1"/>
    <col min="2" max="2" width="55.85546875" style="602" customWidth="1"/>
    <col min="3" max="3" width="9.5703125" style="144" bestFit="1" customWidth="1"/>
    <col min="4" max="4" width="12.5703125" style="602" customWidth="1"/>
    <col min="5" max="5" width="12.140625" style="602" bestFit="1" customWidth="1"/>
    <col min="6" max="12" width="11.42578125" style="602"/>
    <col min="13" max="24" width="11.5703125" style="602" bestFit="1" customWidth="1"/>
    <col min="25" max="28" width="12.85546875" style="602" bestFit="1" customWidth="1"/>
    <col min="29" max="16384" width="11.42578125" style="602"/>
  </cols>
  <sheetData>
    <row r="1" spans="1:28" ht="15">
      <c r="A1" s="1076" t="s">
        <v>241</v>
      </c>
      <c r="B1" s="1084"/>
    </row>
    <row r="2" spans="1:28" ht="15" customHeight="1">
      <c r="A2" s="988"/>
      <c r="B2" s="508" t="s">
        <v>614</v>
      </c>
      <c r="C2" s="603"/>
      <c r="E2" s="613"/>
      <c r="F2" s="613"/>
      <c r="G2" s="613"/>
      <c r="H2" s="613"/>
      <c r="I2" s="613"/>
    </row>
    <row r="3" spans="1:28" ht="15" customHeight="1">
      <c r="A3" s="988"/>
      <c r="B3" s="380" t="s">
        <v>339</v>
      </c>
      <c r="C3" s="603"/>
      <c r="E3" s="613"/>
      <c r="F3" s="613"/>
      <c r="G3" s="613"/>
      <c r="H3" s="613"/>
      <c r="I3" s="613"/>
    </row>
    <row r="4" spans="1:28" s="605" customFormat="1">
      <c r="A4" s="542"/>
      <c r="B4" s="604"/>
      <c r="C4" s="604"/>
      <c r="E4" s="613"/>
      <c r="F4" s="613"/>
      <c r="G4" s="613"/>
      <c r="H4" s="613"/>
      <c r="I4" s="613"/>
    </row>
    <row r="5" spans="1:28" s="605" customFormat="1" ht="13.5" thickBot="1">
      <c r="A5" s="542"/>
      <c r="B5" s="604"/>
      <c r="C5" s="604"/>
      <c r="E5" s="613"/>
      <c r="F5" s="613"/>
      <c r="G5" s="613"/>
      <c r="H5" s="613"/>
      <c r="I5" s="613"/>
    </row>
    <row r="6" spans="1:28" s="119" customFormat="1" ht="22.5" customHeight="1" thickBot="1">
      <c r="A6" s="379"/>
      <c r="B6" s="1281" t="s">
        <v>647</v>
      </c>
      <c r="C6" s="1282"/>
      <c r="D6" s="1282"/>
      <c r="E6" s="1282"/>
      <c r="F6" s="1282"/>
      <c r="G6" s="1282"/>
      <c r="H6" s="1282"/>
      <c r="I6" s="1282"/>
      <c r="J6" s="1282"/>
      <c r="K6" s="1282"/>
      <c r="L6" s="1283"/>
    </row>
    <row r="7" spans="1:28" s="605" customFormat="1">
      <c r="A7" s="542"/>
      <c r="B7" s="542"/>
      <c r="C7" s="542"/>
      <c r="E7" s="613"/>
      <c r="F7" s="613"/>
      <c r="G7" s="613"/>
      <c r="H7" s="613"/>
      <c r="I7" s="613"/>
    </row>
    <row r="8" spans="1:28" s="119" customFormat="1" ht="13.5" thickBot="1">
      <c r="A8" s="379"/>
      <c r="B8" s="606" t="s">
        <v>901</v>
      </c>
      <c r="C8" s="607"/>
      <c r="E8" s="613"/>
      <c r="F8" s="613"/>
      <c r="G8" s="613"/>
      <c r="H8" s="613"/>
      <c r="I8" s="613"/>
    </row>
    <row r="9" spans="1:28" s="119" customFormat="1" ht="14.25" thickTop="1" thickBot="1">
      <c r="A9" s="379"/>
      <c r="B9" s="608"/>
      <c r="C9" s="608">
        <v>43191</v>
      </c>
      <c r="D9" s="608">
        <v>43221</v>
      </c>
      <c r="E9" s="608">
        <v>43252</v>
      </c>
      <c r="F9" s="608">
        <v>43282</v>
      </c>
      <c r="G9" s="608">
        <v>43313</v>
      </c>
      <c r="H9" s="608">
        <v>43344</v>
      </c>
      <c r="I9" s="608">
        <v>43374</v>
      </c>
      <c r="J9" s="608">
        <v>43405</v>
      </c>
      <c r="K9" s="608">
        <v>43435</v>
      </c>
      <c r="L9" s="609">
        <v>2018</v>
      </c>
    </row>
    <row r="10" spans="1:28" s="119" customFormat="1" ht="14.25" thickTop="1" thickBot="1">
      <c r="A10" s="379"/>
      <c r="B10" s="379"/>
      <c r="C10" s="610"/>
      <c r="E10" s="613"/>
      <c r="F10" s="613"/>
      <c r="G10" s="613"/>
      <c r="H10" s="613"/>
      <c r="I10" s="613"/>
    </row>
    <row r="11" spans="1:28" s="119" customFormat="1" ht="13.5" thickBot="1">
      <c r="A11" s="379"/>
      <c r="B11" s="1278" t="s">
        <v>502</v>
      </c>
      <c r="C11" s="1279"/>
      <c r="D11" s="1279"/>
      <c r="E11" s="1279"/>
      <c r="F11" s="1279"/>
      <c r="G11" s="1279"/>
      <c r="H11" s="1279"/>
      <c r="I11" s="1279"/>
      <c r="J11" s="1279"/>
      <c r="K11" s="1279"/>
      <c r="L11" s="1280"/>
    </row>
    <row r="12" spans="1:28" s="144" customFormat="1" ht="13.5" thickBot="1">
      <c r="A12" s="611"/>
      <c r="B12" s="612"/>
      <c r="C12" s="610"/>
      <c r="E12" s="613"/>
      <c r="F12" s="613"/>
      <c r="G12" s="613"/>
      <c r="H12" s="613"/>
      <c r="I12" s="613"/>
    </row>
    <row r="13" spans="1:28" ht="15.75" thickBot="1">
      <c r="B13" s="450" t="s">
        <v>66</v>
      </c>
      <c r="C13" s="451">
        <f t="shared" ref="C13:L13" si="0">+C14+C15</f>
        <v>4514.2809429111185</v>
      </c>
      <c r="D13" s="451">
        <f t="shared" si="0"/>
        <v>5235.1770218783158</v>
      </c>
      <c r="E13" s="451">
        <f t="shared" si="0"/>
        <v>6570.0915211542324</v>
      </c>
      <c r="F13" s="451">
        <f t="shared" si="0"/>
        <v>3709.1706460138275</v>
      </c>
      <c r="G13" s="451">
        <f t="shared" si="0"/>
        <v>3012.0917034722888</v>
      </c>
      <c r="H13" s="451">
        <f t="shared" si="0"/>
        <v>8255.4474524704965</v>
      </c>
      <c r="I13" s="451">
        <f t="shared" si="0"/>
        <v>2357.6655057791804</v>
      </c>
      <c r="J13" s="451">
        <f t="shared" si="0"/>
        <v>8402.3366102629825</v>
      </c>
      <c r="K13" s="451">
        <f t="shared" si="0"/>
        <v>21353.516008807157</v>
      </c>
      <c r="L13" s="1072">
        <f t="shared" si="0"/>
        <v>63409.777412749594</v>
      </c>
      <c r="M13" s="613"/>
      <c r="N13" s="613"/>
      <c r="O13" s="613"/>
      <c r="P13" s="613"/>
      <c r="Q13" s="613"/>
      <c r="R13" s="613"/>
      <c r="S13" s="613"/>
      <c r="T13" s="613"/>
      <c r="U13" s="613"/>
      <c r="V13" s="613"/>
      <c r="W13" s="613"/>
      <c r="X13" s="613"/>
      <c r="Y13" s="613"/>
      <c r="Z13" s="613"/>
      <c r="AA13" s="613"/>
      <c r="AB13" s="613"/>
    </row>
    <row r="14" spans="1:28">
      <c r="A14" s="379"/>
      <c r="B14" s="614" t="s">
        <v>67</v>
      </c>
      <c r="C14" s="149">
        <v>2408.3987545882555</v>
      </c>
      <c r="D14" s="149">
        <v>2406.9463294493403</v>
      </c>
      <c r="E14" s="149">
        <v>3241.6972917414578</v>
      </c>
      <c r="F14" s="149">
        <v>2697.0396532089635</v>
      </c>
      <c r="G14" s="149">
        <v>966.18538308023017</v>
      </c>
      <c r="H14" s="149">
        <v>3763.1751700069021</v>
      </c>
      <c r="I14" s="149">
        <v>399.99999500000001</v>
      </c>
      <c r="J14" s="149">
        <v>0</v>
      </c>
      <c r="K14" s="149">
        <v>4530.0422472981099</v>
      </c>
      <c r="L14" s="149">
        <f>SUM(C14:K14)</f>
        <v>20413.484824373259</v>
      </c>
      <c r="M14" s="613"/>
      <c r="N14" s="613"/>
      <c r="O14" s="613"/>
      <c r="P14" s="613"/>
      <c r="Q14" s="613"/>
      <c r="R14" s="613"/>
      <c r="S14" s="613"/>
      <c r="T14" s="613"/>
      <c r="U14" s="613"/>
      <c r="V14" s="613"/>
      <c r="W14" s="613"/>
      <c r="X14" s="613"/>
      <c r="Y14" s="613"/>
    </row>
    <row r="15" spans="1:28">
      <c r="A15" s="379"/>
      <c r="B15" s="614" t="s">
        <v>68</v>
      </c>
      <c r="C15" s="149">
        <v>2105.8821883228629</v>
      </c>
      <c r="D15" s="149">
        <v>2828.2306924289755</v>
      </c>
      <c r="E15" s="149">
        <v>3328.3942294127746</v>
      </c>
      <c r="F15" s="149">
        <v>1012.1309928048638</v>
      </c>
      <c r="G15" s="149">
        <v>2045.9063203920587</v>
      </c>
      <c r="H15" s="149">
        <v>4492.2722824635948</v>
      </c>
      <c r="I15" s="149">
        <v>1957.6655107791803</v>
      </c>
      <c r="J15" s="149">
        <v>8402.3366102629825</v>
      </c>
      <c r="K15" s="149">
        <v>16823.473761509049</v>
      </c>
      <c r="L15" s="149">
        <f>SUM(C15:K15)</f>
        <v>42996.292588376338</v>
      </c>
      <c r="M15" s="613"/>
      <c r="N15" s="613"/>
      <c r="O15" s="613"/>
      <c r="P15" s="613"/>
      <c r="Q15" s="613"/>
      <c r="R15" s="613"/>
      <c r="S15" s="613"/>
      <c r="T15" s="613"/>
      <c r="U15" s="613"/>
      <c r="V15" s="613"/>
      <c r="W15" s="613"/>
      <c r="X15" s="613"/>
      <c r="Y15" s="613"/>
    </row>
    <row r="16" spans="1:28" s="144" customFormat="1" ht="13.5" thickBot="1">
      <c r="A16" s="379"/>
      <c r="B16" s="379"/>
      <c r="C16" s="610"/>
      <c r="D16" s="610"/>
      <c r="E16" s="610"/>
      <c r="F16" s="610"/>
      <c r="G16" s="610"/>
      <c r="H16" s="610"/>
      <c r="I16" s="610"/>
      <c r="J16" s="610"/>
      <c r="K16" s="610"/>
      <c r="L16" s="610"/>
      <c r="M16" s="613"/>
      <c r="N16" s="613"/>
      <c r="O16" s="613"/>
      <c r="P16" s="613"/>
      <c r="Q16" s="613"/>
      <c r="R16" s="613"/>
      <c r="S16" s="613"/>
      <c r="T16" s="613"/>
      <c r="U16" s="613"/>
      <c r="V16" s="613"/>
      <c r="W16" s="613"/>
      <c r="X16" s="613"/>
      <c r="Y16" s="613"/>
    </row>
    <row r="17" spans="1:25" s="144" customFormat="1" ht="13.5" thickBot="1">
      <c r="A17" s="379"/>
      <c r="B17" s="150" t="s">
        <v>56</v>
      </c>
      <c r="C17" s="99">
        <f>+C18+C22+C25+C31+C32+C40</f>
        <v>189.43757014773277</v>
      </c>
      <c r="D17" s="99">
        <f t="shared" ref="D17:L17" si="1">+D18+D22+D25+D31+D32+D40</f>
        <v>1841.8070435556658</v>
      </c>
      <c r="E17" s="99">
        <f t="shared" si="1"/>
        <v>392.43740053251207</v>
      </c>
      <c r="F17" s="99">
        <f t="shared" si="1"/>
        <v>132.4425859226871</v>
      </c>
      <c r="G17" s="99">
        <f t="shared" si="1"/>
        <v>115.45915469544749</v>
      </c>
      <c r="H17" s="99">
        <f t="shared" si="1"/>
        <v>291.61398797999738</v>
      </c>
      <c r="I17" s="99">
        <f t="shared" si="1"/>
        <v>190.03709706743223</v>
      </c>
      <c r="J17" s="99">
        <f t="shared" si="1"/>
        <v>164.40806765207486</v>
      </c>
      <c r="K17" s="99">
        <f t="shared" si="1"/>
        <v>2449.3170215702585</v>
      </c>
      <c r="L17" s="151">
        <f t="shared" si="1"/>
        <v>5766.9599291238083</v>
      </c>
      <c r="M17" s="613"/>
      <c r="N17" s="613"/>
      <c r="O17" s="613"/>
      <c r="P17" s="613"/>
      <c r="Q17" s="613"/>
      <c r="R17" s="613"/>
      <c r="S17" s="613"/>
      <c r="T17" s="613"/>
      <c r="U17" s="613"/>
      <c r="V17" s="613"/>
      <c r="W17" s="613"/>
      <c r="X17" s="613"/>
      <c r="Y17" s="613"/>
    </row>
    <row r="18" spans="1:25" s="144" customFormat="1">
      <c r="A18" s="379"/>
      <c r="B18" s="615" t="s">
        <v>69</v>
      </c>
      <c r="C18" s="100">
        <f t="shared" ref="C18:L18" si="2">+C19+C20+C21</f>
        <v>158.13300495889308</v>
      </c>
      <c r="D18" s="100">
        <f t="shared" si="2"/>
        <v>144.40649779</v>
      </c>
      <c r="E18" s="100">
        <f t="shared" si="2"/>
        <v>181.14882206192615</v>
      </c>
      <c r="F18" s="100">
        <f t="shared" si="2"/>
        <v>104.86709340000002</v>
      </c>
      <c r="G18" s="100">
        <f t="shared" si="2"/>
        <v>82.962084802000007</v>
      </c>
      <c r="H18" s="100">
        <f t="shared" si="2"/>
        <v>260.7155767086154</v>
      </c>
      <c r="I18" s="100">
        <f t="shared" si="2"/>
        <v>153.2893847188931</v>
      </c>
      <c r="J18" s="100">
        <f t="shared" si="2"/>
        <v>146.87415279999996</v>
      </c>
      <c r="K18" s="100">
        <f t="shared" si="2"/>
        <v>189.88430243992616</v>
      </c>
      <c r="L18" s="100">
        <f t="shared" si="2"/>
        <v>1422.2809196802539</v>
      </c>
      <c r="M18" s="613"/>
      <c r="N18" s="613"/>
      <c r="O18" s="613"/>
      <c r="P18" s="613"/>
      <c r="Q18" s="613"/>
      <c r="R18" s="613"/>
      <c r="S18" s="613"/>
      <c r="T18" s="613"/>
      <c r="U18" s="613"/>
      <c r="V18" s="613"/>
      <c r="W18" s="613"/>
      <c r="X18" s="613"/>
      <c r="Y18" s="613"/>
    </row>
    <row r="19" spans="1:25" s="144" customFormat="1">
      <c r="A19" s="379"/>
      <c r="B19" s="616" t="s">
        <v>70</v>
      </c>
      <c r="C19" s="115">
        <v>116.46997153999999</v>
      </c>
      <c r="D19" s="115">
        <v>22.313405009999997</v>
      </c>
      <c r="E19" s="115">
        <v>40.483646669999999</v>
      </c>
      <c r="F19" s="115">
        <v>30.57680148</v>
      </c>
      <c r="G19" s="115">
        <v>8.6570774700000008</v>
      </c>
      <c r="H19" s="115">
        <v>115.81203567061537</v>
      </c>
      <c r="I19" s="115">
        <v>106.30752398</v>
      </c>
      <c r="J19" s="115">
        <v>22.539165799999999</v>
      </c>
      <c r="K19" s="115">
        <v>44.396211709999996</v>
      </c>
      <c r="L19" s="115">
        <f>SUM(C19:K19)</f>
        <v>507.5558393306153</v>
      </c>
      <c r="M19" s="613"/>
      <c r="N19" s="613"/>
      <c r="O19" s="613"/>
      <c r="P19" s="613"/>
      <c r="Q19" s="613"/>
      <c r="R19" s="613"/>
      <c r="S19" s="613"/>
      <c r="T19" s="613"/>
      <c r="U19" s="613"/>
      <c r="V19" s="613"/>
      <c r="W19" s="613"/>
      <c r="X19" s="613"/>
      <c r="Y19" s="613"/>
    </row>
    <row r="20" spans="1:25" s="144" customFormat="1">
      <c r="A20" s="379"/>
      <c r="B20" s="617" t="s">
        <v>71</v>
      </c>
      <c r="C20" s="104">
        <v>36.767580440000003</v>
      </c>
      <c r="D20" s="104">
        <v>96.935482649999997</v>
      </c>
      <c r="E20" s="104">
        <v>63.801189370000003</v>
      </c>
      <c r="F20" s="104">
        <v>56.107071740000002</v>
      </c>
      <c r="G20" s="104">
        <v>45.346712022000006</v>
      </c>
      <c r="H20" s="104">
        <v>127.67590963800002</v>
      </c>
      <c r="I20" s="104">
        <v>37.268255580000002</v>
      </c>
      <c r="J20" s="104">
        <v>99.254889209999973</v>
      </c>
      <c r="K20" s="104">
        <v>63.801187439999993</v>
      </c>
      <c r="L20" s="104">
        <f>SUM(C20:K20)</f>
        <v>626.95827809000002</v>
      </c>
      <c r="M20" s="613"/>
      <c r="N20" s="613"/>
      <c r="O20" s="613"/>
      <c r="P20" s="613"/>
      <c r="Q20" s="613"/>
      <c r="R20" s="613"/>
      <c r="S20" s="613"/>
      <c r="T20" s="613"/>
      <c r="U20" s="613"/>
      <c r="V20" s="613"/>
      <c r="W20" s="613"/>
      <c r="X20" s="613"/>
      <c r="Y20" s="613"/>
    </row>
    <row r="21" spans="1:25" s="144" customFormat="1">
      <c r="A21" s="379"/>
      <c r="B21" s="618" t="s">
        <v>72</v>
      </c>
      <c r="C21" s="103">
        <v>4.8954529788931023</v>
      </c>
      <c r="D21" s="103">
        <v>25.157610130000002</v>
      </c>
      <c r="E21" s="103">
        <v>76.863986021926152</v>
      </c>
      <c r="F21" s="103">
        <v>18.183220180000003</v>
      </c>
      <c r="G21" s="103">
        <v>28.958295309999997</v>
      </c>
      <c r="H21" s="103">
        <v>17.2276314</v>
      </c>
      <c r="I21" s="103">
        <v>9.7136051588931007</v>
      </c>
      <c r="J21" s="103">
        <v>25.08009779</v>
      </c>
      <c r="K21" s="103">
        <v>81.68690328992615</v>
      </c>
      <c r="L21" s="103">
        <f>SUM(C21:K21)</f>
        <v>287.7668022596385</v>
      </c>
      <c r="M21" s="613"/>
      <c r="N21" s="613"/>
      <c r="O21" s="613"/>
      <c r="P21" s="613"/>
      <c r="Q21" s="613"/>
      <c r="R21" s="613"/>
      <c r="S21" s="613"/>
      <c r="T21" s="613"/>
      <c r="U21" s="613"/>
      <c r="V21" s="613"/>
      <c r="W21" s="613"/>
      <c r="X21" s="613"/>
      <c r="Y21" s="613"/>
    </row>
    <row r="22" spans="1:25" s="619" customFormat="1">
      <c r="A22" s="379"/>
      <c r="B22" s="481" t="s">
        <v>73</v>
      </c>
      <c r="C22" s="482">
        <f t="shared" ref="C22:L22" si="3">+C23+C24</f>
        <v>0</v>
      </c>
      <c r="D22" s="482">
        <f t="shared" si="3"/>
        <v>3.1499829516904339E-2</v>
      </c>
      <c r="E22" s="482">
        <f t="shared" si="3"/>
        <v>194.71981012409981</v>
      </c>
      <c r="F22" s="482">
        <f t="shared" si="3"/>
        <v>3.1499829516904339E-2</v>
      </c>
      <c r="G22" s="482">
        <f t="shared" si="3"/>
        <v>3.1499829516904339E-2</v>
      </c>
      <c r="H22" s="482">
        <f t="shared" si="3"/>
        <v>3.1499829516904339E-2</v>
      </c>
      <c r="I22" s="482">
        <f t="shared" si="3"/>
        <v>3.1499829516904339E-2</v>
      </c>
      <c r="J22" s="482">
        <f t="shared" si="3"/>
        <v>3.1499829516904339E-2</v>
      </c>
      <c r="K22" s="482">
        <f t="shared" si="3"/>
        <v>8.3712273350656083</v>
      </c>
      <c r="L22" s="482">
        <f t="shared" si="3"/>
        <v>203.28003643626687</v>
      </c>
      <c r="M22" s="613"/>
      <c r="N22" s="613"/>
      <c r="O22" s="613"/>
      <c r="P22" s="613"/>
      <c r="Q22" s="613"/>
      <c r="R22" s="613"/>
      <c r="S22" s="613"/>
      <c r="T22" s="613"/>
      <c r="U22" s="613"/>
      <c r="V22" s="613"/>
      <c r="W22" s="613"/>
      <c r="X22" s="613"/>
      <c r="Y22" s="613"/>
    </row>
    <row r="23" spans="1:25" s="619" customFormat="1">
      <c r="A23" s="379"/>
      <c r="B23" s="616" t="s">
        <v>74</v>
      </c>
      <c r="C23" s="115">
        <v>0</v>
      </c>
      <c r="D23" s="115">
        <v>3.0449158077765767E-2</v>
      </c>
      <c r="E23" s="115">
        <v>194.71875945266066</v>
      </c>
      <c r="F23" s="115">
        <v>3.0449158077765767E-2</v>
      </c>
      <c r="G23" s="115">
        <v>3.0449158077765767E-2</v>
      </c>
      <c r="H23" s="115">
        <v>3.0449158077765767E-2</v>
      </c>
      <c r="I23" s="115">
        <v>3.0449158077765767E-2</v>
      </c>
      <c r="J23" s="115">
        <v>3.0449158077765767E-2</v>
      </c>
      <c r="K23" s="115">
        <v>8.3701766636264701</v>
      </c>
      <c r="L23" s="115">
        <f>SUM(C23:K23)</f>
        <v>203.27163106475376</v>
      </c>
      <c r="M23" s="613"/>
      <c r="N23" s="613"/>
      <c r="O23" s="613"/>
      <c r="P23" s="613"/>
      <c r="Q23" s="613"/>
      <c r="R23" s="613"/>
      <c r="S23" s="613"/>
      <c r="T23" s="613"/>
      <c r="U23" s="613"/>
      <c r="V23" s="613"/>
      <c r="W23" s="613"/>
      <c r="X23" s="613"/>
      <c r="Y23" s="613"/>
    </row>
    <row r="24" spans="1:25" s="144" customFormat="1">
      <c r="A24" s="379"/>
      <c r="B24" s="618" t="s">
        <v>75</v>
      </c>
      <c r="C24" s="103">
        <v>0</v>
      </c>
      <c r="D24" s="103">
        <v>1.0506714391385699E-3</v>
      </c>
      <c r="E24" s="103">
        <v>1.0506714391385699E-3</v>
      </c>
      <c r="F24" s="103">
        <v>1.0506714391385699E-3</v>
      </c>
      <c r="G24" s="103">
        <v>1.0506714391385699E-3</v>
      </c>
      <c r="H24" s="103">
        <v>1.0506714391385699E-3</v>
      </c>
      <c r="I24" s="103">
        <v>1.0506714391385699E-3</v>
      </c>
      <c r="J24" s="103">
        <v>1.0506714391385699E-3</v>
      </c>
      <c r="K24" s="103">
        <v>1.0506714391385699E-3</v>
      </c>
      <c r="L24" s="103">
        <f>SUM(C24:K24)</f>
        <v>8.4053715131085591E-3</v>
      </c>
      <c r="M24" s="613"/>
      <c r="N24" s="613"/>
      <c r="O24" s="613"/>
      <c r="P24" s="613"/>
      <c r="Q24" s="613"/>
      <c r="R24" s="613"/>
      <c r="S24" s="613"/>
      <c r="T24" s="613"/>
      <c r="U24" s="613"/>
      <c r="V24" s="613"/>
      <c r="W24" s="613"/>
      <c r="X24" s="613"/>
      <c r="Y24" s="613"/>
    </row>
    <row r="25" spans="1:25" s="144" customFormat="1">
      <c r="A25" s="379"/>
      <c r="B25" s="481" t="s">
        <v>76</v>
      </c>
      <c r="C25" s="482">
        <f t="shared" ref="C25:L25" si="4">+C26+C29</f>
        <v>1.0385038839702839E-2</v>
      </c>
      <c r="D25" s="482">
        <f t="shared" si="4"/>
        <v>0.76515265107830044</v>
      </c>
      <c r="E25" s="482">
        <f t="shared" si="4"/>
        <v>1.0507262639963239E-2</v>
      </c>
      <c r="F25" s="482">
        <f t="shared" si="4"/>
        <v>1.0681164103545991E-2</v>
      </c>
      <c r="G25" s="482">
        <f t="shared" si="4"/>
        <v>0.76522210546904867</v>
      </c>
      <c r="H25" s="482">
        <f t="shared" si="4"/>
        <v>12.178692933816343</v>
      </c>
      <c r="I25" s="482">
        <f t="shared" si="4"/>
        <v>1.0863044406831579E-2</v>
      </c>
      <c r="J25" s="482">
        <f t="shared" si="4"/>
        <v>0.76540992255796658</v>
      </c>
      <c r="K25" s="482">
        <f t="shared" si="4"/>
        <v>2234.0044232814207</v>
      </c>
      <c r="L25" s="482">
        <f t="shared" si="4"/>
        <v>2248.5213374043324</v>
      </c>
      <c r="M25" s="613"/>
      <c r="N25" s="613"/>
      <c r="O25" s="613"/>
      <c r="P25" s="613"/>
      <c r="Q25" s="613"/>
      <c r="R25" s="613"/>
      <c r="S25" s="613"/>
      <c r="T25" s="613"/>
      <c r="U25" s="613"/>
      <c r="V25" s="613"/>
      <c r="W25" s="613"/>
      <c r="X25" s="613"/>
      <c r="Y25" s="613"/>
    </row>
    <row r="26" spans="1:25" s="619" customFormat="1">
      <c r="A26" s="379"/>
      <c r="B26" s="616" t="s">
        <v>79</v>
      </c>
      <c r="C26" s="465">
        <f t="shared" ref="C26:L26" si="5">+C27+C28</f>
        <v>0</v>
      </c>
      <c r="D26" s="465">
        <f t="shared" si="5"/>
        <v>0.75459121097337589</v>
      </c>
      <c r="E26" s="465">
        <f t="shared" si="5"/>
        <v>0</v>
      </c>
      <c r="F26" s="465">
        <f t="shared" si="5"/>
        <v>0</v>
      </c>
      <c r="G26" s="465">
        <f t="shared" si="5"/>
        <v>0.75459121097337589</v>
      </c>
      <c r="H26" s="465">
        <f t="shared" si="5"/>
        <v>0</v>
      </c>
      <c r="I26" s="465">
        <f t="shared" si="5"/>
        <v>0</v>
      </c>
      <c r="J26" s="465">
        <f t="shared" si="5"/>
        <v>0.75459121097337589</v>
      </c>
      <c r="K26" s="465">
        <f t="shared" si="5"/>
        <v>2233.9934370237297</v>
      </c>
      <c r="L26" s="465">
        <f t="shared" si="5"/>
        <v>2236.2572106566499</v>
      </c>
      <c r="M26" s="613"/>
      <c r="N26" s="613"/>
      <c r="O26" s="613"/>
      <c r="P26" s="613"/>
      <c r="Q26" s="613"/>
      <c r="R26" s="613"/>
      <c r="S26" s="613"/>
      <c r="T26" s="613"/>
      <c r="U26" s="613"/>
      <c r="V26" s="613"/>
      <c r="W26" s="613"/>
      <c r="X26" s="613"/>
      <c r="Y26" s="613"/>
    </row>
    <row r="27" spans="1:25" s="619" customFormat="1">
      <c r="A27" s="379"/>
      <c r="B27" s="618" t="s">
        <v>110</v>
      </c>
      <c r="C27" s="103">
        <v>0</v>
      </c>
      <c r="D27" s="103">
        <v>0.75459121097337589</v>
      </c>
      <c r="E27" s="103">
        <v>0</v>
      </c>
      <c r="F27" s="103">
        <v>0</v>
      </c>
      <c r="G27" s="103">
        <v>0.75459121097337589</v>
      </c>
      <c r="H27" s="103">
        <v>0</v>
      </c>
      <c r="I27" s="103">
        <v>0</v>
      </c>
      <c r="J27" s="103">
        <v>0.75459121097337589</v>
      </c>
      <c r="K27" s="103">
        <v>0</v>
      </c>
      <c r="L27" s="103">
        <f>SUM(C27:K27)</f>
        <v>2.2637736329201275</v>
      </c>
      <c r="M27" s="613"/>
      <c r="N27" s="613"/>
      <c r="O27" s="613"/>
      <c r="P27" s="613"/>
      <c r="Q27" s="613"/>
      <c r="R27" s="613"/>
      <c r="S27" s="613"/>
      <c r="T27" s="613"/>
      <c r="U27" s="613"/>
      <c r="V27" s="613"/>
      <c r="W27" s="613"/>
      <c r="X27" s="613"/>
      <c r="Y27" s="613"/>
    </row>
    <row r="28" spans="1:25" s="144" customFormat="1">
      <c r="A28" s="379"/>
      <c r="B28" s="620" t="s">
        <v>111</v>
      </c>
      <c r="C28" s="152">
        <v>0</v>
      </c>
      <c r="D28" s="152">
        <v>0</v>
      </c>
      <c r="E28" s="152">
        <v>0</v>
      </c>
      <c r="F28" s="152">
        <v>0</v>
      </c>
      <c r="G28" s="152">
        <v>0</v>
      </c>
      <c r="H28" s="152">
        <v>0</v>
      </c>
      <c r="I28" s="152">
        <v>0</v>
      </c>
      <c r="J28" s="152">
        <v>0</v>
      </c>
      <c r="K28" s="152">
        <v>2233.9934370237297</v>
      </c>
      <c r="L28" s="152">
        <f>SUM(C28:K28)</f>
        <v>2233.9934370237297</v>
      </c>
      <c r="M28" s="613"/>
      <c r="N28" s="613"/>
      <c r="O28" s="613"/>
      <c r="P28" s="613"/>
      <c r="Q28" s="613"/>
      <c r="R28" s="613"/>
      <c r="S28" s="613"/>
      <c r="T28" s="613"/>
      <c r="U28" s="613"/>
      <c r="V28" s="613"/>
      <c r="W28" s="613"/>
      <c r="X28" s="613"/>
      <c r="Y28" s="613"/>
    </row>
    <row r="29" spans="1:25" s="144" customFormat="1">
      <c r="A29" s="379"/>
      <c r="B29" s="617" t="s">
        <v>77</v>
      </c>
      <c r="C29" s="463">
        <f t="shared" ref="C29:L29" si="6">+C30</f>
        <v>1.0385038839702839E-2</v>
      </c>
      <c r="D29" s="463">
        <f t="shared" si="6"/>
        <v>1.056144010492456E-2</v>
      </c>
      <c r="E29" s="463">
        <f t="shared" si="6"/>
        <v>1.0507262639963239E-2</v>
      </c>
      <c r="F29" s="463">
        <f t="shared" si="6"/>
        <v>1.0681164103545991E-2</v>
      </c>
      <c r="G29" s="463">
        <f t="shared" si="6"/>
        <v>1.0630894495672821E-2</v>
      </c>
      <c r="H29" s="463">
        <f t="shared" si="6"/>
        <v>12.178692933816343</v>
      </c>
      <c r="I29" s="463">
        <f t="shared" si="6"/>
        <v>1.0863044406831579E-2</v>
      </c>
      <c r="J29" s="463">
        <f t="shared" si="6"/>
        <v>1.081871158459064E-2</v>
      </c>
      <c r="K29" s="463">
        <f t="shared" si="6"/>
        <v>1.098625769089377E-2</v>
      </c>
      <c r="L29" s="463">
        <f t="shared" si="6"/>
        <v>12.264126747682468</v>
      </c>
      <c r="M29" s="613"/>
      <c r="N29" s="613"/>
      <c r="O29" s="613"/>
      <c r="P29" s="613"/>
      <c r="Q29" s="613"/>
      <c r="R29" s="613"/>
      <c r="S29" s="613"/>
      <c r="T29" s="613"/>
      <c r="U29" s="613"/>
      <c r="V29" s="613"/>
      <c r="W29" s="613"/>
      <c r="X29" s="613"/>
      <c r="Y29" s="613"/>
    </row>
    <row r="30" spans="1:25" s="619" customFormat="1">
      <c r="A30" s="379"/>
      <c r="B30" s="621" t="s">
        <v>111</v>
      </c>
      <c r="C30" s="103">
        <v>1.0385038839702839E-2</v>
      </c>
      <c r="D30" s="103">
        <v>1.056144010492456E-2</v>
      </c>
      <c r="E30" s="103">
        <v>1.0507262639963239E-2</v>
      </c>
      <c r="F30" s="103">
        <v>1.0681164103545991E-2</v>
      </c>
      <c r="G30" s="103">
        <v>1.0630894495672821E-2</v>
      </c>
      <c r="H30" s="103">
        <v>12.178692933816343</v>
      </c>
      <c r="I30" s="103">
        <v>1.0863044406831579E-2</v>
      </c>
      <c r="J30" s="103">
        <v>1.081871158459064E-2</v>
      </c>
      <c r="K30" s="103">
        <v>1.098625769089377E-2</v>
      </c>
      <c r="L30" s="103">
        <f>SUM(C30:K30)</f>
        <v>12.264126747682468</v>
      </c>
      <c r="M30" s="613"/>
      <c r="N30" s="613"/>
      <c r="O30" s="613"/>
      <c r="P30" s="613"/>
      <c r="Q30" s="613"/>
      <c r="R30" s="613"/>
      <c r="S30" s="613"/>
      <c r="T30" s="613"/>
      <c r="U30" s="613"/>
      <c r="V30" s="613"/>
      <c r="W30" s="613"/>
      <c r="X30" s="613"/>
      <c r="Y30" s="613"/>
    </row>
    <row r="31" spans="1:25" s="379" customFormat="1">
      <c r="B31" s="481" t="s">
        <v>78</v>
      </c>
      <c r="C31" s="101">
        <v>18.79113503</v>
      </c>
      <c r="D31" s="101">
        <v>1677.7437756073782</v>
      </c>
      <c r="E31" s="101">
        <v>0.57448624384615399</v>
      </c>
      <c r="F31" s="101">
        <v>15.733077440000001</v>
      </c>
      <c r="G31" s="101">
        <v>2.5947796184615388</v>
      </c>
      <c r="H31" s="101">
        <v>1.2936443780486699</v>
      </c>
      <c r="I31" s="101">
        <v>19.618146629999998</v>
      </c>
      <c r="J31" s="101">
        <v>3.3998187800000004</v>
      </c>
      <c r="K31" s="101">
        <v>0.57448624384615399</v>
      </c>
      <c r="L31" s="101">
        <f>SUM(C31:K31)</f>
        <v>1740.3233499715809</v>
      </c>
      <c r="M31" s="613"/>
      <c r="N31" s="613"/>
      <c r="O31" s="613"/>
      <c r="P31" s="613"/>
      <c r="Q31" s="613"/>
      <c r="R31" s="613"/>
      <c r="S31" s="613"/>
      <c r="T31" s="613"/>
      <c r="U31" s="613"/>
      <c r="V31" s="613"/>
      <c r="W31" s="613"/>
      <c r="X31" s="613"/>
      <c r="Y31" s="613"/>
    </row>
    <row r="32" spans="1:25" s="379" customFormat="1">
      <c r="B32" s="459" t="s">
        <v>424</v>
      </c>
      <c r="C32" s="482">
        <f t="shared" ref="C32:L32" si="7">+C33+C35+C38</f>
        <v>0.88623866000000007</v>
      </c>
      <c r="D32" s="482">
        <f t="shared" si="7"/>
        <v>1.1337921499999999</v>
      </c>
      <c r="E32" s="482">
        <f t="shared" si="7"/>
        <v>0</v>
      </c>
      <c r="F32" s="482">
        <f t="shared" si="7"/>
        <v>1.4441210200000001</v>
      </c>
      <c r="G32" s="482">
        <f t="shared" si="7"/>
        <v>14.48374555</v>
      </c>
      <c r="H32" s="482">
        <f t="shared" si="7"/>
        <v>0</v>
      </c>
      <c r="I32" s="482">
        <f t="shared" si="7"/>
        <v>0.85133647000000001</v>
      </c>
      <c r="J32" s="482">
        <f t="shared" si="7"/>
        <v>1.0882521000000001</v>
      </c>
      <c r="K32" s="482">
        <f t="shared" si="7"/>
        <v>0</v>
      </c>
      <c r="L32" s="482">
        <f t="shared" si="7"/>
        <v>19.887485949999999</v>
      </c>
      <c r="M32" s="613"/>
      <c r="N32" s="613"/>
      <c r="O32" s="613"/>
      <c r="P32" s="613"/>
      <c r="Q32" s="613"/>
      <c r="R32" s="613"/>
      <c r="S32" s="613"/>
      <c r="T32" s="613"/>
      <c r="U32" s="613"/>
      <c r="V32" s="613"/>
      <c r="W32" s="613"/>
      <c r="X32" s="613"/>
      <c r="Y32" s="613"/>
    </row>
    <row r="33" spans="1:25" s="379" customFormat="1">
      <c r="B33" s="491" t="s">
        <v>74</v>
      </c>
      <c r="C33" s="502">
        <f t="shared" ref="C33:L33" si="8">+C34</f>
        <v>0</v>
      </c>
      <c r="D33" s="502">
        <f t="shared" si="8"/>
        <v>0</v>
      </c>
      <c r="E33" s="502">
        <f t="shared" si="8"/>
        <v>0</v>
      </c>
      <c r="F33" s="502">
        <f t="shared" si="8"/>
        <v>0</v>
      </c>
      <c r="G33" s="502">
        <f t="shared" si="8"/>
        <v>0</v>
      </c>
      <c r="H33" s="502">
        <f t="shared" si="8"/>
        <v>0</v>
      </c>
      <c r="I33" s="502">
        <f t="shared" si="8"/>
        <v>0</v>
      </c>
      <c r="J33" s="502">
        <f t="shared" si="8"/>
        <v>0</v>
      </c>
      <c r="K33" s="502">
        <f t="shared" si="8"/>
        <v>0</v>
      </c>
      <c r="L33" s="502">
        <f t="shared" si="8"/>
        <v>0</v>
      </c>
      <c r="M33" s="613"/>
      <c r="N33" s="613"/>
      <c r="O33" s="613"/>
      <c r="P33" s="613"/>
      <c r="Q33" s="613"/>
      <c r="R33" s="613"/>
      <c r="S33" s="613"/>
      <c r="T33" s="613"/>
      <c r="U33" s="613"/>
      <c r="V33" s="613"/>
      <c r="W33" s="613"/>
      <c r="X33" s="613"/>
      <c r="Y33" s="613"/>
    </row>
    <row r="34" spans="1:25" s="379" customFormat="1">
      <c r="B34" s="467" t="s">
        <v>432</v>
      </c>
      <c r="C34" s="104">
        <v>0</v>
      </c>
      <c r="D34" s="104">
        <v>0</v>
      </c>
      <c r="E34" s="104">
        <v>0</v>
      </c>
      <c r="F34" s="104">
        <v>0</v>
      </c>
      <c r="G34" s="104">
        <v>0</v>
      </c>
      <c r="H34" s="104">
        <v>0</v>
      </c>
      <c r="I34" s="104">
        <v>0</v>
      </c>
      <c r="J34" s="104">
        <v>0</v>
      </c>
      <c r="K34" s="104">
        <v>0</v>
      </c>
      <c r="L34" s="104">
        <f>SUM(C34:K34)</f>
        <v>0</v>
      </c>
      <c r="M34" s="613"/>
      <c r="N34" s="613"/>
      <c r="O34" s="613"/>
      <c r="P34" s="613"/>
      <c r="Q34" s="613"/>
      <c r="R34" s="613"/>
      <c r="S34" s="613"/>
      <c r="T34" s="613"/>
      <c r="U34" s="613"/>
      <c r="V34" s="613"/>
      <c r="W34" s="613"/>
      <c r="X34" s="613"/>
      <c r="Y34" s="613"/>
    </row>
    <row r="35" spans="1:25" s="379" customFormat="1">
      <c r="B35" s="467" t="s">
        <v>75</v>
      </c>
      <c r="C35" s="463">
        <f t="shared" ref="C35:L35" si="9">+C36+C37</f>
        <v>0</v>
      </c>
      <c r="D35" s="463">
        <f t="shared" si="9"/>
        <v>0</v>
      </c>
      <c r="E35" s="463">
        <f t="shared" si="9"/>
        <v>0</v>
      </c>
      <c r="F35" s="463">
        <f t="shared" si="9"/>
        <v>0</v>
      </c>
      <c r="G35" s="463">
        <f t="shared" si="9"/>
        <v>0</v>
      </c>
      <c r="H35" s="463">
        <f t="shared" si="9"/>
        <v>0</v>
      </c>
      <c r="I35" s="463">
        <f t="shared" si="9"/>
        <v>0</v>
      </c>
      <c r="J35" s="463">
        <f t="shared" si="9"/>
        <v>0</v>
      </c>
      <c r="K35" s="463">
        <f t="shared" si="9"/>
        <v>0</v>
      </c>
      <c r="L35" s="463">
        <f t="shared" si="9"/>
        <v>0</v>
      </c>
      <c r="M35" s="613"/>
      <c r="N35" s="613"/>
      <c r="O35" s="613"/>
      <c r="P35" s="613"/>
      <c r="Q35" s="613"/>
      <c r="R35" s="613"/>
      <c r="S35" s="613"/>
      <c r="T35" s="613"/>
      <c r="U35" s="613"/>
      <c r="V35" s="613"/>
      <c r="W35" s="613"/>
      <c r="X35" s="613"/>
      <c r="Y35" s="613"/>
    </row>
    <row r="36" spans="1:25" s="379" customFormat="1">
      <c r="B36" s="498" t="s">
        <v>82</v>
      </c>
      <c r="C36" s="103">
        <v>0</v>
      </c>
      <c r="D36" s="103">
        <v>0</v>
      </c>
      <c r="E36" s="103">
        <v>0</v>
      </c>
      <c r="F36" s="103">
        <v>0</v>
      </c>
      <c r="G36" s="103">
        <v>0</v>
      </c>
      <c r="H36" s="103">
        <v>0</v>
      </c>
      <c r="I36" s="103">
        <v>0</v>
      </c>
      <c r="J36" s="103">
        <v>0</v>
      </c>
      <c r="K36" s="103">
        <v>0</v>
      </c>
      <c r="L36" s="103">
        <f>SUM(C36:K36)</f>
        <v>0</v>
      </c>
      <c r="M36" s="613"/>
      <c r="N36" s="613"/>
      <c r="O36" s="613"/>
      <c r="P36" s="613"/>
      <c r="Q36" s="613"/>
      <c r="R36" s="613"/>
      <c r="S36" s="613"/>
      <c r="T36" s="613"/>
      <c r="U36" s="613"/>
      <c r="V36" s="613"/>
      <c r="W36" s="613"/>
      <c r="X36" s="613"/>
      <c r="Y36" s="613"/>
    </row>
    <row r="37" spans="1:25" s="379" customFormat="1">
      <c r="B37" s="491" t="s">
        <v>111</v>
      </c>
      <c r="C37" s="152">
        <v>0</v>
      </c>
      <c r="D37" s="152">
        <v>0</v>
      </c>
      <c r="E37" s="152">
        <v>0</v>
      </c>
      <c r="F37" s="152">
        <v>0</v>
      </c>
      <c r="G37" s="152">
        <v>0</v>
      </c>
      <c r="H37" s="152">
        <v>0</v>
      </c>
      <c r="I37" s="152">
        <v>0</v>
      </c>
      <c r="J37" s="152">
        <v>0</v>
      </c>
      <c r="K37" s="152">
        <v>0</v>
      </c>
      <c r="L37" s="152">
        <f>SUM(C37:K37)</f>
        <v>0</v>
      </c>
      <c r="M37" s="613"/>
      <c r="N37" s="613"/>
      <c r="O37" s="613"/>
      <c r="P37" s="613"/>
      <c r="Q37" s="613"/>
      <c r="R37" s="613"/>
      <c r="S37" s="613"/>
      <c r="T37" s="613"/>
      <c r="U37" s="613"/>
      <c r="V37" s="613"/>
      <c r="W37" s="613"/>
      <c r="X37" s="613"/>
      <c r="Y37" s="613"/>
    </row>
    <row r="38" spans="1:25" s="379" customFormat="1">
      <c r="B38" s="618" t="s">
        <v>77</v>
      </c>
      <c r="C38" s="464">
        <f t="shared" ref="C38:L38" si="10">+C39</f>
        <v>0.88623866000000007</v>
      </c>
      <c r="D38" s="464">
        <f t="shared" si="10"/>
        <v>1.1337921499999999</v>
      </c>
      <c r="E38" s="464">
        <f t="shared" si="10"/>
        <v>0</v>
      </c>
      <c r="F38" s="464">
        <f t="shared" si="10"/>
        <v>1.4441210200000001</v>
      </c>
      <c r="G38" s="464">
        <f t="shared" si="10"/>
        <v>14.48374555</v>
      </c>
      <c r="H38" s="464">
        <f t="shared" si="10"/>
        <v>0</v>
      </c>
      <c r="I38" s="464">
        <f t="shared" si="10"/>
        <v>0.85133647000000001</v>
      </c>
      <c r="J38" s="464">
        <f t="shared" si="10"/>
        <v>1.0882521000000001</v>
      </c>
      <c r="K38" s="464">
        <f t="shared" si="10"/>
        <v>0</v>
      </c>
      <c r="L38" s="464">
        <f t="shared" si="10"/>
        <v>19.887485949999999</v>
      </c>
      <c r="M38" s="613"/>
      <c r="N38" s="613"/>
      <c r="O38" s="613"/>
      <c r="P38" s="613"/>
      <c r="Q38" s="613"/>
      <c r="R38" s="613"/>
      <c r="S38" s="613"/>
      <c r="T38" s="613"/>
      <c r="U38" s="613"/>
      <c r="V38" s="613"/>
      <c r="W38" s="613"/>
      <c r="X38" s="613"/>
      <c r="Y38" s="613"/>
    </row>
    <row r="39" spans="1:25" s="619" customFormat="1">
      <c r="A39" s="379"/>
      <c r="B39" s="467" t="s">
        <v>433</v>
      </c>
      <c r="C39" s="104">
        <v>0.88623866000000007</v>
      </c>
      <c r="D39" s="104">
        <v>1.1337921499999999</v>
      </c>
      <c r="E39" s="104">
        <v>0</v>
      </c>
      <c r="F39" s="104">
        <v>1.4441210200000001</v>
      </c>
      <c r="G39" s="104">
        <v>14.48374555</v>
      </c>
      <c r="H39" s="104">
        <v>0</v>
      </c>
      <c r="I39" s="104">
        <v>0.85133647000000001</v>
      </c>
      <c r="J39" s="104">
        <v>1.0882521000000001</v>
      </c>
      <c r="K39" s="104">
        <v>0</v>
      </c>
      <c r="L39" s="104">
        <f>SUM(C39:K39)</f>
        <v>19.887485949999999</v>
      </c>
      <c r="M39" s="613"/>
      <c r="N39" s="613"/>
      <c r="O39" s="613"/>
      <c r="P39" s="613"/>
      <c r="Q39" s="613"/>
      <c r="R39" s="613"/>
      <c r="S39" s="613"/>
      <c r="T39" s="613"/>
      <c r="U39" s="613"/>
      <c r="V39" s="613"/>
      <c r="W39" s="613"/>
      <c r="X39" s="613"/>
      <c r="Y39" s="613"/>
    </row>
    <row r="40" spans="1:25" s="619" customFormat="1">
      <c r="A40" s="379"/>
      <c r="B40" s="466" t="s">
        <v>439</v>
      </c>
      <c r="C40" s="465">
        <f t="shared" ref="C40:L40" si="11">+C41+C42</f>
        <v>11.616806459999999</v>
      </c>
      <c r="D40" s="465">
        <f t="shared" si="11"/>
        <v>17.72632552769231</v>
      </c>
      <c r="E40" s="465">
        <f t="shared" si="11"/>
        <v>15.983774839999999</v>
      </c>
      <c r="F40" s="465">
        <f t="shared" si="11"/>
        <v>10.356113069066639</v>
      </c>
      <c r="G40" s="465">
        <f t="shared" si="11"/>
        <v>14.62182279</v>
      </c>
      <c r="H40" s="465">
        <f t="shared" si="11"/>
        <v>17.394574129999999</v>
      </c>
      <c r="I40" s="465">
        <f t="shared" si="11"/>
        <v>16.23586637461538</v>
      </c>
      <c r="J40" s="465">
        <f t="shared" si="11"/>
        <v>12.248934219999999</v>
      </c>
      <c r="K40" s="465">
        <f t="shared" si="11"/>
        <v>16.482582270000002</v>
      </c>
      <c r="L40" s="465">
        <f t="shared" si="11"/>
        <v>132.66679968137433</v>
      </c>
      <c r="M40" s="613"/>
      <c r="N40" s="613"/>
      <c r="O40" s="613"/>
      <c r="P40" s="613"/>
      <c r="Q40" s="613"/>
      <c r="R40" s="613"/>
      <c r="S40" s="613"/>
      <c r="T40" s="613"/>
      <c r="U40" s="613"/>
      <c r="V40" s="613"/>
      <c r="W40" s="613"/>
      <c r="X40" s="613"/>
      <c r="Y40" s="613"/>
    </row>
    <row r="41" spans="1:25" s="144" customFormat="1">
      <c r="A41" s="379"/>
      <c r="B41" s="466" t="s">
        <v>79</v>
      </c>
      <c r="C41" s="115">
        <v>0</v>
      </c>
      <c r="D41" s="115">
        <v>0</v>
      </c>
      <c r="E41" s="115">
        <v>0</v>
      </c>
      <c r="F41" s="115">
        <v>0</v>
      </c>
      <c r="G41" s="115">
        <v>0</v>
      </c>
      <c r="H41" s="115">
        <v>0</v>
      </c>
      <c r="I41" s="115">
        <v>0</v>
      </c>
      <c r="J41" s="115">
        <v>0</v>
      </c>
      <c r="K41" s="115">
        <v>0</v>
      </c>
      <c r="L41" s="115">
        <f>SUM(C41:K41)</f>
        <v>0</v>
      </c>
      <c r="M41" s="613"/>
      <c r="N41" s="613"/>
      <c r="O41" s="613"/>
      <c r="P41" s="613"/>
      <c r="Q41" s="613"/>
      <c r="R41" s="613"/>
      <c r="S41" s="613"/>
      <c r="T41" s="613"/>
      <c r="U41" s="613"/>
      <c r="V41" s="613"/>
      <c r="W41" s="613"/>
      <c r="X41" s="613"/>
      <c r="Y41" s="613"/>
    </row>
    <row r="42" spans="1:25" s="144" customFormat="1">
      <c r="A42" s="379"/>
      <c r="B42" s="468" t="s">
        <v>77</v>
      </c>
      <c r="C42" s="105">
        <v>11.616806459999999</v>
      </c>
      <c r="D42" s="105">
        <v>17.72632552769231</v>
      </c>
      <c r="E42" s="105">
        <v>15.983774839999999</v>
      </c>
      <c r="F42" s="105">
        <v>10.356113069066639</v>
      </c>
      <c r="G42" s="105">
        <v>14.62182279</v>
      </c>
      <c r="H42" s="105">
        <v>17.394574129999999</v>
      </c>
      <c r="I42" s="105">
        <v>16.23586637461538</v>
      </c>
      <c r="J42" s="105">
        <v>12.248934219999999</v>
      </c>
      <c r="K42" s="105">
        <v>16.482582270000002</v>
      </c>
      <c r="L42" s="105">
        <f>SUM(C42:K42)</f>
        <v>132.66679968137433</v>
      </c>
      <c r="M42" s="613"/>
      <c r="N42" s="613"/>
      <c r="O42" s="613"/>
      <c r="P42" s="613"/>
      <c r="Q42" s="613"/>
      <c r="R42" s="613"/>
      <c r="S42" s="613"/>
      <c r="T42" s="613"/>
      <c r="U42" s="613"/>
      <c r="V42" s="613"/>
      <c r="W42" s="613"/>
      <c r="X42" s="613"/>
      <c r="Y42" s="613"/>
    </row>
    <row r="43" spans="1:25" s="144" customFormat="1" ht="13.5" thickBot="1">
      <c r="A43" s="379"/>
      <c r="B43" s="470"/>
      <c r="C43" s="102"/>
      <c r="D43" s="102"/>
      <c r="E43" s="102"/>
      <c r="F43" s="102"/>
      <c r="G43" s="102"/>
      <c r="H43" s="102"/>
      <c r="I43" s="102"/>
      <c r="J43" s="102"/>
      <c r="K43" s="102"/>
      <c r="L43" s="102"/>
      <c r="M43" s="613"/>
      <c r="N43" s="613"/>
      <c r="O43" s="613"/>
      <c r="P43" s="613"/>
      <c r="Q43" s="613"/>
      <c r="R43" s="613"/>
      <c r="S43" s="613"/>
      <c r="T43" s="613"/>
      <c r="U43" s="613"/>
      <c r="V43" s="613"/>
      <c r="W43" s="613"/>
      <c r="X43" s="613"/>
      <c r="Y43" s="613"/>
    </row>
    <row r="44" spans="1:25" s="144" customFormat="1" ht="13.5" thickBot="1">
      <c r="A44" s="379"/>
      <c r="B44" s="150" t="s">
        <v>262</v>
      </c>
      <c r="C44" s="99">
        <v>891.11515987946302</v>
      </c>
      <c r="D44" s="99">
        <v>980.474897360412</v>
      </c>
      <c r="E44" s="99">
        <v>2576.5390973673648</v>
      </c>
      <c r="F44" s="99">
        <v>873.73965536927903</v>
      </c>
      <c r="G44" s="99">
        <v>84.39530762089629</v>
      </c>
      <c r="H44" s="99">
        <v>1637.268967845388</v>
      </c>
      <c r="I44" s="99">
        <v>1021.67966519885</v>
      </c>
      <c r="J44" s="99">
        <v>3579.3539290980098</v>
      </c>
      <c r="K44" s="99">
        <v>6015.3996614258904</v>
      </c>
      <c r="L44" s="151">
        <f>SUM(C44:K44)</f>
        <v>17659.966341165553</v>
      </c>
      <c r="M44" s="613"/>
      <c r="N44" s="613"/>
      <c r="O44" s="613"/>
      <c r="P44" s="613"/>
      <c r="Q44" s="613"/>
      <c r="R44" s="613"/>
      <c r="S44" s="613"/>
      <c r="T44" s="613"/>
      <c r="U44" s="613"/>
      <c r="V44" s="613"/>
      <c r="W44" s="613"/>
      <c r="X44" s="613"/>
      <c r="Y44" s="613"/>
    </row>
    <row r="45" spans="1:25" s="144" customFormat="1" ht="13.5" thickBot="1">
      <c r="A45" s="379"/>
      <c r="B45" s="379"/>
      <c r="C45" s="622"/>
      <c r="D45" s="622"/>
      <c r="E45" s="622"/>
      <c r="F45" s="622"/>
      <c r="G45" s="622"/>
      <c r="H45" s="622"/>
      <c r="I45" s="622"/>
      <c r="J45" s="622"/>
      <c r="K45" s="622"/>
      <c r="L45" s="622"/>
      <c r="M45" s="613"/>
      <c r="N45" s="613"/>
      <c r="O45" s="613"/>
      <c r="P45" s="613"/>
      <c r="Q45" s="613"/>
      <c r="R45" s="613"/>
      <c r="S45" s="613"/>
      <c r="T45" s="613"/>
      <c r="U45" s="613"/>
      <c r="V45" s="613"/>
      <c r="W45" s="613"/>
      <c r="X45" s="613"/>
      <c r="Y45" s="613"/>
    </row>
    <row r="46" spans="1:25" s="144" customFormat="1" ht="13.5" thickBot="1">
      <c r="A46" s="379"/>
      <c r="B46" s="150" t="s">
        <v>342</v>
      </c>
      <c r="C46" s="99">
        <f t="shared" ref="C46:L46" si="12">+C47+C64+SUM(C81:C130)+C133</f>
        <v>3433.7282128839224</v>
      </c>
      <c r="D46" s="99">
        <f t="shared" si="12"/>
        <v>2412.8950809622384</v>
      </c>
      <c r="E46" s="99">
        <f t="shared" si="12"/>
        <v>3601.1150232543559</v>
      </c>
      <c r="F46" s="99">
        <f t="shared" si="12"/>
        <v>2702.9884047218616</v>
      </c>
      <c r="G46" s="99">
        <f t="shared" si="12"/>
        <v>2812.237241155945</v>
      </c>
      <c r="H46" s="99">
        <f t="shared" si="12"/>
        <v>6326.56449664511</v>
      </c>
      <c r="I46" s="99">
        <f t="shared" si="12"/>
        <v>1145.9487435128979</v>
      </c>
      <c r="J46" s="99">
        <f t="shared" si="12"/>
        <v>4658.5746135128975</v>
      </c>
      <c r="K46" s="99">
        <f t="shared" si="12"/>
        <v>12888.799325811009</v>
      </c>
      <c r="L46" s="151">
        <f t="shared" si="12"/>
        <v>39982.851142460233</v>
      </c>
      <c r="M46" s="613"/>
      <c r="N46" s="613"/>
      <c r="O46" s="613"/>
      <c r="P46" s="613"/>
      <c r="Q46" s="613"/>
      <c r="R46" s="613"/>
      <c r="S46" s="613"/>
      <c r="T46" s="613"/>
      <c r="U46" s="613"/>
      <c r="V46" s="613"/>
      <c r="W46" s="613"/>
      <c r="X46" s="613"/>
      <c r="Y46" s="613"/>
    </row>
    <row r="47" spans="1:25" s="144" customFormat="1">
      <c r="A47" s="379"/>
      <c r="B47" s="475" t="s">
        <v>83</v>
      </c>
      <c r="C47" s="106">
        <f t="shared" ref="C47:K47" si="13">+C48+C51+C58+C61</f>
        <v>0</v>
      </c>
      <c r="D47" s="106">
        <f t="shared" si="13"/>
        <v>0</v>
      </c>
      <c r="E47" s="106">
        <f t="shared" si="13"/>
        <v>0</v>
      </c>
      <c r="F47" s="106">
        <f t="shared" si="13"/>
        <v>0</v>
      </c>
      <c r="G47" s="106">
        <f t="shared" si="13"/>
        <v>0</v>
      </c>
      <c r="H47" s="106">
        <f t="shared" si="13"/>
        <v>0</v>
      </c>
      <c r="I47" s="106">
        <f t="shared" si="13"/>
        <v>0</v>
      </c>
      <c r="J47" s="106">
        <f t="shared" si="13"/>
        <v>0</v>
      </c>
      <c r="K47" s="106">
        <f t="shared" si="13"/>
        <v>0</v>
      </c>
      <c r="L47" s="106">
        <f t="shared" ref="L47:L78" si="14">SUM(C47:K47)</f>
        <v>0</v>
      </c>
      <c r="M47" s="613"/>
      <c r="N47" s="613"/>
      <c r="O47" s="613"/>
      <c r="P47" s="613"/>
      <c r="Q47" s="613"/>
      <c r="R47" s="613"/>
      <c r="S47" s="613"/>
      <c r="T47" s="613"/>
      <c r="U47" s="613"/>
      <c r="V47" s="613"/>
      <c r="W47" s="613"/>
      <c r="X47" s="613"/>
      <c r="Y47" s="613"/>
    </row>
    <row r="48" spans="1:25" s="144" customFormat="1">
      <c r="A48" s="379"/>
      <c r="B48" s="379" t="s">
        <v>20</v>
      </c>
      <c r="C48" s="606">
        <f t="shared" ref="C48:K48" si="15">+C49+C50</f>
        <v>0</v>
      </c>
      <c r="D48" s="606">
        <f t="shared" si="15"/>
        <v>0</v>
      </c>
      <c r="E48" s="606">
        <f t="shared" si="15"/>
        <v>0</v>
      </c>
      <c r="F48" s="606">
        <f t="shared" si="15"/>
        <v>0</v>
      </c>
      <c r="G48" s="606">
        <f t="shared" si="15"/>
        <v>0</v>
      </c>
      <c r="H48" s="606">
        <f t="shared" si="15"/>
        <v>0</v>
      </c>
      <c r="I48" s="606">
        <f t="shared" si="15"/>
        <v>0</v>
      </c>
      <c r="J48" s="606">
        <f t="shared" si="15"/>
        <v>0</v>
      </c>
      <c r="K48" s="606">
        <f t="shared" si="15"/>
        <v>0</v>
      </c>
      <c r="L48" s="116">
        <f t="shared" si="14"/>
        <v>0</v>
      </c>
      <c r="M48" s="613"/>
      <c r="N48" s="613"/>
      <c r="O48" s="613"/>
      <c r="P48" s="613"/>
      <c r="Q48" s="613"/>
      <c r="R48" s="613"/>
      <c r="S48" s="613"/>
      <c r="T48" s="613"/>
      <c r="U48" s="613"/>
      <c r="V48" s="613"/>
      <c r="W48" s="613"/>
      <c r="X48" s="613"/>
      <c r="Y48" s="613"/>
    </row>
    <row r="49" spans="1:25" s="144" customFormat="1">
      <c r="A49" s="379"/>
      <c r="B49" s="478" t="s">
        <v>263</v>
      </c>
      <c r="C49" s="606">
        <v>0</v>
      </c>
      <c r="D49" s="606">
        <v>0</v>
      </c>
      <c r="E49" s="606">
        <v>0</v>
      </c>
      <c r="F49" s="606">
        <v>0</v>
      </c>
      <c r="G49" s="606">
        <v>0</v>
      </c>
      <c r="H49" s="606">
        <v>0</v>
      </c>
      <c r="I49" s="606">
        <v>0</v>
      </c>
      <c r="J49" s="606">
        <v>0</v>
      </c>
      <c r="K49" s="606">
        <v>0</v>
      </c>
      <c r="L49" s="102">
        <f t="shared" si="14"/>
        <v>0</v>
      </c>
      <c r="M49" s="613"/>
      <c r="N49" s="613"/>
      <c r="O49" s="613"/>
      <c r="P49" s="613"/>
      <c r="Q49" s="613"/>
      <c r="R49" s="613"/>
      <c r="S49" s="613"/>
      <c r="T49" s="613"/>
      <c r="U49" s="613"/>
      <c r="V49" s="613"/>
      <c r="W49" s="613"/>
      <c r="X49" s="613"/>
      <c r="Y49" s="613"/>
    </row>
    <row r="50" spans="1:25" s="144" customFormat="1">
      <c r="A50" s="379"/>
      <c r="B50" s="478" t="s">
        <v>264</v>
      </c>
      <c r="C50" s="606">
        <v>0</v>
      </c>
      <c r="D50" s="606">
        <v>0</v>
      </c>
      <c r="E50" s="606">
        <v>0</v>
      </c>
      <c r="F50" s="606">
        <v>0</v>
      </c>
      <c r="G50" s="606">
        <v>0</v>
      </c>
      <c r="H50" s="606">
        <v>0</v>
      </c>
      <c r="I50" s="606">
        <v>0</v>
      </c>
      <c r="J50" s="606">
        <v>0</v>
      </c>
      <c r="K50" s="606">
        <v>0</v>
      </c>
      <c r="L50" s="102">
        <f t="shared" si="14"/>
        <v>0</v>
      </c>
      <c r="M50" s="613"/>
      <c r="N50" s="613"/>
      <c r="O50" s="613"/>
      <c r="P50" s="613"/>
      <c r="Q50" s="613"/>
      <c r="R50" s="613"/>
      <c r="S50" s="613"/>
      <c r="T50" s="613"/>
      <c r="U50" s="613"/>
      <c r="V50" s="613"/>
      <c r="W50" s="613"/>
      <c r="X50" s="613"/>
      <c r="Y50" s="613"/>
    </row>
    <row r="51" spans="1:25" s="144" customFormat="1">
      <c r="A51" s="379"/>
      <c r="B51" s="379" t="s">
        <v>21</v>
      </c>
      <c r="C51" s="606">
        <f t="shared" ref="C51:K51" si="16">+C52+C55</f>
        <v>0</v>
      </c>
      <c r="D51" s="606">
        <f t="shared" si="16"/>
        <v>0</v>
      </c>
      <c r="E51" s="606">
        <f t="shared" si="16"/>
        <v>0</v>
      </c>
      <c r="F51" s="606">
        <f t="shared" si="16"/>
        <v>0</v>
      </c>
      <c r="G51" s="606">
        <f t="shared" si="16"/>
        <v>0</v>
      </c>
      <c r="H51" s="606">
        <f t="shared" si="16"/>
        <v>0</v>
      </c>
      <c r="I51" s="606">
        <f t="shared" si="16"/>
        <v>0</v>
      </c>
      <c r="J51" s="606">
        <f t="shared" si="16"/>
        <v>0</v>
      </c>
      <c r="K51" s="606">
        <f t="shared" si="16"/>
        <v>0</v>
      </c>
      <c r="L51" s="102">
        <f t="shared" si="14"/>
        <v>0</v>
      </c>
      <c r="M51" s="613"/>
      <c r="N51" s="613"/>
      <c r="O51" s="613"/>
      <c r="P51" s="613"/>
      <c r="Q51" s="613"/>
      <c r="R51" s="613"/>
      <c r="S51" s="613"/>
      <c r="T51" s="613"/>
      <c r="U51" s="613"/>
      <c r="V51" s="613"/>
      <c r="W51" s="613"/>
      <c r="X51" s="613"/>
      <c r="Y51" s="613"/>
    </row>
    <row r="52" spans="1:25" s="144" customFormat="1">
      <c r="A52" s="379"/>
      <c r="B52" s="478" t="s">
        <v>263</v>
      </c>
      <c r="C52" s="606">
        <f t="shared" ref="C52:K52" si="17">+C53+C54</f>
        <v>0</v>
      </c>
      <c r="D52" s="606">
        <f t="shared" si="17"/>
        <v>0</v>
      </c>
      <c r="E52" s="606">
        <f t="shared" si="17"/>
        <v>0</v>
      </c>
      <c r="F52" s="606">
        <f t="shared" si="17"/>
        <v>0</v>
      </c>
      <c r="G52" s="606">
        <f t="shared" si="17"/>
        <v>0</v>
      </c>
      <c r="H52" s="606">
        <f t="shared" si="17"/>
        <v>0</v>
      </c>
      <c r="I52" s="606">
        <f t="shared" si="17"/>
        <v>0</v>
      </c>
      <c r="J52" s="606">
        <f t="shared" si="17"/>
        <v>0</v>
      </c>
      <c r="K52" s="606">
        <f t="shared" si="17"/>
        <v>0</v>
      </c>
      <c r="L52" s="102">
        <f t="shared" si="14"/>
        <v>0</v>
      </c>
      <c r="M52" s="613"/>
      <c r="N52" s="613"/>
      <c r="O52" s="613"/>
      <c r="P52" s="613"/>
      <c r="Q52" s="613"/>
      <c r="R52" s="613"/>
      <c r="S52" s="613"/>
      <c r="T52" s="613"/>
      <c r="U52" s="613"/>
      <c r="V52" s="613"/>
      <c r="W52" s="613"/>
      <c r="X52" s="613"/>
      <c r="Y52" s="613"/>
    </row>
    <row r="53" spans="1:25" s="144" customFormat="1">
      <c r="A53" s="379"/>
      <c r="B53" s="479" t="s">
        <v>265</v>
      </c>
      <c r="C53" s="606">
        <v>0</v>
      </c>
      <c r="D53" s="606">
        <v>0</v>
      </c>
      <c r="E53" s="606">
        <v>0</v>
      </c>
      <c r="F53" s="606">
        <v>0</v>
      </c>
      <c r="G53" s="606">
        <v>0</v>
      </c>
      <c r="H53" s="606">
        <v>0</v>
      </c>
      <c r="I53" s="606">
        <v>0</v>
      </c>
      <c r="J53" s="606">
        <v>0</v>
      </c>
      <c r="K53" s="606">
        <v>0</v>
      </c>
      <c r="L53" s="102">
        <f t="shared" si="14"/>
        <v>0</v>
      </c>
      <c r="M53" s="613"/>
      <c r="N53" s="613"/>
      <c r="O53" s="613"/>
      <c r="P53" s="613"/>
      <c r="Q53" s="613"/>
      <c r="R53" s="613"/>
      <c r="S53" s="613"/>
      <c r="T53" s="613"/>
      <c r="U53" s="613"/>
      <c r="V53" s="613"/>
      <c r="W53" s="613"/>
      <c r="X53" s="613"/>
      <c r="Y53" s="613"/>
    </row>
    <row r="54" spans="1:25" s="144" customFormat="1">
      <c r="A54" s="379"/>
      <c r="B54" s="480" t="s">
        <v>266</v>
      </c>
      <c r="C54" s="606">
        <v>0</v>
      </c>
      <c r="D54" s="606">
        <v>0</v>
      </c>
      <c r="E54" s="606">
        <v>0</v>
      </c>
      <c r="F54" s="606">
        <v>0</v>
      </c>
      <c r="G54" s="606">
        <v>0</v>
      </c>
      <c r="H54" s="606">
        <v>0</v>
      </c>
      <c r="I54" s="606">
        <v>0</v>
      </c>
      <c r="J54" s="606">
        <v>0</v>
      </c>
      <c r="K54" s="606">
        <v>0</v>
      </c>
      <c r="L54" s="102">
        <f t="shared" si="14"/>
        <v>0</v>
      </c>
      <c r="M54" s="613"/>
      <c r="N54" s="613"/>
      <c r="O54" s="613"/>
      <c r="P54" s="613"/>
      <c r="Q54" s="613"/>
      <c r="R54" s="613"/>
      <c r="S54" s="613"/>
      <c r="T54" s="613"/>
      <c r="U54" s="613"/>
      <c r="V54" s="613"/>
      <c r="W54" s="613"/>
      <c r="X54" s="613"/>
      <c r="Y54" s="613"/>
    </row>
    <row r="55" spans="1:25" s="144" customFormat="1">
      <c r="A55" s="379"/>
      <c r="B55" s="478" t="s">
        <v>264</v>
      </c>
      <c r="C55" s="606">
        <f t="shared" ref="C55:K55" si="18">+C56+C57</f>
        <v>0</v>
      </c>
      <c r="D55" s="606">
        <f t="shared" si="18"/>
        <v>0</v>
      </c>
      <c r="E55" s="606">
        <f t="shared" si="18"/>
        <v>0</v>
      </c>
      <c r="F55" s="606">
        <f t="shared" si="18"/>
        <v>0</v>
      </c>
      <c r="G55" s="606">
        <f t="shared" si="18"/>
        <v>0</v>
      </c>
      <c r="H55" s="606">
        <f t="shared" si="18"/>
        <v>0</v>
      </c>
      <c r="I55" s="606">
        <f t="shared" si="18"/>
        <v>0</v>
      </c>
      <c r="J55" s="606">
        <f t="shared" si="18"/>
        <v>0</v>
      </c>
      <c r="K55" s="606">
        <f t="shared" si="18"/>
        <v>0</v>
      </c>
      <c r="L55" s="102">
        <f t="shared" si="14"/>
        <v>0</v>
      </c>
      <c r="M55" s="613"/>
      <c r="N55" s="613"/>
      <c r="O55" s="613"/>
      <c r="P55" s="613"/>
      <c r="Q55" s="613"/>
      <c r="R55" s="613"/>
      <c r="S55" s="613"/>
      <c r="T55" s="613"/>
      <c r="U55" s="613"/>
      <c r="V55" s="613"/>
      <c r="W55" s="613"/>
      <c r="X55" s="613"/>
      <c r="Y55" s="613"/>
    </row>
    <row r="56" spans="1:25" s="144" customFormat="1">
      <c r="A56" s="379"/>
      <c r="B56" s="479" t="s">
        <v>265</v>
      </c>
      <c r="C56" s="606">
        <v>0</v>
      </c>
      <c r="D56" s="606">
        <v>0</v>
      </c>
      <c r="E56" s="606">
        <v>0</v>
      </c>
      <c r="F56" s="606">
        <v>0</v>
      </c>
      <c r="G56" s="606">
        <v>0</v>
      </c>
      <c r="H56" s="606">
        <v>0</v>
      </c>
      <c r="I56" s="606">
        <v>0</v>
      </c>
      <c r="J56" s="606">
        <v>0</v>
      </c>
      <c r="K56" s="606">
        <v>0</v>
      </c>
      <c r="L56" s="102">
        <f t="shared" si="14"/>
        <v>0</v>
      </c>
      <c r="M56" s="613"/>
      <c r="N56" s="613"/>
      <c r="O56" s="613"/>
      <c r="P56" s="613"/>
      <c r="Q56" s="613"/>
      <c r="R56" s="613"/>
      <c r="S56" s="613"/>
      <c r="T56" s="613"/>
      <c r="U56" s="613"/>
      <c r="V56" s="613"/>
      <c r="W56" s="613"/>
      <c r="X56" s="613"/>
      <c r="Y56" s="613"/>
    </row>
    <row r="57" spans="1:25" s="144" customFormat="1">
      <c r="A57" s="379"/>
      <c r="B57" s="480" t="s">
        <v>266</v>
      </c>
      <c r="C57" s="606">
        <v>0</v>
      </c>
      <c r="D57" s="606">
        <v>0</v>
      </c>
      <c r="E57" s="606">
        <v>0</v>
      </c>
      <c r="F57" s="606">
        <v>0</v>
      </c>
      <c r="G57" s="606">
        <v>0</v>
      </c>
      <c r="H57" s="606">
        <v>0</v>
      </c>
      <c r="I57" s="606">
        <v>0</v>
      </c>
      <c r="J57" s="606">
        <v>0</v>
      </c>
      <c r="K57" s="606">
        <v>0</v>
      </c>
      <c r="L57" s="102">
        <f t="shared" si="14"/>
        <v>0</v>
      </c>
      <c r="M57" s="613"/>
      <c r="N57" s="613"/>
      <c r="O57" s="613"/>
      <c r="P57" s="613"/>
      <c r="Q57" s="613"/>
      <c r="R57" s="613"/>
      <c r="S57" s="613"/>
      <c r="T57" s="613"/>
      <c r="U57" s="613"/>
      <c r="V57" s="613"/>
      <c r="W57" s="613"/>
      <c r="X57" s="613"/>
      <c r="Y57" s="613"/>
    </row>
    <row r="58" spans="1:25" s="144" customFormat="1">
      <c r="A58" s="379"/>
      <c r="B58" s="379" t="s">
        <v>22</v>
      </c>
      <c r="C58" s="606">
        <f t="shared" ref="C58:K58" si="19">+C59+C60</f>
        <v>0</v>
      </c>
      <c r="D58" s="606">
        <f t="shared" si="19"/>
        <v>0</v>
      </c>
      <c r="E58" s="606">
        <f t="shared" si="19"/>
        <v>0</v>
      </c>
      <c r="F58" s="606">
        <f t="shared" si="19"/>
        <v>0</v>
      </c>
      <c r="G58" s="606">
        <f t="shared" si="19"/>
        <v>0</v>
      </c>
      <c r="H58" s="606">
        <f t="shared" si="19"/>
        <v>0</v>
      </c>
      <c r="I58" s="606">
        <f t="shared" si="19"/>
        <v>0</v>
      </c>
      <c r="J58" s="606">
        <f t="shared" si="19"/>
        <v>0</v>
      </c>
      <c r="K58" s="606">
        <f t="shared" si="19"/>
        <v>0</v>
      </c>
      <c r="L58" s="102">
        <f t="shared" si="14"/>
        <v>0</v>
      </c>
      <c r="M58" s="613"/>
      <c r="N58" s="613"/>
      <c r="O58" s="613"/>
      <c r="P58" s="613"/>
      <c r="Q58" s="613"/>
      <c r="R58" s="613"/>
      <c r="S58" s="613"/>
      <c r="T58" s="613"/>
      <c r="U58" s="613"/>
      <c r="V58" s="613"/>
      <c r="W58" s="613"/>
      <c r="X58" s="613"/>
      <c r="Y58" s="613"/>
    </row>
    <row r="59" spans="1:25" s="144" customFormat="1">
      <c r="A59" s="379"/>
      <c r="B59" s="478" t="s">
        <v>263</v>
      </c>
      <c r="C59" s="606">
        <v>0</v>
      </c>
      <c r="D59" s="606">
        <v>0</v>
      </c>
      <c r="E59" s="606">
        <v>0</v>
      </c>
      <c r="F59" s="606">
        <v>0</v>
      </c>
      <c r="G59" s="606">
        <v>0</v>
      </c>
      <c r="H59" s="606">
        <v>0</v>
      </c>
      <c r="I59" s="606">
        <v>0</v>
      </c>
      <c r="J59" s="606">
        <v>0</v>
      </c>
      <c r="K59" s="606">
        <v>0</v>
      </c>
      <c r="L59" s="102">
        <f t="shared" si="14"/>
        <v>0</v>
      </c>
      <c r="M59" s="613"/>
      <c r="N59" s="613"/>
      <c r="O59" s="613"/>
      <c r="P59" s="613"/>
      <c r="Q59" s="613"/>
      <c r="R59" s="613"/>
      <c r="S59" s="613"/>
      <c r="T59" s="613"/>
      <c r="U59" s="613"/>
      <c r="V59" s="613"/>
      <c r="W59" s="613"/>
      <c r="X59" s="613"/>
      <c r="Y59" s="613"/>
    </row>
    <row r="60" spans="1:25" s="144" customFormat="1">
      <c r="A60" s="379"/>
      <c r="B60" s="478" t="s">
        <v>264</v>
      </c>
      <c r="C60" s="606">
        <v>0</v>
      </c>
      <c r="D60" s="606">
        <v>0</v>
      </c>
      <c r="E60" s="606">
        <v>0</v>
      </c>
      <c r="F60" s="606">
        <v>0</v>
      </c>
      <c r="G60" s="606">
        <v>0</v>
      </c>
      <c r="H60" s="606">
        <v>0</v>
      </c>
      <c r="I60" s="606">
        <v>0</v>
      </c>
      <c r="J60" s="606">
        <v>0</v>
      </c>
      <c r="K60" s="606">
        <v>0</v>
      </c>
      <c r="L60" s="102">
        <f t="shared" si="14"/>
        <v>0</v>
      </c>
      <c r="M60" s="613"/>
      <c r="N60" s="613"/>
      <c r="O60" s="613"/>
      <c r="P60" s="613"/>
      <c r="Q60" s="613"/>
      <c r="R60" s="613"/>
      <c r="S60" s="613"/>
      <c r="T60" s="613"/>
      <c r="U60" s="613"/>
      <c r="V60" s="613"/>
      <c r="W60" s="613"/>
      <c r="X60" s="613"/>
      <c r="Y60" s="613"/>
    </row>
    <row r="61" spans="1:25" s="144" customFormat="1">
      <c r="A61" s="379"/>
      <c r="B61" s="379" t="s">
        <v>23</v>
      </c>
      <c r="C61" s="606">
        <f t="shared" ref="C61:K61" si="20">+C62+C63</f>
        <v>0</v>
      </c>
      <c r="D61" s="606">
        <f t="shared" si="20"/>
        <v>0</v>
      </c>
      <c r="E61" s="606">
        <f t="shared" si="20"/>
        <v>0</v>
      </c>
      <c r="F61" s="606">
        <f t="shared" si="20"/>
        <v>0</v>
      </c>
      <c r="G61" s="606">
        <f t="shared" si="20"/>
        <v>0</v>
      </c>
      <c r="H61" s="606">
        <f t="shared" si="20"/>
        <v>0</v>
      </c>
      <c r="I61" s="606">
        <f t="shared" si="20"/>
        <v>0</v>
      </c>
      <c r="J61" s="606">
        <f t="shared" si="20"/>
        <v>0</v>
      </c>
      <c r="K61" s="606">
        <f t="shared" si="20"/>
        <v>0</v>
      </c>
      <c r="L61" s="102">
        <f t="shared" si="14"/>
        <v>0</v>
      </c>
      <c r="M61" s="613"/>
      <c r="N61" s="613"/>
      <c r="O61" s="613"/>
      <c r="P61" s="613"/>
      <c r="Q61" s="613"/>
      <c r="R61" s="613"/>
      <c r="S61" s="613"/>
      <c r="T61" s="613"/>
      <c r="U61" s="613"/>
      <c r="V61" s="613"/>
      <c r="W61" s="613"/>
      <c r="X61" s="613"/>
      <c r="Y61" s="613"/>
    </row>
    <row r="62" spans="1:25" s="144" customFormat="1">
      <c r="A62" s="379"/>
      <c r="B62" s="478" t="s">
        <v>263</v>
      </c>
      <c r="C62" s="606">
        <v>0</v>
      </c>
      <c r="D62" s="606">
        <v>0</v>
      </c>
      <c r="E62" s="606">
        <v>0</v>
      </c>
      <c r="F62" s="606">
        <v>0</v>
      </c>
      <c r="G62" s="606">
        <v>0</v>
      </c>
      <c r="H62" s="606">
        <v>0</v>
      </c>
      <c r="I62" s="606">
        <v>0</v>
      </c>
      <c r="J62" s="606">
        <v>0</v>
      </c>
      <c r="K62" s="606">
        <v>0</v>
      </c>
      <c r="L62" s="102">
        <f t="shared" si="14"/>
        <v>0</v>
      </c>
      <c r="M62" s="613"/>
      <c r="N62" s="613"/>
      <c r="O62" s="613"/>
      <c r="P62" s="613"/>
      <c r="Q62" s="613"/>
      <c r="R62" s="613"/>
      <c r="S62" s="613"/>
      <c r="T62" s="613"/>
      <c r="U62" s="613"/>
      <c r="V62" s="613"/>
      <c r="W62" s="613"/>
      <c r="X62" s="613"/>
      <c r="Y62" s="613"/>
    </row>
    <row r="63" spans="1:25" s="144" customFormat="1">
      <c r="A63" s="379"/>
      <c r="B63" s="478" t="s">
        <v>264</v>
      </c>
      <c r="C63" s="606">
        <v>0</v>
      </c>
      <c r="D63" s="606">
        <v>0</v>
      </c>
      <c r="E63" s="606">
        <v>0</v>
      </c>
      <c r="F63" s="606">
        <v>0</v>
      </c>
      <c r="G63" s="606">
        <v>0</v>
      </c>
      <c r="H63" s="606">
        <v>0</v>
      </c>
      <c r="I63" s="606">
        <v>0</v>
      </c>
      <c r="J63" s="606">
        <v>0</v>
      </c>
      <c r="K63" s="606">
        <v>0</v>
      </c>
      <c r="L63" s="106">
        <f t="shared" si="14"/>
        <v>0</v>
      </c>
      <c r="M63" s="613"/>
      <c r="N63" s="613"/>
      <c r="O63" s="613"/>
      <c r="P63" s="613"/>
      <c r="Q63" s="613"/>
      <c r="R63" s="613"/>
      <c r="S63" s="613"/>
      <c r="T63" s="613"/>
      <c r="U63" s="613"/>
      <c r="V63" s="613"/>
      <c r="W63" s="613"/>
      <c r="X63" s="613"/>
      <c r="Y63" s="613"/>
    </row>
    <row r="64" spans="1:25" s="144" customFormat="1">
      <c r="A64" s="379"/>
      <c r="B64" s="481" t="s">
        <v>84</v>
      </c>
      <c r="C64" s="459">
        <f t="shared" ref="C64:K64" si="21">+C65+C68+C75+C78</f>
        <v>0</v>
      </c>
      <c r="D64" s="459">
        <f t="shared" si="21"/>
        <v>0</v>
      </c>
      <c r="E64" s="459">
        <f t="shared" si="21"/>
        <v>0</v>
      </c>
      <c r="F64" s="459">
        <f t="shared" si="21"/>
        <v>0</v>
      </c>
      <c r="G64" s="459">
        <f t="shared" si="21"/>
        <v>0</v>
      </c>
      <c r="H64" s="459">
        <f t="shared" si="21"/>
        <v>0</v>
      </c>
      <c r="I64" s="459">
        <f t="shared" si="21"/>
        <v>0</v>
      </c>
      <c r="J64" s="459">
        <f t="shared" si="21"/>
        <v>0</v>
      </c>
      <c r="K64" s="459">
        <f t="shared" si="21"/>
        <v>0</v>
      </c>
      <c r="L64" s="101">
        <f t="shared" si="14"/>
        <v>0</v>
      </c>
      <c r="M64" s="613"/>
      <c r="N64" s="613"/>
      <c r="O64" s="613"/>
      <c r="P64" s="613"/>
      <c r="Q64" s="613"/>
      <c r="R64" s="613"/>
      <c r="S64" s="613"/>
      <c r="T64" s="613"/>
      <c r="U64" s="613"/>
      <c r="V64" s="613"/>
      <c r="W64" s="613"/>
      <c r="X64" s="613"/>
      <c r="Y64" s="613"/>
    </row>
    <row r="65" spans="1:25" s="144" customFormat="1">
      <c r="A65" s="379"/>
      <c r="B65" s="379" t="s">
        <v>24</v>
      </c>
      <c r="C65" s="606">
        <f t="shared" ref="C65:K65" si="22">+C66+C67</f>
        <v>0</v>
      </c>
      <c r="D65" s="606">
        <f t="shared" si="22"/>
        <v>0</v>
      </c>
      <c r="E65" s="606">
        <f t="shared" si="22"/>
        <v>0</v>
      </c>
      <c r="F65" s="606">
        <f t="shared" si="22"/>
        <v>0</v>
      </c>
      <c r="G65" s="606">
        <f t="shared" si="22"/>
        <v>0</v>
      </c>
      <c r="H65" s="606">
        <f t="shared" si="22"/>
        <v>0</v>
      </c>
      <c r="I65" s="606">
        <f t="shared" si="22"/>
        <v>0</v>
      </c>
      <c r="J65" s="606">
        <f t="shared" si="22"/>
        <v>0</v>
      </c>
      <c r="K65" s="606">
        <f t="shared" si="22"/>
        <v>0</v>
      </c>
      <c r="L65" s="102">
        <f t="shared" si="14"/>
        <v>0</v>
      </c>
      <c r="M65" s="613"/>
      <c r="N65" s="613"/>
      <c r="O65" s="613"/>
      <c r="P65" s="613"/>
      <c r="Q65" s="613"/>
      <c r="R65" s="613"/>
      <c r="S65" s="613"/>
      <c r="T65" s="613"/>
      <c r="U65" s="613"/>
      <c r="V65" s="613"/>
      <c r="W65" s="613"/>
      <c r="X65" s="613"/>
      <c r="Y65" s="613"/>
    </row>
    <row r="66" spans="1:25" s="144" customFormat="1">
      <c r="A66" s="379"/>
      <c r="B66" s="478" t="s">
        <v>263</v>
      </c>
      <c r="C66" s="606">
        <v>0</v>
      </c>
      <c r="D66" s="606">
        <v>0</v>
      </c>
      <c r="E66" s="606">
        <v>0</v>
      </c>
      <c r="F66" s="606">
        <v>0</v>
      </c>
      <c r="G66" s="606">
        <v>0</v>
      </c>
      <c r="H66" s="606">
        <v>0</v>
      </c>
      <c r="I66" s="606">
        <v>0</v>
      </c>
      <c r="J66" s="606">
        <v>0</v>
      </c>
      <c r="K66" s="606">
        <v>0</v>
      </c>
      <c r="L66" s="102">
        <f t="shared" si="14"/>
        <v>0</v>
      </c>
      <c r="M66" s="613"/>
      <c r="N66" s="613"/>
      <c r="O66" s="613"/>
      <c r="P66" s="613"/>
      <c r="Q66" s="613"/>
      <c r="R66" s="613"/>
      <c r="S66" s="613"/>
      <c r="T66" s="613"/>
      <c r="U66" s="613"/>
      <c r="V66" s="613"/>
      <c r="W66" s="613"/>
      <c r="X66" s="613"/>
      <c r="Y66" s="613"/>
    </row>
    <row r="67" spans="1:25" s="144" customFormat="1">
      <c r="A67" s="379"/>
      <c r="B67" s="478" t="s">
        <v>264</v>
      </c>
      <c r="C67" s="606">
        <v>0</v>
      </c>
      <c r="D67" s="606">
        <v>0</v>
      </c>
      <c r="E67" s="606">
        <v>0</v>
      </c>
      <c r="F67" s="606">
        <v>0</v>
      </c>
      <c r="G67" s="606">
        <v>0</v>
      </c>
      <c r="H67" s="606">
        <v>0</v>
      </c>
      <c r="I67" s="606">
        <v>0</v>
      </c>
      <c r="J67" s="606">
        <v>0</v>
      </c>
      <c r="K67" s="606">
        <v>0</v>
      </c>
      <c r="L67" s="102">
        <f t="shared" si="14"/>
        <v>0</v>
      </c>
      <c r="M67" s="613"/>
      <c r="N67" s="613"/>
      <c r="O67" s="613"/>
      <c r="P67" s="613"/>
      <c r="Q67" s="613"/>
      <c r="R67" s="613"/>
      <c r="S67" s="613"/>
      <c r="T67" s="613"/>
      <c r="U67" s="613"/>
      <c r="V67" s="613"/>
      <c r="W67" s="613"/>
      <c r="X67" s="613"/>
      <c r="Y67" s="613"/>
    </row>
    <row r="68" spans="1:25" s="144" customFormat="1">
      <c r="A68" s="379"/>
      <c r="B68" s="379" t="s">
        <v>25</v>
      </c>
      <c r="C68" s="606">
        <f t="shared" ref="C68:K68" si="23">+C69+C72</f>
        <v>0</v>
      </c>
      <c r="D68" s="606">
        <f t="shared" si="23"/>
        <v>0</v>
      </c>
      <c r="E68" s="606">
        <f t="shared" si="23"/>
        <v>0</v>
      </c>
      <c r="F68" s="606">
        <f t="shared" si="23"/>
        <v>0</v>
      </c>
      <c r="G68" s="606">
        <f t="shared" si="23"/>
        <v>0</v>
      </c>
      <c r="H68" s="606">
        <f t="shared" si="23"/>
        <v>0</v>
      </c>
      <c r="I68" s="606">
        <f t="shared" si="23"/>
        <v>0</v>
      </c>
      <c r="J68" s="606">
        <f t="shared" si="23"/>
        <v>0</v>
      </c>
      <c r="K68" s="606">
        <f t="shared" si="23"/>
        <v>0</v>
      </c>
      <c r="L68" s="102">
        <f t="shared" si="14"/>
        <v>0</v>
      </c>
      <c r="M68" s="613"/>
      <c r="N68" s="613"/>
      <c r="O68" s="613"/>
      <c r="P68" s="613"/>
      <c r="Q68" s="613"/>
      <c r="R68" s="613"/>
      <c r="S68" s="613"/>
      <c r="T68" s="613"/>
      <c r="U68" s="613"/>
      <c r="V68" s="613"/>
      <c r="W68" s="613"/>
      <c r="X68" s="613"/>
      <c r="Y68" s="613"/>
    </row>
    <row r="69" spans="1:25" s="144" customFormat="1">
      <c r="A69" s="379"/>
      <c r="B69" s="478" t="s">
        <v>263</v>
      </c>
      <c r="C69" s="606">
        <f t="shared" ref="C69:K69" si="24">+C70+C71</f>
        <v>0</v>
      </c>
      <c r="D69" s="606">
        <f t="shared" si="24"/>
        <v>0</v>
      </c>
      <c r="E69" s="606">
        <f t="shared" si="24"/>
        <v>0</v>
      </c>
      <c r="F69" s="606">
        <f t="shared" si="24"/>
        <v>0</v>
      </c>
      <c r="G69" s="606">
        <f t="shared" si="24"/>
        <v>0</v>
      </c>
      <c r="H69" s="606">
        <f t="shared" si="24"/>
        <v>0</v>
      </c>
      <c r="I69" s="606">
        <f t="shared" si="24"/>
        <v>0</v>
      </c>
      <c r="J69" s="606">
        <f t="shared" si="24"/>
        <v>0</v>
      </c>
      <c r="K69" s="606">
        <f t="shared" si="24"/>
        <v>0</v>
      </c>
      <c r="L69" s="102">
        <f t="shared" si="14"/>
        <v>0</v>
      </c>
      <c r="M69" s="613"/>
      <c r="N69" s="613"/>
      <c r="O69" s="613"/>
      <c r="P69" s="613"/>
      <c r="Q69" s="613"/>
      <c r="R69" s="613"/>
      <c r="S69" s="613"/>
      <c r="T69" s="613"/>
      <c r="U69" s="613"/>
      <c r="V69" s="613"/>
      <c r="W69" s="613"/>
      <c r="X69" s="613"/>
      <c r="Y69" s="613"/>
    </row>
    <row r="70" spans="1:25" s="144" customFormat="1">
      <c r="A70" s="379"/>
      <c r="B70" s="479" t="s">
        <v>265</v>
      </c>
      <c r="C70" s="606">
        <v>0</v>
      </c>
      <c r="D70" s="606">
        <v>0</v>
      </c>
      <c r="E70" s="606">
        <v>0</v>
      </c>
      <c r="F70" s="606">
        <v>0</v>
      </c>
      <c r="G70" s="606">
        <v>0</v>
      </c>
      <c r="H70" s="606">
        <v>0</v>
      </c>
      <c r="I70" s="606">
        <v>0</v>
      </c>
      <c r="J70" s="606">
        <v>0</v>
      </c>
      <c r="K70" s="606">
        <v>0</v>
      </c>
      <c r="L70" s="102">
        <f t="shared" si="14"/>
        <v>0</v>
      </c>
      <c r="M70" s="613"/>
      <c r="N70" s="613"/>
      <c r="O70" s="613"/>
      <c r="P70" s="613"/>
      <c r="Q70" s="613"/>
      <c r="R70" s="613"/>
      <c r="S70" s="613"/>
      <c r="T70" s="613"/>
      <c r="U70" s="613"/>
      <c r="V70" s="613"/>
      <c r="W70" s="613"/>
      <c r="X70" s="613"/>
      <c r="Y70" s="613"/>
    </row>
    <row r="71" spans="1:25" s="144" customFormat="1">
      <c r="A71" s="379"/>
      <c r="B71" s="480" t="s">
        <v>266</v>
      </c>
      <c r="C71" s="606">
        <v>0</v>
      </c>
      <c r="D71" s="606">
        <v>0</v>
      </c>
      <c r="E71" s="606">
        <v>0</v>
      </c>
      <c r="F71" s="606">
        <v>0</v>
      </c>
      <c r="G71" s="606">
        <v>0</v>
      </c>
      <c r="H71" s="606">
        <v>0</v>
      </c>
      <c r="I71" s="606">
        <v>0</v>
      </c>
      <c r="J71" s="606">
        <v>0</v>
      </c>
      <c r="K71" s="606">
        <v>0</v>
      </c>
      <c r="L71" s="102">
        <f t="shared" si="14"/>
        <v>0</v>
      </c>
      <c r="M71" s="613"/>
      <c r="N71" s="613"/>
      <c r="O71" s="613"/>
      <c r="P71" s="613"/>
      <c r="Q71" s="613"/>
      <c r="R71" s="613"/>
      <c r="S71" s="613"/>
      <c r="T71" s="613"/>
      <c r="U71" s="613"/>
      <c r="V71" s="613"/>
      <c r="W71" s="613"/>
      <c r="X71" s="613"/>
      <c r="Y71" s="613"/>
    </row>
    <row r="72" spans="1:25" s="144" customFormat="1">
      <c r="A72" s="379"/>
      <c r="B72" s="478" t="s">
        <v>264</v>
      </c>
      <c r="C72" s="606">
        <f t="shared" ref="C72:K72" si="25">+C73+C74</f>
        <v>0</v>
      </c>
      <c r="D72" s="606">
        <f t="shared" si="25"/>
        <v>0</v>
      </c>
      <c r="E72" s="606">
        <f t="shared" si="25"/>
        <v>0</v>
      </c>
      <c r="F72" s="606">
        <f t="shared" si="25"/>
        <v>0</v>
      </c>
      <c r="G72" s="606">
        <f t="shared" si="25"/>
        <v>0</v>
      </c>
      <c r="H72" s="606">
        <f t="shared" si="25"/>
        <v>0</v>
      </c>
      <c r="I72" s="606">
        <f t="shared" si="25"/>
        <v>0</v>
      </c>
      <c r="J72" s="606">
        <f t="shared" si="25"/>
        <v>0</v>
      </c>
      <c r="K72" s="606">
        <f t="shared" si="25"/>
        <v>0</v>
      </c>
      <c r="L72" s="102">
        <f t="shared" si="14"/>
        <v>0</v>
      </c>
      <c r="M72" s="613"/>
      <c r="N72" s="613"/>
      <c r="O72" s="613"/>
      <c r="P72" s="613"/>
      <c r="Q72" s="613"/>
      <c r="R72" s="613"/>
      <c r="S72" s="613"/>
      <c r="T72" s="613"/>
      <c r="U72" s="613"/>
      <c r="V72" s="613"/>
      <c r="W72" s="613"/>
      <c r="X72" s="613"/>
      <c r="Y72" s="613"/>
    </row>
    <row r="73" spans="1:25" s="144" customFormat="1">
      <c r="A73" s="379"/>
      <c r="B73" s="479" t="s">
        <v>265</v>
      </c>
      <c r="C73" s="606">
        <v>0</v>
      </c>
      <c r="D73" s="606">
        <v>0</v>
      </c>
      <c r="E73" s="606">
        <v>0</v>
      </c>
      <c r="F73" s="606">
        <v>0</v>
      </c>
      <c r="G73" s="606">
        <v>0</v>
      </c>
      <c r="H73" s="606">
        <v>0</v>
      </c>
      <c r="I73" s="606">
        <v>0</v>
      </c>
      <c r="J73" s="606">
        <v>0</v>
      </c>
      <c r="K73" s="606">
        <v>0</v>
      </c>
      <c r="L73" s="102">
        <f t="shared" si="14"/>
        <v>0</v>
      </c>
      <c r="M73" s="613"/>
      <c r="N73" s="613"/>
      <c r="O73" s="613"/>
      <c r="P73" s="613"/>
      <c r="Q73" s="613"/>
      <c r="R73" s="613"/>
      <c r="S73" s="613"/>
      <c r="T73" s="613"/>
      <c r="U73" s="613"/>
      <c r="V73" s="613"/>
      <c r="W73" s="613"/>
      <c r="X73" s="613"/>
      <c r="Y73" s="613"/>
    </row>
    <row r="74" spans="1:25" s="144" customFormat="1">
      <c r="A74" s="379"/>
      <c r="B74" s="480" t="s">
        <v>266</v>
      </c>
      <c r="C74" s="606">
        <v>0</v>
      </c>
      <c r="D74" s="606">
        <v>0</v>
      </c>
      <c r="E74" s="606">
        <v>0</v>
      </c>
      <c r="F74" s="606">
        <v>0</v>
      </c>
      <c r="G74" s="606">
        <v>0</v>
      </c>
      <c r="H74" s="606">
        <v>0</v>
      </c>
      <c r="I74" s="606">
        <v>0</v>
      </c>
      <c r="J74" s="606">
        <v>0</v>
      </c>
      <c r="K74" s="606">
        <v>0</v>
      </c>
      <c r="L74" s="102">
        <f t="shared" si="14"/>
        <v>0</v>
      </c>
      <c r="M74" s="613"/>
      <c r="N74" s="613"/>
      <c r="O74" s="613"/>
      <c r="P74" s="613"/>
      <c r="Q74" s="613"/>
      <c r="R74" s="613"/>
      <c r="S74" s="613"/>
      <c r="T74" s="613"/>
      <c r="U74" s="613"/>
      <c r="V74" s="613"/>
      <c r="W74" s="613"/>
      <c r="X74" s="613"/>
      <c r="Y74" s="613"/>
    </row>
    <row r="75" spans="1:25" s="144" customFormat="1">
      <c r="A75" s="379"/>
      <c r="B75" s="379" t="s">
        <v>26</v>
      </c>
      <c r="C75" s="606">
        <f t="shared" ref="C75:K75" si="26">+C76+C77</f>
        <v>0</v>
      </c>
      <c r="D75" s="606">
        <f t="shared" si="26"/>
        <v>0</v>
      </c>
      <c r="E75" s="606">
        <f t="shared" si="26"/>
        <v>0</v>
      </c>
      <c r="F75" s="606">
        <f t="shared" si="26"/>
        <v>0</v>
      </c>
      <c r="G75" s="606">
        <f t="shared" si="26"/>
        <v>0</v>
      </c>
      <c r="H75" s="606">
        <f t="shared" si="26"/>
        <v>0</v>
      </c>
      <c r="I75" s="606">
        <f t="shared" si="26"/>
        <v>0</v>
      </c>
      <c r="J75" s="606">
        <f t="shared" si="26"/>
        <v>0</v>
      </c>
      <c r="K75" s="606">
        <f t="shared" si="26"/>
        <v>0</v>
      </c>
      <c r="L75" s="102">
        <f t="shared" si="14"/>
        <v>0</v>
      </c>
      <c r="M75" s="613"/>
      <c r="N75" s="613"/>
      <c r="O75" s="613"/>
      <c r="P75" s="613"/>
      <c r="Q75" s="613"/>
      <c r="R75" s="613"/>
      <c r="S75" s="613"/>
      <c r="T75" s="613"/>
      <c r="U75" s="613"/>
      <c r="V75" s="613"/>
      <c r="W75" s="613"/>
      <c r="X75" s="613"/>
      <c r="Y75" s="613"/>
    </row>
    <row r="76" spans="1:25" s="144" customFormat="1">
      <c r="A76" s="379"/>
      <c r="B76" s="478" t="s">
        <v>263</v>
      </c>
      <c r="C76" s="606">
        <v>0</v>
      </c>
      <c r="D76" s="606">
        <v>0</v>
      </c>
      <c r="E76" s="606">
        <v>0</v>
      </c>
      <c r="F76" s="606">
        <v>0</v>
      </c>
      <c r="G76" s="606">
        <v>0</v>
      </c>
      <c r="H76" s="606">
        <v>0</v>
      </c>
      <c r="I76" s="606">
        <v>0</v>
      </c>
      <c r="J76" s="606">
        <v>0</v>
      </c>
      <c r="K76" s="606">
        <v>0</v>
      </c>
      <c r="L76" s="102">
        <f t="shared" si="14"/>
        <v>0</v>
      </c>
      <c r="M76" s="613"/>
      <c r="N76" s="613"/>
      <c r="O76" s="613"/>
      <c r="P76" s="613"/>
      <c r="Q76" s="613"/>
      <c r="R76" s="613"/>
      <c r="S76" s="613"/>
      <c r="T76" s="613"/>
      <c r="U76" s="613"/>
      <c r="V76" s="613"/>
      <c r="W76" s="613"/>
      <c r="X76" s="613"/>
      <c r="Y76" s="613"/>
    </row>
    <row r="77" spans="1:25" s="144" customFormat="1">
      <c r="A77" s="379"/>
      <c r="B77" s="478" t="s">
        <v>264</v>
      </c>
      <c r="C77" s="606">
        <v>0</v>
      </c>
      <c r="D77" s="606">
        <v>0</v>
      </c>
      <c r="E77" s="606">
        <v>0</v>
      </c>
      <c r="F77" s="606">
        <v>0</v>
      </c>
      <c r="G77" s="606">
        <v>0</v>
      </c>
      <c r="H77" s="606">
        <v>0</v>
      </c>
      <c r="I77" s="606">
        <v>0</v>
      </c>
      <c r="J77" s="606">
        <v>0</v>
      </c>
      <c r="K77" s="606">
        <v>0</v>
      </c>
      <c r="L77" s="102">
        <f t="shared" si="14"/>
        <v>0</v>
      </c>
      <c r="M77" s="613"/>
      <c r="N77" s="613"/>
      <c r="O77" s="613"/>
      <c r="P77" s="613"/>
      <c r="Q77" s="613"/>
      <c r="R77" s="613"/>
      <c r="S77" s="613"/>
      <c r="T77" s="613"/>
      <c r="U77" s="613"/>
      <c r="V77" s="613"/>
      <c r="W77" s="613"/>
      <c r="X77" s="613"/>
      <c r="Y77" s="613"/>
    </row>
    <row r="78" spans="1:25" s="144" customFormat="1">
      <c r="A78" s="379"/>
      <c r="B78" s="379" t="s">
        <v>27</v>
      </c>
      <c r="C78" s="606">
        <f t="shared" ref="C78:K78" si="27">+C79+C80</f>
        <v>0</v>
      </c>
      <c r="D78" s="606">
        <f t="shared" si="27"/>
        <v>0</v>
      </c>
      <c r="E78" s="606">
        <f t="shared" si="27"/>
        <v>0</v>
      </c>
      <c r="F78" s="606">
        <f t="shared" si="27"/>
        <v>0</v>
      </c>
      <c r="G78" s="606">
        <f t="shared" si="27"/>
        <v>0</v>
      </c>
      <c r="H78" s="606">
        <f t="shared" si="27"/>
        <v>0</v>
      </c>
      <c r="I78" s="606">
        <f t="shared" si="27"/>
        <v>0</v>
      </c>
      <c r="J78" s="606">
        <f t="shared" si="27"/>
        <v>0</v>
      </c>
      <c r="K78" s="606">
        <f t="shared" si="27"/>
        <v>0</v>
      </c>
      <c r="L78" s="102">
        <f t="shared" si="14"/>
        <v>0</v>
      </c>
      <c r="M78" s="613"/>
      <c r="N78" s="613"/>
      <c r="O78" s="613"/>
      <c r="P78" s="613"/>
      <c r="Q78" s="613"/>
      <c r="R78" s="613"/>
      <c r="S78" s="613"/>
      <c r="T78" s="613"/>
      <c r="U78" s="613"/>
      <c r="V78" s="613"/>
      <c r="W78" s="613"/>
      <c r="X78" s="613"/>
      <c r="Y78" s="613"/>
    </row>
    <row r="79" spans="1:25" s="144" customFormat="1">
      <c r="A79" s="379"/>
      <c r="B79" s="478" t="s">
        <v>263</v>
      </c>
      <c r="C79" s="606">
        <v>0</v>
      </c>
      <c r="D79" s="606">
        <v>0</v>
      </c>
      <c r="E79" s="606">
        <v>0</v>
      </c>
      <c r="F79" s="606">
        <v>0</v>
      </c>
      <c r="G79" s="606">
        <v>0</v>
      </c>
      <c r="H79" s="606">
        <v>0</v>
      </c>
      <c r="I79" s="606">
        <v>0</v>
      </c>
      <c r="J79" s="606">
        <v>0</v>
      </c>
      <c r="K79" s="606">
        <v>0</v>
      </c>
      <c r="L79" s="102">
        <f t="shared" ref="L79:L110" si="28">SUM(C79:K79)</f>
        <v>0</v>
      </c>
      <c r="M79" s="613"/>
      <c r="N79" s="613"/>
      <c r="O79" s="613"/>
      <c r="P79" s="613"/>
      <c r="Q79" s="613"/>
      <c r="R79" s="613"/>
      <c r="S79" s="613"/>
      <c r="T79" s="613"/>
      <c r="U79" s="613"/>
      <c r="V79" s="613"/>
      <c r="W79" s="613"/>
      <c r="X79" s="613"/>
      <c r="Y79" s="613"/>
    </row>
    <row r="80" spans="1:25" s="144" customFormat="1">
      <c r="A80" s="379"/>
      <c r="B80" s="483" t="s">
        <v>264</v>
      </c>
      <c r="C80" s="606">
        <v>0</v>
      </c>
      <c r="D80" s="606">
        <v>0</v>
      </c>
      <c r="E80" s="606">
        <v>0</v>
      </c>
      <c r="F80" s="606">
        <v>0</v>
      </c>
      <c r="G80" s="606">
        <v>0</v>
      </c>
      <c r="H80" s="606">
        <v>0</v>
      </c>
      <c r="I80" s="606">
        <v>0</v>
      </c>
      <c r="J80" s="606">
        <v>0</v>
      </c>
      <c r="K80" s="606">
        <v>0</v>
      </c>
      <c r="L80" s="102">
        <f t="shared" si="28"/>
        <v>0</v>
      </c>
      <c r="M80" s="613"/>
      <c r="N80" s="613"/>
      <c r="O80" s="613"/>
      <c r="P80" s="613"/>
      <c r="Q80" s="613"/>
      <c r="R80" s="613"/>
      <c r="S80" s="613"/>
      <c r="T80" s="613"/>
      <c r="U80" s="613"/>
      <c r="V80" s="613"/>
      <c r="W80" s="613"/>
      <c r="X80" s="613"/>
      <c r="Y80" s="613"/>
    </row>
    <row r="81" spans="1:25" s="144" customFormat="1">
      <c r="A81" s="379"/>
      <c r="B81" s="484" t="s">
        <v>28</v>
      </c>
      <c r="C81" s="484">
        <v>0</v>
      </c>
      <c r="D81" s="484">
        <v>0</v>
      </c>
      <c r="E81" s="484">
        <v>0</v>
      </c>
      <c r="F81" s="484">
        <v>0</v>
      </c>
      <c r="G81" s="484">
        <v>0</v>
      </c>
      <c r="H81" s="484">
        <v>0</v>
      </c>
      <c r="I81" s="484">
        <v>0</v>
      </c>
      <c r="J81" s="484">
        <v>0</v>
      </c>
      <c r="K81" s="484">
        <v>0</v>
      </c>
      <c r="L81" s="101">
        <f t="shared" si="28"/>
        <v>0</v>
      </c>
      <c r="M81" s="613"/>
      <c r="N81" s="613"/>
      <c r="O81" s="613"/>
      <c r="P81" s="613"/>
      <c r="Q81" s="613"/>
      <c r="R81" s="613"/>
      <c r="S81" s="613"/>
      <c r="T81" s="613"/>
      <c r="U81" s="613"/>
      <c r="V81" s="613"/>
      <c r="W81" s="613"/>
      <c r="X81" s="613"/>
      <c r="Y81" s="613"/>
    </row>
    <row r="82" spans="1:25" s="144" customFormat="1">
      <c r="A82" s="379"/>
      <c r="B82" s="484" t="s">
        <v>637</v>
      </c>
      <c r="C82" s="485">
        <v>0</v>
      </c>
      <c r="D82" s="485">
        <v>0</v>
      </c>
      <c r="E82" s="485">
        <v>0</v>
      </c>
      <c r="F82" s="485">
        <v>0</v>
      </c>
      <c r="G82" s="485">
        <v>0</v>
      </c>
      <c r="H82" s="485">
        <v>0</v>
      </c>
      <c r="I82" s="485">
        <v>0</v>
      </c>
      <c r="J82" s="485">
        <v>0</v>
      </c>
      <c r="K82" s="485">
        <v>0</v>
      </c>
      <c r="L82" s="101">
        <f t="shared" si="28"/>
        <v>0</v>
      </c>
      <c r="M82" s="613"/>
      <c r="N82" s="613"/>
      <c r="O82" s="613"/>
      <c r="P82" s="613"/>
      <c r="Q82" s="613"/>
      <c r="R82" s="613"/>
      <c r="S82" s="613"/>
      <c r="T82" s="613"/>
      <c r="U82" s="613"/>
      <c r="V82" s="613"/>
      <c r="W82" s="613"/>
      <c r="X82" s="613"/>
      <c r="Y82" s="613"/>
    </row>
    <row r="83" spans="1:25" s="144" customFormat="1">
      <c r="A83" s="379"/>
      <c r="B83" s="459" t="s">
        <v>503</v>
      </c>
      <c r="C83" s="485">
        <v>0</v>
      </c>
      <c r="D83" s="485">
        <v>0</v>
      </c>
      <c r="E83" s="485">
        <v>0</v>
      </c>
      <c r="F83" s="485">
        <v>0</v>
      </c>
      <c r="G83" s="485">
        <v>0</v>
      </c>
      <c r="H83" s="485">
        <v>0</v>
      </c>
      <c r="I83" s="485">
        <v>0</v>
      </c>
      <c r="J83" s="485">
        <v>0</v>
      </c>
      <c r="K83" s="485">
        <v>0</v>
      </c>
      <c r="L83" s="101">
        <f t="shared" si="28"/>
        <v>0</v>
      </c>
      <c r="M83" s="613"/>
      <c r="N83" s="613"/>
      <c r="O83" s="613"/>
      <c r="P83" s="613"/>
      <c r="Q83" s="613"/>
      <c r="R83" s="613"/>
      <c r="S83" s="613"/>
      <c r="T83" s="613"/>
      <c r="U83" s="613"/>
      <c r="V83" s="613"/>
      <c r="W83" s="613"/>
      <c r="X83" s="613"/>
      <c r="Y83" s="613"/>
    </row>
    <row r="84" spans="1:25" s="144" customFormat="1">
      <c r="A84" s="379"/>
      <c r="B84" s="459" t="s">
        <v>513</v>
      </c>
      <c r="C84" s="485">
        <v>0</v>
      </c>
      <c r="D84" s="485">
        <v>0</v>
      </c>
      <c r="E84" s="485">
        <v>0</v>
      </c>
      <c r="F84" s="485">
        <v>0</v>
      </c>
      <c r="G84" s="485">
        <v>0</v>
      </c>
      <c r="H84" s="485">
        <v>0</v>
      </c>
      <c r="I84" s="485">
        <v>0</v>
      </c>
      <c r="J84" s="485">
        <v>0</v>
      </c>
      <c r="K84" s="485">
        <v>0</v>
      </c>
      <c r="L84" s="101">
        <f t="shared" si="28"/>
        <v>0</v>
      </c>
      <c r="M84" s="613"/>
      <c r="N84" s="613"/>
      <c r="O84" s="613"/>
      <c r="P84" s="613"/>
      <c r="Q84" s="613"/>
      <c r="R84" s="613"/>
      <c r="S84" s="613"/>
      <c r="T84" s="613"/>
      <c r="U84" s="613"/>
      <c r="V84" s="613"/>
      <c r="W84" s="613"/>
      <c r="X84" s="613"/>
      <c r="Y84" s="613"/>
    </row>
    <row r="85" spans="1:25" s="144" customFormat="1">
      <c r="A85" s="379"/>
      <c r="B85" s="484" t="s">
        <v>504</v>
      </c>
      <c r="C85" s="485">
        <v>0</v>
      </c>
      <c r="D85" s="485">
        <v>0</v>
      </c>
      <c r="E85" s="485">
        <v>0</v>
      </c>
      <c r="F85" s="485">
        <v>0</v>
      </c>
      <c r="G85" s="485">
        <v>0</v>
      </c>
      <c r="H85" s="485">
        <v>0</v>
      </c>
      <c r="I85" s="485">
        <v>0</v>
      </c>
      <c r="J85" s="485">
        <v>0</v>
      </c>
      <c r="K85" s="485">
        <v>0</v>
      </c>
      <c r="L85" s="101">
        <f t="shared" si="28"/>
        <v>0</v>
      </c>
      <c r="M85" s="613"/>
      <c r="N85" s="613"/>
      <c r="O85" s="613"/>
      <c r="P85" s="613"/>
      <c r="Q85" s="613"/>
      <c r="R85" s="613"/>
      <c r="S85" s="613"/>
      <c r="T85" s="613"/>
      <c r="U85" s="613"/>
      <c r="V85" s="613"/>
      <c r="W85" s="613"/>
      <c r="X85" s="613"/>
      <c r="Y85" s="613"/>
    </row>
    <row r="86" spans="1:25" s="144" customFormat="1">
      <c r="A86" s="379"/>
      <c r="B86" s="459" t="s">
        <v>638</v>
      </c>
      <c r="C86" s="485">
        <v>0</v>
      </c>
      <c r="D86" s="485">
        <v>0</v>
      </c>
      <c r="E86" s="485">
        <v>0</v>
      </c>
      <c r="F86" s="485">
        <v>0</v>
      </c>
      <c r="G86" s="485">
        <v>0</v>
      </c>
      <c r="H86" s="485">
        <v>0</v>
      </c>
      <c r="I86" s="485">
        <v>0</v>
      </c>
      <c r="J86" s="485">
        <v>0</v>
      </c>
      <c r="K86" s="485">
        <v>0</v>
      </c>
      <c r="L86" s="101">
        <f t="shared" si="28"/>
        <v>0</v>
      </c>
      <c r="M86" s="613"/>
      <c r="N86" s="613"/>
      <c r="O86" s="613"/>
      <c r="P86" s="613"/>
      <c r="Q86" s="613"/>
      <c r="R86" s="613"/>
      <c r="S86" s="613"/>
      <c r="T86" s="613"/>
      <c r="U86" s="613"/>
      <c r="V86" s="613"/>
      <c r="W86" s="613"/>
      <c r="X86" s="613"/>
      <c r="Y86" s="613"/>
    </row>
    <row r="87" spans="1:25" s="144" customFormat="1">
      <c r="A87" s="379"/>
      <c r="B87" s="484" t="s">
        <v>515</v>
      </c>
      <c r="C87" s="485">
        <v>0</v>
      </c>
      <c r="D87" s="485">
        <v>0</v>
      </c>
      <c r="E87" s="485">
        <v>0</v>
      </c>
      <c r="F87" s="485">
        <v>0</v>
      </c>
      <c r="G87" s="485">
        <v>0</v>
      </c>
      <c r="H87" s="485">
        <v>0</v>
      </c>
      <c r="I87" s="485">
        <v>0</v>
      </c>
      <c r="J87" s="485">
        <v>0</v>
      </c>
      <c r="K87" s="485">
        <v>0</v>
      </c>
      <c r="L87" s="101">
        <f t="shared" si="28"/>
        <v>0</v>
      </c>
      <c r="M87" s="613"/>
      <c r="N87" s="613"/>
      <c r="O87" s="613"/>
      <c r="P87" s="613"/>
      <c r="Q87" s="613"/>
      <c r="R87" s="613"/>
      <c r="S87" s="613"/>
      <c r="T87" s="613"/>
      <c r="U87" s="613"/>
      <c r="V87" s="613"/>
      <c r="W87" s="613"/>
      <c r="X87" s="613"/>
      <c r="Y87" s="613"/>
    </row>
    <row r="88" spans="1:25" s="144" customFormat="1">
      <c r="A88" s="379"/>
      <c r="B88" s="484" t="s">
        <v>681</v>
      </c>
      <c r="C88" s="485">
        <v>0</v>
      </c>
      <c r="D88" s="485">
        <v>0</v>
      </c>
      <c r="E88" s="485">
        <v>0</v>
      </c>
      <c r="F88" s="485">
        <v>0</v>
      </c>
      <c r="G88" s="485">
        <v>0</v>
      </c>
      <c r="H88" s="485">
        <v>0</v>
      </c>
      <c r="I88" s="485">
        <v>0</v>
      </c>
      <c r="J88" s="485">
        <v>0</v>
      </c>
      <c r="K88" s="485">
        <v>0</v>
      </c>
      <c r="L88" s="101">
        <f t="shared" si="28"/>
        <v>0</v>
      </c>
      <c r="M88" s="613"/>
      <c r="N88" s="613"/>
      <c r="O88" s="613"/>
      <c r="P88" s="613"/>
      <c r="Q88" s="613"/>
      <c r="R88" s="613"/>
      <c r="S88" s="613"/>
      <c r="T88" s="613"/>
      <c r="U88" s="613"/>
      <c r="V88" s="613"/>
      <c r="W88" s="613"/>
      <c r="X88" s="613"/>
      <c r="Y88" s="613"/>
    </row>
    <row r="89" spans="1:25" s="144" customFormat="1">
      <c r="A89" s="379"/>
      <c r="B89" s="459" t="s">
        <v>505</v>
      </c>
      <c r="C89" s="485">
        <v>0</v>
      </c>
      <c r="D89" s="485">
        <v>0</v>
      </c>
      <c r="E89" s="485">
        <v>0</v>
      </c>
      <c r="F89" s="485">
        <v>0</v>
      </c>
      <c r="G89" s="485">
        <v>0</v>
      </c>
      <c r="H89" s="485">
        <v>0</v>
      </c>
      <c r="I89" s="485">
        <v>0</v>
      </c>
      <c r="J89" s="485">
        <v>0</v>
      </c>
      <c r="K89" s="485">
        <v>0</v>
      </c>
      <c r="L89" s="101">
        <f t="shared" si="28"/>
        <v>0</v>
      </c>
      <c r="M89" s="613"/>
      <c r="N89" s="613"/>
      <c r="O89" s="613"/>
      <c r="P89" s="613"/>
      <c r="Q89" s="613"/>
      <c r="R89" s="613"/>
      <c r="S89" s="613"/>
      <c r="T89" s="613"/>
      <c r="U89" s="613"/>
      <c r="V89" s="613"/>
      <c r="W89" s="613"/>
      <c r="X89" s="613"/>
      <c r="Y89" s="613"/>
    </row>
    <row r="90" spans="1:25" s="144" customFormat="1">
      <c r="A90" s="379"/>
      <c r="B90" s="484" t="s">
        <v>506</v>
      </c>
      <c r="C90" s="485">
        <v>0</v>
      </c>
      <c r="D90" s="485">
        <v>0</v>
      </c>
      <c r="E90" s="485">
        <v>0</v>
      </c>
      <c r="F90" s="485">
        <v>0</v>
      </c>
      <c r="G90" s="485">
        <v>0</v>
      </c>
      <c r="H90" s="485">
        <v>0</v>
      </c>
      <c r="I90" s="485">
        <v>0</v>
      </c>
      <c r="J90" s="485">
        <v>0</v>
      </c>
      <c r="K90" s="485">
        <v>0</v>
      </c>
      <c r="L90" s="101">
        <f t="shared" si="28"/>
        <v>0</v>
      </c>
      <c r="M90" s="613"/>
      <c r="N90" s="613"/>
      <c r="O90" s="613"/>
      <c r="P90" s="613"/>
      <c r="Q90" s="613"/>
      <c r="R90" s="613"/>
      <c r="S90" s="613"/>
      <c r="T90" s="613"/>
      <c r="U90" s="613"/>
      <c r="V90" s="613"/>
      <c r="W90" s="613"/>
      <c r="X90" s="613"/>
      <c r="Y90" s="613"/>
    </row>
    <row r="91" spans="1:25" s="144" customFormat="1">
      <c r="A91" s="379"/>
      <c r="B91" s="459" t="s">
        <v>762</v>
      </c>
      <c r="C91" s="485">
        <v>0</v>
      </c>
      <c r="D91" s="485">
        <v>0</v>
      </c>
      <c r="E91" s="485">
        <v>0</v>
      </c>
      <c r="F91" s="485">
        <v>0</v>
      </c>
      <c r="G91" s="485">
        <v>0</v>
      </c>
      <c r="H91" s="485">
        <v>0</v>
      </c>
      <c r="I91" s="485">
        <v>0</v>
      </c>
      <c r="J91" s="485">
        <v>0</v>
      </c>
      <c r="K91" s="485">
        <v>0</v>
      </c>
      <c r="L91" s="101">
        <f t="shared" si="28"/>
        <v>0</v>
      </c>
      <c r="M91" s="613"/>
      <c r="N91" s="613"/>
      <c r="O91" s="613"/>
      <c r="P91" s="613"/>
      <c r="Q91" s="613"/>
      <c r="R91" s="613"/>
      <c r="S91" s="613"/>
      <c r="T91" s="613"/>
      <c r="U91" s="613"/>
      <c r="V91" s="613"/>
      <c r="W91" s="613"/>
      <c r="X91" s="613"/>
      <c r="Y91" s="613"/>
    </row>
    <row r="92" spans="1:25" s="144" customFormat="1">
      <c r="A92" s="379"/>
      <c r="B92" s="459" t="s">
        <v>620</v>
      </c>
      <c r="C92" s="485">
        <v>0</v>
      </c>
      <c r="D92" s="485">
        <v>0</v>
      </c>
      <c r="E92" s="485">
        <v>0</v>
      </c>
      <c r="F92" s="485">
        <v>0</v>
      </c>
      <c r="G92" s="485">
        <v>0</v>
      </c>
      <c r="H92" s="485">
        <v>0</v>
      </c>
      <c r="I92" s="485">
        <v>0</v>
      </c>
      <c r="J92" s="485">
        <v>0</v>
      </c>
      <c r="K92" s="485">
        <v>0</v>
      </c>
      <c r="L92" s="101">
        <f t="shared" si="28"/>
        <v>0</v>
      </c>
      <c r="M92" s="613"/>
      <c r="N92" s="613"/>
      <c r="O92" s="613"/>
      <c r="P92" s="613"/>
      <c r="Q92" s="613"/>
      <c r="R92" s="613"/>
      <c r="S92" s="613"/>
      <c r="T92" s="613"/>
      <c r="U92" s="613"/>
      <c r="V92" s="613"/>
      <c r="W92" s="613"/>
      <c r="X92" s="613"/>
      <c r="Y92" s="613"/>
    </row>
    <row r="93" spans="1:25" s="144" customFormat="1">
      <c r="A93" s="379"/>
      <c r="B93" s="484" t="s">
        <v>621</v>
      </c>
      <c r="C93" s="485">
        <v>0</v>
      </c>
      <c r="D93" s="485">
        <v>0</v>
      </c>
      <c r="E93" s="485">
        <v>0</v>
      </c>
      <c r="F93" s="485">
        <v>0</v>
      </c>
      <c r="G93" s="485">
        <v>0</v>
      </c>
      <c r="H93" s="485">
        <v>0</v>
      </c>
      <c r="I93" s="485">
        <v>0</v>
      </c>
      <c r="J93" s="485">
        <v>0</v>
      </c>
      <c r="K93" s="485">
        <v>0</v>
      </c>
      <c r="L93" s="101">
        <f t="shared" si="28"/>
        <v>0</v>
      </c>
      <c r="M93" s="613"/>
      <c r="N93" s="613"/>
      <c r="O93" s="613"/>
      <c r="P93" s="613"/>
      <c r="Q93" s="613"/>
      <c r="R93" s="613"/>
      <c r="S93" s="613"/>
      <c r="T93" s="613"/>
      <c r="U93" s="613"/>
      <c r="V93" s="613"/>
      <c r="W93" s="613"/>
      <c r="X93" s="613"/>
      <c r="Y93" s="613"/>
    </row>
    <row r="94" spans="1:25" s="144" customFormat="1">
      <c r="A94" s="379"/>
      <c r="B94" s="484" t="s">
        <v>763</v>
      </c>
      <c r="C94" s="485">
        <v>0</v>
      </c>
      <c r="D94" s="485">
        <v>0</v>
      </c>
      <c r="E94" s="485">
        <v>0</v>
      </c>
      <c r="F94" s="485">
        <v>0</v>
      </c>
      <c r="G94" s="485">
        <v>0</v>
      </c>
      <c r="H94" s="485">
        <v>0</v>
      </c>
      <c r="I94" s="485">
        <v>0</v>
      </c>
      <c r="J94" s="485">
        <v>0</v>
      </c>
      <c r="K94" s="485">
        <v>0</v>
      </c>
      <c r="L94" s="101">
        <f t="shared" si="28"/>
        <v>0</v>
      </c>
      <c r="M94" s="613"/>
      <c r="N94" s="613"/>
      <c r="O94" s="613"/>
      <c r="P94" s="613"/>
      <c r="Q94" s="613"/>
      <c r="R94" s="613"/>
      <c r="S94" s="613"/>
      <c r="T94" s="613"/>
      <c r="U94" s="613"/>
      <c r="V94" s="613"/>
      <c r="W94" s="613"/>
      <c r="X94" s="613"/>
      <c r="Y94" s="613"/>
    </row>
    <row r="95" spans="1:25" s="144" customFormat="1">
      <c r="A95" s="379"/>
      <c r="B95" s="484" t="s">
        <v>764</v>
      </c>
      <c r="C95" s="485">
        <v>0</v>
      </c>
      <c r="D95" s="485">
        <v>0</v>
      </c>
      <c r="E95" s="485">
        <v>0</v>
      </c>
      <c r="F95" s="485">
        <v>0</v>
      </c>
      <c r="G95" s="485">
        <v>0</v>
      </c>
      <c r="H95" s="485">
        <v>0</v>
      </c>
      <c r="I95" s="485">
        <v>0</v>
      </c>
      <c r="J95" s="485">
        <v>0</v>
      </c>
      <c r="K95" s="485">
        <v>0</v>
      </c>
      <c r="L95" s="101">
        <f t="shared" si="28"/>
        <v>0</v>
      </c>
      <c r="M95" s="613"/>
      <c r="N95" s="613"/>
      <c r="O95" s="613"/>
      <c r="P95" s="613"/>
      <c r="Q95" s="613"/>
      <c r="R95" s="613"/>
      <c r="S95" s="613"/>
      <c r="T95" s="613"/>
      <c r="U95" s="613"/>
      <c r="V95" s="613"/>
      <c r="W95" s="613"/>
      <c r="X95" s="613"/>
      <c r="Y95" s="613"/>
    </row>
    <row r="96" spans="1:25" s="144" customFormat="1">
      <c r="A96" s="379"/>
      <c r="B96" s="484" t="s">
        <v>682</v>
      </c>
      <c r="C96" s="485">
        <v>0</v>
      </c>
      <c r="D96" s="485">
        <v>0</v>
      </c>
      <c r="E96" s="485">
        <v>0</v>
      </c>
      <c r="F96" s="485">
        <v>0</v>
      </c>
      <c r="G96" s="485">
        <v>0</v>
      </c>
      <c r="H96" s="485">
        <v>0</v>
      </c>
      <c r="I96" s="485">
        <v>0</v>
      </c>
      <c r="J96" s="485">
        <v>0</v>
      </c>
      <c r="K96" s="485">
        <v>0</v>
      </c>
      <c r="L96" s="101">
        <f t="shared" si="28"/>
        <v>0</v>
      </c>
      <c r="M96" s="613"/>
      <c r="N96" s="613"/>
      <c r="O96" s="613"/>
      <c r="P96" s="613"/>
      <c r="Q96" s="613"/>
      <c r="R96" s="613"/>
      <c r="S96" s="613"/>
      <c r="T96" s="613"/>
      <c r="U96" s="613"/>
      <c r="V96" s="613"/>
      <c r="W96" s="613"/>
      <c r="X96" s="613"/>
      <c r="Y96" s="613"/>
    </row>
    <row r="97" spans="1:25" s="144" customFormat="1">
      <c r="A97" s="379"/>
      <c r="B97" s="484" t="s">
        <v>640</v>
      </c>
      <c r="C97" s="485">
        <v>0</v>
      </c>
      <c r="D97" s="485">
        <v>0</v>
      </c>
      <c r="E97" s="485">
        <v>0</v>
      </c>
      <c r="F97" s="485">
        <v>0</v>
      </c>
      <c r="G97" s="485">
        <v>0</v>
      </c>
      <c r="H97" s="485">
        <v>0</v>
      </c>
      <c r="I97" s="485">
        <v>0</v>
      </c>
      <c r="J97" s="485">
        <v>0</v>
      </c>
      <c r="K97" s="485">
        <v>0</v>
      </c>
      <c r="L97" s="101">
        <f t="shared" si="28"/>
        <v>0</v>
      </c>
      <c r="M97" s="613"/>
      <c r="N97" s="613"/>
      <c r="O97" s="613"/>
      <c r="P97" s="613"/>
      <c r="Q97" s="613"/>
      <c r="R97" s="613"/>
      <c r="S97" s="613"/>
      <c r="T97" s="613"/>
      <c r="U97" s="613"/>
      <c r="V97" s="613"/>
      <c r="W97" s="613"/>
      <c r="X97" s="613"/>
      <c r="Y97" s="613"/>
    </row>
    <row r="98" spans="1:25" s="144" customFormat="1">
      <c r="A98" s="379"/>
      <c r="B98" s="459" t="s">
        <v>641</v>
      </c>
      <c r="C98" s="485">
        <v>0</v>
      </c>
      <c r="D98" s="485">
        <v>0</v>
      </c>
      <c r="E98" s="485">
        <v>353.46897999999999</v>
      </c>
      <c r="F98" s="485">
        <v>0</v>
      </c>
      <c r="G98" s="485">
        <v>0</v>
      </c>
      <c r="H98" s="485">
        <v>0</v>
      </c>
      <c r="I98" s="485">
        <v>0</v>
      </c>
      <c r="J98" s="485">
        <v>0</v>
      </c>
      <c r="K98" s="485">
        <v>0</v>
      </c>
      <c r="L98" s="101">
        <f t="shared" si="28"/>
        <v>353.46897999999999</v>
      </c>
      <c r="M98" s="613"/>
      <c r="N98" s="613"/>
      <c r="O98" s="613"/>
      <c r="P98" s="613"/>
      <c r="Q98" s="613"/>
      <c r="R98" s="613"/>
      <c r="S98" s="613"/>
      <c r="T98" s="613"/>
      <c r="U98" s="613"/>
      <c r="V98" s="613"/>
      <c r="W98" s="613"/>
      <c r="X98" s="613"/>
      <c r="Y98" s="613"/>
    </row>
    <row r="99" spans="1:25" s="144" customFormat="1">
      <c r="A99" s="379"/>
      <c r="B99" s="484" t="s">
        <v>675</v>
      </c>
      <c r="C99" s="485">
        <v>0</v>
      </c>
      <c r="D99" s="485">
        <v>0</v>
      </c>
      <c r="E99" s="485">
        <v>0</v>
      </c>
      <c r="F99" s="485">
        <v>0</v>
      </c>
      <c r="G99" s="485">
        <v>0</v>
      </c>
      <c r="H99" s="485">
        <v>0</v>
      </c>
      <c r="I99" s="485">
        <v>0</v>
      </c>
      <c r="J99" s="485">
        <v>0</v>
      </c>
      <c r="K99" s="485">
        <v>0</v>
      </c>
      <c r="L99" s="101">
        <f t="shared" si="28"/>
        <v>0</v>
      </c>
      <c r="M99" s="613"/>
      <c r="N99" s="613"/>
      <c r="O99" s="613"/>
      <c r="P99" s="613"/>
      <c r="Q99" s="613"/>
      <c r="R99" s="613"/>
      <c r="S99" s="613"/>
      <c r="T99" s="613"/>
      <c r="U99" s="613"/>
      <c r="V99" s="613"/>
      <c r="W99" s="613"/>
      <c r="X99" s="613"/>
      <c r="Y99" s="613"/>
    </row>
    <row r="100" spans="1:25" s="144" customFormat="1">
      <c r="A100" s="379"/>
      <c r="B100" s="484" t="s">
        <v>434</v>
      </c>
      <c r="C100" s="116">
        <v>0</v>
      </c>
      <c r="D100" s="116">
        <v>0</v>
      </c>
      <c r="E100" s="116">
        <v>0</v>
      </c>
      <c r="F100" s="116">
        <v>0</v>
      </c>
      <c r="G100" s="116">
        <v>0</v>
      </c>
      <c r="H100" s="116">
        <v>0</v>
      </c>
      <c r="I100" s="116">
        <v>0</v>
      </c>
      <c r="J100" s="116">
        <v>0</v>
      </c>
      <c r="K100" s="116">
        <v>0</v>
      </c>
      <c r="L100" s="101">
        <f t="shared" si="28"/>
        <v>0</v>
      </c>
      <c r="M100" s="613"/>
      <c r="N100" s="613"/>
      <c r="O100" s="613"/>
      <c r="P100" s="613"/>
      <c r="Q100" s="613"/>
      <c r="R100" s="613"/>
      <c r="S100" s="613"/>
      <c r="T100" s="613"/>
      <c r="U100" s="613"/>
      <c r="V100" s="613"/>
      <c r="W100" s="613"/>
      <c r="X100" s="613"/>
      <c r="Y100" s="613"/>
    </row>
    <row r="101" spans="1:25" s="144" customFormat="1">
      <c r="A101" s="379"/>
      <c r="B101" s="459" t="s">
        <v>448</v>
      </c>
      <c r="C101" s="101">
        <v>0</v>
      </c>
      <c r="D101" s="101">
        <v>0</v>
      </c>
      <c r="E101" s="101">
        <v>0</v>
      </c>
      <c r="F101" s="101">
        <v>0</v>
      </c>
      <c r="G101" s="101">
        <v>0</v>
      </c>
      <c r="H101" s="101">
        <v>0</v>
      </c>
      <c r="I101" s="101">
        <v>0</v>
      </c>
      <c r="J101" s="101">
        <v>0</v>
      </c>
      <c r="K101" s="101">
        <v>0</v>
      </c>
      <c r="L101" s="101">
        <f t="shared" si="28"/>
        <v>0</v>
      </c>
      <c r="M101" s="613"/>
      <c r="N101" s="613"/>
      <c r="O101" s="613"/>
      <c r="P101" s="613"/>
      <c r="Q101" s="613"/>
      <c r="R101" s="613"/>
      <c r="S101" s="613"/>
      <c r="T101" s="613"/>
      <c r="U101" s="613"/>
      <c r="V101" s="613"/>
      <c r="W101" s="613"/>
      <c r="X101" s="613"/>
      <c r="Y101" s="613"/>
    </row>
    <row r="102" spans="1:25" s="144" customFormat="1">
      <c r="A102" s="379"/>
      <c r="B102" s="484" t="s">
        <v>507</v>
      </c>
      <c r="C102" s="101">
        <v>0</v>
      </c>
      <c r="D102" s="101">
        <v>0</v>
      </c>
      <c r="E102" s="101">
        <v>0</v>
      </c>
      <c r="F102" s="101">
        <v>0</v>
      </c>
      <c r="G102" s="101">
        <v>0</v>
      </c>
      <c r="H102" s="101">
        <v>0</v>
      </c>
      <c r="I102" s="101">
        <v>0</v>
      </c>
      <c r="J102" s="101">
        <v>0</v>
      </c>
      <c r="K102" s="101">
        <v>0</v>
      </c>
      <c r="L102" s="101">
        <f t="shared" si="28"/>
        <v>0</v>
      </c>
      <c r="M102" s="613"/>
      <c r="N102" s="613"/>
      <c r="O102" s="613"/>
      <c r="P102" s="613"/>
      <c r="Q102" s="613"/>
      <c r="R102" s="613"/>
      <c r="S102" s="613"/>
      <c r="T102" s="613"/>
      <c r="U102" s="613"/>
      <c r="V102" s="613"/>
      <c r="W102" s="613"/>
      <c r="X102" s="613"/>
      <c r="Y102" s="613"/>
    </row>
    <row r="103" spans="1:25" s="144" customFormat="1">
      <c r="A103" s="379"/>
      <c r="B103" s="459" t="s">
        <v>435</v>
      </c>
      <c r="C103" s="101">
        <v>0</v>
      </c>
      <c r="D103" s="101">
        <v>0</v>
      </c>
      <c r="E103" s="101">
        <v>0</v>
      </c>
      <c r="F103" s="101">
        <v>0</v>
      </c>
      <c r="G103" s="101">
        <v>0</v>
      </c>
      <c r="H103" s="101">
        <v>0</v>
      </c>
      <c r="I103" s="101">
        <v>0</v>
      </c>
      <c r="J103" s="101">
        <v>0</v>
      </c>
      <c r="K103" s="101">
        <v>0</v>
      </c>
      <c r="L103" s="101">
        <f t="shared" si="28"/>
        <v>0</v>
      </c>
      <c r="M103" s="613"/>
      <c r="N103" s="613"/>
      <c r="O103" s="613"/>
      <c r="P103" s="613"/>
      <c r="Q103" s="613"/>
      <c r="R103" s="613"/>
      <c r="S103" s="613"/>
      <c r="T103" s="613"/>
      <c r="U103" s="613"/>
      <c r="V103" s="613"/>
      <c r="W103" s="613"/>
      <c r="X103" s="613"/>
      <c r="Y103" s="613"/>
    </row>
    <row r="104" spans="1:25" s="144" customFormat="1">
      <c r="A104" s="379"/>
      <c r="B104" s="484" t="s">
        <v>436</v>
      </c>
      <c r="C104" s="101">
        <v>0</v>
      </c>
      <c r="D104" s="101">
        <v>0</v>
      </c>
      <c r="E104" s="101">
        <v>0</v>
      </c>
      <c r="F104" s="101">
        <v>0</v>
      </c>
      <c r="G104" s="101">
        <v>940.10311056281694</v>
      </c>
      <c r="H104" s="101">
        <v>0</v>
      </c>
      <c r="I104" s="101">
        <v>0</v>
      </c>
      <c r="J104" s="101">
        <v>0</v>
      </c>
      <c r="K104" s="101">
        <v>0</v>
      </c>
      <c r="L104" s="101">
        <f t="shared" si="28"/>
        <v>940.10311056281694</v>
      </c>
      <c r="M104" s="613"/>
      <c r="N104" s="613"/>
      <c r="O104" s="613"/>
      <c r="P104" s="613"/>
      <c r="Q104" s="613"/>
      <c r="R104" s="613"/>
      <c r="S104" s="613"/>
      <c r="T104" s="613"/>
      <c r="U104" s="613"/>
      <c r="V104" s="613"/>
      <c r="W104" s="613"/>
      <c r="X104" s="613"/>
      <c r="Y104" s="613"/>
    </row>
    <row r="105" spans="1:25" s="144" customFormat="1">
      <c r="A105" s="379"/>
      <c r="B105" s="459" t="s">
        <v>392</v>
      </c>
      <c r="C105" s="101">
        <v>0</v>
      </c>
      <c r="D105" s="101">
        <v>0</v>
      </c>
      <c r="E105" s="101">
        <v>0</v>
      </c>
      <c r="F105" s="101">
        <v>0</v>
      </c>
      <c r="G105" s="101">
        <v>0</v>
      </c>
      <c r="H105" s="101">
        <v>0</v>
      </c>
      <c r="I105" s="101">
        <v>0</v>
      </c>
      <c r="J105" s="101">
        <v>0</v>
      </c>
      <c r="K105" s="101">
        <v>0</v>
      </c>
      <c r="L105" s="101">
        <f t="shared" si="28"/>
        <v>0</v>
      </c>
      <c r="M105" s="613"/>
      <c r="N105" s="613"/>
      <c r="O105" s="613"/>
      <c r="P105" s="613"/>
      <c r="Q105" s="613"/>
      <c r="R105" s="613"/>
      <c r="S105" s="613"/>
      <c r="T105" s="613"/>
      <c r="U105" s="613"/>
      <c r="V105" s="613"/>
      <c r="W105" s="613"/>
      <c r="X105" s="613"/>
      <c r="Y105" s="613"/>
    </row>
    <row r="106" spans="1:25" s="144" customFormat="1">
      <c r="A106" s="379"/>
      <c r="B106" s="484" t="s">
        <v>449</v>
      </c>
      <c r="C106" s="101">
        <v>0</v>
      </c>
      <c r="D106" s="101">
        <v>0</v>
      </c>
      <c r="E106" s="101">
        <v>0</v>
      </c>
      <c r="F106" s="101">
        <v>0</v>
      </c>
      <c r="G106" s="101">
        <v>0</v>
      </c>
      <c r="H106" s="101">
        <v>0</v>
      </c>
      <c r="I106" s="101">
        <v>0</v>
      </c>
      <c r="J106" s="101">
        <v>0</v>
      </c>
      <c r="K106" s="101">
        <v>0</v>
      </c>
      <c r="L106" s="101">
        <f t="shared" si="28"/>
        <v>0</v>
      </c>
      <c r="M106" s="613"/>
      <c r="N106" s="613"/>
      <c r="O106" s="613"/>
      <c r="P106" s="613"/>
      <c r="Q106" s="613"/>
      <c r="R106" s="613"/>
      <c r="S106" s="613"/>
      <c r="T106" s="613"/>
      <c r="U106" s="613"/>
      <c r="V106" s="613"/>
      <c r="W106" s="613"/>
      <c r="X106" s="613"/>
      <c r="Y106" s="613"/>
    </row>
    <row r="107" spans="1:25" s="144" customFormat="1">
      <c r="A107" s="379"/>
      <c r="B107" s="484" t="s">
        <v>514</v>
      </c>
      <c r="C107" s="460">
        <v>0</v>
      </c>
      <c r="D107" s="460">
        <v>0</v>
      </c>
      <c r="E107" s="460">
        <v>0</v>
      </c>
      <c r="F107" s="460">
        <v>0</v>
      </c>
      <c r="G107" s="460">
        <v>0</v>
      </c>
      <c r="H107" s="460">
        <v>0</v>
      </c>
      <c r="I107" s="460">
        <v>0</v>
      </c>
      <c r="J107" s="460">
        <v>0</v>
      </c>
      <c r="K107" s="460">
        <v>0</v>
      </c>
      <c r="L107" s="101">
        <f t="shared" si="28"/>
        <v>0</v>
      </c>
      <c r="M107" s="613"/>
      <c r="N107" s="613"/>
      <c r="O107" s="613"/>
      <c r="P107" s="613"/>
      <c r="Q107" s="613"/>
      <c r="R107" s="613"/>
      <c r="S107" s="613"/>
      <c r="T107" s="613"/>
      <c r="U107" s="613"/>
      <c r="V107" s="613"/>
      <c r="W107" s="613"/>
      <c r="X107" s="613"/>
      <c r="Y107" s="613"/>
    </row>
    <row r="108" spans="1:25" s="144" customFormat="1">
      <c r="A108" s="379"/>
      <c r="B108" s="459" t="s">
        <v>512</v>
      </c>
      <c r="C108" s="460">
        <v>0</v>
      </c>
      <c r="D108" s="460">
        <v>0</v>
      </c>
      <c r="E108" s="460">
        <v>0</v>
      </c>
      <c r="F108" s="460">
        <v>0</v>
      </c>
      <c r="G108" s="460">
        <v>0</v>
      </c>
      <c r="H108" s="460">
        <v>0</v>
      </c>
      <c r="I108" s="460">
        <v>0</v>
      </c>
      <c r="J108" s="460">
        <v>0</v>
      </c>
      <c r="K108" s="460">
        <v>0</v>
      </c>
      <c r="L108" s="101">
        <f t="shared" si="28"/>
        <v>0</v>
      </c>
      <c r="M108" s="613"/>
      <c r="N108" s="613"/>
      <c r="O108" s="613"/>
      <c r="P108" s="613"/>
      <c r="Q108" s="613"/>
      <c r="R108" s="613"/>
      <c r="S108" s="613"/>
      <c r="T108" s="613"/>
      <c r="U108" s="613"/>
      <c r="V108" s="613"/>
      <c r="W108" s="613"/>
      <c r="X108" s="613"/>
      <c r="Y108" s="613"/>
    </row>
    <row r="109" spans="1:25" s="144" customFormat="1">
      <c r="A109" s="379"/>
      <c r="B109" s="484" t="s">
        <v>683</v>
      </c>
      <c r="C109" s="460">
        <v>0</v>
      </c>
      <c r="D109" s="460">
        <v>0</v>
      </c>
      <c r="E109" s="460">
        <v>0</v>
      </c>
      <c r="F109" s="460">
        <v>0</v>
      </c>
      <c r="G109" s="460">
        <v>0</v>
      </c>
      <c r="H109" s="460">
        <v>0</v>
      </c>
      <c r="I109" s="460">
        <v>0</v>
      </c>
      <c r="J109" s="460">
        <v>0</v>
      </c>
      <c r="K109" s="460">
        <v>0</v>
      </c>
      <c r="L109" s="101">
        <f t="shared" si="28"/>
        <v>0</v>
      </c>
      <c r="M109" s="613"/>
      <c r="N109" s="613"/>
      <c r="O109" s="613"/>
      <c r="P109" s="613"/>
      <c r="Q109" s="613"/>
      <c r="R109" s="613"/>
      <c r="S109" s="613"/>
      <c r="T109" s="613"/>
      <c r="U109" s="613"/>
      <c r="V109" s="613"/>
      <c r="W109" s="613"/>
      <c r="X109" s="613"/>
      <c r="Y109" s="613"/>
    </row>
    <row r="110" spans="1:25" s="144" customFormat="1">
      <c r="A110" s="379"/>
      <c r="B110" s="484" t="s">
        <v>684</v>
      </c>
      <c r="C110" s="460">
        <v>0</v>
      </c>
      <c r="D110" s="460">
        <v>0</v>
      </c>
      <c r="E110" s="460">
        <v>0</v>
      </c>
      <c r="F110" s="460">
        <v>0</v>
      </c>
      <c r="G110" s="460">
        <v>0</v>
      </c>
      <c r="H110" s="460">
        <v>0</v>
      </c>
      <c r="I110" s="460">
        <v>0</v>
      </c>
      <c r="J110" s="460">
        <v>0</v>
      </c>
      <c r="K110" s="460">
        <v>0</v>
      </c>
      <c r="L110" s="101">
        <f t="shared" si="28"/>
        <v>0</v>
      </c>
      <c r="M110" s="613"/>
      <c r="N110" s="613"/>
      <c r="O110" s="613"/>
      <c r="P110" s="613"/>
      <c r="Q110" s="613"/>
      <c r="R110" s="613"/>
      <c r="S110" s="613"/>
      <c r="T110" s="613"/>
      <c r="U110" s="613"/>
      <c r="V110" s="613"/>
      <c r="W110" s="613"/>
      <c r="X110" s="613"/>
      <c r="Y110" s="613"/>
    </row>
    <row r="111" spans="1:25" s="144" customFormat="1">
      <c r="A111" s="379"/>
      <c r="B111" s="484" t="s">
        <v>591</v>
      </c>
      <c r="C111" s="101">
        <v>0</v>
      </c>
      <c r="D111" s="101">
        <v>0</v>
      </c>
      <c r="E111" s="101">
        <v>0</v>
      </c>
      <c r="F111" s="101">
        <v>0</v>
      </c>
      <c r="G111" s="101">
        <v>0</v>
      </c>
      <c r="H111" s="101">
        <v>0</v>
      </c>
      <c r="I111" s="101">
        <v>0</v>
      </c>
      <c r="J111" s="101">
        <v>0</v>
      </c>
      <c r="K111" s="101">
        <v>0</v>
      </c>
      <c r="L111" s="101">
        <f t="shared" ref="L111:L129" si="29">SUM(C111:K111)</f>
        <v>0</v>
      </c>
      <c r="M111" s="613"/>
      <c r="N111" s="613"/>
      <c r="O111" s="613"/>
      <c r="P111" s="613"/>
      <c r="Q111" s="613"/>
      <c r="R111" s="613"/>
      <c r="S111" s="613"/>
      <c r="T111" s="613"/>
      <c r="U111" s="613"/>
      <c r="V111" s="613"/>
      <c r="W111" s="613"/>
      <c r="X111" s="613"/>
      <c r="Y111" s="613"/>
    </row>
    <row r="112" spans="1:25" s="144" customFormat="1">
      <c r="A112" s="379"/>
      <c r="B112" s="459" t="s">
        <v>592</v>
      </c>
      <c r="C112" s="460">
        <v>0</v>
      </c>
      <c r="D112" s="460">
        <v>0</v>
      </c>
      <c r="E112" s="460">
        <v>0</v>
      </c>
      <c r="F112" s="460">
        <v>0</v>
      </c>
      <c r="G112" s="460">
        <v>0</v>
      </c>
      <c r="H112" s="460">
        <v>0</v>
      </c>
      <c r="I112" s="460">
        <v>0</v>
      </c>
      <c r="J112" s="460">
        <v>0</v>
      </c>
      <c r="K112" s="460">
        <v>0</v>
      </c>
      <c r="L112" s="101">
        <f t="shared" si="29"/>
        <v>0</v>
      </c>
      <c r="M112" s="613"/>
      <c r="N112" s="613"/>
      <c r="O112" s="613"/>
      <c r="P112" s="613"/>
      <c r="Q112" s="613"/>
      <c r="R112" s="613"/>
      <c r="S112" s="613"/>
      <c r="T112" s="613"/>
      <c r="U112" s="613"/>
      <c r="V112" s="613"/>
      <c r="W112" s="613"/>
      <c r="X112" s="613"/>
      <c r="Y112" s="613"/>
    </row>
    <row r="113" spans="1:25" s="144" customFormat="1">
      <c r="A113" s="379"/>
      <c r="B113" s="484" t="s">
        <v>593</v>
      </c>
      <c r="C113" s="460">
        <v>0</v>
      </c>
      <c r="D113" s="460">
        <v>0</v>
      </c>
      <c r="E113" s="460">
        <v>0</v>
      </c>
      <c r="F113" s="460">
        <v>0</v>
      </c>
      <c r="G113" s="460">
        <v>0</v>
      </c>
      <c r="H113" s="460">
        <v>0</v>
      </c>
      <c r="I113" s="460">
        <v>0</v>
      </c>
      <c r="J113" s="460">
        <v>0</v>
      </c>
      <c r="K113" s="460">
        <v>0</v>
      </c>
      <c r="L113" s="101">
        <f t="shared" si="29"/>
        <v>0</v>
      </c>
      <c r="M113" s="613"/>
      <c r="N113" s="613"/>
      <c r="O113" s="613"/>
      <c r="P113" s="613"/>
      <c r="Q113" s="613"/>
      <c r="R113" s="613"/>
      <c r="S113" s="613"/>
      <c r="T113" s="613"/>
      <c r="U113" s="613"/>
      <c r="V113" s="613"/>
      <c r="W113" s="613"/>
      <c r="X113" s="613"/>
      <c r="Y113" s="613"/>
    </row>
    <row r="114" spans="1:25" s="144" customFormat="1">
      <c r="A114" s="379"/>
      <c r="B114" s="459" t="s">
        <v>437</v>
      </c>
      <c r="C114" s="101">
        <v>0</v>
      </c>
      <c r="D114" s="101">
        <v>0</v>
      </c>
      <c r="E114" s="101">
        <v>0</v>
      </c>
      <c r="F114" s="101">
        <v>0</v>
      </c>
      <c r="G114" s="101">
        <v>0</v>
      </c>
      <c r="H114" s="101">
        <v>0</v>
      </c>
      <c r="I114" s="101">
        <v>0</v>
      </c>
      <c r="J114" s="101">
        <v>0</v>
      </c>
      <c r="K114" s="101">
        <v>0</v>
      </c>
      <c r="L114" s="101">
        <f t="shared" si="29"/>
        <v>0</v>
      </c>
      <c r="M114" s="613"/>
      <c r="N114" s="613"/>
      <c r="O114" s="613"/>
      <c r="P114" s="613"/>
      <c r="Q114" s="613"/>
      <c r="R114" s="613"/>
      <c r="S114" s="613"/>
      <c r="T114" s="613"/>
      <c r="U114" s="613"/>
      <c r="V114" s="613"/>
      <c r="W114" s="613"/>
      <c r="X114" s="613"/>
      <c r="Y114" s="613"/>
    </row>
    <row r="115" spans="1:25" s="144" customFormat="1">
      <c r="A115" s="379"/>
      <c r="B115" s="484" t="s">
        <v>410</v>
      </c>
      <c r="C115" s="101">
        <v>0</v>
      </c>
      <c r="D115" s="101">
        <v>0</v>
      </c>
      <c r="E115" s="101">
        <v>0</v>
      </c>
      <c r="F115" s="101">
        <v>0</v>
      </c>
      <c r="G115" s="101">
        <v>0</v>
      </c>
      <c r="H115" s="101">
        <v>0</v>
      </c>
      <c r="I115" s="101">
        <v>0</v>
      </c>
      <c r="J115" s="101">
        <v>0</v>
      </c>
      <c r="K115" s="101">
        <v>7252.8083269999997</v>
      </c>
      <c r="L115" s="101">
        <f t="shared" si="29"/>
        <v>7252.8083269999997</v>
      </c>
      <c r="M115" s="613"/>
      <c r="N115" s="613"/>
      <c r="O115" s="613"/>
      <c r="P115" s="613"/>
      <c r="Q115" s="613"/>
      <c r="R115" s="613"/>
      <c r="S115" s="613"/>
      <c r="T115" s="613"/>
      <c r="U115" s="613"/>
      <c r="V115" s="613"/>
      <c r="W115" s="613"/>
      <c r="X115" s="613"/>
      <c r="Y115" s="613"/>
    </row>
    <row r="116" spans="1:25" s="144" customFormat="1">
      <c r="A116" s="379"/>
      <c r="B116" s="484" t="s">
        <v>594</v>
      </c>
      <c r="C116" s="460">
        <v>0</v>
      </c>
      <c r="D116" s="460">
        <v>0</v>
      </c>
      <c r="E116" s="460">
        <v>0</v>
      </c>
      <c r="F116" s="460">
        <v>0</v>
      </c>
      <c r="G116" s="460">
        <v>0</v>
      </c>
      <c r="H116" s="460">
        <v>0</v>
      </c>
      <c r="I116" s="460">
        <v>0</v>
      </c>
      <c r="J116" s="460">
        <v>3374.35968</v>
      </c>
      <c r="K116" s="460">
        <v>0</v>
      </c>
      <c r="L116" s="101">
        <f t="shared" si="29"/>
        <v>3374.35968</v>
      </c>
      <c r="M116" s="613"/>
      <c r="N116" s="613"/>
      <c r="O116" s="613"/>
      <c r="P116" s="613"/>
      <c r="Q116" s="613"/>
      <c r="R116" s="613"/>
      <c r="S116" s="613"/>
      <c r="T116" s="613"/>
      <c r="U116" s="613"/>
      <c r="V116" s="613"/>
      <c r="W116" s="613"/>
      <c r="X116" s="613"/>
      <c r="Y116" s="613"/>
    </row>
    <row r="117" spans="1:25" s="144" customFormat="1">
      <c r="A117" s="379"/>
      <c r="B117" s="459" t="s">
        <v>595</v>
      </c>
      <c r="C117" s="460">
        <v>0</v>
      </c>
      <c r="D117" s="460">
        <v>0</v>
      </c>
      <c r="E117" s="460">
        <v>0</v>
      </c>
      <c r="F117" s="460">
        <v>0</v>
      </c>
      <c r="G117" s="460">
        <v>0</v>
      </c>
      <c r="H117" s="460">
        <v>0</v>
      </c>
      <c r="I117" s="460">
        <v>0</v>
      </c>
      <c r="J117" s="460">
        <v>0</v>
      </c>
      <c r="K117" s="460">
        <v>0</v>
      </c>
      <c r="L117" s="101">
        <f t="shared" si="29"/>
        <v>0</v>
      </c>
      <c r="M117" s="613"/>
      <c r="N117" s="613"/>
      <c r="O117" s="613"/>
      <c r="P117" s="613"/>
      <c r="Q117" s="613"/>
      <c r="R117" s="613"/>
      <c r="S117" s="613"/>
      <c r="T117" s="613"/>
      <c r="U117" s="613"/>
      <c r="V117" s="613"/>
      <c r="W117" s="613"/>
      <c r="X117" s="613"/>
      <c r="Y117" s="613"/>
    </row>
    <row r="118" spans="1:25" s="144" customFormat="1">
      <c r="A118" s="379"/>
      <c r="B118" s="484" t="s">
        <v>619</v>
      </c>
      <c r="C118" s="460">
        <v>0</v>
      </c>
      <c r="D118" s="460">
        <v>0</v>
      </c>
      <c r="E118" s="460">
        <v>0</v>
      </c>
      <c r="F118" s="460">
        <v>0</v>
      </c>
      <c r="G118" s="460">
        <v>0</v>
      </c>
      <c r="H118" s="460">
        <v>0</v>
      </c>
      <c r="I118" s="460">
        <v>0</v>
      </c>
      <c r="J118" s="460">
        <v>0</v>
      </c>
      <c r="K118" s="460">
        <v>0</v>
      </c>
      <c r="L118" s="101">
        <f t="shared" si="29"/>
        <v>0</v>
      </c>
      <c r="M118" s="613"/>
      <c r="N118" s="613"/>
      <c r="O118" s="613"/>
      <c r="P118" s="613"/>
      <c r="Q118" s="613"/>
      <c r="R118" s="613"/>
      <c r="S118" s="613"/>
      <c r="T118" s="613"/>
      <c r="U118" s="613"/>
      <c r="V118" s="613"/>
      <c r="W118" s="613"/>
      <c r="X118" s="613"/>
      <c r="Y118" s="613"/>
    </row>
    <row r="119" spans="1:25" s="144" customFormat="1">
      <c r="A119" s="379"/>
      <c r="B119" s="459" t="s">
        <v>520</v>
      </c>
      <c r="C119" s="460">
        <v>0</v>
      </c>
      <c r="D119" s="460">
        <v>0</v>
      </c>
      <c r="E119" s="460">
        <v>0</v>
      </c>
      <c r="F119" s="460">
        <v>0</v>
      </c>
      <c r="G119" s="460">
        <v>0</v>
      </c>
      <c r="H119" s="460">
        <v>0</v>
      </c>
      <c r="I119" s="460">
        <v>0</v>
      </c>
      <c r="J119" s="460">
        <v>0</v>
      </c>
      <c r="K119" s="460">
        <v>0</v>
      </c>
      <c r="L119" s="101">
        <f t="shared" si="29"/>
        <v>0</v>
      </c>
      <c r="M119" s="613"/>
      <c r="N119" s="613"/>
      <c r="O119" s="613"/>
      <c r="P119" s="613"/>
      <c r="Q119" s="613"/>
      <c r="R119" s="613"/>
      <c r="S119" s="613"/>
      <c r="T119" s="613"/>
      <c r="U119" s="613"/>
      <c r="V119" s="613"/>
      <c r="W119" s="613"/>
      <c r="X119" s="613"/>
      <c r="Y119" s="613"/>
    </row>
    <row r="120" spans="1:25" s="144" customFormat="1">
      <c r="A120" s="379"/>
      <c r="B120" s="459" t="s">
        <v>760</v>
      </c>
      <c r="C120" s="460">
        <v>0</v>
      </c>
      <c r="D120" s="460">
        <v>0</v>
      </c>
      <c r="E120" s="460">
        <v>0</v>
      </c>
      <c r="F120" s="460">
        <v>0</v>
      </c>
      <c r="G120" s="460">
        <v>0</v>
      </c>
      <c r="H120" s="460">
        <v>0</v>
      </c>
      <c r="I120" s="460">
        <v>0</v>
      </c>
      <c r="J120" s="460">
        <v>0</v>
      </c>
      <c r="K120" s="460">
        <v>0</v>
      </c>
      <c r="L120" s="101">
        <f t="shared" si="29"/>
        <v>0</v>
      </c>
      <c r="M120" s="613"/>
      <c r="N120" s="613"/>
      <c r="O120" s="613"/>
      <c r="P120" s="613"/>
      <c r="Q120" s="613"/>
      <c r="R120" s="613"/>
      <c r="S120" s="613"/>
      <c r="T120" s="613"/>
      <c r="U120" s="613"/>
      <c r="V120" s="613"/>
      <c r="W120" s="613"/>
      <c r="X120" s="613"/>
      <c r="Y120" s="613"/>
    </row>
    <row r="121" spans="1:25" s="144" customFormat="1">
      <c r="A121" s="379"/>
      <c r="B121" s="459" t="s">
        <v>761</v>
      </c>
      <c r="C121" s="460">
        <v>0</v>
      </c>
      <c r="D121" s="460">
        <v>0</v>
      </c>
      <c r="E121" s="460">
        <v>0</v>
      </c>
      <c r="F121" s="460">
        <v>0</v>
      </c>
      <c r="G121" s="460">
        <v>0</v>
      </c>
      <c r="H121" s="460">
        <v>0</v>
      </c>
      <c r="I121" s="460">
        <v>0</v>
      </c>
      <c r="J121" s="460">
        <v>0</v>
      </c>
      <c r="K121" s="460">
        <v>0</v>
      </c>
      <c r="L121" s="101">
        <f t="shared" si="29"/>
        <v>0</v>
      </c>
      <c r="M121" s="613"/>
      <c r="N121" s="613"/>
      <c r="O121" s="613"/>
      <c r="P121" s="613"/>
      <c r="Q121" s="613"/>
      <c r="R121" s="613"/>
      <c r="S121" s="613"/>
      <c r="T121" s="613"/>
      <c r="U121" s="613"/>
      <c r="V121" s="613"/>
      <c r="W121" s="613"/>
      <c r="X121" s="613"/>
      <c r="Y121" s="613"/>
    </row>
    <row r="122" spans="1:25" s="144" customFormat="1">
      <c r="A122" s="379"/>
      <c r="B122" s="459" t="s">
        <v>616</v>
      </c>
      <c r="C122" s="101">
        <v>0</v>
      </c>
      <c r="D122" s="101">
        <v>0</v>
      </c>
      <c r="E122" s="101">
        <v>0</v>
      </c>
      <c r="F122" s="101">
        <v>0</v>
      </c>
      <c r="G122" s="101">
        <v>0</v>
      </c>
      <c r="H122" s="101">
        <v>0</v>
      </c>
      <c r="I122" s="101">
        <v>0</v>
      </c>
      <c r="J122" s="101">
        <v>0</v>
      </c>
      <c r="K122" s="101">
        <v>0</v>
      </c>
      <c r="L122" s="101">
        <f t="shared" si="29"/>
        <v>0</v>
      </c>
      <c r="M122" s="613"/>
      <c r="N122" s="613"/>
      <c r="O122" s="613"/>
      <c r="P122" s="613"/>
      <c r="Q122" s="613"/>
      <c r="R122" s="613"/>
      <c r="S122" s="613"/>
      <c r="T122" s="613"/>
      <c r="U122" s="613"/>
      <c r="V122" s="613"/>
      <c r="W122" s="613"/>
      <c r="X122" s="613"/>
      <c r="Y122" s="613"/>
    </row>
    <row r="123" spans="1:25" s="144" customFormat="1">
      <c r="A123" s="379"/>
      <c r="B123" s="484" t="s">
        <v>617</v>
      </c>
      <c r="C123" s="101">
        <v>0</v>
      </c>
      <c r="D123" s="101">
        <v>0</v>
      </c>
      <c r="E123" s="101">
        <v>0</v>
      </c>
      <c r="F123" s="101">
        <v>0</v>
      </c>
      <c r="G123" s="101">
        <v>0</v>
      </c>
      <c r="H123" s="101">
        <v>0</v>
      </c>
      <c r="I123" s="101">
        <v>0</v>
      </c>
      <c r="J123" s="101">
        <v>0</v>
      </c>
      <c r="K123" s="101">
        <v>0</v>
      </c>
      <c r="L123" s="101">
        <f t="shared" si="29"/>
        <v>0</v>
      </c>
      <c r="M123" s="613"/>
      <c r="N123" s="613"/>
      <c r="O123" s="613"/>
      <c r="P123" s="613"/>
      <c r="Q123" s="613"/>
      <c r="R123" s="613"/>
      <c r="S123" s="613"/>
      <c r="T123" s="613"/>
      <c r="U123" s="613"/>
      <c r="V123" s="613"/>
      <c r="W123" s="613"/>
      <c r="X123" s="613"/>
      <c r="Y123" s="613"/>
    </row>
    <row r="124" spans="1:25" s="144" customFormat="1">
      <c r="A124" s="379"/>
      <c r="B124" s="459" t="s">
        <v>618</v>
      </c>
      <c r="C124" s="101">
        <v>0</v>
      </c>
      <c r="D124" s="101">
        <v>0</v>
      </c>
      <c r="E124" s="101">
        <v>0</v>
      </c>
      <c r="F124" s="101">
        <v>0</v>
      </c>
      <c r="G124" s="101">
        <v>0</v>
      </c>
      <c r="H124" s="101">
        <v>0</v>
      </c>
      <c r="I124" s="101">
        <v>0</v>
      </c>
      <c r="J124" s="101">
        <v>0</v>
      </c>
      <c r="K124" s="101">
        <v>0</v>
      </c>
      <c r="L124" s="101">
        <f t="shared" si="29"/>
        <v>0</v>
      </c>
      <c r="M124" s="613"/>
      <c r="N124" s="613"/>
      <c r="O124" s="613"/>
      <c r="P124" s="613"/>
      <c r="Q124" s="613"/>
      <c r="R124" s="613"/>
      <c r="S124" s="613"/>
      <c r="T124" s="613"/>
      <c r="U124" s="613"/>
      <c r="V124" s="613"/>
      <c r="W124" s="613"/>
      <c r="X124" s="613"/>
      <c r="Y124" s="613"/>
    </row>
    <row r="125" spans="1:25" s="144" customFormat="1">
      <c r="A125" s="379"/>
      <c r="B125" s="459" t="s">
        <v>517</v>
      </c>
      <c r="C125" s="101">
        <v>0</v>
      </c>
      <c r="D125" s="101">
        <v>0</v>
      </c>
      <c r="E125" s="101">
        <v>0</v>
      </c>
      <c r="F125" s="101">
        <v>0</v>
      </c>
      <c r="G125" s="101">
        <v>0</v>
      </c>
      <c r="H125" s="101">
        <v>1241.10746471531</v>
      </c>
      <c r="I125" s="101">
        <v>0</v>
      </c>
      <c r="J125" s="101">
        <v>0</v>
      </c>
      <c r="K125" s="101">
        <v>0</v>
      </c>
      <c r="L125" s="101">
        <f t="shared" si="29"/>
        <v>1241.10746471531</v>
      </c>
      <c r="M125" s="613"/>
      <c r="N125" s="613"/>
      <c r="O125" s="613"/>
      <c r="P125" s="613"/>
      <c r="Q125" s="613"/>
      <c r="R125" s="613"/>
      <c r="S125" s="613"/>
      <c r="T125" s="613"/>
      <c r="U125" s="613"/>
      <c r="V125" s="613"/>
      <c r="W125" s="613"/>
      <c r="X125" s="613"/>
      <c r="Y125" s="613"/>
    </row>
    <row r="126" spans="1:25" s="144" customFormat="1">
      <c r="A126" s="379"/>
      <c r="B126" s="484" t="s">
        <v>518</v>
      </c>
      <c r="C126" s="101">
        <v>0</v>
      </c>
      <c r="D126" s="101">
        <v>0</v>
      </c>
      <c r="E126" s="101">
        <v>0</v>
      </c>
      <c r="F126" s="101">
        <v>0</v>
      </c>
      <c r="G126" s="101">
        <v>0</v>
      </c>
      <c r="H126" s="101">
        <v>0</v>
      </c>
      <c r="I126" s="101">
        <v>0</v>
      </c>
      <c r="J126" s="101">
        <v>0</v>
      </c>
      <c r="K126" s="101">
        <v>0</v>
      </c>
      <c r="L126" s="101">
        <f t="shared" si="29"/>
        <v>0</v>
      </c>
      <c r="M126" s="613"/>
      <c r="N126" s="613"/>
      <c r="O126" s="613"/>
      <c r="P126" s="613"/>
      <c r="Q126" s="613"/>
      <c r="R126" s="613"/>
      <c r="S126" s="613"/>
      <c r="T126" s="613"/>
      <c r="U126" s="613"/>
      <c r="V126" s="613"/>
      <c r="W126" s="613"/>
      <c r="X126" s="613"/>
      <c r="Y126" s="613"/>
    </row>
    <row r="127" spans="1:25" s="144" customFormat="1">
      <c r="A127" s="379"/>
      <c r="B127" s="484" t="s">
        <v>636</v>
      </c>
      <c r="C127" s="101">
        <v>0</v>
      </c>
      <c r="D127" s="101">
        <v>0</v>
      </c>
      <c r="E127" s="101">
        <v>0</v>
      </c>
      <c r="F127" s="101">
        <v>0</v>
      </c>
      <c r="G127" s="101">
        <v>0</v>
      </c>
      <c r="H127" s="101">
        <v>0</v>
      </c>
      <c r="I127" s="101">
        <v>0</v>
      </c>
      <c r="J127" s="101">
        <v>0</v>
      </c>
      <c r="K127" s="101">
        <v>0</v>
      </c>
      <c r="L127" s="101">
        <f t="shared" si="29"/>
        <v>0</v>
      </c>
      <c r="M127" s="613"/>
      <c r="N127" s="613"/>
      <c r="O127" s="613"/>
      <c r="P127" s="613"/>
      <c r="Q127" s="613"/>
      <c r="R127" s="613"/>
      <c r="S127" s="613"/>
      <c r="T127" s="613"/>
      <c r="U127" s="613"/>
      <c r="V127" s="613"/>
      <c r="W127" s="613"/>
      <c r="X127" s="613"/>
      <c r="Y127" s="613"/>
    </row>
    <row r="128" spans="1:25" s="144" customFormat="1">
      <c r="A128" s="379"/>
      <c r="B128" s="484" t="s">
        <v>741</v>
      </c>
      <c r="C128" s="460">
        <v>0</v>
      </c>
      <c r="D128" s="460">
        <v>0</v>
      </c>
      <c r="E128" s="460">
        <v>0</v>
      </c>
      <c r="F128" s="460">
        <v>0</v>
      </c>
      <c r="G128" s="460">
        <v>0</v>
      </c>
      <c r="H128" s="460">
        <v>0</v>
      </c>
      <c r="I128" s="460">
        <v>0</v>
      </c>
      <c r="J128" s="460">
        <v>0</v>
      </c>
      <c r="K128" s="460">
        <v>0</v>
      </c>
      <c r="L128" s="101">
        <f t="shared" si="29"/>
        <v>0</v>
      </c>
      <c r="M128" s="613"/>
      <c r="N128" s="613"/>
      <c r="O128" s="613"/>
      <c r="P128" s="613"/>
      <c r="Q128" s="613"/>
      <c r="R128" s="613"/>
      <c r="S128" s="613"/>
      <c r="T128" s="613"/>
      <c r="U128" s="613"/>
      <c r="V128" s="613"/>
      <c r="W128" s="613"/>
      <c r="X128" s="613"/>
      <c r="Y128" s="613"/>
    </row>
    <row r="129" spans="1:25" s="144" customFormat="1">
      <c r="A129" s="379"/>
      <c r="B129" s="459" t="s">
        <v>88</v>
      </c>
      <c r="C129" s="460">
        <v>0</v>
      </c>
      <c r="D129" s="460">
        <v>0</v>
      </c>
      <c r="E129" s="460">
        <v>0</v>
      </c>
      <c r="F129" s="460">
        <v>0</v>
      </c>
      <c r="G129" s="460">
        <v>0</v>
      </c>
      <c r="H129" s="460">
        <v>0</v>
      </c>
      <c r="I129" s="460">
        <v>0</v>
      </c>
      <c r="J129" s="460">
        <v>0</v>
      </c>
      <c r="K129" s="460">
        <v>0</v>
      </c>
      <c r="L129" s="101">
        <f t="shared" si="29"/>
        <v>0</v>
      </c>
      <c r="M129" s="613"/>
      <c r="N129" s="613"/>
      <c r="O129" s="613"/>
      <c r="P129" s="613"/>
      <c r="Q129" s="613"/>
      <c r="R129" s="613"/>
      <c r="S129" s="613"/>
      <c r="T129" s="613"/>
      <c r="U129" s="613"/>
      <c r="V129" s="613"/>
      <c r="W129" s="613"/>
      <c r="X129" s="613"/>
      <c r="Y129" s="613"/>
    </row>
    <row r="130" spans="1:25" s="144" customFormat="1">
      <c r="A130" s="379"/>
      <c r="B130" s="459" t="s">
        <v>242</v>
      </c>
      <c r="C130" s="460">
        <f>+C131+C132</f>
        <v>3413.0932356082553</v>
      </c>
      <c r="D130" s="460">
        <f t="shared" ref="D130:K130" si="30">+D131+D132</f>
        <v>2406.9463294493403</v>
      </c>
      <c r="E130" s="460">
        <f t="shared" si="30"/>
        <v>3241.6972917414578</v>
      </c>
      <c r="F130" s="460">
        <f t="shared" si="30"/>
        <v>2697.0396532089635</v>
      </c>
      <c r="G130" s="460">
        <f t="shared" si="30"/>
        <v>1866.1853790802302</v>
      </c>
      <c r="H130" s="460">
        <f t="shared" si="30"/>
        <v>5079.5082804169024</v>
      </c>
      <c r="I130" s="460">
        <f t="shared" si="30"/>
        <v>1139.999992</v>
      </c>
      <c r="J130" s="460">
        <f t="shared" si="30"/>
        <v>1278.2661820000001</v>
      </c>
      <c r="K130" s="460">
        <f t="shared" si="30"/>
        <v>5630.0422472981099</v>
      </c>
      <c r="L130" s="460">
        <f t="shared" ref="L130" si="31">+L131+L132</f>
        <v>26752.77859080326</v>
      </c>
      <c r="M130" s="613"/>
      <c r="N130" s="613"/>
      <c r="O130" s="613"/>
      <c r="P130" s="613"/>
      <c r="Q130" s="613"/>
      <c r="R130" s="613"/>
      <c r="S130" s="613"/>
      <c r="T130" s="613"/>
      <c r="U130" s="613"/>
      <c r="V130" s="613"/>
      <c r="W130" s="613"/>
      <c r="X130" s="613"/>
      <c r="Y130" s="613"/>
    </row>
    <row r="131" spans="1:25" s="144" customFormat="1">
      <c r="A131" s="379"/>
      <c r="B131" s="623" t="s">
        <v>79</v>
      </c>
      <c r="C131" s="456">
        <v>908.25376860825554</v>
      </c>
      <c r="D131" s="456">
        <v>756.94633644934038</v>
      </c>
      <c r="E131" s="456">
        <v>686.64466274145798</v>
      </c>
      <c r="F131" s="456">
        <v>843.95307620896324</v>
      </c>
      <c r="G131" s="456">
        <v>66.185383080230224</v>
      </c>
      <c r="H131" s="456">
        <v>3229.5082934169022</v>
      </c>
      <c r="I131" s="456">
        <v>0</v>
      </c>
      <c r="J131" s="456">
        <v>0</v>
      </c>
      <c r="K131" s="456">
        <v>4530.0422472981099</v>
      </c>
      <c r="L131" s="456">
        <f>SUM(C131:K131)</f>
        <v>11021.533767803259</v>
      </c>
      <c r="M131" s="613"/>
      <c r="N131" s="613"/>
      <c r="O131" s="613"/>
      <c r="P131" s="613"/>
      <c r="Q131" s="613"/>
      <c r="R131" s="613"/>
      <c r="S131" s="613"/>
      <c r="T131" s="613"/>
      <c r="U131" s="613"/>
      <c r="V131" s="613"/>
      <c r="W131" s="613"/>
      <c r="X131" s="613"/>
      <c r="Y131" s="613"/>
    </row>
    <row r="132" spans="1:25" s="144" customFormat="1">
      <c r="A132" s="379"/>
      <c r="B132" s="470" t="s">
        <v>77</v>
      </c>
      <c r="C132" s="102">
        <v>2504.8394669999998</v>
      </c>
      <c r="D132" s="102">
        <v>1649.9999929999999</v>
      </c>
      <c r="E132" s="102">
        <v>2555.0526289999998</v>
      </c>
      <c r="F132" s="102">
        <v>1853.086577</v>
      </c>
      <c r="G132" s="102">
        <v>1799.999996</v>
      </c>
      <c r="H132" s="102">
        <v>1849.9999870000001</v>
      </c>
      <c r="I132" s="102">
        <v>1139.999992</v>
      </c>
      <c r="J132" s="102">
        <v>1278.2661820000001</v>
      </c>
      <c r="K132" s="102">
        <v>1100</v>
      </c>
      <c r="L132" s="102">
        <f>SUM(C132:K132)</f>
        <v>15731.244823000001</v>
      </c>
      <c r="M132" s="613"/>
      <c r="N132" s="613"/>
      <c r="O132" s="613"/>
      <c r="P132" s="613"/>
      <c r="Q132" s="613"/>
      <c r="R132" s="613"/>
      <c r="S132" s="613"/>
      <c r="T132" s="613"/>
      <c r="U132" s="613"/>
      <c r="V132" s="613"/>
      <c r="W132" s="613"/>
      <c r="X132" s="613"/>
      <c r="Y132" s="613"/>
    </row>
    <row r="133" spans="1:25" s="144" customFormat="1">
      <c r="A133" s="379"/>
      <c r="B133" s="459" t="s">
        <v>387</v>
      </c>
      <c r="C133" s="460">
        <f t="shared" ref="C133:L133" si="32">+C134+C141</f>
        <v>20.634977275666909</v>
      </c>
      <c r="D133" s="460">
        <f t="shared" si="32"/>
        <v>5.9487515128979203</v>
      </c>
      <c r="E133" s="460">
        <f t="shared" si="32"/>
        <v>5.9487515128979203</v>
      </c>
      <c r="F133" s="460">
        <f t="shared" si="32"/>
        <v>5.9487515128979203</v>
      </c>
      <c r="G133" s="460">
        <f t="shared" si="32"/>
        <v>5.9487515128979203</v>
      </c>
      <c r="H133" s="460">
        <f t="shared" si="32"/>
        <v>5.9487515128979203</v>
      </c>
      <c r="I133" s="460">
        <f t="shared" si="32"/>
        <v>5.9487515128979203</v>
      </c>
      <c r="J133" s="460">
        <f t="shared" si="32"/>
        <v>5.9487515128979203</v>
      </c>
      <c r="K133" s="460">
        <f t="shared" si="32"/>
        <v>5.9487515128979203</v>
      </c>
      <c r="L133" s="460">
        <f t="shared" si="32"/>
        <v>68.224989378850267</v>
      </c>
      <c r="M133" s="613"/>
      <c r="N133" s="613"/>
      <c r="O133" s="613"/>
      <c r="P133" s="613"/>
      <c r="Q133" s="613"/>
      <c r="R133" s="613"/>
      <c r="S133" s="613"/>
      <c r="T133" s="613"/>
      <c r="U133" s="613"/>
      <c r="V133" s="613"/>
      <c r="W133" s="613"/>
      <c r="X133" s="613"/>
      <c r="Y133" s="613"/>
    </row>
    <row r="134" spans="1:25" s="144" customFormat="1">
      <c r="A134" s="379"/>
      <c r="B134" s="491" t="s">
        <v>89</v>
      </c>
      <c r="C134" s="492">
        <f t="shared" ref="C134:L134" si="33">+C135+C138</f>
        <v>7.3612361256669088</v>
      </c>
      <c r="D134" s="492">
        <f t="shared" si="33"/>
        <v>5.9487515128979203</v>
      </c>
      <c r="E134" s="492">
        <f t="shared" si="33"/>
        <v>5.9487515128979203</v>
      </c>
      <c r="F134" s="492">
        <f t="shared" si="33"/>
        <v>5.9487515128979203</v>
      </c>
      <c r="G134" s="492">
        <f t="shared" si="33"/>
        <v>5.9487515128979203</v>
      </c>
      <c r="H134" s="492">
        <f t="shared" si="33"/>
        <v>5.9487515128979203</v>
      </c>
      <c r="I134" s="492">
        <f t="shared" si="33"/>
        <v>5.9487515128979203</v>
      </c>
      <c r="J134" s="492">
        <f t="shared" si="33"/>
        <v>5.9487515128979203</v>
      </c>
      <c r="K134" s="492">
        <f t="shared" si="33"/>
        <v>5.9487515128979203</v>
      </c>
      <c r="L134" s="492">
        <f t="shared" si="33"/>
        <v>54.951248228850268</v>
      </c>
      <c r="M134" s="613"/>
      <c r="N134" s="613"/>
      <c r="O134" s="613"/>
      <c r="P134" s="613"/>
      <c r="Q134" s="613"/>
      <c r="R134" s="613"/>
      <c r="S134" s="613"/>
      <c r="T134" s="613"/>
      <c r="U134" s="613"/>
      <c r="V134" s="613"/>
      <c r="W134" s="613"/>
      <c r="X134" s="613"/>
      <c r="Y134" s="613"/>
    </row>
    <row r="135" spans="1:25" s="144" customFormat="1">
      <c r="A135" s="606"/>
      <c r="B135" s="470" t="s">
        <v>91</v>
      </c>
      <c r="C135" s="489">
        <f t="shared" ref="C135:L135" si="34">+C136+C137</f>
        <v>7.3530715502497728</v>
      </c>
      <c r="D135" s="489">
        <f t="shared" si="34"/>
        <v>5.9487515128979203</v>
      </c>
      <c r="E135" s="489">
        <f t="shared" si="34"/>
        <v>5.9487515128979203</v>
      </c>
      <c r="F135" s="489">
        <f t="shared" si="34"/>
        <v>5.9487515128979203</v>
      </c>
      <c r="G135" s="489">
        <f t="shared" si="34"/>
        <v>5.9487515128979203</v>
      </c>
      <c r="H135" s="489">
        <f t="shared" si="34"/>
        <v>5.9487515128979203</v>
      </c>
      <c r="I135" s="489">
        <f t="shared" si="34"/>
        <v>5.9487515128979203</v>
      </c>
      <c r="J135" s="489">
        <f t="shared" si="34"/>
        <v>5.9487515128979203</v>
      </c>
      <c r="K135" s="489">
        <f t="shared" si="34"/>
        <v>5.9487515128979203</v>
      </c>
      <c r="L135" s="489">
        <f t="shared" si="34"/>
        <v>54.943083653433135</v>
      </c>
      <c r="M135" s="613"/>
      <c r="N135" s="613"/>
      <c r="O135" s="613"/>
      <c r="P135" s="613"/>
      <c r="Q135" s="613"/>
      <c r="R135" s="613"/>
      <c r="S135" s="613"/>
      <c r="T135" s="613"/>
      <c r="U135" s="613"/>
      <c r="V135" s="613"/>
      <c r="W135" s="613"/>
      <c r="X135" s="613"/>
      <c r="Y135" s="613"/>
    </row>
    <row r="136" spans="1:25">
      <c r="B136" s="470" t="s">
        <v>149</v>
      </c>
      <c r="C136" s="102">
        <v>7.168328866279337</v>
      </c>
      <c r="D136" s="102">
        <v>5.9487515128979203</v>
      </c>
      <c r="E136" s="102">
        <v>5.9487515128979203</v>
      </c>
      <c r="F136" s="102">
        <v>5.9487515128979203</v>
      </c>
      <c r="G136" s="102">
        <v>5.9487515128979203</v>
      </c>
      <c r="H136" s="102">
        <v>5.9487515128979203</v>
      </c>
      <c r="I136" s="102">
        <v>5.9487515128979203</v>
      </c>
      <c r="J136" s="102">
        <v>5.9487515128979203</v>
      </c>
      <c r="K136" s="102">
        <v>5.9487515128979203</v>
      </c>
      <c r="L136" s="102">
        <f>SUM(C136:K136)</f>
        <v>54.758340969462701</v>
      </c>
      <c r="M136" s="613"/>
      <c r="N136" s="613"/>
      <c r="O136" s="613"/>
      <c r="P136" s="613"/>
      <c r="Q136" s="613"/>
      <c r="R136" s="613"/>
      <c r="S136" s="613"/>
      <c r="T136" s="613"/>
      <c r="U136" s="613"/>
      <c r="V136" s="613"/>
      <c r="W136" s="613"/>
      <c r="X136" s="613"/>
      <c r="Y136" s="613"/>
    </row>
    <row r="137" spans="1:25">
      <c r="A137" s="379"/>
      <c r="B137" s="470" t="s">
        <v>94</v>
      </c>
      <c r="C137" s="102">
        <v>0.18474268397043608</v>
      </c>
      <c r="D137" s="102">
        <v>0</v>
      </c>
      <c r="E137" s="102">
        <v>0</v>
      </c>
      <c r="F137" s="102">
        <v>0</v>
      </c>
      <c r="G137" s="102">
        <v>0</v>
      </c>
      <c r="H137" s="102">
        <v>0</v>
      </c>
      <c r="I137" s="102">
        <v>0</v>
      </c>
      <c r="J137" s="102">
        <v>0</v>
      </c>
      <c r="K137" s="102">
        <v>0</v>
      </c>
      <c r="L137" s="102">
        <f>SUM(C137:K137)</f>
        <v>0.18474268397043608</v>
      </c>
      <c r="M137" s="613"/>
      <c r="N137" s="613"/>
      <c r="O137" s="613"/>
      <c r="P137" s="613"/>
      <c r="Q137" s="613"/>
      <c r="R137" s="613"/>
      <c r="S137" s="613"/>
      <c r="T137" s="613"/>
      <c r="U137" s="613"/>
      <c r="V137" s="613"/>
      <c r="W137" s="613"/>
      <c r="X137" s="613"/>
      <c r="Y137" s="613"/>
    </row>
    <row r="138" spans="1:25" s="144" customFormat="1">
      <c r="A138" s="379"/>
      <c r="B138" s="490" t="s">
        <v>95</v>
      </c>
      <c r="C138" s="489">
        <f t="shared" ref="C138:L138" si="35">+C139+C140</f>
        <v>8.16457541713622E-3</v>
      </c>
      <c r="D138" s="489">
        <f t="shared" si="35"/>
        <v>0</v>
      </c>
      <c r="E138" s="489">
        <f t="shared" si="35"/>
        <v>0</v>
      </c>
      <c r="F138" s="489">
        <f t="shared" si="35"/>
        <v>0</v>
      </c>
      <c r="G138" s="489">
        <f t="shared" si="35"/>
        <v>0</v>
      </c>
      <c r="H138" s="489">
        <f t="shared" si="35"/>
        <v>0</v>
      </c>
      <c r="I138" s="489">
        <f t="shared" si="35"/>
        <v>0</v>
      </c>
      <c r="J138" s="489">
        <f t="shared" si="35"/>
        <v>0</v>
      </c>
      <c r="K138" s="489">
        <f t="shared" si="35"/>
        <v>0</v>
      </c>
      <c r="L138" s="489">
        <f t="shared" si="35"/>
        <v>8.16457541713622E-3</v>
      </c>
      <c r="M138" s="613"/>
      <c r="N138" s="613"/>
      <c r="O138" s="613"/>
      <c r="P138" s="613"/>
      <c r="Q138" s="613"/>
      <c r="R138" s="613"/>
      <c r="S138" s="613"/>
      <c r="T138" s="613"/>
      <c r="U138" s="613"/>
      <c r="V138" s="613"/>
      <c r="W138" s="613"/>
      <c r="X138" s="613"/>
      <c r="Y138" s="613"/>
    </row>
    <row r="139" spans="1:25" s="144" customFormat="1">
      <c r="A139" s="379"/>
      <c r="B139" s="470" t="s">
        <v>149</v>
      </c>
      <c r="C139" s="102">
        <v>8.16457541713622E-3</v>
      </c>
      <c r="D139" s="102">
        <v>0</v>
      </c>
      <c r="E139" s="102">
        <v>0</v>
      </c>
      <c r="F139" s="102">
        <v>0</v>
      </c>
      <c r="G139" s="102">
        <v>0</v>
      </c>
      <c r="H139" s="102">
        <v>0</v>
      </c>
      <c r="I139" s="102">
        <v>0</v>
      </c>
      <c r="J139" s="102">
        <v>0</v>
      </c>
      <c r="K139" s="102">
        <v>0</v>
      </c>
      <c r="L139" s="102">
        <f>SUM(C139:K139)</f>
        <v>8.16457541713622E-3</v>
      </c>
      <c r="M139" s="613"/>
      <c r="N139" s="613"/>
      <c r="O139" s="613"/>
      <c r="P139" s="613"/>
      <c r="Q139" s="613"/>
      <c r="R139" s="613"/>
      <c r="S139" s="613"/>
      <c r="T139" s="613"/>
      <c r="U139" s="613"/>
      <c r="V139" s="613"/>
      <c r="W139" s="613"/>
      <c r="X139" s="613"/>
      <c r="Y139" s="613"/>
    </row>
    <row r="140" spans="1:25" s="144" customFormat="1">
      <c r="A140" s="379"/>
      <c r="B140" s="491" t="s">
        <v>94</v>
      </c>
      <c r="C140" s="152">
        <v>0</v>
      </c>
      <c r="D140" s="152">
        <v>0</v>
      </c>
      <c r="E140" s="152">
        <v>0</v>
      </c>
      <c r="F140" s="152">
        <v>0</v>
      </c>
      <c r="G140" s="152">
        <v>0</v>
      </c>
      <c r="H140" s="152">
        <v>0</v>
      </c>
      <c r="I140" s="152">
        <v>0</v>
      </c>
      <c r="J140" s="152">
        <v>0</v>
      </c>
      <c r="K140" s="152">
        <v>0</v>
      </c>
      <c r="L140" s="152">
        <f>SUM(C140:K140)</f>
        <v>0</v>
      </c>
      <c r="M140" s="613"/>
      <c r="N140" s="613"/>
      <c r="O140" s="613"/>
      <c r="P140" s="613"/>
      <c r="Q140" s="613"/>
      <c r="R140" s="613"/>
      <c r="S140" s="613"/>
      <c r="T140" s="613"/>
      <c r="U140" s="613"/>
      <c r="V140" s="613"/>
      <c r="W140" s="613"/>
      <c r="X140" s="613"/>
      <c r="Y140" s="613"/>
    </row>
    <row r="141" spans="1:25" s="144" customFormat="1">
      <c r="A141" s="379"/>
      <c r="B141" s="626" t="s">
        <v>117</v>
      </c>
      <c r="C141" s="492">
        <f t="shared" ref="C141:L141" si="36">+C142+C143</f>
        <v>13.273741149999999</v>
      </c>
      <c r="D141" s="492">
        <f t="shared" si="36"/>
        <v>0</v>
      </c>
      <c r="E141" s="492">
        <f t="shared" si="36"/>
        <v>0</v>
      </c>
      <c r="F141" s="492">
        <f t="shared" si="36"/>
        <v>0</v>
      </c>
      <c r="G141" s="492">
        <f t="shared" si="36"/>
        <v>0</v>
      </c>
      <c r="H141" s="492">
        <f t="shared" si="36"/>
        <v>0</v>
      </c>
      <c r="I141" s="492">
        <f t="shared" si="36"/>
        <v>0</v>
      </c>
      <c r="J141" s="492">
        <f t="shared" si="36"/>
        <v>0</v>
      </c>
      <c r="K141" s="492">
        <f t="shared" si="36"/>
        <v>0</v>
      </c>
      <c r="L141" s="492">
        <f t="shared" si="36"/>
        <v>13.273741149999999</v>
      </c>
      <c r="M141" s="613"/>
      <c r="N141" s="613"/>
      <c r="O141" s="613"/>
      <c r="P141" s="613"/>
      <c r="Q141" s="613"/>
      <c r="R141" s="613"/>
      <c r="S141" s="613"/>
      <c r="T141" s="613"/>
      <c r="U141" s="613"/>
      <c r="V141" s="613"/>
      <c r="W141" s="613"/>
      <c r="X141" s="613"/>
      <c r="Y141" s="613"/>
    </row>
    <row r="142" spans="1:25" s="144" customFormat="1">
      <c r="A142" s="379"/>
      <c r="B142" s="470" t="s">
        <v>149</v>
      </c>
      <c r="C142" s="102">
        <v>3.0687630199999996</v>
      </c>
      <c r="D142" s="102">
        <v>0</v>
      </c>
      <c r="E142" s="102">
        <v>0</v>
      </c>
      <c r="F142" s="102">
        <v>0</v>
      </c>
      <c r="G142" s="102">
        <v>0</v>
      </c>
      <c r="H142" s="102">
        <v>0</v>
      </c>
      <c r="I142" s="102">
        <v>0</v>
      </c>
      <c r="J142" s="102">
        <v>0</v>
      </c>
      <c r="K142" s="102">
        <v>0</v>
      </c>
      <c r="L142" s="102">
        <f>SUM(C142:K142)</f>
        <v>3.0687630199999996</v>
      </c>
      <c r="M142" s="613"/>
      <c r="N142" s="613"/>
      <c r="O142" s="613"/>
      <c r="P142" s="613"/>
      <c r="Q142" s="613"/>
      <c r="R142" s="613"/>
      <c r="S142" s="613"/>
      <c r="T142" s="613"/>
      <c r="U142" s="613"/>
      <c r="V142" s="613"/>
      <c r="W142" s="613"/>
      <c r="X142" s="613"/>
      <c r="Y142" s="613"/>
    </row>
    <row r="143" spans="1:25" s="144" customFormat="1">
      <c r="A143" s="379"/>
      <c r="B143" s="496" t="s">
        <v>94</v>
      </c>
      <c r="C143" s="106">
        <v>10.204978130000001</v>
      </c>
      <c r="D143" s="106">
        <v>0</v>
      </c>
      <c r="E143" s="106">
        <v>0</v>
      </c>
      <c r="F143" s="106">
        <v>0</v>
      </c>
      <c r="G143" s="106">
        <v>0</v>
      </c>
      <c r="H143" s="106">
        <v>0</v>
      </c>
      <c r="I143" s="106">
        <v>0</v>
      </c>
      <c r="J143" s="106">
        <v>0</v>
      </c>
      <c r="K143" s="106">
        <v>0</v>
      </c>
      <c r="L143" s="106">
        <f>SUM(C143:K143)</f>
        <v>10.204978130000001</v>
      </c>
      <c r="M143" s="613"/>
      <c r="N143" s="613"/>
      <c r="O143" s="613"/>
      <c r="P143" s="613"/>
      <c r="Q143" s="613"/>
      <c r="R143" s="613"/>
      <c r="S143" s="613"/>
      <c r="T143" s="613"/>
      <c r="U143" s="613"/>
      <c r="V143" s="613"/>
      <c r="W143" s="613"/>
      <c r="X143" s="613"/>
      <c r="Y143" s="613"/>
    </row>
    <row r="144" spans="1:25" s="144" customFormat="1">
      <c r="A144" s="606"/>
      <c r="B144" s="494"/>
      <c r="C144" s="107"/>
      <c r="D144" s="107"/>
      <c r="E144" s="107"/>
      <c r="F144" s="107"/>
      <c r="G144" s="107"/>
      <c r="H144" s="107"/>
      <c r="I144" s="107"/>
      <c r="J144" s="107"/>
      <c r="K144" s="107"/>
      <c r="L144" s="107"/>
      <c r="M144" s="613"/>
      <c r="N144" s="613"/>
      <c r="O144" s="613"/>
      <c r="P144" s="613"/>
      <c r="Q144" s="613"/>
      <c r="R144" s="613"/>
      <c r="S144" s="613"/>
      <c r="T144" s="613"/>
      <c r="U144" s="613"/>
      <c r="V144" s="613"/>
      <c r="W144" s="613"/>
      <c r="X144" s="613"/>
      <c r="Y144" s="613"/>
    </row>
    <row r="145" spans="1:25">
      <c r="A145" s="602"/>
      <c r="B145" s="457" t="s">
        <v>118</v>
      </c>
      <c r="C145" s="458">
        <f t="shared" ref="C145:L145" si="37">+C146+C147</f>
        <v>1806.7301646133853</v>
      </c>
      <c r="D145" s="458">
        <f t="shared" si="37"/>
        <v>1744.1560763631403</v>
      </c>
      <c r="E145" s="458">
        <f t="shared" si="37"/>
        <v>3817.3213017458206</v>
      </c>
      <c r="F145" s="458">
        <f t="shared" si="37"/>
        <v>1723.672982920657</v>
      </c>
      <c r="G145" s="458">
        <f t="shared" si="37"/>
        <v>1097.4186438173315</v>
      </c>
      <c r="H145" s="458">
        <f t="shared" si="37"/>
        <v>6113.864977320015</v>
      </c>
      <c r="I145" s="458">
        <f t="shared" si="37"/>
        <v>1027.6599165412647</v>
      </c>
      <c r="J145" s="458">
        <f t="shared" si="37"/>
        <v>3586.0887716513985</v>
      </c>
      <c r="K145" s="458">
        <f t="shared" si="37"/>
        <v>12793.755324595693</v>
      </c>
      <c r="L145" s="458">
        <f t="shared" si="37"/>
        <v>33710.668159568704</v>
      </c>
      <c r="M145" s="613"/>
      <c r="N145" s="613"/>
      <c r="O145" s="613"/>
      <c r="P145" s="613"/>
      <c r="Q145" s="613"/>
      <c r="R145" s="613"/>
      <c r="S145" s="613"/>
      <c r="T145" s="613"/>
      <c r="U145" s="613"/>
      <c r="V145" s="613"/>
      <c r="W145" s="613"/>
      <c r="X145" s="613"/>
      <c r="Y145" s="613"/>
    </row>
    <row r="146" spans="1:25">
      <c r="A146" s="602"/>
      <c r="B146" s="459" t="s">
        <v>119</v>
      </c>
      <c r="C146" s="101">
        <v>7.3530715502497737</v>
      </c>
      <c r="D146" s="101">
        <v>5.9792006709756862</v>
      </c>
      <c r="E146" s="101">
        <v>200.66751096555859</v>
      </c>
      <c r="F146" s="101">
        <v>5.9792006709756862</v>
      </c>
      <c r="G146" s="101">
        <v>5.9792006709756862</v>
      </c>
      <c r="H146" s="101">
        <v>5.9792006709756862</v>
      </c>
      <c r="I146" s="101">
        <v>5.9792006709756862</v>
      </c>
      <c r="J146" s="101">
        <v>5.9792006709756862</v>
      </c>
      <c r="K146" s="101">
        <v>14.318928176524391</v>
      </c>
      <c r="L146" s="101">
        <f>SUM(C146:K146)</f>
        <v>258.21471471818677</v>
      </c>
      <c r="M146" s="613"/>
      <c r="N146" s="613"/>
      <c r="O146" s="613"/>
      <c r="P146" s="613"/>
      <c r="Q146" s="613"/>
      <c r="R146" s="613"/>
      <c r="S146" s="613"/>
      <c r="T146" s="613"/>
      <c r="U146" s="613"/>
      <c r="V146" s="613"/>
      <c r="W146" s="613"/>
      <c r="X146" s="613"/>
      <c r="Y146" s="613"/>
    </row>
    <row r="147" spans="1:25">
      <c r="B147" s="459" t="s">
        <v>696</v>
      </c>
      <c r="C147" s="101">
        <v>1799.3770930631356</v>
      </c>
      <c r="D147" s="101">
        <v>1738.1768756921647</v>
      </c>
      <c r="E147" s="101">
        <v>3616.6537907802622</v>
      </c>
      <c r="F147" s="101">
        <v>1717.6937822496814</v>
      </c>
      <c r="G147" s="101">
        <v>1091.4394431463559</v>
      </c>
      <c r="H147" s="101">
        <v>6107.8857766490391</v>
      </c>
      <c r="I147" s="101">
        <v>1021.6807158702891</v>
      </c>
      <c r="J147" s="101">
        <v>3580.1095709804226</v>
      </c>
      <c r="K147" s="101">
        <v>12779.436396419169</v>
      </c>
      <c r="L147" s="101">
        <f>SUM(C147:K147)</f>
        <v>33452.453444850515</v>
      </c>
      <c r="M147" s="613"/>
      <c r="N147" s="613"/>
      <c r="O147" s="613"/>
      <c r="P147" s="613"/>
      <c r="Q147" s="613"/>
      <c r="R147" s="613"/>
      <c r="S147" s="613"/>
      <c r="T147" s="613"/>
      <c r="U147" s="613"/>
      <c r="V147" s="613"/>
      <c r="W147" s="613"/>
      <c r="X147" s="613"/>
      <c r="Y147" s="613"/>
    </row>
    <row r="148" spans="1:25">
      <c r="B148" s="457" t="s">
        <v>120</v>
      </c>
      <c r="C148" s="147">
        <v>2707.5507782977329</v>
      </c>
      <c r="D148" s="147">
        <v>3491.0209455151753</v>
      </c>
      <c r="E148" s="147">
        <v>2752.7702194084118</v>
      </c>
      <c r="F148" s="147">
        <v>1985.4976630931699</v>
      </c>
      <c r="G148" s="147">
        <v>1914.6730596549571</v>
      </c>
      <c r="H148" s="147">
        <v>2141.582475150482</v>
      </c>
      <c r="I148" s="147">
        <v>1330.0055892379155</v>
      </c>
      <c r="J148" s="147">
        <v>4816.2478386115836</v>
      </c>
      <c r="K148" s="147">
        <v>8559.7606842114656</v>
      </c>
      <c r="L148" s="147">
        <f>SUM(C148:K148)</f>
        <v>29699.109253180894</v>
      </c>
      <c r="M148" s="613"/>
      <c r="N148" s="613"/>
      <c r="O148" s="613"/>
      <c r="P148" s="613"/>
      <c r="Q148" s="613"/>
      <c r="R148" s="613"/>
      <c r="S148" s="613"/>
      <c r="T148" s="613"/>
      <c r="U148" s="613"/>
      <c r="V148" s="613"/>
      <c r="W148" s="613"/>
      <c r="X148" s="613"/>
      <c r="Y148" s="613"/>
    </row>
    <row r="149" spans="1:25">
      <c r="D149" s="613"/>
      <c r="E149" s="613"/>
      <c r="F149" s="613"/>
      <c r="G149" s="613"/>
      <c r="H149" s="613"/>
      <c r="I149" s="613"/>
    </row>
    <row r="150" spans="1:25">
      <c r="B150" s="119" t="s">
        <v>388</v>
      </c>
      <c r="C150" s="602"/>
      <c r="D150" s="613"/>
      <c r="E150" s="613"/>
      <c r="F150" s="613"/>
      <c r="G150" s="613"/>
      <c r="H150" s="613"/>
      <c r="I150" s="613"/>
    </row>
    <row r="151" spans="1:25">
      <c r="C151" s="602"/>
      <c r="D151" s="613"/>
      <c r="E151" s="613"/>
      <c r="F151" s="613"/>
      <c r="G151" s="613"/>
      <c r="H151" s="613"/>
      <c r="I151" s="613"/>
    </row>
  </sheetData>
  <sortState ref="B82:O123">
    <sortCondition ref="B82:B123"/>
  </sortState>
  <mergeCells count="2">
    <mergeCell ref="B11:L11"/>
    <mergeCell ref="B6:L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AB150"/>
  <sheetViews>
    <sheetView showGridLines="0" zoomScale="85" zoomScaleNormal="85" zoomScaleSheetLayoutView="85" workbookViewId="0">
      <selection activeCell="M13" sqref="M13"/>
    </sheetView>
  </sheetViews>
  <sheetFormatPr baseColWidth="10" defaultColWidth="11.42578125" defaultRowHeight="12.75"/>
  <cols>
    <col min="1" max="1" width="6.42578125" style="606" bestFit="1" customWidth="1"/>
    <col min="2" max="2" width="55.7109375" style="602" customWidth="1"/>
    <col min="3" max="3" width="9.5703125" style="144" bestFit="1" customWidth="1"/>
    <col min="4" max="4" width="12.5703125" style="602" customWidth="1"/>
    <col min="5" max="5" width="12.140625" style="602" bestFit="1" customWidth="1"/>
    <col min="6" max="7" width="11.42578125" style="602"/>
    <col min="8" max="8" width="12.5703125" style="602" bestFit="1" customWidth="1"/>
    <col min="9" max="12" width="11.42578125" style="602"/>
    <col min="13" max="24" width="11.5703125" style="602" bestFit="1" customWidth="1"/>
    <col min="25" max="28" width="12.85546875" style="602" bestFit="1" customWidth="1"/>
    <col min="29" max="16384" width="11.42578125" style="602"/>
  </cols>
  <sheetData>
    <row r="1" spans="1:28" ht="15">
      <c r="A1" s="1076" t="s">
        <v>241</v>
      </c>
      <c r="B1" s="1084"/>
    </row>
    <row r="2" spans="1:28" ht="15" customHeight="1">
      <c r="A2" s="988"/>
      <c r="B2" s="508" t="s">
        <v>614</v>
      </c>
      <c r="C2" s="603"/>
      <c r="E2" s="613"/>
      <c r="F2" s="613"/>
      <c r="G2" s="613"/>
      <c r="H2" s="613"/>
      <c r="I2" s="613"/>
    </row>
    <row r="3" spans="1:28" ht="15" customHeight="1">
      <c r="A3" s="988"/>
      <c r="B3" s="380" t="s">
        <v>339</v>
      </c>
      <c r="C3" s="603"/>
      <c r="E3" s="613"/>
      <c r="F3" s="613"/>
      <c r="G3" s="613"/>
      <c r="H3" s="613"/>
      <c r="I3" s="613"/>
    </row>
    <row r="4" spans="1:28" s="605" customFormat="1">
      <c r="A4" s="542"/>
      <c r="B4" s="604"/>
      <c r="C4" s="604"/>
      <c r="E4" s="613"/>
      <c r="F4" s="613"/>
      <c r="G4" s="613"/>
      <c r="H4" s="613"/>
      <c r="I4" s="613"/>
    </row>
    <row r="5" spans="1:28" s="605" customFormat="1" ht="13.5" thickBot="1">
      <c r="A5" s="542"/>
      <c r="B5" s="604"/>
      <c r="C5" s="604"/>
      <c r="E5" s="613"/>
      <c r="F5" s="613"/>
      <c r="G5" s="613"/>
      <c r="H5" s="613"/>
      <c r="I5" s="613"/>
    </row>
    <row r="6" spans="1:28" s="119" customFormat="1" ht="22.5" customHeight="1" thickBot="1">
      <c r="A6" s="379"/>
      <c r="B6" s="1281" t="s">
        <v>648</v>
      </c>
      <c r="C6" s="1282"/>
      <c r="D6" s="1282"/>
      <c r="E6" s="1282"/>
      <c r="F6" s="1282"/>
      <c r="G6" s="1282"/>
      <c r="H6" s="1282"/>
      <c r="I6" s="1282"/>
      <c r="J6" s="1282"/>
      <c r="K6" s="1282"/>
      <c r="L6" s="1283"/>
    </row>
    <row r="7" spans="1:28" s="605" customFormat="1">
      <c r="A7" s="542"/>
      <c r="B7" s="542"/>
      <c r="C7" s="542"/>
      <c r="E7" s="613"/>
      <c r="F7" s="613"/>
      <c r="G7" s="613"/>
      <c r="H7" s="613"/>
      <c r="I7" s="613"/>
    </row>
    <row r="8" spans="1:28" s="119" customFormat="1" ht="13.5" thickBot="1">
      <c r="A8" s="379"/>
      <c r="B8" s="606" t="s">
        <v>901</v>
      </c>
      <c r="C8" s="607"/>
      <c r="E8" s="613"/>
      <c r="F8" s="613"/>
      <c r="G8" s="613"/>
      <c r="H8" s="613"/>
      <c r="I8" s="613"/>
    </row>
    <row r="9" spans="1:28" s="119" customFormat="1" ht="14.25" thickTop="1" thickBot="1">
      <c r="A9" s="379"/>
      <c r="B9" s="608"/>
      <c r="C9" s="608">
        <v>43191</v>
      </c>
      <c r="D9" s="608">
        <v>43221</v>
      </c>
      <c r="E9" s="608">
        <v>43252</v>
      </c>
      <c r="F9" s="608">
        <v>43282</v>
      </c>
      <c r="G9" s="608">
        <v>43313</v>
      </c>
      <c r="H9" s="608">
        <v>43344</v>
      </c>
      <c r="I9" s="608">
        <v>43374</v>
      </c>
      <c r="J9" s="608">
        <v>43405</v>
      </c>
      <c r="K9" s="608">
        <v>43435</v>
      </c>
      <c r="L9" s="609">
        <v>2018</v>
      </c>
    </row>
    <row r="10" spans="1:28" s="119" customFormat="1" ht="14.25" thickTop="1" thickBot="1">
      <c r="A10" s="379"/>
      <c r="B10" s="379"/>
      <c r="C10" s="610"/>
      <c r="E10" s="613"/>
      <c r="F10" s="613"/>
      <c r="G10" s="613"/>
      <c r="H10" s="613"/>
      <c r="I10" s="613"/>
    </row>
    <row r="11" spans="1:28" s="119" customFormat="1" ht="13.5" thickBot="1">
      <c r="A11" s="379"/>
      <c r="B11" s="1278" t="s">
        <v>502</v>
      </c>
      <c r="C11" s="1279"/>
      <c r="D11" s="1279"/>
      <c r="E11" s="1279"/>
      <c r="F11" s="1279"/>
      <c r="G11" s="1279"/>
      <c r="H11" s="1279"/>
      <c r="I11" s="1279"/>
      <c r="J11" s="1279"/>
      <c r="K11" s="1279"/>
      <c r="L11" s="1280"/>
    </row>
    <row r="12" spans="1:28" s="144" customFormat="1" ht="13.5" thickBot="1">
      <c r="A12" s="611"/>
      <c r="B12" s="612"/>
      <c r="C12" s="610"/>
      <c r="E12" s="613"/>
      <c r="F12" s="613"/>
      <c r="G12" s="613"/>
      <c r="H12" s="613"/>
      <c r="I12" s="613"/>
    </row>
    <row r="13" spans="1:28" ht="15.75" thickBot="1">
      <c r="B13" s="450" t="s">
        <v>66</v>
      </c>
      <c r="C13" s="451">
        <f t="shared" ref="C13:L13" si="0">+C14+C15</f>
        <v>1902.9922449165965</v>
      </c>
      <c r="D13" s="451">
        <f t="shared" si="0"/>
        <v>1467.1540600953813</v>
      </c>
      <c r="E13" s="451">
        <f t="shared" si="0"/>
        <v>2906.5371123858595</v>
      </c>
      <c r="F13" s="451">
        <f t="shared" si="0"/>
        <v>997.01084236576799</v>
      </c>
      <c r="G13" s="451">
        <f t="shared" si="0"/>
        <v>112.50959358441767</v>
      </c>
      <c r="H13" s="451">
        <f t="shared" si="0"/>
        <v>1592.2698732014928</v>
      </c>
      <c r="I13" s="451">
        <f t="shared" si="0"/>
        <v>1880.556166085375</v>
      </c>
      <c r="J13" s="451">
        <f t="shared" si="0"/>
        <v>1152.6860728612241</v>
      </c>
      <c r="K13" s="451">
        <f t="shared" si="0"/>
        <v>2866.0604229640708</v>
      </c>
      <c r="L13" s="1072">
        <f t="shared" si="0"/>
        <v>14877.776388460185</v>
      </c>
      <c r="M13" s="613"/>
      <c r="N13" s="613"/>
      <c r="O13" s="613"/>
      <c r="P13" s="613"/>
      <c r="Q13" s="613"/>
      <c r="R13" s="613"/>
      <c r="S13" s="613"/>
      <c r="T13" s="613"/>
      <c r="U13" s="613"/>
      <c r="V13" s="613"/>
      <c r="W13" s="613"/>
      <c r="X13" s="613"/>
      <c r="Y13" s="613"/>
      <c r="Z13" s="613"/>
      <c r="AA13" s="613"/>
      <c r="AB13" s="613"/>
    </row>
    <row r="14" spans="1:28">
      <c r="A14" s="379"/>
      <c r="B14" s="614" t="s">
        <v>67</v>
      </c>
      <c r="C14" s="149">
        <v>58.770570672630647</v>
      </c>
      <c r="D14" s="149">
        <v>32.208693839142505</v>
      </c>
      <c r="E14" s="149">
        <v>342.51206378647004</v>
      </c>
      <c r="F14" s="149">
        <v>57.550169106849424</v>
      </c>
      <c r="G14" s="149">
        <v>3.4767354440434275</v>
      </c>
      <c r="H14" s="149">
        <v>312.88606870125557</v>
      </c>
      <c r="I14" s="149">
        <v>0</v>
      </c>
      <c r="J14" s="149">
        <v>0</v>
      </c>
      <c r="K14" s="149">
        <v>307.53774207801098</v>
      </c>
      <c r="L14" s="149">
        <f>SUM(C14:K14)</f>
        <v>1114.9420436284026</v>
      </c>
      <c r="M14" s="613"/>
      <c r="N14" s="613"/>
      <c r="O14" s="613"/>
      <c r="P14" s="613"/>
      <c r="Q14" s="613"/>
      <c r="R14" s="613"/>
      <c r="S14" s="613"/>
      <c r="T14" s="613"/>
      <c r="U14" s="613"/>
      <c r="V14" s="613"/>
      <c r="W14" s="613"/>
      <c r="X14" s="613"/>
      <c r="Y14" s="613"/>
    </row>
    <row r="15" spans="1:28">
      <c r="A15" s="379"/>
      <c r="B15" s="614" t="s">
        <v>68</v>
      </c>
      <c r="C15" s="149">
        <v>1844.2216742439659</v>
      </c>
      <c r="D15" s="149">
        <v>1434.9453662562387</v>
      </c>
      <c r="E15" s="149">
        <v>2564.0250485993893</v>
      </c>
      <c r="F15" s="149">
        <v>939.46067325891852</v>
      </c>
      <c r="G15" s="149">
        <v>109.03285814037424</v>
      </c>
      <c r="H15" s="149">
        <v>1279.3838045002371</v>
      </c>
      <c r="I15" s="149">
        <v>1880.556166085375</v>
      </c>
      <c r="J15" s="149">
        <v>1152.6860728612241</v>
      </c>
      <c r="K15" s="149">
        <v>2558.5226808860598</v>
      </c>
      <c r="L15" s="149">
        <f>SUM(C15:K15)</f>
        <v>13762.834344831783</v>
      </c>
      <c r="M15" s="613"/>
      <c r="N15" s="613"/>
      <c r="O15" s="613"/>
      <c r="P15" s="613"/>
      <c r="Q15" s="613"/>
      <c r="R15" s="613"/>
      <c r="S15" s="613"/>
      <c r="T15" s="613"/>
      <c r="U15" s="613"/>
      <c r="V15" s="613"/>
      <c r="W15" s="613"/>
      <c r="X15" s="613"/>
      <c r="Y15" s="613"/>
    </row>
    <row r="16" spans="1:28" s="144" customFormat="1" ht="13.5" thickBot="1">
      <c r="A16" s="379"/>
      <c r="B16" s="379"/>
      <c r="C16" s="610"/>
      <c r="D16" s="610"/>
      <c r="E16" s="610"/>
      <c r="F16" s="610"/>
      <c r="G16" s="610"/>
      <c r="H16" s="610"/>
      <c r="I16" s="610"/>
      <c r="J16" s="610"/>
      <c r="K16" s="610"/>
      <c r="L16" s="610"/>
      <c r="M16" s="613"/>
      <c r="N16" s="613"/>
      <c r="O16" s="613"/>
      <c r="P16" s="613"/>
      <c r="Q16" s="613"/>
      <c r="R16" s="613"/>
      <c r="S16" s="613"/>
      <c r="T16" s="613"/>
      <c r="U16" s="613"/>
      <c r="V16" s="613"/>
      <c r="W16" s="613"/>
      <c r="X16" s="613"/>
      <c r="Y16" s="613"/>
    </row>
    <row r="17" spans="1:25" s="144" customFormat="1" ht="13.5" thickBot="1">
      <c r="A17" s="379"/>
      <c r="B17" s="150" t="s">
        <v>56</v>
      </c>
      <c r="C17" s="99">
        <f t="shared" ref="C17:L17" si="1">+C18+C22+C25+C31+C32+C38</f>
        <v>51.957968167285841</v>
      </c>
      <c r="D17" s="99">
        <f t="shared" si="1"/>
        <v>361.71794614081909</v>
      </c>
      <c r="E17" s="99">
        <f t="shared" si="1"/>
        <v>108.20063385202292</v>
      </c>
      <c r="F17" s="99">
        <f t="shared" si="1"/>
        <v>84.276609847941302</v>
      </c>
      <c r="G17" s="99">
        <f t="shared" si="1"/>
        <v>34.034307253134642</v>
      </c>
      <c r="H17" s="99">
        <f t="shared" si="1"/>
        <v>144.05597659709611</v>
      </c>
      <c r="I17" s="99">
        <f t="shared" si="1"/>
        <v>58.014404266759598</v>
      </c>
      <c r="J17" s="99">
        <f t="shared" si="1"/>
        <v>80.852717600316453</v>
      </c>
      <c r="K17" s="99">
        <f t="shared" si="1"/>
        <v>115.48364400631371</v>
      </c>
      <c r="L17" s="151">
        <f t="shared" si="1"/>
        <v>1038.5942077316897</v>
      </c>
      <c r="M17" s="613"/>
      <c r="N17" s="613"/>
      <c r="O17" s="613"/>
      <c r="P17" s="613"/>
      <c r="Q17" s="613"/>
      <c r="R17" s="613"/>
      <c r="S17" s="613"/>
      <c r="T17" s="613"/>
      <c r="U17" s="613"/>
      <c r="V17" s="613"/>
      <c r="W17" s="613"/>
      <c r="X17" s="613"/>
      <c r="Y17" s="613"/>
    </row>
    <row r="18" spans="1:25" s="144" customFormat="1">
      <c r="A18" s="379"/>
      <c r="B18" s="615" t="s">
        <v>69</v>
      </c>
      <c r="C18" s="100">
        <f t="shared" ref="C18:L18" si="2">+C19+C20+C21</f>
        <v>41.893848886635553</v>
      </c>
      <c r="D18" s="100">
        <f t="shared" si="2"/>
        <v>66.710616404034354</v>
      </c>
      <c r="E18" s="100">
        <f t="shared" si="2"/>
        <v>47.861075479265971</v>
      </c>
      <c r="F18" s="100">
        <f t="shared" si="2"/>
        <v>38.946008228187353</v>
      </c>
      <c r="G18" s="100">
        <f t="shared" si="2"/>
        <v>23.567157580293749</v>
      </c>
      <c r="H18" s="100">
        <f t="shared" si="2"/>
        <v>111.82704210615384</v>
      </c>
      <c r="I18" s="100">
        <f t="shared" si="2"/>
        <v>48.696168206731812</v>
      </c>
      <c r="J18" s="100">
        <f t="shared" si="2"/>
        <v>71.921526883651268</v>
      </c>
      <c r="K18" s="100">
        <f t="shared" si="2"/>
        <v>49.83615654414686</v>
      </c>
      <c r="L18" s="100">
        <f t="shared" si="2"/>
        <v>501.25960031910085</v>
      </c>
      <c r="M18" s="613"/>
      <c r="N18" s="613"/>
      <c r="O18" s="613"/>
      <c r="P18" s="613"/>
      <c r="Q18" s="613"/>
      <c r="R18" s="613"/>
      <c r="S18" s="613"/>
      <c r="T18" s="613"/>
      <c r="U18" s="613"/>
      <c r="V18" s="613"/>
      <c r="W18" s="613"/>
      <c r="X18" s="613"/>
      <c r="Y18" s="613"/>
    </row>
    <row r="19" spans="1:25" s="144" customFormat="1">
      <c r="A19" s="379"/>
      <c r="B19" s="616" t="s">
        <v>70</v>
      </c>
      <c r="C19" s="115">
        <v>14.817839579999999</v>
      </c>
      <c r="D19" s="115">
        <v>12.97383433679086</v>
      </c>
      <c r="E19" s="115">
        <v>15.653894687613439</v>
      </c>
      <c r="F19" s="115">
        <v>2.3306145699999998</v>
      </c>
      <c r="G19" s="115">
        <v>1.9179875799999997</v>
      </c>
      <c r="H19" s="115">
        <v>34.956106776153852</v>
      </c>
      <c r="I19" s="115">
        <v>20.010363390000002</v>
      </c>
      <c r="J19" s="115">
        <v>16.202060715999288</v>
      </c>
      <c r="K19" s="115">
        <v>16.00764787183018</v>
      </c>
      <c r="L19" s="115">
        <f>SUM(C19:K19)</f>
        <v>134.87034950838765</v>
      </c>
      <c r="M19" s="613"/>
      <c r="N19" s="613"/>
      <c r="O19" s="613"/>
      <c r="P19" s="613"/>
      <c r="Q19" s="613"/>
      <c r="R19" s="613"/>
      <c r="S19" s="613"/>
      <c r="T19" s="613"/>
      <c r="U19" s="613"/>
      <c r="V19" s="613"/>
      <c r="W19" s="613"/>
      <c r="X19" s="613"/>
      <c r="Y19" s="613"/>
    </row>
    <row r="20" spans="1:25" s="144" customFormat="1">
      <c r="A20" s="379"/>
      <c r="B20" s="617" t="s">
        <v>71</v>
      </c>
      <c r="C20" s="104">
        <v>23.988311780000004</v>
      </c>
      <c r="D20" s="104">
        <v>46.134863015857903</v>
      </c>
      <c r="E20" s="104">
        <v>12.046554261128012</v>
      </c>
      <c r="F20" s="104">
        <v>26.204642218187356</v>
      </c>
      <c r="G20" s="104">
        <v>12.684528941426201</v>
      </c>
      <c r="H20" s="104">
        <v>68.091606540000001</v>
      </c>
      <c r="I20" s="104">
        <v>24.400690760000003</v>
      </c>
      <c r="J20" s="104">
        <v>46.436203803126979</v>
      </c>
      <c r="K20" s="104">
        <v>10.9990845912012</v>
      </c>
      <c r="L20" s="104">
        <f>SUM(C20:K20)</f>
        <v>270.98648591092768</v>
      </c>
      <c r="M20" s="613"/>
      <c r="N20" s="613"/>
      <c r="O20" s="613"/>
      <c r="P20" s="613"/>
      <c r="Q20" s="613"/>
      <c r="R20" s="613"/>
      <c r="S20" s="613"/>
      <c r="T20" s="613"/>
      <c r="U20" s="613"/>
      <c r="V20" s="613"/>
      <c r="W20" s="613"/>
      <c r="X20" s="613"/>
      <c r="Y20" s="613"/>
    </row>
    <row r="21" spans="1:25" s="144" customFormat="1">
      <c r="A21" s="379"/>
      <c r="B21" s="618" t="s">
        <v>72</v>
      </c>
      <c r="C21" s="103">
        <v>3.0876975266355546</v>
      </c>
      <c r="D21" s="103">
        <v>7.6019190513855897</v>
      </c>
      <c r="E21" s="103">
        <v>20.160626530524517</v>
      </c>
      <c r="F21" s="103">
        <v>10.410751440000002</v>
      </c>
      <c r="G21" s="103">
        <v>8.9646410588675476</v>
      </c>
      <c r="H21" s="103">
        <v>8.7793287899999992</v>
      </c>
      <c r="I21" s="103">
        <v>4.2851140567318069</v>
      </c>
      <c r="J21" s="103">
        <v>9.283262364525001</v>
      </c>
      <c r="K21" s="103">
        <v>22.829424081115484</v>
      </c>
      <c r="L21" s="103">
        <f>SUM(C21:K21)</f>
        <v>95.402764899785524</v>
      </c>
      <c r="M21" s="613"/>
      <c r="N21" s="613"/>
      <c r="O21" s="613"/>
      <c r="P21" s="613"/>
      <c r="Q21" s="613"/>
      <c r="R21" s="613"/>
      <c r="S21" s="613"/>
      <c r="T21" s="613"/>
      <c r="U21" s="613"/>
      <c r="V21" s="613"/>
      <c r="W21" s="613"/>
      <c r="X21" s="613"/>
      <c r="Y21" s="613"/>
    </row>
    <row r="22" spans="1:25" s="619" customFormat="1">
      <c r="A22" s="379"/>
      <c r="B22" s="481" t="s">
        <v>73</v>
      </c>
      <c r="C22" s="482">
        <f t="shared" ref="C22:L22" si="3">+C23+C24</f>
        <v>4.7208980764146578</v>
      </c>
      <c r="D22" s="482">
        <f t="shared" si="3"/>
        <v>4.6212293326963021</v>
      </c>
      <c r="E22" s="482">
        <f t="shared" si="3"/>
        <v>4.7206320091245155</v>
      </c>
      <c r="F22" s="482">
        <f t="shared" si="3"/>
        <v>3.8880993988693708</v>
      </c>
      <c r="G22" s="482">
        <f t="shared" si="3"/>
        <v>3.9795196708306269</v>
      </c>
      <c r="H22" s="482">
        <f t="shared" si="3"/>
        <v>3.9793866352066352</v>
      </c>
      <c r="I22" s="482">
        <f t="shared" si="3"/>
        <v>3.8877003934530658</v>
      </c>
      <c r="J22" s="482">
        <f t="shared" si="3"/>
        <v>3.979120562965766</v>
      </c>
      <c r="K22" s="482">
        <f t="shared" si="3"/>
        <v>3.8874343974314853</v>
      </c>
      <c r="L22" s="482">
        <f t="shared" si="3"/>
        <v>37.66402047699242</v>
      </c>
      <c r="M22" s="613"/>
      <c r="N22" s="613"/>
      <c r="O22" s="613"/>
      <c r="P22" s="613"/>
      <c r="Q22" s="613"/>
      <c r="R22" s="613"/>
      <c r="S22" s="613"/>
      <c r="T22" s="613"/>
      <c r="U22" s="613"/>
      <c r="V22" s="613"/>
      <c r="W22" s="613"/>
      <c r="X22" s="613"/>
      <c r="Y22" s="613"/>
    </row>
    <row r="23" spans="1:25" s="619" customFormat="1">
      <c r="A23" s="379"/>
      <c r="B23" s="616" t="s">
        <v>74</v>
      </c>
      <c r="C23" s="115">
        <v>4.7208426242295642</v>
      </c>
      <c r="D23" s="115">
        <v>4.6211800095963138</v>
      </c>
      <c r="E23" s="115">
        <v>4.7205888146131896</v>
      </c>
      <c r="F23" s="115">
        <v>3.8880623334431497</v>
      </c>
      <c r="G23" s="115">
        <v>3.9794887344895109</v>
      </c>
      <c r="H23" s="115">
        <v>3.9793618274541815</v>
      </c>
      <c r="I23" s="115">
        <v>3.8876817147857174</v>
      </c>
      <c r="J23" s="115">
        <v>3.9791080133835228</v>
      </c>
      <c r="K23" s="115">
        <v>3.8874279764379045</v>
      </c>
      <c r="L23" s="115">
        <f>SUM(C23:K23)</f>
        <v>37.663742048433051</v>
      </c>
      <c r="M23" s="613"/>
      <c r="N23" s="613"/>
      <c r="O23" s="613"/>
      <c r="P23" s="613"/>
      <c r="Q23" s="613"/>
      <c r="R23" s="613"/>
      <c r="S23" s="613"/>
      <c r="T23" s="613"/>
      <c r="U23" s="613"/>
      <c r="V23" s="613"/>
      <c r="W23" s="613"/>
      <c r="X23" s="613"/>
      <c r="Y23" s="613"/>
    </row>
    <row r="24" spans="1:25" s="144" customFormat="1">
      <c r="A24" s="379"/>
      <c r="B24" s="618" t="s">
        <v>75</v>
      </c>
      <c r="C24" s="103">
        <v>5.5452185093802905E-5</v>
      </c>
      <c r="D24" s="103">
        <v>4.9323099988581802E-5</v>
      </c>
      <c r="E24" s="103">
        <v>4.3194511326346702E-5</v>
      </c>
      <c r="F24" s="103">
        <v>3.7065426221125598E-5</v>
      </c>
      <c r="G24" s="103">
        <v>3.0936341115904502E-5</v>
      </c>
      <c r="H24" s="103">
        <v>2.48077524536695E-5</v>
      </c>
      <c r="I24" s="103">
        <v>1.86786673484484E-5</v>
      </c>
      <c r="J24" s="103">
        <v>1.25495822432273E-5</v>
      </c>
      <c r="K24" s="103">
        <v>6.4209935809921899E-6</v>
      </c>
      <c r="L24" s="103">
        <f>SUM(C24:K24)</f>
        <v>2.7842855937209893E-4</v>
      </c>
      <c r="M24" s="613"/>
      <c r="N24" s="613"/>
      <c r="O24" s="613"/>
      <c r="P24" s="613"/>
      <c r="Q24" s="613"/>
      <c r="R24" s="613"/>
      <c r="S24" s="613"/>
      <c r="T24" s="613"/>
      <c r="U24" s="613"/>
      <c r="V24" s="613"/>
      <c r="W24" s="613"/>
      <c r="X24" s="613"/>
      <c r="Y24" s="613"/>
    </row>
    <row r="25" spans="1:25" s="144" customFormat="1">
      <c r="A25" s="379"/>
      <c r="B25" s="481" t="s">
        <v>76</v>
      </c>
      <c r="C25" s="482">
        <f t="shared" ref="C25:L25" si="4">+C26+C29</f>
        <v>5.0448761484261301E-3</v>
      </c>
      <c r="D25" s="482">
        <f t="shared" si="4"/>
        <v>0.48682356189834253</v>
      </c>
      <c r="E25" s="482">
        <f t="shared" si="4"/>
        <v>4.9226523481657302E-3</v>
      </c>
      <c r="F25" s="482">
        <f t="shared" si="4"/>
        <v>4.7487508845829801E-3</v>
      </c>
      <c r="G25" s="482">
        <f t="shared" si="4"/>
        <v>0.45770879843350815</v>
      </c>
      <c r="H25" s="482">
        <f t="shared" si="4"/>
        <v>4.7369888305123699E-3</v>
      </c>
      <c r="I25" s="482">
        <f t="shared" si="4"/>
        <v>4.5668705812973902E-3</v>
      </c>
      <c r="J25" s="482">
        <f t="shared" si="4"/>
        <v>0.41223000369941831</v>
      </c>
      <c r="K25" s="482">
        <f t="shared" si="4"/>
        <v>4.4436572972352002E-3</v>
      </c>
      <c r="L25" s="482">
        <f t="shared" si="4"/>
        <v>1.3852261601214888</v>
      </c>
      <c r="M25" s="613"/>
      <c r="N25" s="613"/>
      <c r="O25" s="613"/>
      <c r="P25" s="613"/>
      <c r="Q25" s="613"/>
      <c r="R25" s="613"/>
      <c r="S25" s="613"/>
      <c r="T25" s="613"/>
      <c r="U25" s="613"/>
      <c r="V25" s="613"/>
      <c r="W25" s="613"/>
      <c r="X25" s="613"/>
      <c r="Y25" s="613"/>
    </row>
    <row r="26" spans="1:25" s="619" customFormat="1">
      <c r="A26" s="379"/>
      <c r="B26" s="616" t="s">
        <v>79</v>
      </c>
      <c r="C26" s="465">
        <f t="shared" ref="C26:L26" si="5">+C27+C28</f>
        <v>0</v>
      </c>
      <c r="D26" s="465">
        <f t="shared" si="5"/>
        <v>0.48195507935641102</v>
      </c>
      <c r="E26" s="465">
        <f t="shared" si="5"/>
        <v>0</v>
      </c>
      <c r="F26" s="465">
        <f t="shared" si="5"/>
        <v>0</v>
      </c>
      <c r="G26" s="465">
        <f t="shared" si="5"/>
        <v>0.45290977794105197</v>
      </c>
      <c r="H26" s="465">
        <f t="shared" si="5"/>
        <v>0</v>
      </c>
      <c r="I26" s="465">
        <f t="shared" si="5"/>
        <v>0</v>
      </c>
      <c r="J26" s="465">
        <f t="shared" si="5"/>
        <v>0.40761880029587999</v>
      </c>
      <c r="K26" s="465">
        <f t="shared" si="5"/>
        <v>0</v>
      </c>
      <c r="L26" s="465">
        <f t="shared" si="5"/>
        <v>1.342483657593343</v>
      </c>
      <c r="M26" s="613"/>
      <c r="N26" s="613"/>
      <c r="O26" s="613"/>
      <c r="P26" s="613"/>
      <c r="Q26" s="613"/>
      <c r="R26" s="613"/>
      <c r="S26" s="613"/>
      <c r="T26" s="613"/>
      <c r="U26" s="613"/>
      <c r="V26" s="613"/>
      <c r="W26" s="613"/>
      <c r="X26" s="613"/>
      <c r="Y26" s="613"/>
    </row>
    <row r="27" spans="1:25" s="619" customFormat="1">
      <c r="A27" s="379"/>
      <c r="B27" s="618" t="s">
        <v>110</v>
      </c>
      <c r="C27" s="103">
        <v>0</v>
      </c>
      <c r="D27" s="103">
        <v>0.48195507935641102</v>
      </c>
      <c r="E27" s="103">
        <v>0</v>
      </c>
      <c r="F27" s="103">
        <v>0</v>
      </c>
      <c r="G27" s="103">
        <v>0.45290977794105197</v>
      </c>
      <c r="H27" s="103">
        <v>0</v>
      </c>
      <c r="I27" s="103">
        <v>0</v>
      </c>
      <c r="J27" s="103">
        <v>0.40761880029587999</v>
      </c>
      <c r="K27" s="103">
        <v>0</v>
      </c>
      <c r="L27" s="103">
        <f>SUM(C27:K27)</f>
        <v>1.342483657593343</v>
      </c>
      <c r="M27" s="613"/>
      <c r="N27" s="613"/>
      <c r="O27" s="613"/>
      <c r="P27" s="613"/>
      <c r="Q27" s="613"/>
      <c r="R27" s="613"/>
      <c r="S27" s="613"/>
      <c r="T27" s="613"/>
      <c r="U27" s="613"/>
      <c r="V27" s="613"/>
      <c r="W27" s="613"/>
      <c r="X27" s="613"/>
      <c r="Y27" s="613"/>
    </row>
    <row r="28" spans="1:25" s="144" customFormat="1">
      <c r="A28" s="379"/>
      <c r="B28" s="620" t="s">
        <v>111</v>
      </c>
      <c r="C28" s="152">
        <v>0</v>
      </c>
      <c r="D28" s="152">
        <v>0</v>
      </c>
      <c r="E28" s="152">
        <v>0</v>
      </c>
      <c r="F28" s="152">
        <v>0</v>
      </c>
      <c r="G28" s="152">
        <v>0</v>
      </c>
      <c r="H28" s="152">
        <v>0</v>
      </c>
      <c r="I28" s="152">
        <v>0</v>
      </c>
      <c r="J28" s="152">
        <v>0</v>
      </c>
      <c r="K28" s="152">
        <v>0</v>
      </c>
      <c r="L28" s="152">
        <f>SUM(C28:K28)</f>
        <v>0</v>
      </c>
      <c r="M28" s="613"/>
      <c r="N28" s="613"/>
      <c r="O28" s="613"/>
      <c r="P28" s="613"/>
      <c r="Q28" s="613"/>
      <c r="R28" s="613"/>
      <c r="S28" s="613"/>
      <c r="T28" s="613"/>
      <c r="U28" s="613"/>
      <c r="V28" s="613"/>
      <c r="W28" s="613"/>
      <c r="X28" s="613"/>
      <c r="Y28" s="613"/>
    </row>
    <row r="29" spans="1:25" s="144" customFormat="1">
      <c r="A29" s="379"/>
      <c r="B29" s="617" t="s">
        <v>77</v>
      </c>
      <c r="C29" s="463">
        <f t="shared" ref="C29:L29" si="6">+C30</f>
        <v>5.0448761484261301E-3</v>
      </c>
      <c r="D29" s="463">
        <f t="shared" si="6"/>
        <v>4.8684825419315295E-3</v>
      </c>
      <c r="E29" s="463">
        <f t="shared" si="6"/>
        <v>4.9226523481657302E-3</v>
      </c>
      <c r="F29" s="463">
        <f t="shared" si="6"/>
        <v>4.7487508845829801E-3</v>
      </c>
      <c r="G29" s="463">
        <f t="shared" si="6"/>
        <v>4.7990204924561498E-3</v>
      </c>
      <c r="H29" s="463">
        <f t="shared" si="6"/>
        <v>4.7369888305123699E-3</v>
      </c>
      <c r="I29" s="463">
        <f t="shared" si="6"/>
        <v>4.5668705812973902E-3</v>
      </c>
      <c r="J29" s="463">
        <f t="shared" si="6"/>
        <v>4.6112034035383298E-3</v>
      </c>
      <c r="K29" s="463">
        <f t="shared" si="6"/>
        <v>4.4436572972352002E-3</v>
      </c>
      <c r="L29" s="463">
        <f t="shared" si="6"/>
        <v>4.2742502528145813E-2</v>
      </c>
      <c r="M29" s="613"/>
      <c r="N29" s="613"/>
      <c r="O29" s="613"/>
      <c r="P29" s="613"/>
      <c r="Q29" s="613"/>
      <c r="R29" s="613"/>
      <c r="S29" s="613"/>
      <c r="T29" s="613"/>
      <c r="U29" s="613"/>
      <c r="V29" s="613"/>
      <c r="W29" s="613"/>
      <c r="X29" s="613"/>
      <c r="Y29" s="613"/>
    </row>
    <row r="30" spans="1:25" s="619" customFormat="1">
      <c r="A30" s="379"/>
      <c r="B30" s="621" t="s">
        <v>111</v>
      </c>
      <c r="C30" s="103">
        <v>5.0448761484261301E-3</v>
      </c>
      <c r="D30" s="103">
        <v>4.8684825419315295E-3</v>
      </c>
      <c r="E30" s="103">
        <v>4.9226523481657302E-3</v>
      </c>
      <c r="F30" s="103">
        <v>4.7487508845829801E-3</v>
      </c>
      <c r="G30" s="103">
        <v>4.7990204924561498E-3</v>
      </c>
      <c r="H30" s="103">
        <v>4.7369888305123699E-3</v>
      </c>
      <c r="I30" s="103">
        <v>4.5668705812973902E-3</v>
      </c>
      <c r="J30" s="103">
        <v>4.6112034035383298E-3</v>
      </c>
      <c r="K30" s="103">
        <v>4.4436572972352002E-3</v>
      </c>
      <c r="L30" s="103">
        <f>SUM(C30:K30)</f>
        <v>4.2742502528145813E-2</v>
      </c>
      <c r="M30" s="613"/>
      <c r="N30" s="613"/>
      <c r="O30" s="613"/>
      <c r="P30" s="613"/>
      <c r="Q30" s="613"/>
      <c r="R30" s="613"/>
      <c r="S30" s="613"/>
      <c r="T30" s="613"/>
      <c r="U30" s="613"/>
      <c r="V30" s="613"/>
      <c r="W30" s="613"/>
      <c r="X30" s="613"/>
      <c r="Y30" s="613"/>
    </row>
    <row r="31" spans="1:25" s="379" customFormat="1">
      <c r="B31" s="481" t="s">
        <v>78</v>
      </c>
      <c r="C31" s="101">
        <v>0.37370841808720751</v>
      </c>
      <c r="D31" s="101">
        <v>285.18576709219008</v>
      </c>
      <c r="E31" s="101">
        <v>33.939524333076918</v>
      </c>
      <c r="F31" s="101">
        <v>38.030799950000002</v>
      </c>
      <c r="G31" s="101">
        <v>6.5132163576757607E-2</v>
      </c>
      <c r="H31" s="101">
        <v>3.3067546315114642</v>
      </c>
      <c r="I31" s="101">
        <v>0.42255386599341815</v>
      </c>
      <c r="J31" s="101">
        <v>0.19537784999999999</v>
      </c>
      <c r="K31" s="101">
        <v>40.751837039230772</v>
      </c>
      <c r="L31" s="101">
        <f>SUM(C31:K31)</f>
        <v>402.27145534366667</v>
      </c>
      <c r="M31" s="613"/>
      <c r="N31" s="613"/>
      <c r="O31" s="613"/>
      <c r="P31" s="613"/>
      <c r="Q31" s="613"/>
      <c r="R31" s="613"/>
      <c r="S31" s="613"/>
      <c r="T31" s="613"/>
      <c r="U31" s="613"/>
      <c r="V31" s="613"/>
      <c r="W31" s="613"/>
      <c r="X31" s="613"/>
      <c r="Y31" s="613"/>
    </row>
    <row r="32" spans="1:25" s="379" customFormat="1">
      <c r="B32" s="459" t="s">
        <v>424</v>
      </c>
      <c r="C32" s="482">
        <f t="shared" ref="C32:L32" si="7">+C33+C35</f>
        <v>0</v>
      </c>
      <c r="D32" s="482">
        <f t="shared" si="7"/>
        <v>0</v>
      </c>
      <c r="E32" s="482">
        <f t="shared" si="7"/>
        <v>15.065265178207362</v>
      </c>
      <c r="F32" s="482">
        <f t="shared" si="7"/>
        <v>0</v>
      </c>
      <c r="G32" s="482">
        <f t="shared" si="7"/>
        <v>0</v>
      </c>
      <c r="H32" s="482">
        <f t="shared" si="7"/>
        <v>17.87648138539365</v>
      </c>
      <c r="I32" s="482">
        <f t="shared" si="7"/>
        <v>0</v>
      </c>
      <c r="J32" s="482">
        <f t="shared" si="7"/>
        <v>0</v>
      </c>
      <c r="K32" s="482">
        <f t="shared" si="7"/>
        <v>15.065265178207362</v>
      </c>
      <c r="L32" s="482">
        <f t="shared" si="7"/>
        <v>48.00701174180837</v>
      </c>
      <c r="M32" s="613"/>
      <c r="N32" s="613"/>
      <c r="O32" s="613"/>
      <c r="P32" s="613"/>
      <c r="Q32" s="613"/>
      <c r="R32" s="613"/>
      <c r="S32" s="613"/>
      <c r="T32" s="613"/>
      <c r="U32" s="613"/>
      <c r="V32" s="613"/>
      <c r="W32" s="613"/>
      <c r="X32" s="613"/>
      <c r="Y32" s="613"/>
    </row>
    <row r="33" spans="1:25" s="379" customFormat="1">
      <c r="B33" s="491" t="s">
        <v>74</v>
      </c>
      <c r="C33" s="502">
        <f t="shared" ref="C33:L33" si="8">+C34</f>
        <v>0</v>
      </c>
      <c r="D33" s="502">
        <f t="shared" si="8"/>
        <v>0</v>
      </c>
      <c r="E33" s="502">
        <f t="shared" si="8"/>
        <v>0</v>
      </c>
      <c r="F33" s="502">
        <f t="shared" si="8"/>
        <v>0</v>
      </c>
      <c r="G33" s="502">
        <f t="shared" si="8"/>
        <v>0</v>
      </c>
      <c r="H33" s="502">
        <f t="shared" si="8"/>
        <v>2.6456638425905603</v>
      </c>
      <c r="I33" s="502">
        <f t="shared" si="8"/>
        <v>0</v>
      </c>
      <c r="J33" s="502">
        <f t="shared" si="8"/>
        <v>0</v>
      </c>
      <c r="K33" s="502">
        <f t="shared" si="8"/>
        <v>0</v>
      </c>
      <c r="L33" s="502">
        <f t="shared" si="8"/>
        <v>2.6456638425905603</v>
      </c>
      <c r="M33" s="613"/>
      <c r="N33" s="613"/>
      <c r="O33" s="613"/>
      <c r="P33" s="613"/>
      <c r="Q33" s="613"/>
      <c r="R33" s="613"/>
      <c r="S33" s="613"/>
      <c r="T33" s="613"/>
      <c r="U33" s="613"/>
      <c r="V33" s="613"/>
      <c r="W33" s="613"/>
      <c r="X33" s="613"/>
      <c r="Y33" s="613"/>
    </row>
    <row r="34" spans="1:25" s="379" customFormat="1">
      <c r="B34" s="467" t="s">
        <v>432</v>
      </c>
      <c r="C34" s="104">
        <v>0</v>
      </c>
      <c r="D34" s="104">
        <v>0</v>
      </c>
      <c r="E34" s="104">
        <v>0</v>
      </c>
      <c r="F34" s="104">
        <v>0</v>
      </c>
      <c r="G34" s="104">
        <v>0</v>
      </c>
      <c r="H34" s="104">
        <v>2.6456638425905603</v>
      </c>
      <c r="I34" s="104">
        <v>0</v>
      </c>
      <c r="J34" s="104">
        <v>0</v>
      </c>
      <c r="K34" s="104">
        <v>0</v>
      </c>
      <c r="L34" s="104">
        <f>SUM(C34:K34)</f>
        <v>2.6456638425905603</v>
      </c>
      <c r="M34" s="613"/>
      <c r="N34" s="613"/>
      <c r="O34" s="613"/>
      <c r="P34" s="613"/>
      <c r="Q34" s="613"/>
      <c r="R34" s="613"/>
      <c r="S34" s="613"/>
      <c r="T34" s="613"/>
      <c r="U34" s="613"/>
      <c r="V34" s="613"/>
      <c r="W34" s="613"/>
      <c r="X34" s="613"/>
      <c r="Y34" s="613"/>
    </row>
    <row r="35" spans="1:25" s="379" customFormat="1">
      <c r="B35" s="467" t="s">
        <v>75</v>
      </c>
      <c r="C35" s="463">
        <f t="shared" ref="C35:L35" si="9">+C36+C37</f>
        <v>0</v>
      </c>
      <c r="D35" s="463">
        <f t="shared" si="9"/>
        <v>0</v>
      </c>
      <c r="E35" s="463">
        <f t="shared" si="9"/>
        <v>15.065265178207362</v>
      </c>
      <c r="F35" s="463">
        <f t="shared" si="9"/>
        <v>0</v>
      </c>
      <c r="G35" s="463">
        <f t="shared" si="9"/>
        <v>0</v>
      </c>
      <c r="H35" s="463">
        <f t="shared" si="9"/>
        <v>15.230817542803088</v>
      </c>
      <c r="I35" s="463">
        <f t="shared" si="9"/>
        <v>0</v>
      </c>
      <c r="J35" s="463">
        <f t="shared" si="9"/>
        <v>0</v>
      </c>
      <c r="K35" s="463">
        <f t="shared" si="9"/>
        <v>15.065265178207362</v>
      </c>
      <c r="L35" s="463">
        <f t="shared" si="9"/>
        <v>45.361347899217812</v>
      </c>
      <c r="M35" s="613"/>
      <c r="N35" s="613"/>
      <c r="O35" s="613"/>
      <c r="P35" s="613"/>
      <c r="Q35" s="613"/>
      <c r="R35" s="613"/>
      <c r="S35" s="613"/>
      <c r="T35" s="613"/>
      <c r="U35" s="613"/>
      <c r="V35" s="613"/>
      <c r="W35" s="613"/>
      <c r="X35" s="613"/>
      <c r="Y35" s="613"/>
    </row>
    <row r="36" spans="1:25" s="379" customFormat="1">
      <c r="B36" s="498" t="s">
        <v>82</v>
      </c>
      <c r="C36" s="103">
        <v>0</v>
      </c>
      <c r="D36" s="103">
        <v>0</v>
      </c>
      <c r="E36" s="103">
        <v>15.065265178207362</v>
      </c>
      <c r="F36" s="103">
        <v>0</v>
      </c>
      <c r="G36" s="103">
        <v>0</v>
      </c>
      <c r="H36" s="103">
        <v>15.230817542803088</v>
      </c>
      <c r="I36" s="103">
        <v>0</v>
      </c>
      <c r="J36" s="103">
        <v>0</v>
      </c>
      <c r="K36" s="103">
        <v>15.065265178207362</v>
      </c>
      <c r="L36" s="103">
        <f>SUM(C36:K36)</f>
        <v>45.361347899217812</v>
      </c>
      <c r="M36" s="613"/>
      <c r="N36" s="613"/>
      <c r="O36" s="613"/>
      <c r="P36" s="613"/>
      <c r="Q36" s="613"/>
      <c r="R36" s="613"/>
      <c r="S36" s="613"/>
      <c r="T36" s="613"/>
      <c r="U36" s="613"/>
      <c r="V36" s="613"/>
      <c r="W36" s="613"/>
      <c r="X36" s="613"/>
      <c r="Y36" s="613"/>
    </row>
    <row r="37" spans="1:25" s="379" customFormat="1">
      <c r="B37" s="491" t="s">
        <v>111</v>
      </c>
      <c r="C37" s="152">
        <v>0</v>
      </c>
      <c r="D37" s="152">
        <v>0</v>
      </c>
      <c r="E37" s="152">
        <v>0</v>
      </c>
      <c r="F37" s="152">
        <v>0</v>
      </c>
      <c r="G37" s="152">
        <v>0</v>
      </c>
      <c r="H37" s="152">
        <v>0</v>
      </c>
      <c r="I37" s="152">
        <v>0</v>
      </c>
      <c r="J37" s="152">
        <v>0</v>
      </c>
      <c r="K37" s="152">
        <v>0</v>
      </c>
      <c r="L37" s="152">
        <f>SUM(C37:K37)</f>
        <v>0</v>
      </c>
      <c r="M37" s="613"/>
      <c r="N37" s="613"/>
      <c r="O37" s="613"/>
      <c r="P37" s="613"/>
      <c r="Q37" s="613"/>
      <c r="R37" s="613"/>
      <c r="S37" s="613"/>
      <c r="T37" s="613"/>
      <c r="U37" s="613"/>
      <c r="V37" s="613"/>
      <c r="W37" s="613"/>
      <c r="X37" s="613"/>
      <c r="Y37" s="613"/>
    </row>
    <row r="38" spans="1:25" s="619" customFormat="1">
      <c r="A38" s="379"/>
      <c r="B38" s="466" t="s">
        <v>439</v>
      </c>
      <c r="C38" s="465">
        <f t="shared" ref="C38:L38" si="10">+C39+C40</f>
        <v>4.9644679099999998</v>
      </c>
      <c r="D38" s="465">
        <f t="shared" si="10"/>
        <v>4.7135097500000001</v>
      </c>
      <c r="E38" s="465">
        <f t="shared" si="10"/>
        <v>6.6092142000000003</v>
      </c>
      <c r="F38" s="465">
        <f t="shared" si="10"/>
        <v>3.4069535200000001</v>
      </c>
      <c r="G38" s="465">
        <f t="shared" si="10"/>
        <v>5.9647890400000003</v>
      </c>
      <c r="H38" s="465">
        <f t="shared" si="10"/>
        <v>7.0615748499999995</v>
      </c>
      <c r="I38" s="465">
        <f t="shared" si="10"/>
        <v>5.0034149299999999</v>
      </c>
      <c r="J38" s="465">
        <f t="shared" si="10"/>
        <v>4.3444623</v>
      </c>
      <c r="K38" s="465">
        <f t="shared" si="10"/>
        <v>5.9385071900000002</v>
      </c>
      <c r="L38" s="465">
        <f t="shared" si="10"/>
        <v>48.006893690000005</v>
      </c>
      <c r="M38" s="613"/>
      <c r="N38" s="613"/>
      <c r="O38" s="613"/>
      <c r="P38" s="613"/>
      <c r="Q38" s="613"/>
      <c r="R38" s="613"/>
      <c r="S38" s="613"/>
      <c r="T38" s="613"/>
      <c r="U38" s="613"/>
      <c r="V38" s="613"/>
      <c r="W38" s="613"/>
      <c r="X38" s="613"/>
      <c r="Y38" s="613"/>
    </row>
    <row r="39" spans="1:25" s="144" customFormat="1">
      <c r="A39" s="379"/>
      <c r="B39" s="466" t="s">
        <v>79</v>
      </c>
      <c r="C39" s="115">
        <v>0</v>
      </c>
      <c r="D39" s="115">
        <v>0</v>
      </c>
      <c r="E39" s="115">
        <v>0</v>
      </c>
      <c r="F39" s="115">
        <v>0</v>
      </c>
      <c r="G39" s="115">
        <v>0</v>
      </c>
      <c r="H39" s="115">
        <v>0</v>
      </c>
      <c r="I39" s="115">
        <v>0</v>
      </c>
      <c r="J39" s="115">
        <v>0</v>
      </c>
      <c r="K39" s="115">
        <v>0</v>
      </c>
      <c r="L39" s="115">
        <f>SUM(C39:K39)</f>
        <v>0</v>
      </c>
      <c r="M39" s="613"/>
      <c r="N39" s="613"/>
      <c r="O39" s="613"/>
      <c r="P39" s="613"/>
      <c r="Q39" s="613"/>
      <c r="R39" s="613"/>
      <c r="S39" s="613"/>
      <c r="T39" s="613"/>
      <c r="U39" s="613"/>
      <c r="V39" s="613"/>
      <c r="W39" s="613"/>
      <c r="X39" s="613"/>
      <c r="Y39" s="613"/>
    </row>
    <row r="40" spans="1:25" s="144" customFormat="1">
      <c r="A40" s="379"/>
      <c r="B40" s="468" t="s">
        <v>77</v>
      </c>
      <c r="C40" s="105">
        <v>4.9644679099999998</v>
      </c>
      <c r="D40" s="105">
        <v>4.7135097500000001</v>
      </c>
      <c r="E40" s="105">
        <v>6.6092142000000003</v>
      </c>
      <c r="F40" s="105">
        <v>3.4069535200000001</v>
      </c>
      <c r="G40" s="105">
        <v>5.9647890400000003</v>
      </c>
      <c r="H40" s="105">
        <v>7.0615748499999995</v>
      </c>
      <c r="I40" s="105">
        <v>5.0034149299999999</v>
      </c>
      <c r="J40" s="105">
        <v>4.3444623</v>
      </c>
      <c r="K40" s="105">
        <v>5.9385071900000002</v>
      </c>
      <c r="L40" s="105">
        <f>SUM(C40:K40)</f>
        <v>48.006893690000005</v>
      </c>
      <c r="M40" s="613"/>
      <c r="N40" s="613"/>
      <c r="O40" s="613"/>
      <c r="P40" s="613"/>
      <c r="Q40" s="613"/>
      <c r="R40" s="613"/>
      <c r="S40" s="613"/>
      <c r="T40" s="613"/>
      <c r="U40" s="613"/>
      <c r="V40" s="613"/>
      <c r="W40" s="613"/>
      <c r="X40" s="613"/>
      <c r="Y40" s="613"/>
    </row>
    <row r="41" spans="1:25" s="144" customFormat="1" ht="13.5" thickBot="1">
      <c r="A41" s="379"/>
      <c r="B41" s="470"/>
      <c r="C41" s="102"/>
      <c r="D41" s="102"/>
      <c r="E41" s="102"/>
      <c r="F41" s="102"/>
      <c r="G41" s="102"/>
      <c r="H41" s="102"/>
      <c r="I41" s="102"/>
      <c r="J41" s="102"/>
      <c r="K41" s="102"/>
      <c r="L41" s="102"/>
      <c r="M41" s="613"/>
      <c r="N41" s="613"/>
      <c r="O41" s="613"/>
      <c r="P41" s="613"/>
      <c r="Q41" s="613"/>
      <c r="R41" s="613"/>
      <c r="S41" s="613"/>
      <c r="T41" s="613"/>
      <c r="U41" s="613"/>
      <c r="V41" s="613"/>
      <c r="W41" s="613"/>
      <c r="X41" s="613"/>
      <c r="Y41" s="613"/>
    </row>
    <row r="42" spans="1:25" s="144" customFormat="1" ht="13.5" thickBot="1">
      <c r="A42" s="379"/>
      <c r="B42" s="150" t="s">
        <v>342</v>
      </c>
      <c r="C42" s="99">
        <f t="shared" ref="C42:L42" si="11">+C43+C60+SUM(C77:C132)+C135</f>
        <v>1851.0342767493105</v>
      </c>
      <c r="D42" s="99">
        <f t="shared" si="11"/>
        <v>1105.4361139545631</v>
      </c>
      <c r="E42" s="99">
        <f t="shared" si="11"/>
        <v>2798.3364785338363</v>
      </c>
      <c r="F42" s="99">
        <f t="shared" si="11"/>
        <v>912.73423251782629</v>
      </c>
      <c r="G42" s="99">
        <f t="shared" si="11"/>
        <v>78.475286331283044</v>
      </c>
      <c r="H42" s="99">
        <f t="shared" si="11"/>
        <v>1448.2138966043963</v>
      </c>
      <c r="I42" s="99">
        <f t="shared" si="11"/>
        <v>1822.5417618186154</v>
      </c>
      <c r="J42" s="99">
        <f t="shared" si="11"/>
        <v>1071.8333552609083</v>
      </c>
      <c r="K42" s="99">
        <f t="shared" si="11"/>
        <v>2750.5767789577581</v>
      </c>
      <c r="L42" s="151">
        <f t="shared" si="11"/>
        <v>13839.1821807285</v>
      </c>
      <c r="M42" s="613"/>
      <c r="N42" s="613"/>
      <c r="O42" s="613"/>
      <c r="P42" s="613"/>
      <c r="Q42" s="613"/>
      <c r="R42" s="613"/>
      <c r="S42" s="613"/>
      <c r="T42" s="613"/>
      <c r="U42" s="613"/>
      <c r="V42" s="613"/>
      <c r="W42" s="613"/>
      <c r="X42" s="613"/>
      <c r="Y42" s="613"/>
    </row>
    <row r="43" spans="1:25" s="144" customFormat="1">
      <c r="A43" s="379"/>
      <c r="B43" s="475" t="s">
        <v>83</v>
      </c>
      <c r="C43" s="106">
        <f t="shared" ref="C43:K43" si="12">+C44+C47+C54+C57</f>
        <v>0</v>
      </c>
      <c r="D43" s="106">
        <f t="shared" si="12"/>
        <v>0</v>
      </c>
      <c r="E43" s="106">
        <f t="shared" si="12"/>
        <v>0</v>
      </c>
      <c r="F43" s="106">
        <f t="shared" si="12"/>
        <v>0</v>
      </c>
      <c r="G43" s="106">
        <f t="shared" si="12"/>
        <v>0</v>
      </c>
      <c r="H43" s="106">
        <f t="shared" si="12"/>
        <v>179.21328123810213</v>
      </c>
      <c r="I43" s="106">
        <f t="shared" si="12"/>
        <v>0</v>
      </c>
      <c r="J43" s="106">
        <f t="shared" si="12"/>
        <v>0</v>
      </c>
      <c r="K43" s="106">
        <f t="shared" si="12"/>
        <v>0</v>
      </c>
      <c r="L43" s="106">
        <f t="shared" ref="L43:L74" si="13">SUM(C43:K43)</f>
        <v>179.21328123810213</v>
      </c>
      <c r="M43" s="613"/>
      <c r="N43" s="613"/>
      <c r="O43" s="613"/>
      <c r="P43" s="613"/>
      <c r="Q43" s="613"/>
      <c r="R43" s="613"/>
      <c r="S43" s="613"/>
      <c r="T43" s="613"/>
      <c r="U43" s="613"/>
      <c r="V43" s="613"/>
      <c r="W43" s="613"/>
      <c r="X43" s="613"/>
      <c r="Y43" s="613"/>
    </row>
    <row r="44" spans="1:25" s="144" customFormat="1">
      <c r="A44" s="379"/>
      <c r="B44" s="379" t="s">
        <v>20</v>
      </c>
      <c r="C44" s="606">
        <f t="shared" ref="C44:K44" si="14">+C45+C46</f>
        <v>0</v>
      </c>
      <c r="D44" s="606">
        <f t="shared" si="14"/>
        <v>0</v>
      </c>
      <c r="E44" s="606">
        <f t="shared" si="14"/>
        <v>0</v>
      </c>
      <c r="F44" s="606">
        <f t="shared" si="14"/>
        <v>0</v>
      </c>
      <c r="G44" s="606">
        <f t="shared" si="14"/>
        <v>0</v>
      </c>
      <c r="H44" s="763">
        <f t="shared" si="14"/>
        <v>5.1212677590117757</v>
      </c>
      <c r="I44" s="606">
        <f t="shared" si="14"/>
        <v>0</v>
      </c>
      <c r="J44" s="606">
        <f t="shared" si="14"/>
        <v>0</v>
      </c>
      <c r="K44" s="606">
        <f t="shared" si="14"/>
        <v>0</v>
      </c>
      <c r="L44" s="116">
        <f t="shared" si="13"/>
        <v>5.1212677590117757</v>
      </c>
      <c r="M44" s="613"/>
      <c r="N44" s="613"/>
      <c r="O44" s="613"/>
      <c r="P44" s="613"/>
      <c r="Q44" s="613"/>
      <c r="R44" s="613"/>
      <c r="S44" s="613"/>
      <c r="T44" s="613"/>
      <c r="U44" s="613"/>
      <c r="V44" s="613"/>
      <c r="W44" s="613"/>
      <c r="X44" s="613"/>
      <c r="Y44" s="613"/>
    </row>
    <row r="45" spans="1:25" s="144" customFormat="1">
      <c r="A45" s="379"/>
      <c r="B45" s="478" t="s">
        <v>263</v>
      </c>
      <c r="C45" s="606">
        <v>0</v>
      </c>
      <c r="D45" s="606">
        <v>0</v>
      </c>
      <c r="E45" s="606">
        <v>0</v>
      </c>
      <c r="F45" s="606">
        <v>0</v>
      </c>
      <c r="G45" s="606">
        <v>0</v>
      </c>
      <c r="H45" s="763">
        <v>5.1009811453677303</v>
      </c>
      <c r="I45" s="606">
        <v>0</v>
      </c>
      <c r="J45" s="606">
        <v>0</v>
      </c>
      <c r="K45" s="606">
        <v>0</v>
      </c>
      <c r="L45" s="102">
        <f t="shared" si="13"/>
        <v>5.1009811453677303</v>
      </c>
      <c r="M45" s="613"/>
      <c r="N45" s="613"/>
      <c r="O45" s="613"/>
      <c r="P45" s="613"/>
      <c r="Q45" s="613"/>
      <c r="R45" s="613"/>
      <c r="S45" s="613"/>
      <c r="T45" s="613"/>
      <c r="U45" s="613"/>
      <c r="V45" s="613"/>
      <c r="W45" s="613"/>
      <c r="X45" s="613"/>
      <c r="Y45" s="613"/>
    </row>
    <row r="46" spans="1:25" s="144" customFormat="1">
      <c r="A46" s="379"/>
      <c r="B46" s="478" t="s">
        <v>264</v>
      </c>
      <c r="C46" s="606">
        <v>0</v>
      </c>
      <c r="D46" s="606">
        <v>0</v>
      </c>
      <c r="E46" s="606">
        <v>0</v>
      </c>
      <c r="F46" s="606">
        <v>0</v>
      </c>
      <c r="G46" s="606">
        <v>0</v>
      </c>
      <c r="H46" s="763">
        <v>2.0286613644045253E-2</v>
      </c>
      <c r="I46" s="606">
        <v>0</v>
      </c>
      <c r="J46" s="606">
        <v>0</v>
      </c>
      <c r="K46" s="606">
        <v>0</v>
      </c>
      <c r="L46" s="102">
        <f t="shared" si="13"/>
        <v>2.0286613644045253E-2</v>
      </c>
      <c r="M46" s="613"/>
      <c r="N46" s="613"/>
      <c r="O46" s="613"/>
      <c r="P46" s="613"/>
      <c r="Q46" s="613"/>
      <c r="R46" s="613"/>
      <c r="S46" s="613"/>
      <c r="T46" s="613"/>
      <c r="U46" s="613"/>
      <c r="V46" s="613"/>
      <c r="W46" s="613"/>
      <c r="X46" s="613"/>
      <c r="Y46" s="613"/>
    </row>
    <row r="47" spans="1:25" s="144" customFormat="1">
      <c r="A47" s="379"/>
      <c r="B47" s="379" t="s">
        <v>21</v>
      </c>
      <c r="C47" s="606">
        <f t="shared" ref="C47:K47" si="15">+C48+C51</f>
        <v>0</v>
      </c>
      <c r="D47" s="606">
        <f t="shared" si="15"/>
        <v>0</v>
      </c>
      <c r="E47" s="606">
        <f t="shared" si="15"/>
        <v>0</v>
      </c>
      <c r="F47" s="606">
        <f t="shared" si="15"/>
        <v>0</v>
      </c>
      <c r="G47" s="606">
        <f t="shared" si="15"/>
        <v>0</v>
      </c>
      <c r="H47" s="763">
        <f t="shared" si="15"/>
        <v>83.682886490000001</v>
      </c>
      <c r="I47" s="606">
        <f t="shared" si="15"/>
        <v>0</v>
      </c>
      <c r="J47" s="606">
        <f t="shared" si="15"/>
        <v>0</v>
      </c>
      <c r="K47" s="606">
        <f t="shared" si="15"/>
        <v>0</v>
      </c>
      <c r="L47" s="102">
        <f t="shared" si="13"/>
        <v>83.682886490000001</v>
      </c>
      <c r="M47" s="613"/>
      <c r="N47" s="613"/>
      <c r="O47" s="613"/>
      <c r="P47" s="613"/>
      <c r="Q47" s="613"/>
      <c r="R47" s="613"/>
      <c r="S47" s="613"/>
      <c r="T47" s="613"/>
      <c r="U47" s="613"/>
      <c r="V47" s="613"/>
      <c r="W47" s="613"/>
      <c r="X47" s="613"/>
      <c r="Y47" s="613"/>
    </row>
    <row r="48" spans="1:25" s="144" customFormat="1">
      <c r="A48" s="379"/>
      <c r="B48" s="478" t="s">
        <v>263</v>
      </c>
      <c r="C48" s="606">
        <f t="shared" ref="C48:K48" si="16">+C49+C50</f>
        <v>0</v>
      </c>
      <c r="D48" s="606">
        <f t="shared" si="16"/>
        <v>0</v>
      </c>
      <c r="E48" s="606">
        <f t="shared" si="16"/>
        <v>0</v>
      </c>
      <c r="F48" s="606">
        <f t="shared" si="16"/>
        <v>0</v>
      </c>
      <c r="G48" s="606">
        <f t="shared" si="16"/>
        <v>0</v>
      </c>
      <c r="H48" s="763">
        <f t="shared" si="16"/>
        <v>81.578150469999997</v>
      </c>
      <c r="I48" s="606">
        <f t="shared" si="16"/>
        <v>0</v>
      </c>
      <c r="J48" s="606">
        <f t="shared" si="16"/>
        <v>0</v>
      </c>
      <c r="K48" s="606">
        <f t="shared" si="16"/>
        <v>0</v>
      </c>
      <c r="L48" s="102">
        <f t="shared" si="13"/>
        <v>81.578150469999997</v>
      </c>
      <c r="M48" s="613"/>
      <c r="N48" s="613"/>
      <c r="O48" s="613"/>
      <c r="P48" s="613"/>
      <c r="Q48" s="613"/>
      <c r="R48" s="613"/>
      <c r="S48" s="613"/>
      <c r="T48" s="613"/>
      <c r="U48" s="613"/>
      <c r="V48" s="613"/>
      <c r="W48" s="613"/>
      <c r="X48" s="613"/>
      <c r="Y48" s="613"/>
    </row>
    <row r="49" spans="1:25" s="144" customFormat="1">
      <c r="A49" s="379"/>
      <c r="B49" s="479" t="s">
        <v>265</v>
      </c>
      <c r="C49" s="606">
        <v>0</v>
      </c>
      <c r="D49" s="606">
        <v>0</v>
      </c>
      <c r="E49" s="606">
        <v>0</v>
      </c>
      <c r="F49" s="606">
        <v>0</v>
      </c>
      <c r="G49" s="606">
        <v>0</v>
      </c>
      <c r="H49" s="763">
        <v>66.208614940000004</v>
      </c>
      <c r="I49" s="606">
        <v>0</v>
      </c>
      <c r="J49" s="606">
        <v>0</v>
      </c>
      <c r="K49" s="606">
        <v>0</v>
      </c>
      <c r="L49" s="102">
        <f t="shared" si="13"/>
        <v>66.208614940000004</v>
      </c>
      <c r="M49" s="613"/>
      <c r="N49" s="613"/>
      <c r="O49" s="613"/>
      <c r="P49" s="613"/>
      <c r="Q49" s="613"/>
      <c r="R49" s="613"/>
      <c r="S49" s="613"/>
      <c r="T49" s="613"/>
      <c r="U49" s="613"/>
      <c r="V49" s="613"/>
      <c r="W49" s="613"/>
      <c r="X49" s="613"/>
      <c r="Y49" s="613"/>
    </row>
    <row r="50" spans="1:25" s="144" customFormat="1">
      <c r="A50" s="379"/>
      <c r="B50" s="480" t="s">
        <v>266</v>
      </c>
      <c r="C50" s="606">
        <v>0</v>
      </c>
      <c r="D50" s="606">
        <v>0</v>
      </c>
      <c r="E50" s="606">
        <v>0</v>
      </c>
      <c r="F50" s="606">
        <v>0</v>
      </c>
      <c r="G50" s="606">
        <v>0</v>
      </c>
      <c r="H50" s="763">
        <v>15.369535529999999</v>
      </c>
      <c r="I50" s="606">
        <v>0</v>
      </c>
      <c r="J50" s="606">
        <v>0</v>
      </c>
      <c r="K50" s="606">
        <v>0</v>
      </c>
      <c r="L50" s="102">
        <f t="shared" si="13"/>
        <v>15.369535529999999</v>
      </c>
      <c r="M50" s="613"/>
      <c r="N50" s="613"/>
      <c r="O50" s="613"/>
      <c r="P50" s="613"/>
      <c r="Q50" s="613"/>
      <c r="R50" s="613"/>
      <c r="S50" s="613"/>
      <c r="T50" s="613"/>
      <c r="U50" s="613"/>
      <c r="V50" s="613"/>
      <c r="W50" s="613"/>
      <c r="X50" s="613"/>
      <c r="Y50" s="613"/>
    </row>
    <row r="51" spans="1:25" s="144" customFormat="1">
      <c r="A51" s="379"/>
      <c r="B51" s="478" t="s">
        <v>264</v>
      </c>
      <c r="C51" s="606">
        <f t="shared" ref="C51:K51" si="17">+C52+C53</f>
        <v>0</v>
      </c>
      <c r="D51" s="606">
        <f t="shared" si="17"/>
        <v>0</v>
      </c>
      <c r="E51" s="606">
        <f t="shared" si="17"/>
        <v>0</v>
      </c>
      <c r="F51" s="606">
        <f t="shared" si="17"/>
        <v>0</v>
      </c>
      <c r="G51" s="606">
        <f t="shared" si="17"/>
        <v>0</v>
      </c>
      <c r="H51" s="763">
        <f t="shared" si="17"/>
        <v>2.1047360199999998</v>
      </c>
      <c r="I51" s="606">
        <f t="shared" si="17"/>
        <v>0</v>
      </c>
      <c r="J51" s="606">
        <f t="shared" si="17"/>
        <v>0</v>
      </c>
      <c r="K51" s="606">
        <f t="shared" si="17"/>
        <v>0</v>
      </c>
      <c r="L51" s="102">
        <f t="shared" si="13"/>
        <v>2.1047360199999998</v>
      </c>
      <c r="M51" s="613"/>
      <c r="N51" s="613"/>
      <c r="O51" s="613"/>
      <c r="P51" s="613"/>
      <c r="Q51" s="613"/>
      <c r="R51" s="613"/>
      <c r="S51" s="613"/>
      <c r="T51" s="613"/>
      <c r="U51" s="613"/>
      <c r="V51" s="613"/>
      <c r="W51" s="613"/>
      <c r="X51" s="613"/>
      <c r="Y51" s="613"/>
    </row>
    <row r="52" spans="1:25" s="144" customFormat="1">
      <c r="A52" s="379"/>
      <c r="B52" s="479" t="s">
        <v>265</v>
      </c>
      <c r="C52" s="606">
        <v>0</v>
      </c>
      <c r="D52" s="606">
        <v>0</v>
      </c>
      <c r="E52" s="606">
        <v>0</v>
      </c>
      <c r="F52" s="606">
        <v>0</v>
      </c>
      <c r="G52" s="606">
        <v>0</v>
      </c>
      <c r="H52" s="763">
        <v>1.2117397399999998</v>
      </c>
      <c r="I52" s="606">
        <v>0</v>
      </c>
      <c r="J52" s="606">
        <v>0</v>
      </c>
      <c r="K52" s="606">
        <v>0</v>
      </c>
      <c r="L52" s="102">
        <f t="shared" si="13"/>
        <v>1.2117397399999998</v>
      </c>
      <c r="M52" s="613"/>
      <c r="N52" s="613"/>
      <c r="O52" s="613"/>
      <c r="P52" s="613"/>
      <c r="Q52" s="613"/>
      <c r="R52" s="613"/>
      <c r="S52" s="613"/>
      <c r="T52" s="613"/>
      <c r="U52" s="613"/>
      <c r="V52" s="613"/>
      <c r="W52" s="613"/>
      <c r="X52" s="613"/>
      <c r="Y52" s="613"/>
    </row>
    <row r="53" spans="1:25" s="144" customFormat="1">
      <c r="A53" s="379"/>
      <c r="B53" s="480" t="s">
        <v>266</v>
      </c>
      <c r="C53" s="606">
        <v>0</v>
      </c>
      <c r="D53" s="606">
        <v>0</v>
      </c>
      <c r="E53" s="606">
        <v>0</v>
      </c>
      <c r="F53" s="606">
        <v>0</v>
      </c>
      <c r="G53" s="606">
        <v>0</v>
      </c>
      <c r="H53" s="763">
        <v>0.89299627999999998</v>
      </c>
      <c r="I53" s="606">
        <v>0</v>
      </c>
      <c r="J53" s="606">
        <v>0</v>
      </c>
      <c r="K53" s="606">
        <v>0</v>
      </c>
      <c r="L53" s="102">
        <f t="shared" si="13"/>
        <v>0.89299627999999998</v>
      </c>
      <c r="M53" s="613"/>
      <c r="N53" s="613"/>
      <c r="O53" s="613"/>
      <c r="P53" s="613"/>
      <c r="Q53" s="613"/>
      <c r="R53" s="613"/>
      <c r="S53" s="613"/>
      <c r="T53" s="613"/>
      <c r="U53" s="613"/>
      <c r="V53" s="613"/>
      <c r="W53" s="613"/>
      <c r="X53" s="613"/>
      <c r="Y53" s="613"/>
    </row>
    <row r="54" spans="1:25" s="144" customFormat="1">
      <c r="A54" s="379"/>
      <c r="B54" s="379" t="s">
        <v>22</v>
      </c>
      <c r="C54" s="606">
        <f t="shared" ref="C54:K54" si="18">+C55+C56</f>
        <v>0</v>
      </c>
      <c r="D54" s="606">
        <f t="shared" si="18"/>
        <v>0</v>
      </c>
      <c r="E54" s="606">
        <f t="shared" si="18"/>
        <v>0</v>
      </c>
      <c r="F54" s="606">
        <f t="shared" si="18"/>
        <v>0</v>
      </c>
      <c r="G54" s="606">
        <f t="shared" si="18"/>
        <v>0</v>
      </c>
      <c r="H54" s="763">
        <f t="shared" si="18"/>
        <v>90.027595089230743</v>
      </c>
      <c r="I54" s="606">
        <f t="shared" si="18"/>
        <v>0</v>
      </c>
      <c r="J54" s="606">
        <f t="shared" si="18"/>
        <v>0</v>
      </c>
      <c r="K54" s="606">
        <f t="shared" si="18"/>
        <v>0</v>
      </c>
      <c r="L54" s="102">
        <f t="shared" si="13"/>
        <v>90.027595089230743</v>
      </c>
      <c r="M54" s="613"/>
      <c r="N54" s="613"/>
      <c r="O54" s="613"/>
      <c r="P54" s="613"/>
      <c r="Q54" s="613"/>
      <c r="R54" s="613"/>
      <c r="S54" s="613"/>
      <c r="T54" s="613"/>
      <c r="U54" s="613"/>
      <c r="V54" s="613"/>
      <c r="W54" s="613"/>
      <c r="X54" s="613"/>
      <c r="Y54" s="613"/>
    </row>
    <row r="55" spans="1:25" s="144" customFormat="1">
      <c r="A55" s="379"/>
      <c r="B55" s="478" t="s">
        <v>263</v>
      </c>
      <c r="C55" s="606">
        <v>0</v>
      </c>
      <c r="D55" s="606">
        <v>0</v>
      </c>
      <c r="E55" s="606">
        <v>0</v>
      </c>
      <c r="F55" s="606">
        <v>0</v>
      </c>
      <c r="G55" s="606">
        <v>0</v>
      </c>
      <c r="H55" s="763">
        <v>70.024009230769195</v>
      </c>
      <c r="I55" s="606">
        <v>0</v>
      </c>
      <c r="J55" s="606">
        <v>0</v>
      </c>
      <c r="K55" s="606">
        <v>0</v>
      </c>
      <c r="L55" s="102">
        <f t="shared" si="13"/>
        <v>70.024009230769195</v>
      </c>
      <c r="M55" s="613"/>
      <c r="N55" s="613"/>
      <c r="O55" s="613"/>
      <c r="P55" s="613"/>
      <c r="Q55" s="613"/>
      <c r="R55" s="613"/>
      <c r="S55" s="613"/>
      <c r="T55" s="613"/>
      <c r="U55" s="613"/>
      <c r="V55" s="613"/>
      <c r="W55" s="613"/>
      <c r="X55" s="613"/>
      <c r="Y55" s="613"/>
    </row>
    <row r="56" spans="1:25" s="144" customFormat="1">
      <c r="A56" s="379"/>
      <c r="B56" s="478" t="s">
        <v>264</v>
      </c>
      <c r="C56" s="606">
        <v>0</v>
      </c>
      <c r="D56" s="606">
        <v>0</v>
      </c>
      <c r="E56" s="606">
        <v>0</v>
      </c>
      <c r="F56" s="606">
        <v>0</v>
      </c>
      <c r="G56" s="606">
        <v>0</v>
      </c>
      <c r="H56" s="763">
        <v>20.003585858461541</v>
      </c>
      <c r="I56" s="606">
        <v>0</v>
      </c>
      <c r="J56" s="606">
        <v>0</v>
      </c>
      <c r="K56" s="606">
        <v>0</v>
      </c>
      <c r="L56" s="102">
        <f t="shared" si="13"/>
        <v>20.003585858461541</v>
      </c>
      <c r="M56" s="613"/>
      <c r="N56" s="613"/>
      <c r="O56" s="613"/>
      <c r="P56" s="613"/>
      <c r="Q56" s="613"/>
      <c r="R56" s="613"/>
      <c r="S56" s="613"/>
      <c r="T56" s="613"/>
      <c r="U56" s="613"/>
      <c r="V56" s="613"/>
      <c r="W56" s="613"/>
      <c r="X56" s="613"/>
      <c r="Y56" s="613"/>
    </row>
    <row r="57" spans="1:25" s="144" customFormat="1">
      <c r="A57" s="379"/>
      <c r="B57" s="379" t="s">
        <v>23</v>
      </c>
      <c r="C57" s="606">
        <f t="shared" ref="C57:K57" si="19">+C58+C59</f>
        <v>0</v>
      </c>
      <c r="D57" s="606">
        <f t="shared" si="19"/>
        <v>0</v>
      </c>
      <c r="E57" s="606">
        <f t="shared" si="19"/>
        <v>0</v>
      </c>
      <c r="F57" s="606">
        <f t="shared" si="19"/>
        <v>0</v>
      </c>
      <c r="G57" s="606">
        <f t="shared" si="19"/>
        <v>0</v>
      </c>
      <c r="H57" s="763">
        <f t="shared" si="19"/>
        <v>0.38153189985961655</v>
      </c>
      <c r="I57" s="606">
        <f t="shared" si="19"/>
        <v>0</v>
      </c>
      <c r="J57" s="606">
        <f t="shared" si="19"/>
        <v>0</v>
      </c>
      <c r="K57" s="606">
        <f t="shared" si="19"/>
        <v>0</v>
      </c>
      <c r="L57" s="102">
        <f t="shared" si="13"/>
        <v>0.38153189985961655</v>
      </c>
      <c r="M57" s="613"/>
      <c r="N57" s="613"/>
      <c r="O57" s="613"/>
      <c r="P57" s="613"/>
      <c r="Q57" s="613"/>
      <c r="R57" s="613"/>
      <c r="S57" s="613"/>
      <c r="T57" s="613"/>
      <c r="U57" s="613"/>
      <c r="V57" s="613"/>
      <c r="W57" s="613"/>
      <c r="X57" s="613"/>
      <c r="Y57" s="613"/>
    </row>
    <row r="58" spans="1:25" s="144" customFormat="1">
      <c r="A58" s="379"/>
      <c r="B58" s="478" t="s">
        <v>263</v>
      </c>
      <c r="C58" s="606">
        <v>0</v>
      </c>
      <c r="D58" s="606">
        <v>0</v>
      </c>
      <c r="E58" s="606">
        <v>0</v>
      </c>
      <c r="F58" s="606">
        <v>0</v>
      </c>
      <c r="G58" s="606">
        <v>0</v>
      </c>
      <c r="H58" s="763">
        <v>0.36355120963968202</v>
      </c>
      <c r="I58" s="606">
        <v>0</v>
      </c>
      <c r="J58" s="606">
        <v>0</v>
      </c>
      <c r="K58" s="606">
        <v>0</v>
      </c>
      <c r="L58" s="102">
        <f t="shared" si="13"/>
        <v>0.36355120963968202</v>
      </c>
      <c r="M58" s="613"/>
      <c r="N58" s="613"/>
      <c r="O58" s="613"/>
      <c r="P58" s="613"/>
      <c r="Q58" s="613"/>
      <c r="R58" s="613"/>
      <c r="S58" s="613"/>
      <c r="T58" s="613"/>
      <c r="U58" s="613"/>
      <c r="V58" s="613"/>
      <c r="W58" s="613"/>
      <c r="X58" s="613"/>
      <c r="Y58" s="613"/>
    </row>
    <row r="59" spans="1:25" s="144" customFormat="1">
      <c r="A59" s="379"/>
      <c r="B59" s="478" t="s">
        <v>264</v>
      </c>
      <c r="C59" s="606">
        <v>0</v>
      </c>
      <c r="D59" s="606">
        <v>0</v>
      </c>
      <c r="E59" s="606">
        <v>0</v>
      </c>
      <c r="F59" s="606">
        <v>0</v>
      </c>
      <c r="G59" s="606">
        <v>0</v>
      </c>
      <c r="H59" s="763">
        <v>1.7980690219934512E-2</v>
      </c>
      <c r="I59" s="606">
        <v>0</v>
      </c>
      <c r="J59" s="606">
        <v>0</v>
      </c>
      <c r="K59" s="606">
        <v>0</v>
      </c>
      <c r="L59" s="106">
        <f t="shared" si="13"/>
        <v>1.7980690219934512E-2</v>
      </c>
      <c r="M59" s="613"/>
      <c r="N59" s="613"/>
      <c r="O59" s="613"/>
      <c r="P59" s="613"/>
      <c r="Q59" s="613"/>
      <c r="R59" s="613"/>
      <c r="S59" s="613"/>
      <c r="T59" s="613"/>
      <c r="U59" s="613"/>
      <c r="V59" s="613"/>
      <c r="W59" s="613"/>
      <c r="X59" s="613"/>
      <c r="Y59" s="613"/>
    </row>
    <row r="60" spans="1:25" s="144" customFormat="1">
      <c r="A60" s="379"/>
      <c r="B60" s="481" t="s">
        <v>84</v>
      </c>
      <c r="C60" s="459">
        <f t="shared" ref="C60:K60" si="20">+C61+C64+C71+C74</f>
        <v>0</v>
      </c>
      <c r="D60" s="459">
        <f t="shared" si="20"/>
        <v>0</v>
      </c>
      <c r="E60" s="764">
        <f t="shared" si="20"/>
        <v>925.3161525366329</v>
      </c>
      <c r="F60" s="764">
        <f t="shared" si="20"/>
        <v>0</v>
      </c>
      <c r="G60" s="764">
        <f t="shared" si="20"/>
        <v>0</v>
      </c>
      <c r="H60" s="764">
        <f t="shared" si="20"/>
        <v>0</v>
      </c>
      <c r="I60" s="764">
        <f t="shared" si="20"/>
        <v>0</v>
      </c>
      <c r="J60" s="764">
        <f t="shared" si="20"/>
        <v>0</v>
      </c>
      <c r="K60" s="764">
        <f t="shared" si="20"/>
        <v>925.3161525366329</v>
      </c>
      <c r="L60" s="101">
        <f t="shared" si="13"/>
        <v>1850.6323050732658</v>
      </c>
      <c r="M60" s="613"/>
      <c r="N60" s="613"/>
      <c r="O60" s="613"/>
      <c r="P60" s="613"/>
      <c r="Q60" s="613"/>
      <c r="R60" s="613"/>
      <c r="S60" s="613"/>
      <c r="T60" s="613"/>
      <c r="U60" s="613"/>
      <c r="V60" s="613"/>
      <c r="W60" s="613"/>
      <c r="X60" s="613"/>
      <c r="Y60" s="613"/>
    </row>
    <row r="61" spans="1:25" s="144" customFormat="1">
      <c r="A61" s="379"/>
      <c r="B61" s="379" t="s">
        <v>24</v>
      </c>
      <c r="C61" s="606">
        <f t="shared" ref="C61:K61" si="21">+C62+C63</f>
        <v>0</v>
      </c>
      <c r="D61" s="606">
        <f t="shared" si="21"/>
        <v>0</v>
      </c>
      <c r="E61" s="763">
        <f t="shared" si="21"/>
        <v>119.60150655946885</v>
      </c>
      <c r="F61" s="763">
        <f t="shared" si="21"/>
        <v>0</v>
      </c>
      <c r="G61" s="763">
        <f t="shared" si="21"/>
        <v>0</v>
      </c>
      <c r="H61" s="763">
        <f t="shared" si="21"/>
        <v>0</v>
      </c>
      <c r="I61" s="763">
        <f t="shared" si="21"/>
        <v>0</v>
      </c>
      <c r="J61" s="763">
        <f t="shared" si="21"/>
        <v>0</v>
      </c>
      <c r="K61" s="763">
        <f t="shared" si="21"/>
        <v>119.60150655946885</v>
      </c>
      <c r="L61" s="102">
        <f t="shared" si="13"/>
        <v>239.20301311893769</v>
      </c>
      <c r="M61" s="613"/>
      <c r="N61" s="613"/>
      <c r="O61" s="613"/>
      <c r="P61" s="613"/>
      <c r="Q61" s="613"/>
      <c r="R61" s="613"/>
      <c r="S61" s="613"/>
      <c r="T61" s="613"/>
      <c r="U61" s="613"/>
      <c r="V61" s="613"/>
      <c r="W61" s="613"/>
      <c r="X61" s="613"/>
      <c r="Y61" s="613"/>
    </row>
    <row r="62" spans="1:25" s="144" customFormat="1">
      <c r="A62" s="379"/>
      <c r="B62" s="478" t="s">
        <v>263</v>
      </c>
      <c r="C62" s="606">
        <v>0</v>
      </c>
      <c r="D62" s="606">
        <v>0</v>
      </c>
      <c r="E62" s="763">
        <v>118.180884778692</v>
      </c>
      <c r="F62" s="763">
        <v>0</v>
      </c>
      <c r="G62" s="763">
        <v>0</v>
      </c>
      <c r="H62" s="763">
        <v>0</v>
      </c>
      <c r="I62" s="763">
        <v>0</v>
      </c>
      <c r="J62" s="763">
        <v>0</v>
      </c>
      <c r="K62" s="763">
        <v>118.180884778692</v>
      </c>
      <c r="L62" s="102">
        <f t="shared" si="13"/>
        <v>236.36176955738401</v>
      </c>
      <c r="M62" s="613"/>
      <c r="N62" s="613"/>
      <c r="O62" s="613"/>
      <c r="P62" s="613"/>
      <c r="Q62" s="613"/>
      <c r="R62" s="613"/>
      <c r="S62" s="613"/>
      <c r="T62" s="613"/>
      <c r="U62" s="613"/>
      <c r="V62" s="613"/>
      <c r="W62" s="613"/>
      <c r="X62" s="613"/>
      <c r="Y62" s="613"/>
    </row>
    <row r="63" spans="1:25" s="144" customFormat="1">
      <c r="A63" s="379"/>
      <c r="B63" s="478" t="s">
        <v>264</v>
      </c>
      <c r="C63" s="606">
        <v>0</v>
      </c>
      <c r="D63" s="606">
        <v>0</v>
      </c>
      <c r="E63" s="763">
        <v>1.42062178077684</v>
      </c>
      <c r="F63" s="763">
        <v>0</v>
      </c>
      <c r="G63" s="763">
        <v>0</v>
      </c>
      <c r="H63" s="763">
        <v>0</v>
      </c>
      <c r="I63" s="763">
        <v>0</v>
      </c>
      <c r="J63" s="763">
        <v>0</v>
      </c>
      <c r="K63" s="763">
        <v>1.42062178077684</v>
      </c>
      <c r="L63" s="102">
        <f t="shared" si="13"/>
        <v>2.84124356155368</v>
      </c>
      <c r="M63" s="613"/>
      <c r="N63" s="613"/>
      <c r="O63" s="613"/>
      <c r="P63" s="613"/>
      <c r="Q63" s="613"/>
      <c r="R63" s="613"/>
      <c r="S63" s="613"/>
      <c r="T63" s="613"/>
      <c r="U63" s="613"/>
      <c r="V63" s="613"/>
      <c r="W63" s="613"/>
      <c r="X63" s="613"/>
      <c r="Y63" s="613"/>
    </row>
    <row r="64" spans="1:25" s="144" customFormat="1">
      <c r="A64" s="379"/>
      <c r="B64" s="379" t="s">
        <v>25</v>
      </c>
      <c r="C64" s="606">
        <f t="shared" ref="C64:K64" si="22">+C65+C68</f>
        <v>0</v>
      </c>
      <c r="D64" s="606">
        <f t="shared" si="22"/>
        <v>0</v>
      </c>
      <c r="E64" s="763">
        <f t="shared" si="22"/>
        <v>525.75141403999999</v>
      </c>
      <c r="F64" s="763">
        <f t="shared" si="22"/>
        <v>0</v>
      </c>
      <c r="G64" s="763">
        <f t="shared" si="22"/>
        <v>0</v>
      </c>
      <c r="H64" s="763">
        <f t="shared" si="22"/>
        <v>0</v>
      </c>
      <c r="I64" s="763">
        <f t="shared" si="22"/>
        <v>0</v>
      </c>
      <c r="J64" s="763">
        <f t="shared" si="22"/>
        <v>0</v>
      </c>
      <c r="K64" s="763">
        <f t="shared" si="22"/>
        <v>525.75141403999999</v>
      </c>
      <c r="L64" s="102">
        <f t="shared" si="13"/>
        <v>1051.50282808</v>
      </c>
      <c r="M64" s="613"/>
      <c r="N64" s="613"/>
      <c r="O64" s="613"/>
      <c r="P64" s="613"/>
      <c r="Q64" s="613"/>
      <c r="R64" s="613"/>
      <c r="S64" s="613"/>
      <c r="T64" s="613"/>
      <c r="U64" s="613"/>
      <c r="V64" s="613"/>
      <c r="W64" s="613"/>
      <c r="X64" s="613"/>
      <c r="Y64" s="613"/>
    </row>
    <row r="65" spans="1:25" s="144" customFormat="1">
      <c r="A65" s="379"/>
      <c r="B65" s="478" t="s">
        <v>263</v>
      </c>
      <c r="C65" s="606">
        <f t="shared" ref="C65:K65" si="23">+C66+C67</f>
        <v>0</v>
      </c>
      <c r="D65" s="606">
        <f t="shared" si="23"/>
        <v>0</v>
      </c>
      <c r="E65" s="763">
        <f t="shared" si="23"/>
        <v>464.14475555999996</v>
      </c>
      <c r="F65" s="763">
        <f t="shared" si="23"/>
        <v>0</v>
      </c>
      <c r="G65" s="763">
        <f t="shared" si="23"/>
        <v>0</v>
      </c>
      <c r="H65" s="763">
        <f t="shared" si="23"/>
        <v>0</v>
      </c>
      <c r="I65" s="763">
        <f t="shared" si="23"/>
        <v>0</v>
      </c>
      <c r="J65" s="763">
        <f t="shared" si="23"/>
        <v>0</v>
      </c>
      <c r="K65" s="763">
        <f t="shared" si="23"/>
        <v>464.14475555999996</v>
      </c>
      <c r="L65" s="102">
        <f t="shared" si="13"/>
        <v>928.28951111999993</v>
      </c>
      <c r="M65" s="613"/>
      <c r="N65" s="613"/>
      <c r="O65" s="613"/>
      <c r="P65" s="613"/>
      <c r="Q65" s="613"/>
      <c r="R65" s="613"/>
      <c r="S65" s="613"/>
      <c r="T65" s="613"/>
      <c r="U65" s="613"/>
      <c r="V65" s="613"/>
      <c r="W65" s="613"/>
      <c r="X65" s="613"/>
      <c r="Y65" s="613"/>
    </row>
    <row r="66" spans="1:25" s="144" customFormat="1">
      <c r="A66" s="379"/>
      <c r="B66" s="479" t="s">
        <v>265</v>
      </c>
      <c r="C66" s="606">
        <v>0</v>
      </c>
      <c r="D66" s="606">
        <v>0</v>
      </c>
      <c r="E66" s="763">
        <v>176.81122730999999</v>
      </c>
      <c r="F66" s="763">
        <v>0</v>
      </c>
      <c r="G66" s="763">
        <v>0</v>
      </c>
      <c r="H66" s="763">
        <v>0</v>
      </c>
      <c r="I66" s="763">
        <v>0</v>
      </c>
      <c r="J66" s="763">
        <v>0</v>
      </c>
      <c r="K66" s="763">
        <v>176.81122730999999</v>
      </c>
      <c r="L66" s="102">
        <f t="shared" si="13"/>
        <v>353.62245461999998</v>
      </c>
      <c r="M66" s="613"/>
      <c r="N66" s="613"/>
      <c r="O66" s="613"/>
      <c r="P66" s="613"/>
      <c r="Q66" s="613"/>
      <c r="R66" s="613"/>
      <c r="S66" s="613"/>
      <c r="T66" s="613"/>
      <c r="U66" s="613"/>
      <c r="V66" s="613"/>
      <c r="W66" s="613"/>
      <c r="X66" s="613"/>
      <c r="Y66" s="613"/>
    </row>
    <row r="67" spans="1:25" s="144" customFormat="1">
      <c r="A67" s="379"/>
      <c r="B67" s="480" t="s">
        <v>266</v>
      </c>
      <c r="C67" s="606">
        <v>0</v>
      </c>
      <c r="D67" s="606">
        <v>0</v>
      </c>
      <c r="E67" s="763">
        <v>287.33352824999997</v>
      </c>
      <c r="F67" s="763">
        <v>0</v>
      </c>
      <c r="G67" s="763">
        <v>0</v>
      </c>
      <c r="H67" s="763">
        <v>0</v>
      </c>
      <c r="I67" s="763">
        <v>0</v>
      </c>
      <c r="J67" s="763">
        <v>0</v>
      </c>
      <c r="K67" s="763">
        <v>287.33352824999997</v>
      </c>
      <c r="L67" s="102">
        <f t="shared" si="13"/>
        <v>574.66705649999994</v>
      </c>
      <c r="M67" s="613"/>
      <c r="N67" s="613"/>
      <c r="O67" s="613"/>
      <c r="P67" s="613"/>
      <c r="Q67" s="613"/>
      <c r="R67" s="613"/>
      <c r="S67" s="613"/>
      <c r="T67" s="613"/>
      <c r="U67" s="613"/>
      <c r="V67" s="613"/>
      <c r="W67" s="613"/>
      <c r="X67" s="613"/>
      <c r="Y67" s="613"/>
    </row>
    <row r="68" spans="1:25" s="144" customFormat="1">
      <c r="A68" s="379"/>
      <c r="B68" s="478" t="s">
        <v>264</v>
      </c>
      <c r="C68" s="606">
        <f t="shared" ref="C68:K68" si="24">+C69+C70</f>
        <v>0</v>
      </c>
      <c r="D68" s="606">
        <f t="shared" si="24"/>
        <v>0</v>
      </c>
      <c r="E68" s="763">
        <f t="shared" si="24"/>
        <v>61.60665848</v>
      </c>
      <c r="F68" s="763">
        <f t="shared" si="24"/>
        <v>0</v>
      </c>
      <c r="G68" s="763">
        <f t="shared" si="24"/>
        <v>0</v>
      </c>
      <c r="H68" s="763">
        <f t="shared" si="24"/>
        <v>0</v>
      </c>
      <c r="I68" s="763">
        <f t="shared" si="24"/>
        <v>0</v>
      </c>
      <c r="J68" s="763">
        <f t="shared" si="24"/>
        <v>0</v>
      </c>
      <c r="K68" s="763">
        <f t="shared" si="24"/>
        <v>61.60665848</v>
      </c>
      <c r="L68" s="102">
        <f t="shared" si="13"/>
        <v>123.21331696</v>
      </c>
      <c r="M68" s="613"/>
      <c r="N68" s="613"/>
      <c r="O68" s="613"/>
      <c r="P68" s="613"/>
      <c r="Q68" s="613"/>
      <c r="R68" s="613"/>
      <c r="S68" s="613"/>
      <c r="T68" s="613"/>
      <c r="U68" s="613"/>
      <c r="V68" s="613"/>
      <c r="W68" s="613"/>
      <c r="X68" s="613"/>
      <c r="Y68" s="613"/>
    </row>
    <row r="69" spans="1:25" s="144" customFormat="1">
      <c r="A69" s="379"/>
      <c r="B69" s="479" t="s">
        <v>265</v>
      </c>
      <c r="C69" s="606">
        <v>0</v>
      </c>
      <c r="D69" s="606">
        <v>0</v>
      </c>
      <c r="E69" s="763">
        <v>53.975224019999999</v>
      </c>
      <c r="F69" s="763">
        <v>0</v>
      </c>
      <c r="G69" s="763">
        <v>0</v>
      </c>
      <c r="H69" s="763">
        <v>0</v>
      </c>
      <c r="I69" s="763">
        <v>0</v>
      </c>
      <c r="J69" s="763">
        <v>0</v>
      </c>
      <c r="K69" s="763">
        <v>53.975224019999999</v>
      </c>
      <c r="L69" s="102">
        <f t="shared" si="13"/>
        <v>107.95044804</v>
      </c>
      <c r="M69" s="613"/>
      <c r="N69" s="613"/>
      <c r="O69" s="613"/>
      <c r="P69" s="613"/>
      <c r="Q69" s="613"/>
      <c r="R69" s="613"/>
      <c r="S69" s="613"/>
      <c r="T69" s="613"/>
      <c r="U69" s="613"/>
      <c r="V69" s="613"/>
      <c r="W69" s="613"/>
      <c r="X69" s="613"/>
      <c r="Y69" s="613"/>
    </row>
    <row r="70" spans="1:25" s="144" customFormat="1">
      <c r="A70" s="379"/>
      <c r="B70" s="480" t="s">
        <v>266</v>
      </c>
      <c r="C70" s="606">
        <v>0</v>
      </c>
      <c r="D70" s="606">
        <v>0</v>
      </c>
      <c r="E70" s="763">
        <v>7.6314344600000004</v>
      </c>
      <c r="F70" s="763">
        <v>0</v>
      </c>
      <c r="G70" s="763">
        <v>0</v>
      </c>
      <c r="H70" s="763">
        <v>0</v>
      </c>
      <c r="I70" s="763">
        <v>0</v>
      </c>
      <c r="J70" s="763">
        <v>0</v>
      </c>
      <c r="K70" s="763">
        <v>7.6314344600000004</v>
      </c>
      <c r="L70" s="102">
        <f t="shared" si="13"/>
        <v>15.262868920000001</v>
      </c>
      <c r="M70" s="613"/>
      <c r="N70" s="613"/>
      <c r="O70" s="613"/>
      <c r="P70" s="613"/>
      <c r="Q70" s="613"/>
      <c r="R70" s="613"/>
      <c r="S70" s="613"/>
      <c r="T70" s="613"/>
      <c r="U70" s="613"/>
      <c r="V70" s="613"/>
      <c r="W70" s="613"/>
      <c r="X70" s="613"/>
      <c r="Y70" s="613"/>
    </row>
    <row r="71" spans="1:25" s="144" customFormat="1">
      <c r="A71" s="379"/>
      <c r="B71" s="379" t="s">
        <v>26</v>
      </c>
      <c r="C71" s="606">
        <f t="shared" ref="C71:K71" si="25">+C72+C73</f>
        <v>0</v>
      </c>
      <c r="D71" s="606">
        <f t="shared" si="25"/>
        <v>0</v>
      </c>
      <c r="E71" s="763">
        <f t="shared" si="25"/>
        <v>277.97256015999983</v>
      </c>
      <c r="F71" s="763">
        <f t="shared" si="25"/>
        <v>0</v>
      </c>
      <c r="G71" s="763">
        <f t="shared" si="25"/>
        <v>0</v>
      </c>
      <c r="H71" s="763">
        <f t="shared" si="25"/>
        <v>0</v>
      </c>
      <c r="I71" s="763">
        <f t="shared" si="25"/>
        <v>0</v>
      </c>
      <c r="J71" s="763">
        <f t="shared" si="25"/>
        <v>0</v>
      </c>
      <c r="K71" s="763">
        <f t="shared" si="25"/>
        <v>277.97256015999983</v>
      </c>
      <c r="L71" s="102">
        <f t="shared" si="13"/>
        <v>555.94512031999966</v>
      </c>
      <c r="M71" s="613"/>
      <c r="N71" s="613"/>
      <c r="O71" s="613"/>
      <c r="P71" s="613"/>
      <c r="Q71" s="613"/>
      <c r="R71" s="613"/>
      <c r="S71" s="613"/>
      <c r="T71" s="613"/>
      <c r="U71" s="613"/>
      <c r="V71" s="613"/>
      <c r="W71" s="613"/>
      <c r="X71" s="613"/>
      <c r="Y71" s="613"/>
    </row>
    <row r="72" spans="1:25" s="144" customFormat="1">
      <c r="A72" s="379"/>
      <c r="B72" s="478" t="s">
        <v>263</v>
      </c>
      <c r="C72" s="606">
        <v>0</v>
      </c>
      <c r="D72" s="606">
        <v>0</v>
      </c>
      <c r="E72" s="763">
        <v>149.89431730461499</v>
      </c>
      <c r="F72" s="763">
        <v>0</v>
      </c>
      <c r="G72" s="763">
        <v>0</v>
      </c>
      <c r="H72" s="763">
        <v>0</v>
      </c>
      <c r="I72" s="763">
        <v>0</v>
      </c>
      <c r="J72" s="763">
        <v>0</v>
      </c>
      <c r="K72" s="763">
        <v>149.89431730461499</v>
      </c>
      <c r="L72" s="102">
        <f t="shared" si="13"/>
        <v>299.78863460922997</v>
      </c>
      <c r="M72" s="613"/>
      <c r="N72" s="613"/>
      <c r="O72" s="613"/>
      <c r="P72" s="613"/>
      <c r="Q72" s="613"/>
      <c r="R72" s="613"/>
      <c r="S72" s="613"/>
      <c r="T72" s="613"/>
      <c r="U72" s="613"/>
      <c r="V72" s="613"/>
      <c r="W72" s="613"/>
      <c r="X72" s="613"/>
      <c r="Y72" s="613"/>
    </row>
    <row r="73" spans="1:25" s="144" customFormat="1">
      <c r="A73" s="379"/>
      <c r="B73" s="478" t="s">
        <v>264</v>
      </c>
      <c r="C73" s="606">
        <v>0</v>
      </c>
      <c r="D73" s="606">
        <v>0</v>
      </c>
      <c r="E73" s="763">
        <v>128.07824285538484</v>
      </c>
      <c r="F73" s="763">
        <v>0</v>
      </c>
      <c r="G73" s="763">
        <v>0</v>
      </c>
      <c r="H73" s="763">
        <v>0</v>
      </c>
      <c r="I73" s="763">
        <v>0</v>
      </c>
      <c r="J73" s="763">
        <v>0</v>
      </c>
      <c r="K73" s="763">
        <v>128.07824285538484</v>
      </c>
      <c r="L73" s="102">
        <f t="shared" si="13"/>
        <v>256.15648571076969</v>
      </c>
      <c r="M73" s="613"/>
      <c r="N73" s="613"/>
      <c r="O73" s="613"/>
      <c r="P73" s="613"/>
      <c r="Q73" s="613"/>
      <c r="R73" s="613"/>
      <c r="S73" s="613"/>
      <c r="T73" s="613"/>
      <c r="U73" s="613"/>
      <c r="V73" s="613"/>
      <c r="W73" s="613"/>
      <c r="X73" s="613"/>
      <c r="Y73" s="613"/>
    </row>
    <row r="74" spans="1:25" s="144" customFormat="1">
      <c r="A74" s="379"/>
      <c r="B74" s="379" t="s">
        <v>27</v>
      </c>
      <c r="C74" s="606">
        <f t="shared" ref="C74:K74" si="26">+C75+C76</f>
        <v>0</v>
      </c>
      <c r="D74" s="606">
        <f t="shared" si="26"/>
        <v>0</v>
      </c>
      <c r="E74" s="763">
        <f t="shared" si="26"/>
        <v>1.990671777164251</v>
      </c>
      <c r="F74" s="763">
        <f t="shared" si="26"/>
        <v>0</v>
      </c>
      <c r="G74" s="763">
        <f t="shared" si="26"/>
        <v>0</v>
      </c>
      <c r="H74" s="763">
        <f t="shared" si="26"/>
        <v>0</v>
      </c>
      <c r="I74" s="763">
        <f t="shared" si="26"/>
        <v>0</v>
      </c>
      <c r="J74" s="763">
        <f t="shared" si="26"/>
        <v>0</v>
      </c>
      <c r="K74" s="763">
        <f t="shared" si="26"/>
        <v>1.990671777164251</v>
      </c>
      <c r="L74" s="102">
        <f t="shared" si="13"/>
        <v>3.9813435543285021</v>
      </c>
      <c r="M74" s="613"/>
      <c r="N74" s="613"/>
      <c r="O74" s="613"/>
      <c r="P74" s="613"/>
      <c r="Q74" s="613"/>
      <c r="R74" s="613"/>
      <c r="S74" s="613"/>
      <c r="T74" s="613"/>
      <c r="U74" s="613"/>
      <c r="V74" s="613"/>
      <c r="W74" s="613"/>
      <c r="X74" s="613"/>
      <c r="Y74" s="613"/>
    </row>
    <row r="75" spans="1:25" s="144" customFormat="1">
      <c r="A75" s="379"/>
      <c r="B75" s="478" t="s">
        <v>263</v>
      </c>
      <c r="C75" s="606">
        <v>0</v>
      </c>
      <c r="D75" s="606">
        <v>0</v>
      </c>
      <c r="E75" s="763">
        <v>1.3734957762283599</v>
      </c>
      <c r="F75" s="763">
        <v>0</v>
      </c>
      <c r="G75" s="763">
        <v>0</v>
      </c>
      <c r="H75" s="763">
        <v>0</v>
      </c>
      <c r="I75" s="763">
        <v>0</v>
      </c>
      <c r="J75" s="763">
        <v>0</v>
      </c>
      <c r="K75" s="763">
        <v>1.3734957762283599</v>
      </c>
      <c r="L75" s="102">
        <f t="shared" ref="L75:L106" si="27">SUM(C75:K75)</f>
        <v>2.7469915524567199</v>
      </c>
      <c r="M75" s="613"/>
      <c r="N75" s="613"/>
      <c r="O75" s="613"/>
      <c r="P75" s="613"/>
      <c r="Q75" s="613"/>
      <c r="R75" s="613"/>
      <c r="S75" s="613"/>
      <c r="T75" s="613"/>
      <c r="U75" s="613"/>
      <c r="V75" s="613"/>
      <c r="W75" s="613"/>
      <c r="X75" s="613"/>
      <c r="Y75" s="613"/>
    </row>
    <row r="76" spans="1:25" s="144" customFormat="1">
      <c r="A76" s="379"/>
      <c r="B76" s="483" t="s">
        <v>264</v>
      </c>
      <c r="C76" s="606">
        <v>0</v>
      </c>
      <c r="D76" s="606">
        <v>0</v>
      </c>
      <c r="E76" s="763">
        <v>0.61717600093589109</v>
      </c>
      <c r="F76" s="763">
        <v>0</v>
      </c>
      <c r="G76" s="763">
        <v>0</v>
      </c>
      <c r="H76" s="763">
        <v>0</v>
      </c>
      <c r="I76" s="763">
        <v>0</v>
      </c>
      <c r="J76" s="763">
        <v>0</v>
      </c>
      <c r="K76" s="763">
        <v>0.61717600093589109</v>
      </c>
      <c r="L76" s="102">
        <f t="shared" si="27"/>
        <v>1.2343520018717822</v>
      </c>
      <c r="M76" s="613"/>
      <c r="N76" s="613"/>
      <c r="O76" s="613"/>
      <c r="P76" s="613"/>
      <c r="Q76" s="613"/>
      <c r="R76" s="613"/>
      <c r="S76" s="613"/>
      <c r="T76" s="613"/>
      <c r="U76" s="613"/>
      <c r="V76" s="613"/>
      <c r="W76" s="613"/>
      <c r="X76" s="613"/>
      <c r="Y76" s="613"/>
    </row>
    <row r="77" spans="1:25" s="144" customFormat="1">
      <c r="A77" s="379"/>
      <c r="B77" s="484" t="s">
        <v>28</v>
      </c>
      <c r="C77" s="484">
        <v>0</v>
      </c>
      <c r="D77" s="484">
        <v>0</v>
      </c>
      <c r="E77" s="765">
        <v>164.66373797721698</v>
      </c>
      <c r="F77" s="765">
        <v>0</v>
      </c>
      <c r="G77" s="765">
        <v>0</v>
      </c>
      <c r="H77" s="765">
        <v>0</v>
      </c>
      <c r="I77" s="765">
        <v>0</v>
      </c>
      <c r="J77" s="765">
        <v>0</v>
      </c>
      <c r="K77" s="765">
        <v>164.66373797721698</v>
      </c>
      <c r="L77" s="101">
        <f t="shared" si="27"/>
        <v>329.32747595443396</v>
      </c>
      <c r="M77" s="613"/>
      <c r="N77" s="613"/>
      <c r="O77" s="613"/>
      <c r="P77" s="613"/>
      <c r="Q77" s="613"/>
      <c r="R77" s="613"/>
      <c r="S77" s="613"/>
      <c r="T77" s="613"/>
      <c r="U77" s="613"/>
      <c r="V77" s="613"/>
      <c r="W77" s="613"/>
      <c r="X77" s="613"/>
      <c r="Y77" s="613"/>
    </row>
    <row r="78" spans="1:25" s="144" customFormat="1">
      <c r="A78" s="379"/>
      <c r="B78" s="484" t="s">
        <v>392</v>
      </c>
      <c r="C78" s="485">
        <v>0</v>
      </c>
      <c r="D78" s="485">
        <v>0</v>
      </c>
      <c r="E78" s="485">
        <v>114.14271091197901</v>
      </c>
      <c r="F78" s="485">
        <v>0</v>
      </c>
      <c r="G78" s="485">
        <v>0</v>
      </c>
      <c r="H78" s="485">
        <v>114.14271091197901</v>
      </c>
      <c r="I78" s="485">
        <v>0</v>
      </c>
      <c r="J78" s="485">
        <v>0</v>
      </c>
      <c r="K78" s="485">
        <v>112.90202927163101</v>
      </c>
      <c r="L78" s="101">
        <f t="shared" si="27"/>
        <v>341.18745109558904</v>
      </c>
      <c r="M78" s="613"/>
      <c r="N78" s="613"/>
      <c r="O78" s="613"/>
      <c r="P78" s="613"/>
      <c r="Q78" s="613"/>
      <c r="R78" s="613"/>
      <c r="S78" s="613"/>
      <c r="T78" s="613"/>
      <c r="U78" s="613"/>
      <c r="V78" s="613"/>
      <c r="W78" s="613"/>
      <c r="X78" s="613"/>
      <c r="Y78" s="613"/>
    </row>
    <row r="79" spans="1:25" s="144" customFormat="1">
      <c r="A79" s="379"/>
      <c r="B79" s="459" t="s">
        <v>434</v>
      </c>
      <c r="C79" s="485">
        <v>0</v>
      </c>
      <c r="D79" s="485">
        <v>0</v>
      </c>
      <c r="E79" s="485">
        <v>124.447105895311</v>
      </c>
      <c r="F79" s="485">
        <v>0</v>
      </c>
      <c r="G79" s="485">
        <v>0</v>
      </c>
      <c r="H79" s="485">
        <v>124.447105895311</v>
      </c>
      <c r="I79" s="485">
        <v>0</v>
      </c>
      <c r="J79" s="485">
        <v>0</v>
      </c>
      <c r="K79" s="485">
        <v>123.09441996166601</v>
      </c>
      <c r="L79" s="101">
        <f t="shared" si="27"/>
        <v>371.98863175228803</v>
      </c>
      <c r="M79" s="613"/>
      <c r="N79" s="613"/>
      <c r="O79" s="613"/>
      <c r="P79" s="613"/>
      <c r="Q79" s="613"/>
      <c r="R79" s="613"/>
      <c r="S79" s="613"/>
      <c r="T79" s="613"/>
      <c r="U79" s="613"/>
      <c r="V79" s="613"/>
      <c r="W79" s="613"/>
      <c r="X79" s="613"/>
      <c r="Y79" s="613"/>
    </row>
    <row r="80" spans="1:25" s="144" customFormat="1">
      <c r="A80" s="379"/>
      <c r="B80" s="459" t="s">
        <v>435</v>
      </c>
      <c r="C80" s="485">
        <v>0</v>
      </c>
      <c r="D80" s="485">
        <v>0</v>
      </c>
      <c r="E80" s="485">
        <v>48.308682494717203</v>
      </c>
      <c r="F80" s="485">
        <v>0</v>
      </c>
      <c r="G80" s="485">
        <v>0</v>
      </c>
      <c r="H80" s="485">
        <v>48.308682494717203</v>
      </c>
      <c r="I80" s="485">
        <v>0</v>
      </c>
      <c r="J80" s="485">
        <v>0</v>
      </c>
      <c r="K80" s="485">
        <v>47.783588119774599</v>
      </c>
      <c r="L80" s="101">
        <f t="shared" si="27"/>
        <v>144.40095310920901</v>
      </c>
      <c r="M80" s="613"/>
      <c r="N80" s="613"/>
      <c r="O80" s="613"/>
      <c r="P80" s="613"/>
      <c r="Q80" s="613"/>
      <c r="R80" s="613"/>
      <c r="S80" s="613"/>
      <c r="T80" s="613"/>
      <c r="U80" s="613"/>
      <c r="V80" s="613"/>
      <c r="W80" s="613"/>
      <c r="X80" s="613"/>
      <c r="Y80" s="613"/>
    </row>
    <row r="81" spans="1:25" s="144" customFormat="1">
      <c r="A81" s="379"/>
      <c r="B81" s="459" t="s">
        <v>436</v>
      </c>
      <c r="C81" s="485">
        <v>0</v>
      </c>
      <c r="D81" s="485">
        <v>59.026885031022701</v>
      </c>
      <c r="E81" s="485">
        <v>0</v>
      </c>
      <c r="F81" s="485">
        <v>0</v>
      </c>
      <c r="G81" s="485">
        <v>61.016555312967597</v>
      </c>
      <c r="H81" s="485">
        <v>0</v>
      </c>
      <c r="I81" s="485">
        <v>0</v>
      </c>
      <c r="J81" s="485">
        <v>0</v>
      </c>
      <c r="K81" s="485">
        <v>0</v>
      </c>
      <c r="L81" s="101">
        <f t="shared" si="27"/>
        <v>120.0434403439903</v>
      </c>
      <c r="M81" s="613"/>
      <c r="N81" s="613"/>
      <c r="O81" s="613"/>
      <c r="P81" s="613"/>
      <c r="Q81" s="613"/>
      <c r="R81" s="613"/>
      <c r="S81" s="613"/>
      <c r="T81" s="613"/>
      <c r="U81" s="613"/>
      <c r="V81" s="613"/>
      <c r="W81" s="613"/>
      <c r="X81" s="613"/>
      <c r="Y81" s="613"/>
    </row>
    <row r="82" spans="1:25" s="144" customFormat="1">
      <c r="A82" s="379"/>
      <c r="B82" s="484" t="s">
        <v>448</v>
      </c>
      <c r="C82" s="485">
        <v>0</v>
      </c>
      <c r="D82" s="485">
        <v>0</v>
      </c>
      <c r="E82" s="485">
        <v>0</v>
      </c>
      <c r="F82" s="485">
        <v>0</v>
      </c>
      <c r="G82" s="485">
        <v>0</v>
      </c>
      <c r="H82" s="485">
        <v>0</v>
      </c>
      <c r="I82" s="485">
        <v>0</v>
      </c>
      <c r="J82" s="485">
        <v>0</v>
      </c>
      <c r="K82" s="485">
        <v>0</v>
      </c>
      <c r="L82" s="101">
        <f t="shared" si="27"/>
        <v>0</v>
      </c>
      <c r="M82" s="613"/>
      <c r="N82" s="613"/>
      <c r="O82" s="613"/>
      <c r="P82" s="613"/>
      <c r="Q82" s="613"/>
      <c r="R82" s="613"/>
      <c r="S82" s="613"/>
      <c r="T82" s="613"/>
      <c r="U82" s="613"/>
      <c r="V82" s="613"/>
      <c r="W82" s="613"/>
      <c r="X82" s="613"/>
      <c r="Y82" s="613"/>
    </row>
    <row r="83" spans="1:25" s="144" customFormat="1">
      <c r="A83" s="379"/>
      <c r="B83" s="459" t="s">
        <v>507</v>
      </c>
      <c r="C83" s="485">
        <v>0</v>
      </c>
      <c r="D83" s="485">
        <v>0</v>
      </c>
      <c r="E83" s="485">
        <v>0</v>
      </c>
      <c r="F83" s="485">
        <v>0</v>
      </c>
      <c r="G83" s="485">
        <v>0</v>
      </c>
      <c r="H83" s="485">
        <v>0</v>
      </c>
      <c r="I83" s="485">
        <v>0</v>
      </c>
      <c r="J83" s="485">
        <v>0</v>
      </c>
      <c r="K83" s="485">
        <v>0</v>
      </c>
      <c r="L83" s="101">
        <f t="shared" si="27"/>
        <v>0</v>
      </c>
      <c r="M83" s="613"/>
      <c r="N83" s="613"/>
      <c r="O83" s="613"/>
      <c r="P83" s="613"/>
      <c r="Q83" s="613"/>
      <c r="R83" s="613"/>
      <c r="S83" s="613"/>
      <c r="T83" s="613"/>
      <c r="U83" s="613"/>
      <c r="V83" s="613"/>
      <c r="W83" s="613"/>
      <c r="X83" s="613"/>
      <c r="Y83" s="613"/>
    </row>
    <row r="84" spans="1:25" s="144" customFormat="1">
      <c r="A84" s="379"/>
      <c r="B84" s="484" t="s">
        <v>590</v>
      </c>
      <c r="C84" s="485">
        <v>0</v>
      </c>
      <c r="D84" s="485">
        <v>0</v>
      </c>
      <c r="E84" s="485">
        <v>0</v>
      </c>
      <c r="F84" s="485">
        <v>0</v>
      </c>
      <c r="G84" s="485">
        <v>0</v>
      </c>
      <c r="H84" s="485">
        <v>0</v>
      </c>
      <c r="I84" s="485">
        <v>0</v>
      </c>
      <c r="J84" s="485">
        <v>0</v>
      </c>
      <c r="K84" s="485">
        <v>0</v>
      </c>
      <c r="L84" s="101">
        <f t="shared" si="27"/>
        <v>0</v>
      </c>
      <c r="M84" s="613"/>
      <c r="N84" s="613"/>
      <c r="O84" s="613"/>
      <c r="P84" s="613"/>
      <c r="Q84" s="613"/>
      <c r="R84" s="613"/>
      <c r="S84" s="613"/>
      <c r="T84" s="613"/>
      <c r="U84" s="613"/>
      <c r="V84" s="613"/>
      <c r="W84" s="613"/>
      <c r="X84" s="613"/>
      <c r="Y84" s="613"/>
    </row>
    <row r="85" spans="1:25" s="144" customFormat="1">
      <c r="A85" s="379"/>
      <c r="B85" s="484" t="s">
        <v>449</v>
      </c>
      <c r="C85" s="485">
        <v>0</v>
      </c>
      <c r="D85" s="485">
        <v>0</v>
      </c>
      <c r="E85" s="485">
        <v>54.421564187783503</v>
      </c>
      <c r="F85" s="485">
        <v>0</v>
      </c>
      <c r="G85" s="485">
        <v>0</v>
      </c>
      <c r="H85" s="485">
        <v>54.421564187783503</v>
      </c>
      <c r="I85" s="485">
        <v>0</v>
      </c>
      <c r="J85" s="485">
        <v>0</v>
      </c>
      <c r="K85" s="485">
        <v>53.830025446611998</v>
      </c>
      <c r="L85" s="101">
        <f t="shared" si="27"/>
        <v>162.67315382217902</v>
      </c>
      <c r="M85" s="613"/>
      <c r="N85" s="613"/>
      <c r="O85" s="613"/>
      <c r="P85" s="613"/>
      <c r="Q85" s="613"/>
      <c r="R85" s="613"/>
      <c r="S85" s="613"/>
      <c r="T85" s="613"/>
      <c r="U85" s="613"/>
      <c r="V85" s="613"/>
      <c r="W85" s="613"/>
      <c r="X85" s="613"/>
      <c r="Y85" s="613"/>
    </row>
    <row r="86" spans="1:25" s="144" customFormat="1">
      <c r="A86" s="379"/>
      <c r="B86" s="459" t="s">
        <v>675</v>
      </c>
      <c r="C86" s="485">
        <v>159.17761943708899</v>
      </c>
      <c r="D86" s="485">
        <v>0</v>
      </c>
      <c r="E86" s="485">
        <v>0</v>
      </c>
      <c r="F86" s="485">
        <v>160.94625965305701</v>
      </c>
      <c r="G86" s="485">
        <v>0</v>
      </c>
      <c r="H86" s="485">
        <v>0</v>
      </c>
      <c r="I86" s="485">
        <v>162.714899869025</v>
      </c>
      <c r="J86" s="485">
        <v>0</v>
      </c>
      <c r="K86" s="485">
        <v>0</v>
      </c>
      <c r="L86" s="101">
        <f t="shared" si="27"/>
        <v>482.83877895917101</v>
      </c>
      <c r="M86" s="613"/>
      <c r="N86" s="613"/>
      <c r="O86" s="613"/>
      <c r="P86" s="613"/>
      <c r="Q86" s="613"/>
      <c r="R86" s="613"/>
      <c r="S86" s="613"/>
      <c r="T86" s="613"/>
      <c r="U86" s="613"/>
      <c r="V86" s="613"/>
      <c r="W86" s="613"/>
      <c r="X86" s="613"/>
      <c r="Y86" s="613"/>
    </row>
    <row r="87" spans="1:25" s="144" customFormat="1">
      <c r="A87" s="379"/>
      <c r="B87" s="484" t="s">
        <v>517</v>
      </c>
      <c r="C87" s="485">
        <v>0</v>
      </c>
      <c r="D87" s="485">
        <v>0</v>
      </c>
      <c r="E87" s="485">
        <v>0</v>
      </c>
      <c r="F87" s="485">
        <v>0</v>
      </c>
      <c r="G87" s="485">
        <v>0</v>
      </c>
      <c r="H87" s="485">
        <v>131.55739125962501</v>
      </c>
      <c r="I87" s="485">
        <v>0</v>
      </c>
      <c r="J87" s="485">
        <v>0</v>
      </c>
      <c r="K87" s="485">
        <v>0</v>
      </c>
      <c r="L87" s="101">
        <f t="shared" si="27"/>
        <v>131.55739125962501</v>
      </c>
      <c r="M87" s="613"/>
      <c r="N87" s="613"/>
      <c r="O87" s="613"/>
      <c r="P87" s="613"/>
      <c r="Q87" s="613"/>
      <c r="R87" s="613"/>
      <c r="S87" s="613"/>
      <c r="T87" s="613"/>
      <c r="U87" s="613"/>
      <c r="V87" s="613"/>
      <c r="W87" s="613"/>
      <c r="X87" s="613"/>
      <c r="Y87" s="613"/>
    </row>
    <row r="88" spans="1:25" s="144" customFormat="1">
      <c r="A88" s="379"/>
      <c r="B88" s="459" t="s">
        <v>518</v>
      </c>
      <c r="C88" s="485">
        <v>0</v>
      </c>
      <c r="D88" s="485">
        <v>0</v>
      </c>
      <c r="E88" s="485">
        <v>0</v>
      </c>
      <c r="F88" s="485">
        <v>0</v>
      </c>
      <c r="G88" s="485">
        <v>0</v>
      </c>
      <c r="H88" s="485">
        <v>0</v>
      </c>
      <c r="I88" s="485">
        <v>0</v>
      </c>
      <c r="J88" s="485">
        <v>0</v>
      </c>
      <c r="K88" s="485">
        <v>0</v>
      </c>
      <c r="L88" s="101">
        <f t="shared" si="27"/>
        <v>0</v>
      </c>
      <c r="M88" s="613"/>
      <c r="N88" s="613"/>
      <c r="O88" s="613"/>
      <c r="P88" s="613"/>
      <c r="Q88" s="613"/>
      <c r="R88" s="613"/>
      <c r="S88" s="613"/>
      <c r="T88" s="613"/>
      <c r="U88" s="613"/>
      <c r="V88" s="613"/>
      <c r="W88" s="613"/>
      <c r="X88" s="613"/>
      <c r="Y88" s="613"/>
    </row>
    <row r="89" spans="1:25" s="144" customFormat="1">
      <c r="A89" s="379"/>
      <c r="B89" s="459" t="s">
        <v>616</v>
      </c>
      <c r="C89" s="485">
        <v>231.58444324117698</v>
      </c>
      <c r="D89" s="485">
        <v>0</v>
      </c>
      <c r="E89" s="485">
        <v>0</v>
      </c>
      <c r="F89" s="485">
        <v>0</v>
      </c>
      <c r="G89" s="485">
        <v>0</v>
      </c>
      <c r="H89" s="485">
        <v>0</v>
      </c>
      <c r="I89" s="485">
        <v>231.58444324117698</v>
      </c>
      <c r="J89" s="485">
        <v>0</v>
      </c>
      <c r="K89" s="485">
        <v>0</v>
      </c>
      <c r="L89" s="101">
        <f t="shared" si="27"/>
        <v>463.16888648235397</v>
      </c>
      <c r="M89" s="613"/>
      <c r="N89" s="613"/>
      <c r="O89" s="613"/>
      <c r="P89" s="613"/>
      <c r="Q89" s="613"/>
      <c r="R89" s="613"/>
      <c r="S89" s="613"/>
      <c r="T89" s="613"/>
      <c r="U89" s="613"/>
      <c r="V89" s="613"/>
      <c r="W89" s="613"/>
      <c r="X89" s="613"/>
      <c r="Y89" s="613"/>
    </row>
    <row r="90" spans="1:25" s="144" customFormat="1">
      <c r="A90" s="379"/>
      <c r="B90" s="484" t="s">
        <v>617</v>
      </c>
      <c r="C90" s="485">
        <v>108.33855448114299</v>
      </c>
      <c r="D90" s="485">
        <v>0</v>
      </c>
      <c r="E90" s="485">
        <v>0</v>
      </c>
      <c r="F90" s="485">
        <v>0</v>
      </c>
      <c r="G90" s="485">
        <v>0</v>
      </c>
      <c r="H90" s="485">
        <v>0</v>
      </c>
      <c r="I90" s="485">
        <v>108.33855448114299</v>
      </c>
      <c r="J90" s="485">
        <v>0</v>
      </c>
      <c r="K90" s="485">
        <v>0</v>
      </c>
      <c r="L90" s="101">
        <f t="shared" si="27"/>
        <v>216.67710896228598</v>
      </c>
      <c r="M90" s="613"/>
      <c r="N90" s="613"/>
      <c r="O90" s="613"/>
      <c r="P90" s="613"/>
      <c r="Q90" s="613"/>
      <c r="R90" s="613"/>
      <c r="S90" s="613"/>
      <c r="T90" s="613"/>
      <c r="U90" s="613"/>
      <c r="V90" s="613"/>
      <c r="W90" s="613"/>
      <c r="X90" s="613"/>
      <c r="Y90" s="613"/>
    </row>
    <row r="91" spans="1:25" s="144" customFormat="1">
      <c r="A91" s="379"/>
      <c r="B91" s="484" t="s">
        <v>618</v>
      </c>
      <c r="C91" s="485">
        <v>282.35194824978998</v>
      </c>
      <c r="D91" s="485">
        <v>0</v>
      </c>
      <c r="E91" s="485">
        <v>0</v>
      </c>
      <c r="F91" s="485">
        <v>0</v>
      </c>
      <c r="G91" s="485">
        <v>0</v>
      </c>
      <c r="H91" s="485">
        <v>0</v>
      </c>
      <c r="I91" s="485">
        <v>282.35194824978998</v>
      </c>
      <c r="J91" s="485">
        <v>0</v>
      </c>
      <c r="K91" s="485">
        <v>0</v>
      </c>
      <c r="L91" s="101">
        <f t="shared" si="27"/>
        <v>564.70389649957997</v>
      </c>
      <c r="M91" s="613"/>
      <c r="N91" s="613"/>
      <c r="O91" s="613"/>
      <c r="P91" s="613"/>
      <c r="Q91" s="613"/>
      <c r="R91" s="613"/>
      <c r="S91" s="613"/>
      <c r="T91" s="613"/>
      <c r="U91" s="613"/>
      <c r="V91" s="613"/>
      <c r="W91" s="613"/>
      <c r="X91" s="613"/>
      <c r="Y91" s="613"/>
    </row>
    <row r="92" spans="1:25" s="144" customFormat="1">
      <c r="A92" s="379"/>
      <c r="B92" s="484" t="s">
        <v>636</v>
      </c>
      <c r="C92" s="485">
        <v>0</v>
      </c>
      <c r="D92" s="485">
        <v>0</v>
      </c>
      <c r="E92" s="485">
        <v>0</v>
      </c>
      <c r="F92" s="485">
        <v>0</v>
      </c>
      <c r="G92" s="485">
        <v>0</v>
      </c>
      <c r="H92" s="485">
        <v>0</v>
      </c>
      <c r="I92" s="485">
        <v>0</v>
      </c>
      <c r="J92" s="485">
        <v>0</v>
      </c>
      <c r="K92" s="485">
        <v>0</v>
      </c>
      <c r="L92" s="101">
        <f t="shared" si="27"/>
        <v>0</v>
      </c>
      <c r="M92" s="613"/>
      <c r="N92" s="613"/>
      <c r="O92" s="613"/>
      <c r="P92" s="613"/>
      <c r="Q92" s="613"/>
      <c r="R92" s="613"/>
      <c r="S92" s="613"/>
      <c r="T92" s="613"/>
      <c r="U92" s="613"/>
      <c r="V92" s="613"/>
      <c r="W92" s="613"/>
      <c r="X92" s="613"/>
      <c r="Y92" s="613"/>
    </row>
    <row r="93" spans="1:25" s="144" customFormat="1">
      <c r="A93" s="379"/>
      <c r="B93" s="484" t="s">
        <v>410</v>
      </c>
      <c r="C93" s="485">
        <v>0</v>
      </c>
      <c r="D93" s="485">
        <v>861.64563109000005</v>
      </c>
      <c r="E93" s="485">
        <v>0</v>
      </c>
      <c r="F93" s="485">
        <v>0</v>
      </c>
      <c r="G93" s="485">
        <v>0</v>
      </c>
      <c r="H93" s="485">
        <v>0</v>
      </c>
      <c r="I93" s="485">
        <v>0</v>
      </c>
      <c r="J93" s="485">
        <v>861.64563109000005</v>
      </c>
      <c r="K93" s="485">
        <v>0</v>
      </c>
      <c r="L93" s="101">
        <f t="shared" si="27"/>
        <v>1723.2912621800001</v>
      </c>
      <c r="M93" s="613"/>
      <c r="N93" s="613"/>
      <c r="O93" s="613"/>
      <c r="P93" s="613"/>
      <c r="Q93" s="613"/>
      <c r="R93" s="613"/>
      <c r="S93" s="613"/>
      <c r="T93" s="613"/>
      <c r="U93" s="613"/>
      <c r="V93" s="613"/>
      <c r="W93" s="613"/>
      <c r="X93" s="613"/>
      <c r="Y93" s="613"/>
    </row>
    <row r="94" spans="1:25" s="144" customFormat="1">
      <c r="A94" s="379"/>
      <c r="B94" s="484" t="s">
        <v>437</v>
      </c>
      <c r="C94" s="485">
        <v>117.90242668</v>
      </c>
      <c r="D94" s="485">
        <v>0</v>
      </c>
      <c r="E94" s="485">
        <v>0</v>
      </c>
      <c r="F94" s="485">
        <v>0</v>
      </c>
      <c r="G94" s="485">
        <v>0</v>
      </c>
      <c r="H94" s="485">
        <v>0</v>
      </c>
      <c r="I94" s="485">
        <v>117.90242668</v>
      </c>
      <c r="J94" s="485">
        <v>0</v>
      </c>
      <c r="K94" s="485">
        <v>0</v>
      </c>
      <c r="L94" s="101">
        <f t="shared" si="27"/>
        <v>235.80485336000001</v>
      </c>
      <c r="M94" s="613"/>
      <c r="N94" s="613"/>
      <c r="O94" s="613"/>
      <c r="P94" s="613"/>
      <c r="Q94" s="613"/>
      <c r="R94" s="613"/>
      <c r="S94" s="613"/>
      <c r="T94" s="613"/>
      <c r="U94" s="613"/>
      <c r="V94" s="613"/>
      <c r="W94" s="613"/>
      <c r="X94" s="613"/>
      <c r="Y94" s="613"/>
    </row>
    <row r="95" spans="1:25" s="144" customFormat="1">
      <c r="A95" s="379"/>
      <c r="B95" s="459" t="s">
        <v>591</v>
      </c>
      <c r="C95" s="485">
        <v>0</v>
      </c>
      <c r="D95" s="485">
        <v>0</v>
      </c>
      <c r="E95" s="485">
        <v>174.28794468000001</v>
      </c>
      <c r="F95" s="485">
        <v>0</v>
      </c>
      <c r="G95" s="485">
        <v>0</v>
      </c>
      <c r="H95" s="485">
        <v>0</v>
      </c>
      <c r="I95" s="485">
        <v>0</v>
      </c>
      <c r="J95" s="485">
        <v>0</v>
      </c>
      <c r="K95" s="485">
        <v>174.28794468000001</v>
      </c>
      <c r="L95" s="101">
        <f t="shared" si="27"/>
        <v>348.57588936000002</v>
      </c>
      <c r="M95" s="613"/>
      <c r="N95" s="613"/>
      <c r="O95" s="613"/>
      <c r="P95" s="613"/>
      <c r="Q95" s="613"/>
      <c r="R95" s="613"/>
      <c r="S95" s="613"/>
      <c r="T95" s="613"/>
      <c r="U95" s="613"/>
      <c r="V95" s="613"/>
      <c r="W95" s="613"/>
      <c r="X95" s="613"/>
      <c r="Y95" s="613"/>
    </row>
    <row r="96" spans="1:25" s="144" customFormat="1">
      <c r="A96" s="379"/>
      <c r="B96" s="484" t="s">
        <v>592</v>
      </c>
      <c r="C96" s="485">
        <v>0</v>
      </c>
      <c r="D96" s="485">
        <v>0</v>
      </c>
      <c r="E96" s="485">
        <v>177.59946388999998</v>
      </c>
      <c r="F96" s="485">
        <v>0</v>
      </c>
      <c r="G96" s="485">
        <v>0</v>
      </c>
      <c r="H96" s="485">
        <v>0</v>
      </c>
      <c r="I96" s="485">
        <v>0</v>
      </c>
      <c r="J96" s="485">
        <v>0</v>
      </c>
      <c r="K96" s="485">
        <v>177.59946388999998</v>
      </c>
      <c r="L96" s="101">
        <f t="shared" si="27"/>
        <v>355.19892777999996</v>
      </c>
      <c r="M96" s="613"/>
      <c r="N96" s="613"/>
      <c r="O96" s="613"/>
      <c r="P96" s="613"/>
      <c r="Q96" s="613"/>
      <c r="R96" s="613"/>
      <c r="S96" s="613"/>
      <c r="T96" s="613"/>
      <c r="U96" s="613"/>
      <c r="V96" s="613"/>
      <c r="W96" s="613"/>
      <c r="X96" s="613"/>
      <c r="Y96" s="613"/>
    </row>
    <row r="97" spans="1:25" s="144" customFormat="1">
      <c r="A97" s="379"/>
      <c r="B97" s="484" t="s">
        <v>593</v>
      </c>
      <c r="C97" s="116">
        <v>0</v>
      </c>
      <c r="D97" s="116">
        <v>0</v>
      </c>
      <c r="E97" s="116">
        <v>184.68842028999998</v>
      </c>
      <c r="F97" s="116">
        <v>0</v>
      </c>
      <c r="G97" s="116">
        <v>0</v>
      </c>
      <c r="H97" s="116">
        <v>0</v>
      </c>
      <c r="I97" s="116">
        <v>0</v>
      </c>
      <c r="J97" s="116">
        <v>0</v>
      </c>
      <c r="K97" s="116">
        <v>184.68842028999998</v>
      </c>
      <c r="L97" s="101">
        <f t="shared" si="27"/>
        <v>369.37684057999996</v>
      </c>
      <c r="M97" s="613"/>
      <c r="N97" s="613"/>
      <c r="O97" s="613"/>
      <c r="P97" s="613"/>
      <c r="Q97" s="613"/>
      <c r="R97" s="613"/>
      <c r="S97" s="613"/>
      <c r="T97" s="613"/>
      <c r="U97" s="613"/>
      <c r="V97" s="613"/>
      <c r="W97" s="613"/>
      <c r="X97" s="613"/>
      <c r="Y97" s="613"/>
    </row>
    <row r="98" spans="1:25" s="144" customFormat="1">
      <c r="A98" s="379"/>
      <c r="B98" s="459" t="s">
        <v>683</v>
      </c>
      <c r="C98" s="101">
        <v>100.45048446</v>
      </c>
      <c r="D98" s="101">
        <v>0</v>
      </c>
      <c r="E98" s="101">
        <v>0</v>
      </c>
      <c r="F98" s="101">
        <v>0</v>
      </c>
      <c r="G98" s="101">
        <v>0</v>
      </c>
      <c r="H98" s="101">
        <v>0</v>
      </c>
      <c r="I98" s="101">
        <v>100.45048446</v>
      </c>
      <c r="J98" s="101">
        <v>0</v>
      </c>
      <c r="K98" s="101">
        <v>0</v>
      </c>
      <c r="L98" s="101">
        <f t="shared" si="27"/>
        <v>200.90096892</v>
      </c>
      <c r="M98" s="613"/>
      <c r="N98" s="613"/>
      <c r="O98" s="613"/>
      <c r="P98" s="613"/>
      <c r="Q98" s="613"/>
      <c r="R98" s="613"/>
      <c r="S98" s="613"/>
      <c r="T98" s="613"/>
      <c r="U98" s="613"/>
      <c r="V98" s="613"/>
      <c r="W98" s="613"/>
      <c r="X98" s="613"/>
      <c r="Y98" s="613"/>
    </row>
    <row r="99" spans="1:25" s="144" customFormat="1">
      <c r="A99" s="379"/>
      <c r="B99" s="484" t="s">
        <v>684</v>
      </c>
      <c r="C99" s="101">
        <v>103.72979526</v>
      </c>
      <c r="D99" s="101">
        <v>0</v>
      </c>
      <c r="E99" s="101">
        <v>0</v>
      </c>
      <c r="F99" s="101">
        <v>0</v>
      </c>
      <c r="G99" s="101">
        <v>0</v>
      </c>
      <c r="H99" s="101">
        <v>0</v>
      </c>
      <c r="I99" s="101">
        <v>103.72979526</v>
      </c>
      <c r="J99" s="101">
        <v>0</v>
      </c>
      <c r="K99" s="101">
        <v>0</v>
      </c>
      <c r="L99" s="101">
        <f t="shared" si="27"/>
        <v>207.45959052000001</v>
      </c>
      <c r="M99" s="613"/>
      <c r="N99" s="613"/>
      <c r="O99" s="613"/>
      <c r="P99" s="613"/>
      <c r="Q99" s="613"/>
      <c r="R99" s="613"/>
      <c r="S99" s="613"/>
      <c r="T99" s="613"/>
      <c r="U99" s="613"/>
      <c r="V99" s="613"/>
      <c r="W99" s="613"/>
      <c r="X99" s="613"/>
      <c r="Y99" s="613"/>
    </row>
    <row r="100" spans="1:25" s="144" customFormat="1">
      <c r="A100" s="379"/>
      <c r="B100" s="459" t="s">
        <v>503</v>
      </c>
      <c r="C100" s="101">
        <v>85.9375</v>
      </c>
      <c r="D100" s="101">
        <v>0</v>
      </c>
      <c r="E100" s="101">
        <v>0</v>
      </c>
      <c r="F100" s="101">
        <v>0</v>
      </c>
      <c r="G100" s="101">
        <v>0</v>
      </c>
      <c r="H100" s="101">
        <v>0</v>
      </c>
      <c r="I100" s="101">
        <v>85.9375</v>
      </c>
      <c r="J100" s="101">
        <v>0</v>
      </c>
      <c r="K100" s="101">
        <v>0</v>
      </c>
      <c r="L100" s="101">
        <f t="shared" si="27"/>
        <v>171.875</v>
      </c>
      <c r="M100" s="613"/>
      <c r="N100" s="613"/>
      <c r="O100" s="613"/>
      <c r="P100" s="613"/>
      <c r="Q100" s="613"/>
      <c r="R100" s="613"/>
      <c r="S100" s="613"/>
      <c r="T100" s="613"/>
      <c r="U100" s="613"/>
      <c r="V100" s="613"/>
      <c r="W100" s="613"/>
      <c r="X100" s="613"/>
      <c r="Y100" s="613"/>
    </row>
    <row r="101" spans="1:25" s="144" customFormat="1">
      <c r="A101" s="379"/>
      <c r="B101" s="484" t="s">
        <v>504</v>
      </c>
      <c r="C101" s="101">
        <v>154.6875</v>
      </c>
      <c r="D101" s="101">
        <v>0</v>
      </c>
      <c r="E101" s="101">
        <v>0</v>
      </c>
      <c r="F101" s="101">
        <v>0</v>
      </c>
      <c r="G101" s="101">
        <v>0</v>
      </c>
      <c r="H101" s="101">
        <v>0</v>
      </c>
      <c r="I101" s="101">
        <v>154.6875</v>
      </c>
      <c r="J101" s="101">
        <v>0</v>
      </c>
      <c r="K101" s="101">
        <v>0</v>
      </c>
      <c r="L101" s="101">
        <f t="shared" si="27"/>
        <v>309.375</v>
      </c>
      <c r="M101" s="613"/>
      <c r="N101" s="613"/>
      <c r="O101" s="613"/>
      <c r="P101" s="613"/>
      <c r="Q101" s="613"/>
      <c r="R101" s="613"/>
      <c r="S101" s="613"/>
      <c r="T101" s="613"/>
      <c r="U101" s="613"/>
      <c r="V101" s="613"/>
      <c r="W101" s="613"/>
      <c r="X101" s="613"/>
      <c r="Y101" s="613"/>
    </row>
    <row r="102" spans="1:25" s="144" customFormat="1">
      <c r="A102" s="379"/>
      <c r="B102" s="459" t="s">
        <v>505</v>
      </c>
      <c r="C102" s="101">
        <v>243.75</v>
      </c>
      <c r="D102" s="101">
        <v>0</v>
      </c>
      <c r="E102" s="101">
        <v>0</v>
      </c>
      <c r="F102" s="101">
        <v>0</v>
      </c>
      <c r="G102" s="101">
        <v>0</v>
      </c>
      <c r="H102" s="101">
        <v>0</v>
      </c>
      <c r="I102" s="101">
        <v>243.75</v>
      </c>
      <c r="J102" s="101">
        <v>0</v>
      </c>
      <c r="K102" s="101">
        <v>0</v>
      </c>
      <c r="L102" s="101">
        <f t="shared" si="27"/>
        <v>487.5</v>
      </c>
      <c r="M102" s="613"/>
      <c r="N102" s="613"/>
      <c r="O102" s="613"/>
      <c r="P102" s="613"/>
      <c r="Q102" s="613"/>
      <c r="R102" s="613"/>
      <c r="S102" s="613"/>
      <c r="T102" s="613"/>
      <c r="U102" s="613"/>
      <c r="V102" s="613"/>
      <c r="W102" s="613"/>
      <c r="X102" s="613"/>
      <c r="Y102" s="613"/>
    </row>
    <row r="103" spans="1:25" s="144" customFormat="1">
      <c r="A103" s="379"/>
      <c r="B103" s="484" t="s">
        <v>506</v>
      </c>
      <c r="C103" s="101">
        <v>104.84375</v>
      </c>
      <c r="D103" s="101">
        <v>0</v>
      </c>
      <c r="E103" s="101">
        <v>0</v>
      </c>
      <c r="F103" s="101">
        <v>0</v>
      </c>
      <c r="G103" s="101">
        <v>0</v>
      </c>
      <c r="H103" s="101">
        <v>0</v>
      </c>
      <c r="I103" s="101">
        <v>104.84375</v>
      </c>
      <c r="J103" s="101">
        <v>0</v>
      </c>
      <c r="K103" s="101">
        <v>0</v>
      </c>
      <c r="L103" s="101">
        <f t="shared" si="27"/>
        <v>209.6875</v>
      </c>
      <c r="M103" s="613"/>
      <c r="N103" s="613"/>
      <c r="O103" s="613"/>
      <c r="P103" s="613"/>
      <c r="Q103" s="613"/>
      <c r="R103" s="613"/>
      <c r="S103" s="613"/>
      <c r="T103" s="613"/>
      <c r="U103" s="613"/>
      <c r="V103" s="613"/>
      <c r="W103" s="613"/>
      <c r="X103" s="613"/>
      <c r="Y103" s="613"/>
    </row>
    <row r="104" spans="1:25" s="144" customFormat="1">
      <c r="A104" s="379"/>
      <c r="B104" s="484" t="s">
        <v>513</v>
      </c>
      <c r="C104" s="460">
        <v>0</v>
      </c>
      <c r="D104" s="460">
        <v>0</v>
      </c>
      <c r="E104" s="460">
        <v>0</v>
      </c>
      <c r="F104" s="460">
        <v>33.125</v>
      </c>
      <c r="G104" s="460">
        <v>0</v>
      </c>
      <c r="H104" s="460">
        <v>0</v>
      </c>
      <c r="I104" s="460">
        <v>0</v>
      </c>
      <c r="J104" s="460">
        <v>0</v>
      </c>
      <c r="K104" s="460">
        <v>0</v>
      </c>
      <c r="L104" s="101">
        <f t="shared" si="27"/>
        <v>33.125</v>
      </c>
      <c r="M104" s="613"/>
      <c r="N104" s="613"/>
      <c r="O104" s="613"/>
      <c r="P104" s="613"/>
      <c r="Q104" s="613"/>
      <c r="R104" s="613"/>
      <c r="S104" s="613"/>
      <c r="T104" s="613"/>
      <c r="U104" s="613"/>
      <c r="V104" s="613"/>
      <c r="W104" s="613"/>
      <c r="X104" s="613"/>
      <c r="Y104" s="613"/>
    </row>
    <row r="105" spans="1:25" s="144" customFormat="1">
      <c r="A105" s="379"/>
      <c r="B105" s="459" t="s">
        <v>883</v>
      </c>
      <c r="C105" s="460">
        <v>0</v>
      </c>
      <c r="D105" s="460">
        <v>0</v>
      </c>
      <c r="E105" s="460">
        <v>0</v>
      </c>
      <c r="F105" s="460">
        <v>40.46875</v>
      </c>
      <c r="G105" s="460">
        <v>0</v>
      </c>
      <c r="H105" s="460">
        <v>0</v>
      </c>
      <c r="I105" s="460">
        <v>0</v>
      </c>
      <c r="J105" s="460">
        <v>0</v>
      </c>
      <c r="K105" s="460">
        <v>0</v>
      </c>
      <c r="L105" s="101">
        <f t="shared" si="27"/>
        <v>40.46875</v>
      </c>
      <c r="M105" s="613"/>
      <c r="N105" s="613"/>
      <c r="O105" s="613"/>
      <c r="P105" s="613"/>
      <c r="Q105" s="613"/>
      <c r="R105" s="613"/>
      <c r="S105" s="613"/>
      <c r="T105" s="613"/>
      <c r="U105" s="613"/>
      <c r="V105" s="613"/>
      <c r="W105" s="613"/>
      <c r="X105" s="613"/>
      <c r="Y105" s="613"/>
    </row>
    <row r="106" spans="1:25" s="144" customFormat="1">
      <c r="A106" s="379"/>
      <c r="B106" s="484" t="s">
        <v>515</v>
      </c>
      <c r="C106" s="460">
        <v>0</v>
      </c>
      <c r="D106" s="460">
        <v>0</v>
      </c>
      <c r="E106" s="460">
        <v>0</v>
      </c>
      <c r="F106" s="460">
        <v>62.34375</v>
      </c>
      <c r="G106" s="460">
        <v>0</v>
      </c>
      <c r="H106" s="460">
        <v>0</v>
      </c>
      <c r="I106" s="460">
        <v>0</v>
      </c>
      <c r="J106" s="460">
        <v>0</v>
      </c>
      <c r="K106" s="460">
        <v>0</v>
      </c>
      <c r="L106" s="101">
        <f t="shared" si="27"/>
        <v>62.34375</v>
      </c>
      <c r="M106" s="613"/>
      <c r="N106" s="613"/>
      <c r="O106" s="613"/>
      <c r="P106" s="613"/>
      <c r="Q106" s="613"/>
      <c r="R106" s="613"/>
      <c r="S106" s="613"/>
      <c r="T106" s="613"/>
      <c r="U106" s="613"/>
      <c r="V106" s="613"/>
      <c r="W106" s="613"/>
      <c r="X106" s="613"/>
      <c r="Y106" s="613"/>
    </row>
    <row r="107" spans="1:25" s="144" customFormat="1">
      <c r="A107" s="379"/>
      <c r="B107" s="484" t="s">
        <v>681</v>
      </c>
      <c r="C107" s="460">
        <v>0</v>
      </c>
      <c r="D107" s="460">
        <v>0</v>
      </c>
      <c r="E107" s="460">
        <v>97.96875</v>
      </c>
      <c r="F107" s="460">
        <v>0</v>
      </c>
      <c r="G107" s="460">
        <v>0</v>
      </c>
      <c r="H107" s="460">
        <v>0</v>
      </c>
      <c r="I107" s="460">
        <v>0</v>
      </c>
      <c r="J107" s="460">
        <v>0</v>
      </c>
      <c r="K107" s="460">
        <v>97.96875</v>
      </c>
      <c r="L107" s="101">
        <f t="shared" ref="L107:L125" si="28">SUM(C107:K107)</f>
        <v>195.9375</v>
      </c>
      <c r="M107" s="613"/>
      <c r="N107" s="613"/>
      <c r="O107" s="613"/>
      <c r="P107" s="613"/>
      <c r="Q107" s="613"/>
      <c r="R107" s="613"/>
      <c r="S107" s="613"/>
      <c r="T107" s="613"/>
      <c r="U107" s="613"/>
      <c r="V107" s="613"/>
      <c r="W107" s="613"/>
      <c r="X107" s="613"/>
      <c r="Y107" s="613"/>
    </row>
    <row r="108" spans="1:25" s="144" customFormat="1">
      <c r="A108" s="379"/>
      <c r="B108" s="484" t="s">
        <v>682</v>
      </c>
      <c r="C108" s="101">
        <v>0</v>
      </c>
      <c r="D108" s="101">
        <v>0</v>
      </c>
      <c r="E108" s="101">
        <v>0</v>
      </c>
      <c r="F108" s="101">
        <v>0</v>
      </c>
      <c r="G108" s="101">
        <v>0</v>
      </c>
      <c r="H108" s="101">
        <v>0</v>
      </c>
      <c r="I108" s="101">
        <v>14.1139571353894</v>
      </c>
      <c r="J108" s="101">
        <v>0</v>
      </c>
      <c r="K108" s="101">
        <v>0</v>
      </c>
      <c r="L108" s="101">
        <f t="shared" si="28"/>
        <v>14.1139571353894</v>
      </c>
      <c r="M108" s="613"/>
      <c r="N108" s="613"/>
      <c r="O108" s="613"/>
      <c r="P108" s="613"/>
      <c r="Q108" s="613"/>
      <c r="R108" s="613"/>
      <c r="S108" s="613"/>
      <c r="T108" s="613"/>
      <c r="U108" s="613"/>
      <c r="V108" s="613"/>
      <c r="W108" s="613"/>
      <c r="X108" s="613"/>
      <c r="Y108" s="613"/>
    </row>
    <row r="109" spans="1:25" s="144" customFormat="1">
      <c r="A109" s="379"/>
      <c r="B109" s="459" t="s">
        <v>677</v>
      </c>
      <c r="C109" s="460">
        <v>0</v>
      </c>
      <c r="D109" s="460">
        <v>0</v>
      </c>
      <c r="E109" s="460">
        <v>0</v>
      </c>
      <c r="F109" s="460">
        <v>0</v>
      </c>
      <c r="G109" s="460">
        <v>0</v>
      </c>
      <c r="H109" s="460">
        <v>0</v>
      </c>
      <c r="I109" s="460">
        <v>0</v>
      </c>
      <c r="J109" s="460">
        <v>0</v>
      </c>
      <c r="K109" s="460">
        <v>0</v>
      </c>
      <c r="L109" s="101">
        <f t="shared" si="28"/>
        <v>0</v>
      </c>
      <c r="M109" s="613"/>
      <c r="N109" s="613"/>
      <c r="O109" s="613"/>
      <c r="P109" s="613"/>
      <c r="Q109" s="613"/>
      <c r="R109" s="613"/>
      <c r="S109" s="613"/>
      <c r="T109" s="613"/>
      <c r="U109" s="613"/>
      <c r="V109" s="613"/>
      <c r="W109" s="613"/>
      <c r="X109" s="613"/>
      <c r="Y109" s="613"/>
    </row>
    <row r="110" spans="1:25" s="144" customFormat="1">
      <c r="A110" s="379"/>
      <c r="B110" s="484" t="s">
        <v>512</v>
      </c>
      <c r="C110" s="460">
        <v>0</v>
      </c>
      <c r="D110" s="460">
        <v>0</v>
      </c>
      <c r="E110" s="460">
        <v>0</v>
      </c>
      <c r="F110" s="460">
        <v>0</v>
      </c>
      <c r="G110" s="460">
        <v>3.4734359700000002</v>
      </c>
      <c r="H110" s="460">
        <v>0</v>
      </c>
      <c r="I110" s="460">
        <v>0</v>
      </c>
      <c r="J110" s="460">
        <v>0</v>
      </c>
      <c r="K110" s="460">
        <v>0</v>
      </c>
      <c r="L110" s="101">
        <f t="shared" si="28"/>
        <v>3.4734359700000002</v>
      </c>
      <c r="M110" s="613"/>
      <c r="N110" s="613"/>
      <c r="O110" s="613"/>
      <c r="P110" s="613"/>
      <c r="Q110" s="613"/>
      <c r="R110" s="613"/>
      <c r="S110" s="613"/>
      <c r="T110" s="613"/>
      <c r="U110" s="613"/>
      <c r="V110" s="613"/>
      <c r="W110" s="613"/>
      <c r="X110" s="613"/>
      <c r="Y110" s="613"/>
    </row>
    <row r="111" spans="1:25" s="144" customFormat="1">
      <c r="A111" s="379"/>
      <c r="B111" s="459" t="s">
        <v>594</v>
      </c>
      <c r="C111" s="101">
        <v>0</v>
      </c>
      <c r="D111" s="101">
        <v>151.84618559999998</v>
      </c>
      <c r="E111" s="101">
        <v>0</v>
      </c>
      <c r="F111" s="101">
        <v>0</v>
      </c>
      <c r="G111" s="101">
        <v>0</v>
      </c>
      <c r="H111" s="101">
        <v>0</v>
      </c>
      <c r="I111" s="101">
        <v>0</v>
      </c>
      <c r="J111" s="101">
        <v>151.84618559999998</v>
      </c>
      <c r="K111" s="101">
        <v>0</v>
      </c>
      <c r="L111" s="101">
        <f t="shared" si="28"/>
        <v>303.69237119999997</v>
      </c>
      <c r="M111" s="613"/>
      <c r="N111" s="613"/>
      <c r="O111" s="613"/>
      <c r="P111" s="613"/>
      <c r="Q111" s="613"/>
      <c r="R111" s="613"/>
      <c r="S111" s="613"/>
      <c r="T111" s="613"/>
      <c r="U111" s="613"/>
      <c r="V111" s="613"/>
      <c r="W111" s="613"/>
      <c r="X111" s="613"/>
      <c r="Y111" s="613"/>
    </row>
    <row r="112" spans="1:25" s="144" customFormat="1">
      <c r="A112" s="379"/>
      <c r="B112" s="484" t="s">
        <v>595</v>
      </c>
      <c r="C112" s="101">
        <v>0</v>
      </c>
      <c r="D112" s="101">
        <v>0</v>
      </c>
      <c r="E112" s="101">
        <v>0</v>
      </c>
      <c r="F112" s="101">
        <v>0</v>
      </c>
      <c r="G112" s="101">
        <v>0</v>
      </c>
      <c r="H112" s="101">
        <v>85.49966714</v>
      </c>
      <c r="I112" s="101">
        <v>0</v>
      </c>
      <c r="J112" s="101">
        <v>0</v>
      </c>
      <c r="K112" s="101">
        <v>0</v>
      </c>
      <c r="L112" s="101">
        <f t="shared" si="28"/>
        <v>85.49966714</v>
      </c>
      <c r="M112" s="613"/>
      <c r="N112" s="613"/>
      <c r="O112" s="613"/>
      <c r="P112" s="613"/>
      <c r="Q112" s="613"/>
      <c r="R112" s="613"/>
      <c r="S112" s="613"/>
      <c r="T112" s="613"/>
      <c r="U112" s="613"/>
      <c r="V112" s="613"/>
      <c r="W112" s="613"/>
      <c r="X112" s="613"/>
      <c r="Y112" s="613"/>
    </row>
    <row r="113" spans="1:25" s="144" customFormat="1">
      <c r="A113" s="379"/>
      <c r="B113" s="484" t="s">
        <v>884</v>
      </c>
      <c r="C113" s="460">
        <v>0</v>
      </c>
      <c r="D113" s="460">
        <v>0</v>
      </c>
      <c r="E113" s="460">
        <v>0</v>
      </c>
      <c r="F113" s="460">
        <v>124.84375</v>
      </c>
      <c r="G113" s="460">
        <v>0</v>
      </c>
      <c r="H113" s="460">
        <v>0</v>
      </c>
      <c r="I113" s="460">
        <v>0</v>
      </c>
      <c r="J113" s="460">
        <v>0</v>
      </c>
      <c r="K113" s="460">
        <v>0</v>
      </c>
      <c r="L113" s="101">
        <f t="shared" si="28"/>
        <v>124.84375</v>
      </c>
      <c r="M113" s="613"/>
      <c r="N113" s="613"/>
      <c r="O113" s="613"/>
      <c r="P113" s="613"/>
      <c r="Q113" s="613"/>
      <c r="R113" s="613"/>
      <c r="S113" s="613"/>
      <c r="T113" s="613"/>
      <c r="U113" s="613"/>
      <c r="V113" s="613"/>
      <c r="W113" s="613"/>
      <c r="X113" s="613"/>
      <c r="Y113" s="613"/>
    </row>
    <row r="114" spans="1:25" s="144" customFormat="1">
      <c r="A114" s="379"/>
      <c r="B114" s="459" t="s">
        <v>637</v>
      </c>
      <c r="C114" s="460">
        <v>0</v>
      </c>
      <c r="D114" s="460">
        <v>0</v>
      </c>
      <c r="E114" s="460">
        <v>0</v>
      </c>
      <c r="F114" s="460">
        <v>91.40625</v>
      </c>
      <c r="G114" s="460">
        <v>0</v>
      </c>
      <c r="H114" s="460">
        <v>0</v>
      </c>
      <c r="I114" s="460">
        <v>0</v>
      </c>
      <c r="J114" s="460">
        <v>0</v>
      </c>
      <c r="K114" s="460">
        <v>0</v>
      </c>
      <c r="L114" s="101">
        <f t="shared" si="28"/>
        <v>91.40625</v>
      </c>
      <c r="M114" s="613"/>
      <c r="N114" s="613"/>
      <c r="O114" s="613"/>
      <c r="P114" s="613"/>
      <c r="Q114" s="613"/>
      <c r="R114" s="613"/>
      <c r="S114" s="613"/>
      <c r="T114" s="613"/>
      <c r="U114" s="613"/>
      <c r="V114" s="613"/>
      <c r="W114" s="613"/>
      <c r="X114" s="613"/>
      <c r="Y114" s="613"/>
    </row>
    <row r="115" spans="1:25" s="144" customFormat="1">
      <c r="A115" s="379"/>
      <c r="B115" s="484" t="s">
        <v>885</v>
      </c>
      <c r="C115" s="460">
        <v>0</v>
      </c>
      <c r="D115" s="460">
        <v>0</v>
      </c>
      <c r="E115" s="460">
        <v>0</v>
      </c>
      <c r="F115" s="460">
        <v>103.125</v>
      </c>
      <c r="G115" s="460">
        <v>0</v>
      </c>
      <c r="H115" s="460">
        <v>0</v>
      </c>
      <c r="I115" s="460">
        <v>0</v>
      </c>
      <c r="J115" s="460">
        <v>0</v>
      </c>
      <c r="K115" s="460">
        <v>0</v>
      </c>
      <c r="L115" s="101">
        <f t="shared" si="28"/>
        <v>103.125</v>
      </c>
      <c r="M115" s="613"/>
      <c r="N115" s="613"/>
      <c r="O115" s="613"/>
      <c r="P115" s="613"/>
      <c r="Q115" s="613"/>
      <c r="R115" s="613"/>
      <c r="S115" s="613"/>
      <c r="T115" s="613"/>
      <c r="U115" s="613"/>
      <c r="V115" s="613"/>
      <c r="W115" s="613"/>
      <c r="X115" s="613"/>
      <c r="Y115" s="613"/>
    </row>
    <row r="116" spans="1:25" s="144" customFormat="1">
      <c r="A116" s="379"/>
      <c r="B116" s="459" t="s">
        <v>638</v>
      </c>
      <c r="C116" s="460">
        <v>0</v>
      </c>
      <c r="D116" s="460">
        <v>0</v>
      </c>
      <c r="E116" s="460">
        <v>0</v>
      </c>
      <c r="F116" s="460">
        <v>128.90625</v>
      </c>
      <c r="G116" s="460">
        <v>0</v>
      </c>
      <c r="H116" s="460">
        <v>0</v>
      </c>
      <c r="I116" s="460">
        <v>0</v>
      </c>
      <c r="J116" s="460">
        <v>0</v>
      </c>
      <c r="K116" s="460">
        <v>0</v>
      </c>
      <c r="L116" s="101">
        <f t="shared" si="28"/>
        <v>128.90625</v>
      </c>
      <c r="M116" s="613"/>
      <c r="N116" s="613"/>
      <c r="O116" s="613"/>
      <c r="P116" s="613"/>
      <c r="Q116" s="613"/>
      <c r="R116" s="613"/>
      <c r="S116" s="613"/>
      <c r="T116" s="613"/>
      <c r="U116" s="613"/>
      <c r="V116" s="613"/>
      <c r="W116" s="613"/>
      <c r="X116" s="613"/>
      <c r="Y116" s="613"/>
    </row>
    <row r="117" spans="1:25" s="144" customFormat="1">
      <c r="A117" s="379"/>
      <c r="B117" s="459" t="s">
        <v>640</v>
      </c>
      <c r="C117" s="460">
        <v>0</v>
      </c>
      <c r="D117" s="460">
        <v>0</v>
      </c>
      <c r="E117" s="460">
        <v>0</v>
      </c>
      <c r="F117" s="460">
        <v>0</v>
      </c>
      <c r="G117" s="460">
        <v>0</v>
      </c>
      <c r="H117" s="460">
        <v>0</v>
      </c>
      <c r="I117" s="460">
        <v>0</v>
      </c>
      <c r="J117" s="460">
        <v>0</v>
      </c>
      <c r="K117" s="460">
        <v>0</v>
      </c>
      <c r="L117" s="101">
        <f t="shared" si="28"/>
        <v>0</v>
      </c>
      <c r="M117" s="613"/>
      <c r="N117" s="613"/>
      <c r="O117" s="613"/>
      <c r="P117" s="613"/>
      <c r="Q117" s="613"/>
      <c r="R117" s="613"/>
      <c r="S117" s="613"/>
      <c r="T117" s="613"/>
      <c r="U117" s="613"/>
      <c r="V117" s="613"/>
      <c r="W117" s="613"/>
      <c r="X117" s="613"/>
      <c r="Y117" s="613"/>
    </row>
    <row r="118" spans="1:25" s="144" customFormat="1">
      <c r="A118" s="379"/>
      <c r="B118" s="459" t="s">
        <v>641</v>
      </c>
      <c r="C118" s="460">
        <v>0</v>
      </c>
      <c r="D118" s="460">
        <v>0</v>
      </c>
      <c r="E118" s="460">
        <v>5.1547559600000001</v>
      </c>
      <c r="F118" s="460">
        <v>0</v>
      </c>
      <c r="G118" s="460">
        <v>0</v>
      </c>
      <c r="H118" s="460">
        <v>0</v>
      </c>
      <c r="I118" s="460">
        <v>0</v>
      </c>
      <c r="J118" s="460">
        <v>0</v>
      </c>
      <c r="K118" s="460">
        <v>0</v>
      </c>
      <c r="L118" s="101">
        <f t="shared" si="28"/>
        <v>5.1547559600000001</v>
      </c>
      <c r="M118" s="613"/>
      <c r="N118" s="613"/>
      <c r="O118" s="613"/>
      <c r="P118" s="613"/>
      <c r="Q118" s="613"/>
      <c r="R118" s="613"/>
      <c r="S118" s="613"/>
      <c r="T118" s="613"/>
      <c r="U118" s="613"/>
      <c r="V118" s="613"/>
      <c r="W118" s="613"/>
      <c r="X118" s="613"/>
      <c r="Y118" s="613"/>
    </row>
    <row r="119" spans="1:25" s="144" customFormat="1">
      <c r="A119" s="379"/>
      <c r="B119" s="459" t="s">
        <v>642</v>
      </c>
      <c r="C119" s="101">
        <v>0</v>
      </c>
      <c r="D119" s="101">
        <v>0</v>
      </c>
      <c r="E119" s="101">
        <v>0</v>
      </c>
      <c r="F119" s="101">
        <v>0</v>
      </c>
      <c r="G119" s="101">
        <v>0</v>
      </c>
      <c r="H119" s="101">
        <v>0</v>
      </c>
      <c r="I119" s="101">
        <v>0</v>
      </c>
      <c r="J119" s="101">
        <v>0</v>
      </c>
      <c r="K119" s="101">
        <v>0</v>
      </c>
      <c r="L119" s="101">
        <f t="shared" si="28"/>
        <v>0</v>
      </c>
      <c r="M119" s="613"/>
      <c r="N119" s="613"/>
      <c r="O119" s="613"/>
      <c r="P119" s="613"/>
      <c r="Q119" s="613"/>
      <c r="R119" s="613"/>
      <c r="S119" s="613"/>
      <c r="T119" s="613"/>
      <c r="U119" s="613"/>
      <c r="V119" s="613"/>
      <c r="W119" s="613"/>
      <c r="X119" s="613"/>
      <c r="Y119" s="613"/>
    </row>
    <row r="120" spans="1:25" s="144" customFormat="1">
      <c r="A120" s="379"/>
      <c r="B120" s="484" t="s">
        <v>520</v>
      </c>
      <c r="C120" s="101">
        <v>0</v>
      </c>
      <c r="D120" s="101">
        <v>0</v>
      </c>
      <c r="E120" s="101">
        <v>0</v>
      </c>
      <c r="F120" s="101">
        <v>23.765439344842399</v>
      </c>
      <c r="G120" s="101">
        <v>0</v>
      </c>
      <c r="H120" s="101">
        <v>0</v>
      </c>
      <c r="I120" s="101">
        <v>0</v>
      </c>
      <c r="J120" s="101">
        <v>0</v>
      </c>
      <c r="K120" s="101">
        <v>0</v>
      </c>
      <c r="L120" s="101">
        <f t="shared" si="28"/>
        <v>23.765439344842399</v>
      </c>
      <c r="M120" s="613"/>
      <c r="N120" s="613"/>
      <c r="O120" s="613"/>
      <c r="P120" s="613"/>
      <c r="Q120" s="613"/>
      <c r="R120" s="613"/>
      <c r="S120" s="613"/>
      <c r="T120" s="613"/>
      <c r="U120" s="613"/>
      <c r="V120" s="613"/>
      <c r="W120" s="613"/>
      <c r="X120" s="613"/>
      <c r="Y120" s="613"/>
    </row>
    <row r="121" spans="1:25" s="144" customFormat="1">
      <c r="A121" s="379"/>
      <c r="B121" s="459" t="s">
        <v>619</v>
      </c>
      <c r="C121" s="101">
        <v>43.687302071616699</v>
      </c>
      <c r="D121" s="101">
        <v>0</v>
      </c>
      <c r="E121" s="101">
        <v>0</v>
      </c>
      <c r="F121" s="101">
        <v>0</v>
      </c>
      <c r="G121" s="101">
        <v>0</v>
      </c>
      <c r="H121" s="101">
        <v>0</v>
      </c>
      <c r="I121" s="101">
        <v>43.687302071616699</v>
      </c>
      <c r="J121" s="101">
        <v>0</v>
      </c>
      <c r="K121" s="101">
        <v>0</v>
      </c>
      <c r="L121" s="101">
        <f t="shared" si="28"/>
        <v>87.374604143233398</v>
      </c>
      <c r="M121" s="613"/>
      <c r="N121" s="613"/>
      <c r="O121" s="613"/>
      <c r="P121" s="613"/>
      <c r="Q121" s="613"/>
      <c r="R121" s="613"/>
      <c r="S121" s="613"/>
      <c r="T121" s="613"/>
      <c r="U121" s="613"/>
      <c r="V121" s="613"/>
      <c r="W121" s="613"/>
      <c r="X121" s="613"/>
      <c r="Y121" s="613"/>
    </row>
    <row r="122" spans="1:25" s="144" customFormat="1">
      <c r="A122" s="379"/>
      <c r="B122" s="459" t="s">
        <v>904</v>
      </c>
      <c r="C122" s="101">
        <v>0</v>
      </c>
      <c r="D122" s="101">
        <v>0</v>
      </c>
      <c r="E122" s="101">
        <v>0</v>
      </c>
      <c r="F122" s="101">
        <v>0</v>
      </c>
      <c r="G122" s="101">
        <v>0</v>
      </c>
      <c r="H122" s="101">
        <v>28.6031920475689</v>
      </c>
      <c r="I122" s="101">
        <v>0</v>
      </c>
      <c r="J122" s="101">
        <v>0</v>
      </c>
      <c r="K122" s="101">
        <v>0</v>
      </c>
      <c r="L122" s="101">
        <f t="shared" si="28"/>
        <v>28.6031920475689</v>
      </c>
      <c r="M122" s="613"/>
      <c r="N122" s="613"/>
      <c r="O122" s="613"/>
      <c r="P122" s="613"/>
      <c r="Q122" s="613"/>
      <c r="R122" s="613"/>
      <c r="S122" s="613"/>
      <c r="T122" s="613"/>
      <c r="U122" s="613"/>
      <c r="V122" s="613"/>
      <c r="W122" s="613"/>
      <c r="X122" s="613"/>
      <c r="Y122" s="613"/>
    </row>
    <row r="123" spans="1:25" s="144" customFormat="1">
      <c r="A123" s="379"/>
      <c r="B123" s="484" t="s">
        <v>760</v>
      </c>
      <c r="C123" s="101">
        <v>0</v>
      </c>
      <c r="D123" s="101">
        <v>0</v>
      </c>
      <c r="E123" s="101">
        <v>0</v>
      </c>
      <c r="F123" s="101">
        <v>29.321564347581798</v>
      </c>
      <c r="G123" s="101">
        <v>0</v>
      </c>
      <c r="H123" s="101">
        <v>0</v>
      </c>
      <c r="I123" s="101">
        <v>0</v>
      </c>
      <c r="J123" s="101">
        <v>0</v>
      </c>
      <c r="K123" s="101">
        <v>0</v>
      </c>
      <c r="L123" s="101">
        <f t="shared" si="28"/>
        <v>29.321564347581798</v>
      </c>
      <c r="M123" s="613"/>
      <c r="N123" s="613"/>
      <c r="O123" s="613"/>
      <c r="P123" s="613"/>
      <c r="Q123" s="613"/>
      <c r="R123" s="613"/>
      <c r="S123" s="613"/>
      <c r="T123" s="613"/>
      <c r="U123" s="613"/>
      <c r="V123" s="613"/>
      <c r="W123" s="613"/>
      <c r="X123" s="613"/>
      <c r="Y123" s="613"/>
    </row>
    <row r="124" spans="1:25" s="144" customFormat="1">
      <c r="A124" s="379"/>
      <c r="B124" s="484" t="s">
        <v>761</v>
      </c>
      <c r="C124" s="101">
        <v>24.434878517392999</v>
      </c>
      <c r="D124" s="101">
        <v>0</v>
      </c>
      <c r="E124" s="101">
        <v>0</v>
      </c>
      <c r="F124" s="101">
        <v>0</v>
      </c>
      <c r="G124" s="101">
        <v>0</v>
      </c>
      <c r="H124" s="101">
        <v>0</v>
      </c>
      <c r="I124" s="101">
        <v>36.6523177738624</v>
      </c>
      <c r="J124" s="101">
        <v>0</v>
      </c>
      <c r="K124" s="101">
        <v>0</v>
      </c>
      <c r="L124" s="101">
        <f t="shared" si="28"/>
        <v>61.087196291255395</v>
      </c>
      <c r="M124" s="613"/>
      <c r="N124" s="613"/>
      <c r="O124" s="613"/>
      <c r="P124" s="613"/>
      <c r="Q124" s="613"/>
      <c r="R124" s="613"/>
      <c r="S124" s="613"/>
      <c r="T124" s="613"/>
      <c r="U124" s="613"/>
      <c r="V124" s="613"/>
      <c r="W124" s="613"/>
      <c r="X124" s="613"/>
      <c r="Y124" s="613"/>
    </row>
    <row r="125" spans="1:25" s="144" customFormat="1">
      <c r="A125" s="379"/>
      <c r="B125" s="484" t="s">
        <v>741</v>
      </c>
      <c r="C125" s="460">
        <v>0</v>
      </c>
      <c r="D125" s="460">
        <v>0</v>
      </c>
      <c r="E125" s="460">
        <v>364.92862888752103</v>
      </c>
      <c r="F125" s="460">
        <v>0</v>
      </c>
      <c r="G125" s="460">
        <v>0</v>
      </c>
      <c r="H125" s="460">
        <v>364.92862888752103</v>
      </c>
      <c r="I125" s="460">
        <v>0</v>
      </c>
      <c r="J125" s="460">
        <v>0</v>
      </c>
      <c r="K125" s="460">
        <v>360.96201335580599</v>
      </c>
      <c r="L125" s="101">
        <f t="shared" si="28"/>
        <v>1090.8192711308479</v>
      </c>
      <c r="M125" s="613"/>
      <c r="N125" s="613"/>
      <c r="O125" s="613"/>
      <c r="P125" s="613"/>
      <c r="Q125" s="613"/>
      <c r="R125" s="613"/>
      <c r="S125" s="613"/>
      <c r="T125" s="613"/>
      <c r="U125" s="613"/>
      <c r="V125" s="613"/>
      <c r="W125" s="613"/>
      <c r="X125" s="613"/>
      <c r="Y125" s="613"/>
    </row>
    <row r="126" spans="1:25" s="144" customFormat="1">
      <c r="A126" s="379"/>
      <c r="B126" s="484" t="s">
        <v>762</v>
      </c>
      <c r="C126" s="460">
        <v>0</v>
      </c>
      <c r="D126" s="460">
        <v>0</v>
      </c>
      <c r="E126" s="460">
        <v>0</v>
      </c>
      <c r="F126" s="460">
        <v>0</v>
      </c>
      <c r="G126" s="460">
        <v>0</v>
      </c>
      <c r="H126" s="460">
        <v>0</v>
      </c>
      <c r="I126" s="460">
        <v>0</v>
      </c>
      <c r="J126" s="460">
        <v>0</v>
      </c>
      <c r="K126" s="460">
        <v>0</v>
      </c>
      <c r="L126" s="101">
        <f t="shared" ref="L126:L130" si="29">SUM(C126:K126)</f>
        <v>0</v>
      </c>
      <c r="M126" s="613"/>
      <c r="N126" s="613"/>
      <c r="O126" s="613"/>
      <c r="P126" s="613"/>
      <c r="Q126" s="613"/>
      <c r="R126" s="613"/>
      <c r="S126" s="613"/>
      <c r="T126" s="613"/>
      <c r="U126" s="613"/>
      <c r="V126" s="613"/>
      <c r="W126" s="613"/>
      <c r="X126" s="613"/>
      <c r="Y126" s="613"/>
    </row>
    <row r="127" spans="1:25" s="144" customFormat="1">
      <c r="A127" s="379"/>
      <c r="B127" s="484" t="s">
        <v>620</v>
      </c>
      <c r="C127" s="460">
        <v>0</v>
      </c>
      <c r="D127" s="460">
        <v>0</v>
      </c>
      <c r="E127" s="460">
        <v>0</v>
      </c>
      <c r="F127" s="460">
        <v>0</v>
      </c>
      <c r="G127" s="460">
        <v>0</v>
      </c>
      <c r="H127" s="460">
        <v>0</v>
      </c>
      <c r="I127" s="460">
        <v>0</v>
      </c>
      <c r="J127" s="460">
        <v>0</v>
      </c>
      <c r="K127" s="460">
        <v>0</v>
      </c>
      <c r="L127" s="101">
        <f t="shared" si="29"/>
        <v>0</v>
      </c>
      <c r="M127" s="613"/>
      <c r="N127" s="613"/>
      <c r="O127" s="613"/>
      <c r="P127" s="613"/>
      <c r="Q127" s="613"/>
      <c r="R127" s="613"/>
      <c r="S127" s="613"/>
      <c r="T127" s="613"/>
      <c r="U127" s="613"/>
      <c r="V127" s="613"/>
      <c r="W127" s="613"/>
      <c r="X127" s="613"/>
      <c r="Y127" s="613"/>
    </row>
    <row r="128" spans="1:25" s="144" customFormat="1">
      <c r="A128" s="379"/>
      <c r="B128" s="484" t="s">
        <v>621</v>
      </c>
      <c r="C128" s="460">
        <v>0</v>
      </c>
      <c r="D128" s="460">
        <v>0</v>
      </c>
      <c r="E128" s="460">
        <v>0</v>
      </c>
      <c r="F128" s="460">
        <v>0</v>
      </c>
      <c r="G128" s="460">
        <v>0</v>
      </c>
      <c r="H128" s="460">
        <v>0</v>
      </c>
      <c r="I128" s="460">
        <v>0</v>
      </c>
      <c r="J128" s="460">
        <v>0</v>
      </c>
      <c r="K128" s="460">
        <v>0</v>
      </c>
      <c r="L128" s="101">
        <f t="shared" si="29"/>
        <v>0</v>
      </c>
      <c r="M128" s="613"/>
      <c r="N128" s="613"/>
      <c r="O128" s="613"/>
      <c r="P128" s="613"/>
      <c r="Q128" s="613"/>
      <c r="R128" s="613"/>
      <c r="S128" s="613"/>
      <c r="T128" s="613"/>
      <c r="U128" s="613"/>
      <c r="V128" s="613"/>
      <c r="W128" s="613"/>
      <c r="X128" s="613"/>
      <c r="Y128" s="613"/>
    </row>
    <row r="129" spans="1:25" s="144" customFormat="1">
      <c r="A129" s="379"/>
      <c r="B129" s="484" t="s">
        <v>763</v>
      </c>
      <c r="C129" s="460">
        <v>0</v>
      </c>
      <c r="D129" s="460">
        <v>0</v>
      </c>
      <c r="E129" s="460">
        <v>0</v>
      </c>
      <c r="F129" s="460">
        <v>0</v>
      </c>
      <c r="G129" s="460">
        <v>0</v>
      </c>
      <c r="H129" s="460">
        <v>0</v>
      </c>
      <c r="I129" s="460">
        <v>0</v>
      </c>
      <c r="J129" s="460">
        <v>0</v>
      </c>
      <c r="K129" s="460">
        <v>0</v>
      </c>
      <c r="L129" s="101">
        <f t="shared" si="29"/>
        <v>0</v>
      </c>
      <c r="M129" s="613"/>
      <c r="N129" s="613"/>
      <c r="O129" s="613"/>
      <c r="P129" s="613"/>
      <c r="Q129" s="613"/>
      <c r="R129" s="613"/>
      <c r="S129" s="613"/>
      <c r="T129" s="613"/>
      <c r="U129" s="613"/>
      <c r="V129" s="613"/>
      <c r="W129" s="613"/>
      <c r="X129" s="613"/>
      <c r="Y129" s="613"/>
    </row>
    <row r="130" spans="1:25" s="144" customFormat="1">
      <c r="A130" s="379"/>
      <c r="B130" s="484" t="s">
        <v>764</v>
      </c>
      <c r="C130" s="460">
        <v>0</v>
      </c>
      <c r="D130" s="460">
        <v>0</v>
      </c>
      <c r="E130" s="460">
        <v>0</v>
      </c>
      <c r="F130" s="460">
        <v>0</v>
      </c>
      <c r="G130" s="460">
        <v>0</v>
      </c>
      <c r="H130" s="460">
        <v>0</v>
      </c>
      <c r="I130" s="460">
        <v>0</v>
      </c>
      <c r="J130" s="460">
        <v>57.692307692307701</v>
      </c>
      <c r="K130" s="460">
        <v>0</v>
      </c>
      <c r="L130" s="101">
        <f t="shared" si="29"/>
        <v>57.692307692307701</v>
      </c>
      <c r="M130" s="613"/>
      <c r="N130" s="613"/>
      <c r="O130" s="613"/>
      <c r="P130" s="613"/>
      <c r="Q130" s="613"/>
      <c r="R130" s="613"/>
      <c r="S130" s="613"/>
      <c r="T130" s="613"/>
      <c r="U130" s="613"/>
      <c r="V130" s="613"/>
      <c r="W130" s="613"/>
      <c r="X130" s="613"/>
      <c r="Y130" s="613"/>
    </row>
    <row r="131" spans="1:25" s="144" customFormat="1">
      <c r="A131" s="379"/>
      <c r="B131" s="459" t="s">
        <v>88</v>
      </c>
      <c r="C131" s="460">
        <v>12.702712570000001</v>
      </c>
      <c r="D131" s="460">
        <v>0</v>
      </c>
      <c r="E131" s="460">
        <v>19.197693229999999</v>
      </c>
      <c r="F131" s="460">
        <v>38.077374000000006</v>
      </c>
      <c r="G131" s="460">
        <v>9.8295849699999991</v>
      </c>
      <c r="H131" s="460">
        <v>3.5104137899999999</v>
      </c>
      <c r="I131" s="460">
        <v>12.77232626</v>
      </c>
      <c r="J131" s="460">
        <v>0</v>
      </c>
      <c r="K131" s="460">
        <v>19.303175060000001</v>
      </c>
      <c r="L131" s="101">
        <f>SUM(C131:K131)</f>
        <v>115.39327988000001</v>
      </c>
      <c r="M131" s="613"/>
      <c r="N131" s="613"/>
      <c r="O131" s="613"/>
      <c r="P131" s="613"/>
      <c r="Q131" s="613"/>
      <c r="R131" s="613"/>
      <c r="S131" s="613"/>
      <c r="T131" s="613"/>
      <c r="U131" s="613"/>
      <c r="V131" s="613"/>
      <c r="W131" s="613"/>
      <c r="X131" s="613"/>
      <c r="Y131" s="613"/>
    </row>
    <row r="132" spans="1:25" s="144" customFormat="1">
      <c r="A132" s="379"/>
      <c r="B132" s="459" t="s">
        <v>242</v>
      </c>
      <c r="C132" s="460">
        <f t="shared" ref="C132:L132" si="30">+C133+C134</f>
        <v>58.770570672630647</v>
      </c>
      <c r="D132" s="460">
        <f t="shared" si="30"/>
        <v>32.208693839142505</v>
      </c>
      <c r="E132" s="460">
        <f t="shared" si="30"/>
        <v>342.51206378647004</v>
      </c>
      <c r="F132" s="460">
        <f t="shared" si="30"/>
        <v>57.550169106849424</v>
      </c>
      <c r="G132" s="460">
        <f t="shared" si="30"/>
        <v>3.4767354440434275</v>
      </c>
      <c r="H132" s="460">
        <f t="shared" si="30"/>
        <v>312.88606870125557</v>
      </c>
      <c r="I132" s="460">
        <f t="shared" si="30"/>
        <v>0</v>
      </c>
      <c r="J132" s="460">
        <f t="shared" si="30"/>
        <v>0</v>
      </c>
      <c r="K132" s="460">
        <f t="shared" si="30"/>
        <v>307.53774207801098</v>
      </c>
      <c r="L132" s="460">
        <f t="shared" si="30"/>
        <v>1114.9420436284026</v>
      </c>
      <c r="M132" s="613"/>
      <c r="N132" s="613"/>
      <c r="O132" s="613"/>
      <c r="P132" s="613"/>
      <c r="Q132" s="613"/>
      <c r="R132" s="613"/>
      <c r="S132" s="613"/>
      <c r="T132" s="613"/>
      <c r="U132" s="613"/>
      <c r="V132" s="613"/>
      <c r="W132" s="613"/>
      <c r="X132" s="613"/>
      <c r="Y132" s="613"/>
    </row>
    <row r="133" spans="1:25" s="144" customFormat="1">
      <c r="A133" s="379"/>
      <c r="B133" s="623" t="s">
        <v>79</v>
      </c>
      <c r="C133" s="456">
        <v>58.770570672630647</v>
      </c>
      <c r="D133" s="456">
        <v>32.208693839142505</v>
      </c>
      <c r="E133" s="456">
        <v>342.51206378647004</v>
      </c>
      <c r="F133" s="456">
        <v>57.550169106849424</v>
      </c>
      <c r="G133" s="456">
        <v>3.4767354440434275</v>
      </c>
      <c r="H133" s="456">
        <v>312.88606870125557</v>
      </c>
      <c r="I133" s="456">
        <v>0</v>
      </c>
      <c r="J133" s="456">
        <v>0</v>
      </c>
      <c r="K133" s="456">
        <v>307.53774207801098</v>
      </c>
      <c r="L133" s="456">
        <f>SUM(C133:K133)</f>
        <v>1114.9420436284026</v>
      </c>
      <c r="M133" s="613"/>
      <c r="N133" s="613"/>
      <c r="O133" s="613"/>
      <c r="P133" s="613"/>
      <c r="Q133" s="613"/>
      <c r="R133" s="613"/>
      <c r="S133" s="613"/>
      <c r="T133" s="613"/>
      <c r="U133" s="613"/>
      <c r="V133" s="613"/>
      <c r="W133" s="613"/>
      <c r="X133" s="613"/>
      <c r="Y133" s="613"/>
    </row>
    <row r="134" spans="1:25" s="144" customFormat="1">
      <c r="A134" s="379"/>
      <c r="B134" s="470" t="s">
        <v>77</v>
      </c>
      <c r="C134" s="102">
        <v>0</v>
      </c>
      <c r="D134" s="102">
        <v>0</v>
      </c>
      <c r="E134" s="102">
        <v>0</v>
      </c>
      <c r="F134" s="102">
        <v>0</v>
      </c>
      <c r="G134" s="102">
        <v>0</v>
      </c>
      <c r="H134" s="102">
        <v>0</v>
      </c>
      <c r="I134" s="102">
        <v>0</v>
      </c>
      <c r="J134" s="102">
        <v>0</v>
      </c>
      <c r="K134" s="102">
        <v>0</v>
      </c>
      <c r="L134" s="102">
        <f>SUM(C134:K134)</f>
        <v>0</v>
      </c>
      <c r="M134" s="613"/>
      <c r="N134" s="613"/>
      <c r="O134" s="613"/>
      <c r="P134" s="613"/>
      <c r="Q134" s="613"/>
      <c r="R134" s="613"/>
      <c r="S134" s="613"/>
      <c r="T134" s="613"/>
      <c r="U134" s="613"/>
      <c r="V134" s="613"/>
      <c r="W134" s="613"/>
      <c r="X134" s="613"/>
      <c r="Y134" s="613"/>
    </row>
    <row r="135" spans="1:25" s="144" customFormat="1">
      <c r="A135" s="379"/>
      <c r="B135" s="459" t="s">
        <v>387</v>
      </c>
      <c r="C135" s="460">
        <f t="shared" ref="C135:L135" si="31">+C136+C141</f>
        <v>18.68479110847138</v>
      </c>
      <c r="D135" s="460">
        <f t="shared" si="31"/>
        <v>0.708718394397721</v>
      </c>
      <c r="E135" s="460">
        <f t="shared" si="31"/>
        <v>0.69880380620439198</v>
      </c>
      <c r="F135" s="460">
        <f t="shared" si="31"/>
        <v>18.854676065495646</v>
      </c>
      <c r="G135" s="460">
        <f t="shared" si="31"/>
        <v>0.67897463427201799</v>
      </c>
      <c r="H135" s="460">
        <f t="shared" si="31"/>
        <v>0.695190050532973</v>
      </c>
      <c r="I135" s="460">
        <f t="shared" si="31"/>
        <v>19.024556336612044</v>
      </c>
      <c r="J135" s="460">
        <f t="shared" si="31"/>
        <v>0.64923087860059903</v>
      </c>
      <c r="K135" s="460">
        <f t="shared" si="31"/>
        <v>0.63931629040727</v>
      </c>
      <c r="L135" s="460">
        <f t="shared" si="31"/>
        <v>60.634257564994044</v>
      </c>
      <c r="M135" s="613"/>
      <c r="N135" s="613"/>
      <c r="O135" s="613"/>
      <c r="P135" s="613"/>
      <c r="Q135" s="613"/>
      <c r="R135" s="613"/>
      <c r="S135" s="613"/>
      <c r="T135" s="613"/>
      <c r="U135" s="613"/>
      <c r="V135" s="613"/>
      <c r="W135" s="613"/>
      <c r="X135" s="613"/>
      <c r="Y135" s="613"/>
    </row>
    <row r="136" spans="1:25" s="144" customFormat="1">
      <c r="A136" s="379"/>
      <c r="B136" s="491" t="s">
        <v>89</v>
      </c>
      <c r="C136" s="492">
        <f t="shared" ref="C136:L136" si="32">+C137+C139</f>
        <v>18.68479110847138</v>
      </c>
      <c r="D136" s="492">
        <f t="shared" si="32"/>
        <v>0.708718394397721</v>
      </c>
      <c r="E136" s="492">
        <f t="shared" si="32"/>
        <v>0.69880380620439198</v>
      </c>
      <c r="F136" s="492">
        <f t="shared" si="32"/>
        <v>18.854676065495646</v>
      </c>
      <c r="G136" s="492">
        <f t="shared" si="32"/>
        <v>0.67897463427201799</v>
      </c>
      <c r="H136" s="492">
        <f t="shared" si="32"/>
        <v>0.66906005053297302</v>
      </c>
      <c r="I136" s="492">
        <f t="shared" si="32"/>
        <v>19.024556336612044</v>
      </c>
      <c r="J136" s="492">
        <f t="shared" si="32"/>
        <v>0.64923087860059903</v>
      </c>
      <c r="K136" s="492">
        <f t="shared" si="32"/>
        <v>0.63931629040727</v>
      </c>
      <c r="L136" s="492">
        <f t="shared" si="32"/>
        <v>60.608127564994042</v>
      </c>
      <c r="M136" s="613"/>
      <c r="N136" s="613"/>
      <c r="O136" s="613"/>
      <c r="P136" s="613"/>
      <c r="Q136" s="613"/>
      <c r="R136" s="613"/>
      <c r="S136" s="613"/>
      <c r="T136" s="613"/>
      <c r="U136" s="613"/>
      <c r="V136" s="613"/>
      <c r="W136" s="613"/>
      <c r="X136" s="613"/>
      <c r="Y136" s="613"/>
    </row>
    <row r="137" spans="1:25" s="144" customFormat="1">
      <c r="A137" s="606"/>
      <c r="B137" s="470" t="s">
        <v>91</v>
      </c>
      <c r="C137" s="489">
        <f t="shared" ref="C137:L137" si="33">+C138</f>
        <v>0.71862829668317896</v>
      </c>
      <c r="D137" s="489">
        <f t="shared" si="33"/>
        <v>0.708718394397721</v>
      </c>
      <c r="E137" s="489">
        <f t="shared" si="33"/>
        <v>0.69880380620439198</v>
      </c>
      <c r="F137" s="489">
        <f t="shared" si="33"/>
        <v>0.68888922246534701</v>
      </c>
      <c r="G137" s="489">
        <f t="shared" si="33"/>
        <v>0.67897463427201799</v>
      </c>
      <c r="H137" s="489">
        <f t="shared" si="33"/>
        <v>0.66906005053297302</v>
      </c>
      <c r="I137" s="489">
        <f t="shared" si="33"/>
        <v>0.65914546233964399</v>
      </c>
      <c r="J137" s="489">
        <f t="shared" si="33"/>
        <v>0.64923087860059903</v>
      </c>
      <c r="K137" s="489">
        <f t="shared" si="33"/>
        <v>0.63931629040727</v>
      </c>
      <c r="L137" s="489">
        <f t="shared" si="33"/>
        <v>6.1107670359031427</v>
      </c>
      <c r="M137" s="613"/>
      <c r="N137" s="613"/>
      <c r="O137" s="613"/>
      <c r="P137" s="613"/>
      <c r="Q137" s="613"/>
      <c r="R137" s="613"/>
      <c r="S137" s="613"/>
      <c r="T137" s="613"/>
      <c r="U137" s="613"/>
      <c r="V137" s="613"/>
      <c r="W137" s="613"/>
      <c r="X137" s="613"/>
      <c r="Y137" s="613"/>
    </row>
    <row r="138" spans="1:25">
      <c r="B138" s="470" t="s">
        <v>149</v>
      </c>
      <c r="C138" s="102">
        <v>0.71862829668317896</v>
      </c>
      <c r="D138" s="102">
        <v>0.708718394397721</v>
      </c>
      <c r="E138" s="102">
        <v>0.69880380620439198</v>
      </c>
      <c r="F138" s="102">
        <v>0.68888922246534701</v>
      </c>
      <c r="G138" s="102">
        <v>0.67897463427201799</v>
      </c>
      <c r="H138" s="102">
        <v>0.66906005053297302</v>
      </c>
      <c r="I138" s="102">
        <v>0.65914546233964399</v>
      </c>
      <c r="J138" s="102">
        <v>0.64923087860059903</v>
      </c>
      <c r="K138" s="102">
        <v>0.63931629040727</v>
      </c>
      <c r="L138" s="102">
        <f>SUM(C138:K138)</f>
        <v>6.1107670359031427</v>
      </c>
      <c r="M138" s="613"/>
      <c r="N138" s="613"/>
      <c r="O138" s="613"/>
      <c r="P138" s="613"/>
      <c r="Q138" s="613"/>
      <c r="R138" s="613"/>
      <c r="S138" s="613"/>
      <c r="T138" s="613"/>
      <c r="U138" s="613"/>
      <c r="V138" s="613"/>
      <c r="W138" s="613"/>
      <c r="X138" s="613"/>
      <c r="Y138" s="613"/>
    </row>
    <row r="139" spans="1:25" s="144" customFormat="1">
      <c r="A139" s="379"/>
      <c r="B139" s="490" t="s">
        <v>95</v>
      </c>
      <c r="C139" s="489">
        <f t="shared" ref="C139:L139" si="34">+C140</f>
        <v>17.966162811788202</v>
      </c>
      <c r="D139" s="489">
        <f t="shared" si="34"/>
        <v>0</v>
      </c>
      <c r="E139" s="489">
        <f t="shared" si="34"/>
        <v>0</v>
      </c>
      <c r="F139" s="489">
        <f t="shared" si="34"/>
        <v>18.1657868430303</v>
      </c>
      <c r="G139" s="489">
        <f t="shared" si="34"/>
        <v>0</v>
      </c>
      <c r="H139" s="489">
        <f t="shared" si="34"/>
        <v>0</v>
      </c>
      <c r="I139" s="489">
        <f t="shared" si="34"/>
        <v>18.365410874272399</v>
      </c>
      <c r="J139" s="489">
        <f t="shared" si="34"/>
        <v>0</v>
      </c>
      <c r="K139" s="489">
        <f t="shared" si="34"/>
        <v>0</v>
      </c>
      <c r="L139" s="489">
        <f t="shared" si="34"/>
        <v>54.497360529090898</v>
      </c>
      <c r="M139" s="613"/>
      <c r="N139" s="613"/>
      <c r="O139" s="613"/>
      <c r="P139" s="613"/>
      <c r="Q139" s="613"/>
      <c r="R139" s="613"/>
      <c r="S139" s="613"/>
      <c r="T139" s="613"/>
      <c r="U139" s="613"/>
      <c r="V139" s="613"/>
      <c r="W139" s="613"/>
      <c r="X139" s="613"/>
      <c r="Y139" s="613"/>
    </row>
    <row r="140" spans="1:25" s="144" customFormat="1">
      <c r="A140" s="379"/>
      <c r="B140" s="491" t="s">
        <v>149</v>
      </c>
      <c r="C140" s="152">
        <v>17.966162811788202</v>
      </c>
      <c r="D140" s="152">
        <v>0</v>
      </c>
      <c r="E140" s="152">
        <v>0</v>
      </c>
      <c r="F140" s="152">
        <v>18.1657868430303</v>
      </c>
      <c r="G140" s="152">
        <v>0</v>
      </c>
      <c r="H140" s="152">
        <v>0</v>
      </c>
      <c r="I140" s="152">
        <v>18.365410874272399</v>
      </c>
      <c r="J140" s="152">
        <v>0</v>
      </c>
      <c r="K140" s="152">
        <v>0</v>
      </c>
      <c r="L140" s="152">
        <f>SUM(C140:K140)</f>
        <v>54.497360529090898</v>
      </c>
      <c r="M140" s="613"/>
      <c r="N140" s="613"/>
      <c r="O140" s="613"/>
      <c r="P140" s="613"/>
      <c r="Q140" s="613"/>
      <c r="R140" s="613"/>
      <c r="S140" s="613"/>
      <c r="T140" s="613"/>
      <c r="U140" s="613"/>
      <c r="V140" s="613"/>
      <c r="W140" s="613"/>
      <c r="X140" s="613"/>
      <c r="Y140" s="613"/>
    </row>
    <row r="141" spans="1:25" s="144" customFormat="1">
      <c r="A141" s="379"/>
      <c r="B141" s="626" t="s">
        <v>117</v>
      </c>
      <c r="C141" s="492">
        <f t="shared" ref="C141:L141" si="35">+C142</f>
        <v>0</v>
      </c>
      <c r="D141" s="492">
        <f t="shared" si="35"/>
        <v>0</v>
      </c>
      <c r="E141" s="492">
        <f t="shared" si="35"/>
        <v>0</v>
      </c>
      <c r="F141" s="492">
        <f t="shared" si="35"/>
        <v>0</v>
      </c>
      <c r="G141" s="492">
        <f t="shared" si="35"/>
        <v>0</v>
      </c>
      <c r="H141" s="492">
        <f t="shared" si="35"/>
        <v>2.613E-2</v>
      </c>
      <c r="I141" s="492">
        <f t="shared" si="35"/>
        <v>0</v>
      </c>
      <c r="J141" s="492">
        <f t="shared" si="35"/>
        <v>0</v>
      </c>
      <c r="K141" s="492">
        <f t="shared" si="35"/>
        <v>0</v>
      </c>
      <c r="L141" s="492">
        <f t="shared" si="35"/>
        <v>2.613E-2</v>
      </c>
      <c r="M141" s="613"/>
      <c r="N141" s="613"/>
      <c r="O141" s="613"/>
      <c r="P141" s="613"/>
      <c r="Q141" s="613"/>
      <c r="R141" s="613"/>
      <c r="S141" s="613"/>
      <c r="T141" s="613"/>
      <c r="U141" s="613"/>
      <c r="V141" s="613"/>
      <c r="W141" s="613"/>
      <c r="X141" s="613"/>
      <c r="Y141" s="613"/>
    </row>
    <row r="142" spans="1:25" s="144" customFormat="1">
      <c r="A142" s="379"/>
      <c r="B142" s="496" t="s">
        <v>94</v>
      </c>
      <c r="C142" s="106">
        <v>0</v>
      </c>
      <c r="D142" s="106">
        <v>0</v>
      </c>
      <c r="E142" s="106">
        <v>0</v>
      </c>
      <c r="F142" s="106">
        <v>0</v>
      </c>
      <c r="G142" s="106">
        <v>0</v>
      </c>
      <c r="H142" s="106">
        <v>2.613E-2</v>
      </c>
      <c r="I142" s="106">
        <v>0</v>
      </c>
      <c r="J142" s="106">
        <v>0</v>
      </c>
      <c r="K142" s="106">
        <v>0</v>
      </c>
      <c r="L142" s="106">
        <f>SUM(C142:K142)</f>
        <v>2.613E-2</v>
      </c>
      <c r="M142" s="613"/>
      <c r="N142" s="613"/>
      <c r="O142" s="613"/>
      <c r="P142" s="613"/>
      <c r="Q142" s="613"/>
      <c r="R142" s="613"/>
      <c r="S142" s="613"/>
      <c r="T142" s="613"/>
      <c r="U142" s="613"/>
      <c r="V142" s="613"/>
      <c r="W142" s="613"/>
      <c r="X142" s="613"/>
      <c r="Y142" s="613"/>
    </row>
    <row r="143" spans="1:25" s="144" customFormat="1">
      <c r="A143" s="606"/>
      <c r="B143" s="494"/>
      <c r="C143" s="107"/>
      <c r="D143" s="107"/>
      <c r="E143" s="107"/>
      <c r="F143" s="107"/>
      <c r="G143" s="107"/>
      <c r="H143" s="107"/>
      <c r="I143" s="107"/>
      <c r="J143" s="107"/>
      <c r="K143" s="107"/>
      <c r="L143" s="107"/>
      <c r="M143" s="613"/>
      <c r="N143" s="613"/>
      <c r="O143" s="613"/>
      <c r="P143" s="613"/>
      <c r="Q143" s="613"/>
      <c r="R143" s="613"/>
      <c r="S143" s="613"/>
      <c r="T143" s="613"/>
      <c r="U143" s="613"/>
      <c r="V143" s="613"/>
      <c r="W143" s="613"/>
      <c r="X143" s="613"/>
      <c r="Y143" s="613"/>
    </row>
    <row r="144" spans="1:25">
      <c r="A144" s="602"/>
      <c r="B144" s="457" t="s">
        <v>118</v>
      </c>
      <c r="C144" s="458">
        <f t="shared" ref="C144:L144" si="36">+C145+C146</f>
        <v>931.75100585572545</v>
      </c>
      <c r="D144" s="458">
        <f t="shared" si="36"/>
        <v>97.047481676615647</v>
      </c>
      <c r="E144" s="458">
        <f t="shared" si="36"/>
        <v>1358.6654576540041</v>
      </c>
      <c r="F144" s="458">
        <f t="shared" si="36"/>
        <v>294.32620791669564</v>
      </c>
      <c r="G144" s="458">
        <f t="shared" si="36"/>
        <v>69.604694840054734</v>
      </c>
      <c r="H144" s="458">
        <f t="shared" si="36"/>
        <v>1206.9415402159066</v>
      </c>
      <c r="I144" s="458">
        <f t="shared" si="36"/>
        <v>888.24172241667918</v>
      </c>
      <c r="J144" s="458">
        <f t="shared" si="36"/>
        <v>5.0359702418622438</v>
      </c>
      <c r="K144" s="458">
        <f t="shared" si="36"/>
        <v>1309.9670786362324</v>
      </c>
      <c r="L144" s="458">
        <f t="shared" si="36"/>
        <v>6161.5811594537763</v>
      </c>
      <c r="M144" s="613"/>
      <c r="N144" s="613"/>
      <c r="O144" s="613"/>
      <c r="P144" s="613"/>
      <c r="Q144" s="613"/>
      <c r="R144" s="613"/>
      <c r="S144" s="613"/>
      <c r="T144" s="613"/>
      <c r="U144" s="613"/>
      <c r="V144" s="613"/>
      <c r="W144" s="613"/>
      <c r="X144" s="613"/>
      <c r="Y144" s="613"/>
    </row>
    <row r="145" spans="1:25">
      <c r="A145" s="602"/>
      <c r="B145" s="459" t="s">
        <v>119</v>
      </c>
      <c r="C145" s="101">
        <v>73.561651509922456</v>
      </c>
      <c r="D145" s="101">
        <v>5.3298984039940347</v>
      </c>
      <c r="E145" s="101">
        <v>289.6846371575034</v>
      </c>
      <c r="F145" s="101">
        <v>57.663955248332698</v>
      </c>
      <c r="G145" s="101">
        <v>4.6584633687615282</v>
      </c>
      <c r="H145" s="101">
        <v>41.018545527158402</v>
      </c>
      <c r="I145" s="101">
        <v>84.886447022604429</v>
      </c>
      <c r="J145" s="101">
        <v>4.6283388919841206</v>
      </c>
      <c r="K145" s="101">
        <v>288.79198880353101</v>
      </c>
      <c r="L145" s="101">
        <f>SUM(C145:K145)</f>
        <v>850.22392593379197</v>
      </c>
      <c r="M145" s="613"/>
      <c r="N145" s="613"/>
      <c r="O145" s="613"/>
      <c r="P145" s="613"/>
      <c r="Q145" s="613"/>
      <c r="R145" s="613"/>
      <c r="S145" s="613"/>
      <c r="T145" s="613"/>
      <c r="U145" s="613"/>
      <c r="V145" s="613"/>
      <c r="W145" s="613"/>
      <c r="X145" s="613"/>
      <c r="Y145" s="613"/>
    </row>
    <row r="146" spans="1:25">
      <c r="B146" s="459" t="s">
        <v>696</v>
      </c>
      <c r="C146" s="101">
        <v>858.18935434580294</v>
      </c>
      <c r="D146" s="101">
        <v>91.71758327262161</v>
      </c>
      <c r="E146" s="101">
        <v>1068.9808204965007</v>
      </c>
      <c r="F146" s="101">
        <v>236.66225266836295</v>
      </c>
      <c r="G146" s="101">
        <v>64.946231471293203</v>
      </c>
      <c r="H146" s="101">
        <v>1165.9229946887481</v>
      </c>
      <c r="I146" s="101">
        <v>803.35527539407474</v>
      </c>
      <c r="J146" s="101">
        <v>0.40763134987812322</v>
      </c>
      <c r="K146" s="101">
        <v>1021.1750898327014</v>
      </c>
      <c r="L146" s="101">
        <f>SUM(C146:K146)</f>
        <v>5311.3572335199842</v>
      </c>
      <c r="M146" s="613"/>
      <c r="N146" s="613"/>
      <c r="O146" s="613"/>
      <c r="P146" s="613"/>
      <c r="Q146" s="613"/>
      <c r="R146" s="613"/>
      <c r="S146" s="613"/>
      <c r="T146" s="613"/>
      <c r="U146" s="613"/>
      <c r="V146" s="613"/>
      <c r="W146" s="613"/>
      <c r="X146" s="613"/>
      <c r="Y146" s="613"/>
    </row>
    <row r="147" spans="1:25">
      <c r="B147" s="457" t="s">
        <v>120</v>
      </c>
      <c r="C147" s="147">
        <v>971.24123906087107</v>
      </c>
      <c r="D147" s="147">
        <v>1370.106578418766</v>
      </c>
      <c r="E147" s="147">
        <v>1547.8716547318563</v>
      </c>
      <c r="F147" s="147">
        <v>702.68463444907206</v>
      </c>
      <c r="G147" s="147">
        <v>42.904898744362967</v>
      </c>
      <c r="H147" s="147">
        <v>385.32833298558614</v>
      </c>
      <c r="I147" s="147">
        <v>992.31444366869596</v>
      </c>
      <c r="J147" s="147">
        <v>1147.6501026193623</v>
      </c>
      <c r="K147" s="147">
        <v>1556.0933443278388</v>
      </c>
      <c r="L147" s="147">
        <f>SUM(C147:K147)</f>
        <v>8716.1952290064128</v>
      </c>
      <c r="M147" s="613"/>
      <c r="N147" s="613"/>
      <c r="O147" s="613"/>
      <c r="P147" s="613"/>
      <c r="Q147" s="613"/>
      <c r="R147" s="613"/>
      <c r="S147" s="613"/>
      <c r="T147" s="613"/>
      <c r="U147" s="613"/>
      <c r="V147" s="613"/>
      <c r="W147" s="613"/>
      <c r="X147" s="613"/>
      <c r="Y147" s="613"/>
    </row>
    <row r="148" spans="1:25">
      <c r="D148" s="613"/>
      <c r="E148" s="613"/>
      <c r="F148" s="613"/>
      <c r="G148" s="613"/>
      <c r="H148" s="613"/>
      <c r="I148" s="613"/>
    </row>
    <row r="149" spans="1:25">
      <c r="B149" s="119" t="s">
        <v>388</v>
      </c>
      <c r="C149" s="602"/>
      <c r="D149" s="613"/>
      <c r="E149" s="613"/>
      <c r="F149" s="613"/>
      <c r="G149" s="613"/>
      <c r="I149" s="613"/>
    </row>
    <row r="150" spans="1:25">
      <c r="C150" s="602"/>
      <c r="D150" s="613"/>
      <c r="E150" s="613"/>
      <c r="F150" s="613"/>
      <c r="G150" s="613"/>
      <c r="I150" s="613"/>
    </row>
  </sheetData>
  <mergeCells count="2">
    <mergeCell ref="B11:L11"/>
    <mergeCell ref="B6:L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149"/>
  <sheetViews>
    <sheetView showGridLines="0" showRuler="0" zoomScale="85" zoomScaleNormal="85" zoomScaleSheetLayoutView="85" workbookViewId="0"/>
  </sheetViews>
  <sheetFormatPr baseColWidth="10" defaultColWidth="11.42578125" defaultRowHeight="12.75"/>
  <cols>
    <col min="1" max="1" width="6.85546875" style="377" customWidth="1"/>
    <col min="2" max="2" width="88.7109375" style="377" customWidth="1"/>
    <col min="3" max="4" width="22.140625" style="377" customWidth="1"/>
    <col min="5" max="5" width="18.85546875" style="377" customWidth="1"/>
    <col min="6" max="6" width="17.85546875" style="377" bestFit="1" customWidth="1"/>
    <col min="7" max="16384" width="11.42578125" style="377"/>
  </cols>
  <sheetData>
    <row r="1" spans="1:7" ht="15">
      <c r="A1" s="1076" t="s">
        <v>241</v>
      </c>
      <c r="B1" s="1077"/>
    </row>
    <row r="2" spans="1:7" ht="15" customHeight="1">
      <c r="A2" s="1076"/>
      <c r="B2" s="508" t="s">
        <v>614</v>
      </c>
      <c r="C2" s="378"/>
      <c r="D2" s="379"/>
    </row>
    <row r="3" spans="1:7" ht="15" customHeight="1">
      <c r="A3" s="526"/>
      <c r="B3" s="380" t="s">
        <v>339</v>
      </c>
      <c r="C3" s="379"/>
      <c r="D3" s="381"/>
    </row>
    <row r="4" spans="1:7" s="524" customFormat="1" ht="12">
      <c r="B4" s="540"/>
      <c r="C4" s="541"/>
      <c r="D4" s="541"/>
    </row>
    <row r="5" spans="1:7" s="524" customFormat="1" ht="12">
      <c r="B5" s="542"/>
      <c r="C5" s="542"/>
      <c r="D5" s="543"/>
    </row>
    <row r="6" spans="1:7" ht="17.25">
      <c r="B6" s="1154" t="s">
        <v>634</v>
      </c>
      <c r="C6" s="1154"/>
      <c r="D6" s="1154"/>
      <c r="E6" s="524"/>
      <c r="F6" s="524"/>
      <c r="G6" s="524"/>
    </row>
    <row r="7" spans="1:7" ht="15.75">
      <c r="B7" s="1155" t="s">
        <v>305</v>
      </c>
      <c r="C7" s="1155"/>
      <c r="D7" s="1155"/>
      <c r="E7" s="524"/>
      <c r="F7" s="524"/>
      <c r="G7" s="524"/>
    </row>
    <row r="8" spans="1:7" s="524" customFormat="1" ht="12">
      <c r="B8" s="542"/>
      <c r="C8" s="541"/>
      <c r="D8" s="544"/>
    </row>
    <row r="9" spans="1:7" s="524" customFormat="1" ht="12">
      <c r="B9" s="541"/>
      <c r="C9" s="541"/>
      <c r="D9" s="541"/>
    </row>
    <row r="10" spans="1:7" ht="13.5" thickBot="1">
      <c r="B10" s="379" t="s">
        <v>848</v>
      </c>
      <c r="C10" s="379"/>
      <c r="D10" s="379"/>
      <c r="E10" s="524"/>
      <c r="F10" s="524"/>
      <c r="G10" s="524"/>
    </row>
    <row r="11" spans="1:7" ht="16.5" thickTop="1" thickBot="1">
      <c r="B11" s="364"/>
      <c r="C11" s="534" t="s">
        <v>302</v>
      </c>
      <c r="D11" s="534" t="s">
        <v>303</v>
      </c>
      <c r="E11" s="524"/>
      <c r="F11" s="524"/>
      <c r="G11" s="524"/>
    </row>
    <row r="12" spans="1:7" ht="13.5" thickTop="1">
      <c r="B12" s="382"/>
      <c r="C12" s="383"/>
      <c r="D12" s="383"/>
      <c r="E12" s="524"/>
      <c r="F12" s="524"/>
      <c r="G12" s="524"/>
    </row>
    <row r="13" spans="1:7" ht="17.25">
      <c r="B13" s="529" t="s">
        <v>726</v>
      </c>
      <c r="C13" s="432">
        <f>+C16+C83</f>
        <v>345409533.58307028</v>
      </c>
      <c r="D13" s="432">
        <f>+D16+D83</f>
        <v>6957687857.8238592</v>
      </c>
      <c r="E13" s="524"/>
      <c r="F13" s="524"/>
      <c r="G13" s="524"/>
    </row>
    <row r="14" spans="1:7" ht="13.5" thickBot="1">
      <c r="B14" s="384"/>
      <c r="C14" s="385"/>
      <c r="D14" s="385"/>
      <c r="E14" s="524"/>
      <c r="F14" s="524"/>
      <c r="G14" s="524"/>
    </row>
    <row r="15" spans="1:7" ht="13.5" thickTop="1">
      <c r="B15" s="382"/>
      <c r="C15" s="383"/>
      <c r="D15" s="383"/>
      <c r="E15" s="524"/>
      <c r="F15" s="524"/>
      <c r="G15" s="524"/>
    </row>
    <row r="16" spans="1:7" ht="15.75">
      <c r="B16" s="431" t="s">
        <v>476</v>
      </c>
      <c r="C16" s="519">
        <f>+C19+C60+C65</f>
        <v>331481172.71445286</v>
      </c>
      <c r="D16" s="519">
        <f>+D19+D60+D65</f>
        <v>6677124706.3390379</v>
      </c>
      <c r="E16" s="524"/>
      <c r="F16" s="524"/>
      <c r="G16" s="524"/>
    </row>
    <row r="17" spans="2:7" ht="13.5" thickBot="1">
      <c r="B17" s="384"/>
      <c r="C17" s="385"/>
      <c r="D17" s="385"/>
      <c r="E17" s="524"/>
      <c r="F17" s="524"/>
      <c r="G17" s="524"/>
    </row>
    <row r="18" spans="2:7" s="388" customFormat="1" ht="12.75" customHeight="1" thickTop="1">
      <c r="B18" s="386"/>
      <c r="C18" s="387"/>
      <c r="D18" s="387"/>
      <c r="E18" s="524"/>
      <c r="F18" s="524"/>
      <c r="G18" s="524"/>
    </row>
    <row r="19" spans="2:7" s="528" customFormat="1" ht="15.75">
      <c r="B19" s="431" t="s">
        <v>478</v>
      </c>
      <c r="C19" s="453">
        <f>+C21+C54</f>
        <v>328469017.73290867</v>
      </c>
      <c r="D19" s="453">
        <f>+D21+D54</f>
        <v>6616449964.8992996</v>
      </c>
      <c r="E19" s="524"/>
      <c r="F19" s="524"/>
      <c r="G19" s="524"/>
    </row>
    <row r="20" spans="2:7">
      <c r="B20" s="389"/>
      <c r="C20" s="390"/>
      <c r="D20" s="390"/>
      <c r="E20" s="524"/>
      <c r="F20" s="524"/>
      <c r="G20" s="524"/>
    </row>
    <row r="21" spans="2:7" s="526" customFormat="1" ht="15">
      <c r="B21" s="527" t="s">
        <v>248</v>
      </c>
      <c r="C21" s="454">
        <f>+C23+C27+C29+C52</f>
        <v>290319927.44374079</v>
      </c>
      <c r="D21" s="454">
        <f>+D23+D27+D29+D52</f>
        <v>5848001394.4775047</v>
      </c>
      <c r="E21" s="524"/>
      <c r="F21" s="524"/>
      <c r="G21" s="524"/>
    </row>
    <row r="22" spans="2:7">
      <c r="B22" s="391"/>
      <c r="C22" s="392"/>
      <c r="D22" s="392"/>
      <c r="E22" s="524"/>
      <c r="F22" s="524"/>
      <c r="G22" s="524"/>
    </row>
    <row r="23" spans="2:7" ht="15">
      <c r="B23" s="530" t="s">
        <v>340</v>
      </c>
      <c r="C23" s="393">
        <f>+C24+C25</f>
        <v>235185573.68794775</v>
      </c>
      <c r="D23" s="393">
        <f>+D24+D25</f>
        <v>4737413566.4684381</v>
      </c>
      <c r="E23" s="524"/>
      <c r="F23" s="524"/>
      <c r="G23" s="524"/>
    </row>
    <row r="24" spans="2:7">
      <c r="B24" s="389" t="s">
        <v>300</v>
      </c>
      <c r="C24" s="395">
        <v>58326855.51326789</v>
      </c>
      <c r="D24" s="395">
        <v>1174895348.660409</v>
      </c>
      <c r="E24" s="524"/>
      <c r="F24" s="524"/>
      <c r="G24" s="524"/>
    </row>
    <row r="25" spans="2:7">
      <c r="B25" s="396" t="s">
        <v>121</v>
      </c>
      <c r="C25" s="395">
        <v>176858718.17467988</v>
      </c>
      <c r="D25" s="395">
        <v>3562518217.8080292</v>
      </c>
      <c r="E25" s="524"/>
      <c r="F25" s="524"/>
      <c r="G25" s="524"/>
    </row>
    <row r="26" spans="2:7">
      <c r="B26" s="397"/>
      <c r="C26" s="392"/>
      <c r="D26" s="392"/>
      <c r="E26" s="524"/>
      <c r="F26" s="524"/>
      <c r="G26" s="524"/>
    </row>
    <row r="27" spans="2:7" ht="15">
      <c r="B27" s="530" t="s">
        <v>508</v>
      </c>
      <c r="C27" s="394">
        <v>10837842.76643</v>
      </c>
      <c r="D27" s="394">
        <v>218309918.19702941</v>
      </c>
      <c r="E27" s="524"/>
      <c r="F27" s="524"/>
      <c r="G27" s="524"/>
    </row>
    <row r="28" spans="2:7">
      <c r="B28" s="397"/>
      <c r="C28" s="392"/>
      <c r="D28" s="392"/>
      <c r="E28" s="524"/>
      <c r="F28" s="524"/>
      <c r="G28" s="524"/>
    </row>
    <row r="29" spans="2:7" ht="15">
      <c r="B29" s="530" t="s">
        <v>56</v>
      </c>
      <c r="C29" s="394">
        <f>+C31+C33+C42+C44+C46+C48+C50</f>
        <v>34807003.311872281</v>
      </c>
      <c r="D29" s="394">
        <f>+D31+D33+D42+D44+D46+D48+D50</f>
        <v>701127909.81203711</v>
      </c>
      <c r="E29" s="524"/>
      <c r="F29" s="524"/>
      <c r="G29" s="524"/>
    </row>
    <row r="30" spans="2:7">
      <c r="B30" s="397"/>
      <c r="C30" s="392"/>
      <c r="D30" s="392"/>
      <c r="E30" s="524"/>
      <c r="F30" s="524"/>
      <c r="G30" s="524"/>
    </row>
    <row r="31" spans="2:7">
      <c r="B31" s="397" t="s">
        <v>287</v>
      </c>
      <c r="C31" s="398">
        <v>1136232.354304503</v>
      </c>
      <c r="D31" s="398">
        <v>22887469.182461895</v>
      </c>
      <c r="E31" s="524"/>
      <c r="F31" s="524"/>
      <c r="G31" s="524"/>
    </row>
    <row r="32" spans="2:7">
      <c r="B32" s="397"/>
      <c r="C32" s="392"/>
      <c r="D32" s="392"/>
      <c r="E32" s="524"/>
      <c r="F32" s="524"/>
      <c r="G32" s="524"/>
    </row>
    <row r="33" spans="2:7">
      <c r="B33" s="397" t="s">
        <v>297</v>
      </c>
      <c r="C33" s="392">
        <f>SUM(C34:C40)</f>
        <v>20974579.871303156</v>
      </c>
      <c r="D33" s="392">
        <f>SUM(D34:D40)</f>
        <v>422497254.72162092</v>
      </c>
      <c r="E33" s="524"/>
      <c r="F33" s="524"/>
      <c r="G33" s="524"/>
    </row>
    <row r="34" spans="2:7">
      <c r="B34" s="389" t="s">
        <v>745</v>
      </c>
      <c r="C34" s="395">
        <v>2625</v>
      </c>
      <c r="D34" s="395">
        <v>52876.162499999999</v>
      </c>
      <c r="E34" s="524"/>
      <c r="F34" s="524"/>
      <c r="G34" s="524"/>
    </row>
    <row r="35" spans="2:7">
      <c r="B35" s="389" t="s">
        <v>293</v>
      </c>
      <c r="C35" s="395">
        <v>6188641.8009987688</v>
      </c>
      <c r="D35" s="395">
        <v>124659668.3900585</v>
      </c>
      <c r="E35" s="524"/>
      <c r="F35" s="524"/>
      <c r="G35" s="524"/>
    </row>
    <row r="36" spans="2:7">
      <c r="B36" s="389" t="s">
        <v>292</v>
      </c>
      <c r="C36" s="395">
        <v>11579722.163038</v>
      </c>
      <c r="D36" s="395">
        <v>233253817.44672334</v>
      </c>
      <c r="E36" s="524"/>
      <c r="F36" s="524"/>
      <c r="G36" s="524"/>
    </row>
    <row r="37" spans="2:7">
      <c r="B37" s="389" t="s">
        <v>294</v>
      </c>
      <c r="C37" s="395">
        <v>114199.04356999999</v>
      </c>
      <c r="D37" s="395">
        <v>2300345.5943435808</v>
      </c>
      <c r="E37" s="524"/>
      <c r="F37" s="524"/>
      <c r="G37" s="524"/>
    </row>
    <row r="38" spans="2:7">
      <c r="B38" s="389" t="s">
        <v>295</v>
      </c>
      <c r="C38" s="395">
        <v>47992.486306388302</v>
      </c>
      <c r="D38" s="395">
        <v>966727.0494154715</v>
      </c>
      <c r="E38" s="524"/>
      <c r="F38" s="524"/>
      <c r="G38" s="524"/>
    </row>
    <row r="39" spans="2:7">
      <c r="B39" s="389" t="s">
        <v>309</v>
      </c>
      <c r="C39" s="395">
        <v>3015245.99321</v>
      </c>
      <c r="D39" s="395">
        <v>60737004.615026996</v>
      </c>
      <c r="E39" s="524"/>
      <c r="F39" s="524"/>
      <c r="G39" s="524"/>
    </row>
    <row r="40" spans="2:7">
      <c r="B40" s="389" t="s">
        <v>635</v>
      </c>
      <c r="C40" s="395">
        <v>26153.384180000001</v>
      </c>
      <c r="D40" s="395">
        <v>526815.46355299407</v>
      </c>
      <c r="E40" s="524"/>
      <c r="F40" s="524"/>
      <c r="G40" s="524"/>
    </row>
    <row r="41" spans="2:7">
      <c r="B41" s="399"/>
      <c r="C41" s="400"/>
      <c r="D41" s="400"/>
      <c r="E41" s="524"/>
      <c r="F41" s="524"/>
      <c r="G41" s="524"/>
    </row>
    <row r="42" spans="2:7">
      <c r="B42" s="397" t="s">
        <v>296</v>
      </c>
      <c r="C42" s="392">
        <v>8515332.644315403</v>
      </c>
      <c r="D42" s="392">
        <v>171526900.05423847</v>
      </c>
      <c r="E42" s="524"/>
      <c r="F42" s="524"/>
      <c r="G42" s="524"/>
    </row>
    <row r="43" spans="2:7">
      <c r="B43" s="399"/>
      <c r="C43" s="401"/>
      <c r="D43" s="401"/>
      <c r="E43" s="524"/>
      <c r="F43" s="524"/>
      <c r="G43" s="524"/>
    </row>
    <row r="44" spans="2:7">
      <c r="B44" s="397" t="s">
        <v>298</v>
      </c>
      <c r="C44" s="392">
        <v>2243140.0443518916</v>
      </c>
      <c r="D44" s="392">
        <v>45184242.855393462</v>
      </c>
      <c r="E44" s="524"/>
      <c r="F44" s="524"/>
      <c r="G44" s="524"/>
    </row>
    <row r="45" spans="2:7">
      <c r="B45" s="399"/>
      <c r="C45" s="401"/>
      <c r="D45" s="401"/>
      <c r="E45" s="524"/>
      <c r="F45" s="524"/>
      <c r="G45" s="524"/>
    </row>
    <row r="46" spans="2:7">
      <c r="B46" s="397" t="s">
        <v>401</v>
      </c>
      <c r="C46" s="392">
        <v>1182111.8297492065</v>
      </c>
      <c r="D46" s="392">
        <v>23811633.220187191</v>
      </c>
      <c r="E46" s="524"/>
      <c r="F46" s="524"/>
      <c r="G46" s="524"/>
    </row>
    <row r="47" spans="2:7">
      <c r="B47" s="399"/>
      <c r="C47" s="395"/>
      <c r="D47" s="395"/>
      <c r="E47" s="524"/>
      <c r="F47" s="524"/>
      <c r="G47" s="524"/>
    </row>
    <row r="48" spans="2:7">
      <c r="B48" s="397" t="s">
        <v>438</v>
      </c>
      <c r="C48" s="392">
        <v>755606.56784812699</v>
      </c>
      <c r="D48" s="392">
        <v>15220409.778135177</v>
      </c>
      <c r="E48" s="524"/>
      <c r="F48" s="524"/>
      <c r="G48" s="524"/>
    </row>
    <row r="49" spans="2:7">
      <c r="B49" s="397"/>
      <c r="C49" s="392"/>
      <c r="D49" s="392"/>
      <c r="E49" s="524"/>
      <c r="F49" s="524"/>
      <c r="G49" s="524"/>
    </row>
    <row r="50" spans="2:7" ht="13.15" customHeight="1">
      <c r="B50" s="397" t="s">
        <v>299</v>
      </c>
      <c r="C50" s="402">
        <v>0</v>
      </c>
      <c r="D50" s="402">
        <v>0</v>
      </c>
      <c r="E50" s="524"/>
      <c r="F50" s="524"/>
      <c r="G50" s="524"/>
    </row>
    <row r="51" spans="2:7">
      <c r="B51" s="397"/>
      <c r="C51" s="392"/>
      <c r="D51" s="392"/>
      <c r="E51" s="524"/>
      <c r="F51" s="524"/>
      <c r="G51" s="524"/>
    </row>
    <row r="52" spans="2:7" ht="15">
      <c r="B52" s="530" t="s">
        <v>262</v>
      </c>
      <c r="C52" s="394">
        <v>9489507.6774907801</v>
      </c>
      <c r="D52" s="394">
        <v>191150000.00000003</v>
      </c>
      <c r="E52" s="524"/>
      <c r="F52" s="524"/>
      <c r="G52" s="524"/>
    </row>
    <row r="53" spans="2:7" ht="15">
      <c r="B53" s="403"/>
      <c r="C53" s="404"/>
      <c r="D53" s="404"/>
      <c r="E53" s="524"/>
      <c r="F53" s="524"/>
      <c r="G53" s="524"/>
    </row>
    <row r="54" spans="2:7" s="526" customFormat="1" ht="15">
      <c r="B54" s="521" t="s">
        <v>390</v>
      </c>
      <c r="C54" s="525">
        <f>+C56+C57+C58</f>
        <v>38149090.289167859</v>
      </c>
      <c r="D54" s="525">
        <f>+D56+D57+D58</f>
        <v>768448570.42179501</v>
      </c>
      <c r="E54" s="524"/>
      <c r="F54" s="524"/>
      <c r="G54" s="524"/>
    </row>
    <row r="55" spans="2:7">
      <c r="B55" s="397"/>
      <c r="C55" s="405"/>
      <c r="D55" s="392"/>
      <c r="E55" s="524"/>
      <c r="F55" s="524"/>
      <c r="G55" s="524"/>
    </row>
    <row r="56" spans="2:7">
      <c r="B56" s="397" t="s">
        <v>306</v>
      </c>
      <c r="C56" s="405">
        <v>15686605.4717946</v>
      </c>
      <c r="D56" s="392">
        <v>315980000.00000018</v>
      </c>
      <c r="E56" s="524"/>
      <c r="F56" s="524"/>
      <c r="G56" s="524"/>
    </row>
    <row r="57" spans="2:7">
      <c r="B57" s="406" t="s">
        <v>381</v>
      </c>
      <c r="C57" s="407">
        <v>22462484.817373261</v>
      </c>
      <c r="D57" s="398">
        <v>452468570.42179483</v>
      </c>
      <c r="E57" s="524"/>
      <c r="F57" s="524"/>
      <c r="G57" s="524"/>
    </row>
    <row r="58" spans="2:7">
      <c r="B58" s="406" t="s">
        <v>438</v>
      </c>
      <c r="C58" s="407">
        <v>0</v>
      </c>
      <c r="D58" s="398">
        <v>0</v>
      </c>
      <c r="E58" s="524"/>
      <c r="F58" s="524"/>
      <c r="G58" s="524"/>
    </row>
    <row r="59" spans="2:7">
      <c r="B59" s="397"/>
      <c r="C59" s="405"/>
      <c r="D59" s="392"/>
      <c r="E59" s="524"/>
      <c r="F59" s="524"/>
      <c r="G59" s="524"/>
    </row>
    <row r="60" spans="2:7" ht="15.75">
      <c r="B60" s="520" t="s">
        <v>479</v>
      </c>
      <c r="C60" s="453">
        <f>+C62+C63</f>
        <v>108246.64643851286</v>
      </c>
      <c r="D60" s="453">
        <f>+D62+D63</f>
        <v>2180444.673204896</v>
      </c>
      <c r="E60" s="524"/>
      <c r="F60" s="524"/>
      <c r="G60" s="524"/>
    </row>
    <row r="61" spans="2:7">
      <c r="B61" s="397"/>
      <c r="C61" s="392"/>
      <c r="D61" s="392"/>
      <c r="E61" s="524"/>
      <c r="F61" s="524"/>
      <c r="G61" s="524"/>
    </row>
    <row r="62" spans="2:7">
      <c r="B62" s="397" t="s">
        <v>304</v>
      </c>
      <c r="C62" s="392">
        <v>99182.54395725111</v>
      </c>
      <c r="D62" s="392">
        <v>1997863.7376940963</v>
      </c>
      <c r="E62" s="524"/>
      <c r="F62" s="524"/>
      <c r="G62" s="524"/>
    </row>
    <row r="63" spans="2:7">
      <c r="B63" s="397" t="s">
        <v>341</v>
      </c>
      <c r="C63" s="392">
        <v>9064.1024812617507</v>
      </c>
      <c r="D63" s="392">
        <v>182580.93551079981</v>
      </c>
      <c r="E63" s="524"/>
      <c r="F63" s="524"/>
      <c r="G63" s="524"/>
    </row>
    <row r="64" spans="2:7">
      <c r="B64" s="397"/>
      <c r="C64" s="392"/>
      <c r="D64" s="392"/>
      <c r="E64" s="524"/>
      <c r="F64" s="524"/>
      <c r="G64" s="524"/>
    </row>
    <row r="65" spans="2:8" ht="15.75">
      <c r="B65" s="520" t="s">
        <v>816</v>
      </c>
      <c r="C65" s="453">
        <f>+C67+C72+C77</f>
        <v>2903908.335105679</v>
      </c>
      <c r="D65" s="453">
        <f>+D67+D72+D77</f>
        <v>58494296.766534232</v>
      </c>
      <c r="E65" s="524"/>
      <c r="F65" s="524"/>
      <c r="G65" s="524"/>
    </row>
    <row r="66" spans="2:8" ht="15.75">
      <c r="B66" s="509"/>
      <c r="C66" s="408"/>
      <c r="D66" s="408"/>
      <c r="E66" s="524"/>
      <c r="F66" s="524"/>
      <c r="G66" s="524"/>
    </row>
    <row r="67" spans="2:8" s="523" customFormat="1" ht="12.75" customHeight="1">
      <c r="B67" s="521" t="s">
        <v>485</v>
      </c>
      <c r="C67" s="522">
        <f>+C69+C70</f>
        <v>1269977.0347590395</v>
      </c>
      <c r="D67" s="522">
        <f>+D69+D70</f>
        <v>25581528.40426176</v>
      </c>
      <c r="E67" s="524"/>
      <c r="F67" s="524"/>
      <c r="G67" s="524"/>
    </row>
    <row r="68" spans="2:8" s="388" customFormat="1">
      <c r="B68" s="510"/>
      <c r="C68" s="511"/>
      <c r="D68" s="512"/>
      <c r="E68" s="524"/>
      <c r="F68" s="524"/>
      <c r="G68" s="524"/>
    </row>
    <row r="69" spans="2:8" s="388" customFormat="1" ht="12.75" customHeight="1">
      <c r="B69" s="510" t="s">
        <v>300</v>
      </c>
      <c r="C69" s="513">
        <v>74459.418848730886</v>
      </c>
      <c r="D69" s="514">
        <v>1499858.4116956408</v>
      </c>
      <c r="E69" s="524"/>
      <c r="F69" s="524"/>
      <c r="G69" s="524"/>
    </row>
    <row r="70" spans="2:8" s="388" customFormat="1">
      <c r="B70" s="510" t="s">
        <v>486</v>
      </c>
      <c r="C70" s="513">
        <v>1195517.6159103087</v>
      </c>
      <c r="D70" s="514">
        <v>24081669.99256612</v>
      </c>
      <c r="E70" s="524"/>
      <c r="F70" s="524"/>
      <c r="G70" s="524"/>
    </row>
    <row r="71" spans="2:8" s="388" customFormat="1">
      <c r="B71" s="515"/>
      <c r="C71" s="513"/>
      <c r="D71" s="514"/>
      <c r="E71" s="524"/>
      <c r="F71" s="524"/>
      <c r="G71" s="524"/>
    </row>
    <row r="72" spans="2:8" s="523" customFormat="1" ht="12.75" customHeight="1">
      <c r="B72" s="452" t="s">
        <v>702</v>
      </c>
      <c r="C72" s="522">
        <f>+C74+C75</f>
        <v>1028047.5439247775</v>
      </c>
      <c r="D72" s="522">
        <f>+D74+D75</f>
        <v>20708270.091539972</v>
      </c>
      <c r="E72" s="524"/>
      <c r="F72" s="524"/>
      <c r="G72" s="524"/>
      <c r="H72" s="1028"/>
    </row>
    <row r="73" spans="2:8" s="388" customFormat="1">
      <c r="B73" s="510"/>
      <c r="C73" s="511"/>
      <c r="D73" s="512"/>
      <c r="E73" s="524"/>
      <c r="F73" s="524"/>
      <c r="G73" s="524"/>
    </row>
    <row r="74" spans="2:8" s="388" customFormat="1" ht="12.75" customHeight="1">
      <c r="B74" s="510" t="s">
        <v>300</v>
      </c>
      <c r="C74" s="513">
        <v>2804.2406487006738</v>
      </c>
      <c r="D74" s="514">
        <v>56486.66065897228</v>
      </c>
      <c r="E74" s="524"/>
      <c r="F74" s="524"/>
      <c r="G74" s="524"/>
    </row>
    <row r="75" spans="2:8" s="388" customFormat="1">
      <c r="B75" s="510" t="s">
        <v>486</v>
      </c>
      <c r="C75" s="513">
        <v>1025243.3032760769</v>
      </c>
      <c r="D75" s="514">
        <v>20651783.430881001</v>
      </c>
      <c r="E75" s="524"/>
      <c r="F75" s="524"/>
      <c r="G75" s="524"/>
    </row>
    <row r="76" spans="2:8" s="388" customFormat="1">
      <c r="B76" s="389"/>
      <c r="C76" s="392"/>
      <c r="D76" s="392"/>
      <c r="E76" s="524"/>
      <c r="F76" s="524"/>
      <c r="G76" s="524"/>
    </row>
    <row r="77" spans="2:8" s="523" customFormat="1" ht="15">
      <c r="B77" s="452" t="s">
        <v>817</v>
      </c>
      <c r="C77" s="522">
        <f>+C79+C80</f>
        <v>605883.75642186217</v>
      </c>
      <c r="D77" s="522">
        <f>+D79+D80</f>
        <v>12204498.270732498</v>
      </c>
      <c r="E77" s="524"/>
      <c r="F77" s="524"/>
      <c r="G77" s="524"/>
    </row>
    <row r="78" spans="2:8" s="388" customFormat="1">
      <c r="B78" s="389"/>
      <c r="C78" s="392"/>
      <c r="D78" s="392"/>
      <c r="E78" s="524"/>
      <c r="F78" s="524"/>
      <c r="G78" s="524"/>
    </row>
    <row r="79" spans="2:8" s="388" customFormat="1">
      <c r="B79" s="510" t="s">
        <v>300</v>
      </c>
      <c r="C79" s="516">
        <v>14096.582583989612</v>
      </c>
      <c r="D79" s="517">
        <v>283951.69196407794</v>
      </c>
      <c r="E79" s="524"/>
      <c r="F79" s="524"/>
      <c r="G79" s="524"/>
    </row>
    <row r="80" spans="2:8" s="388" customFormat="1">
      <c r="B80" s="510" t="s">
        <v>486</v>
      </c>
      <c r="C80" s="516">
        <v>591787.17383787257</v>
      </c>
      <c r="D80" s="517">
        <v>11920546.578768419</v>
      </c>
      <c r="E80" s="524"/>
      <c r="F80" s="524"/>
      <c r="G80" s="524"/>
    </row>
    <row r="81" spans="2:7" s="388" customFormat="1" ht="13.5" thickBot="1">
      <c r="B81" s="384"/>
      <c r="C81" s="409"/>
      <c r="D81" s="409"/>
      <c r="E81" s="524"/>
      <c r="F81" s="524"/>
      <c r="G81" s="524"/>
    </row>
    <row r="82" spans="2:7" ht="12.75" customHeight="1" thickTop="1">
      <c r="B82" s="389"/>
      <c r="C82" s="392"/>
      <c r="D82" s="392"/>
      <c r="E82" s="524"/>
      <c r="F82" s="524"/>
      <c r="G82" s="524"/>
    </row>
    <row r="83" spans="2:7" ht="12.75" customHeight="1">
      <c r="B83" s="431" t="s">
        <v>818</v>
      </c>
      <c r="C83" s="519">
        <v>13928360.868617408</v>
      </c>
      <c r="D83" s="519">
        <v>280563151.48482102</v>
      </c>
      <c r="E83" s="524"/>
      <c r="F83" s="524"/>
      <c r="G83" s="524"/>
    </row>
    <row r="84" spans="2:7" ht="13.5" thickBot="1">
      <c r="B84" s="384"/>
      <c r="C84" s="409"/>
      <c r="D84" s="409"/>
      <c r="E84" s="524"/>
      <c r="F84" s="524"/>
      <c r="G84" s="524"/>
    </row>
    <row r="85" spans="2:7" ht="13.5" thickTop="1">
      <c r="B85" s="389"/>
      <c r="C85" s="392"/>
      <c r="D85" s="392"/>
      <c r="E85" s="524"/>
      <c r="F85" s="524"/>
      <c r="G85" s="524"/>
    </row>
    <row r="86" spans="2:7" ht="12.75" customHeight="1">
      <c r="B86" s="431" t="s">
        <v>819</v>
      </c>
      <c r="C86" s="630">
        <v>1770217.1946754879</v>
      </c>
      <c r="D86" s="630">
        <v>35658016.017506756</v>
      </c>
      <c r="E86" s="524"/>
      <c r="F86" s="524"/>
      <c r="G86" s="524"/>
    </row>
    <row r="87" spans="2:7" ht="17.25">
      <c r="B87" s="410"/>
      <c r="C87" s="411"/>
      <c r="D87" s="411"/>
      <c r="E87" s="524"/>
      <c r="F87" s="524"/>
      <c r="G87" s="524"/>
    </row>
    <row r="88" spans="2:7" ht="12.75" customHeight="1">
      <c r="B88" s="518" t="s">
        <v>727</v>
      </c>
      <c r="C88" s="453">
        <f>+C16-C86</f>
        <v>329710955.51977736</v>
      </c>
      <c r="D88" s="453">
        <f>+D16-D86</f>
        <v>6641466690.3215313</v>
      </c>
      <c r="E88" s="524"/>
      <c r="F88" s="524"/>
      <c r="G88" s="524"/>
    </row>
    <row r="89" spans="2:7" ht="16.5" thickBot="1">
      <c r="B89" s="412"/>
      <c r="C89" s="413"/>
      <c r="D89" s="413"/>
      <c r="E89" s="524"/>
      <c r="F89" s="524"/>
      <c r="G89" s="524"/>
    </row>
    <row r="90" spans="2:7" s="414" customFormat="1" ht="12.75" customHeight="1" thickTop="1">
      <c r="B90" s="415"/>
      <c r="C90" s="416"/>
      <c r="D90" s="417"/>
      <c r="E90" s="524"/>
      <c r="F90" s="524"/>
      <c r="G90" s="524"/>
    </row>
    <row r="91" spans="2:7" ht="12.75" customHeight="1">
      <c r="B91" s="1" t="s">
        <v>740</v>
      </c>
      <c r="C91" s="503"/>
      <c r="D91" s="503"/>
      <c r="E91" s="524"/>
      <c r="F91" s="524"/>
      <c r="G91" s="524"/>
    </row>
    <row r="92" spans="2:7" ht="12.75" customHeight="1">
      <c r="B92" s="1153" t="s">
        <v>847</v>
      </c>
      <c r="C92" s="1153"/>
      <c r="D92" s="1153"/>
      <c r="E92" s="524"/>
      <c r="F92" s="524"/>
      <c r="G92" s="524"/>
    </row>
    <row r="93" spans="2:7" ht="12.75" customHeight="1">
      <c r="B93" s="1128" t="s">
        <v>823</v>
      </c>
      <c r="C93" s="1128"/>
      <c r="D93" s="1128"/>
      <c r="E93" s="524"/>
      <c r="F93" s="524"/>
      <c r="G93" s="524"/>
    </row>
    <row r="94" spans="2:7" ht="12.75" customHeight="1">
      <c r="B94" s="1153" t="s">
        <v>820</v>
      </c>
      <c r="C94" s="1153"/>
      <c r="D94" s="1153"/>
      <c r="E94" s="524"/>
      <c r="F94" s="524"/>
      <c r="G94" s="524"/>
    </row>
    <row r="95" spans="2:7" ht="25.5" customHeight="1">
      <c r="B95" s="1153" t="s">
        <v>821</v>
      </c>
      <c r="C95" s="1153"/>
      <c r="D95" s="1153"/>
      <c r="E95" s="524"/>
      <c r="F95" s="524"/>
      <c r="G95" s="524"/>
    </row>
    <row r="96" spans="2:7" ht="12.75" customHeight="1">
      <c r="B96" s="1153" t="s">
        <v>822</v>
      </c>
      <c r="C96" s="1153"/>
      <c r="D96" s="1153"/>
      <c r="E96" s="524"/>
      <c r="F96" s="524"/>
      <c r="G96" s="524"/>
    </row>
    <row r="97" spans="2:7" ht="12.75" customHeight="1">
      <c r="B97" s="1153"/>
      <c r="C97" s="1153"/>
      <c r="D97" s="1153"/>
      <c r="E97" s="524"/>
      <c r="F97" s="524"/>
      <c r="G97" s="524"/>
    </row>
    <row r="98" spans="2:7">
      <c r="E98" s="524"/>
      <c r="F98" s="524"/>
      <c r="G98" s="524"/>
    </row>
    <row r="99" spans="2:7">
      <c r="E99" s="524"/>
      <c r="F99" s="524"/>
      <c r="G99" s="524"/>
    </row>
    <row r="100" spans="2:7">
      <c r="E100" s="524"/>
      <c r="F100" s="524"/>
      <c r="G100" s="524"/>
    </row>
    <row r="101" spans="2:7">
      <c r="E101" s="524"/>
      <c r="F101" s="524"/>
      <c r="G101" s="524"/>
    </row>
    <row r="102" spans="2:7">
      <c r="E102" s="524"/>
      <c r="F102" s="524"/>
      <c r="G102" s="524"/>
    </row>
    <row r="103" spans="2:7">
      <c r="E103" s="524"/>
      <c r="F103" s="524"/>
      <c r="G103" s="524"/>
    </row>
    <row r="104" spans="2:7">
      <c r="E104" s="524"/>
      <c r="F104" s="524"/>
      <c r="G104" s="524"/>
    </row>
    <row r="105" spans="2:7">
      <c r="E105" s="524"/>
      <c r="F105" s="524"/>
      <c r="G105" s="524"/>
    </row>
    <row r="106" spans="2:7">
      <c r="E106" s="524"/>
      <c r="F106" s="524"/>
      <c r="G106" s="524"/>
    </row>
    <row r="107" spans="2:7">
      <c r="E107" s="524"/>
      <c r="F107" s="524"/>
      <c r="G107" s="524"/>
    </row>
    <row r="108" spans="2:7">
      <c r="E108" s="524"/>
      <c r="F108" s="524"/>
      <c r="G108" s="524"/>
    </row>
    <row r="109" spans="2:7">
      <c r="E109" s="524"/>
      <c r="F109" s="524"/>
      <c r="G109" s="524"/>
    </row>
    <row r="110" spans="2:7">
      <c r="E110" s="524"/>
      <c r="F110" s="524"/>
      <c r="G110" s="524"/>
    </row>
    <row r="111" spans="2:7">
      <c r="E111" s="524"/>
      <c r="F111" s="524"/>
      <c r="G111" s="524"/>
    </row>
    <row r="112" spans="2:7">
      <c r="E112" s="524"/>
      <c r="F112" s="524"/>
      <c r="G112" s="524"/>
    </row>
    <row r="113" spans="5:7">
      <c r="E113" s="524"/>
      <c r="F113" s="524"/>
      <c r="G113" s="524"/>
    </row>
    <row r="114" spans="5:7">
      <c r="E114" s="524"/>
      <c r="F114" s="524"/>
      <c r="G114" s="524"/>
    </row>
    <row r="115" spans="5:7">
      <c r="E115" s="524"/>
      <c r="F115" s="524"/>
      <c r="G115" s="524"/>
    </row>
    <row r="116" spans="5:7">
      <c r="E116" s="524"/>
      <c r="F116" s="524"/>
      <c r="G116" s="524"/>
    </row>
    <row r="117" spans="5:7">
      <c r="E117" s="524"/>
      <c r="F117" s="524"/>
      <c r="G117" s="524"/>
    </row>
    <row r="118" spans="5:7">
      <c r="E118" s="524"/>
      <c r="F118" s="524"/>
      <c r="G118" s="524"/>
    </row>
    <row r="119" spans="5:7">
      <c r="E119" s="524"/>
      <c r="F119" s="524"/>
      <c r="G119" s="524"/>
    </row>
    <row r="120" spans="5:7">
      <c r="E120" s="524"/>
      <c r="F120" s="524"/>
      <c r="G120" s="524"/>
    </row>
    <row r="121" spans="5:7">
      <c r="E121" s="524"/>
      <c r="F121" s="524"/>
      <c r="G121" s="524"/>
    </row>
    <row r="122" spans="5:7">
      <c r="E122" s="524"/>
      <c r="F122" s="524"/>
      <c r="G122" s="524"/>
    </row>
    <row r="123" spans="5:7">
      <c r="E123" s="524"/>
      <c r="F123" s="524"/>
      <c r="G123" s="524"/>
    </row>
    <row r="124" spans="5:7">
      <c r="E124" s="524"/>
      <c r="F124" s="524"/>
      <c r="G124" s="524"/>
    </row>
    <row r="125" spans="5:7">
      <c r="E125" s="524"/>
      <c r="F125" s="524"/>
      <c r="G125" s="524"/>
    </row>
    <row r="126" spans="5:7">
      <c r="E126" s="524"/>
      <c r="F126" s="524"/>
      <c r="G126" s="524"/>
    </row>
    <row r="127" spans="5:7">
      <c r="E127" s="524"/>
      <c r="F127" s="524"/>
      <c r="G127" s="524"/>
    </row>
    <row r="128" spans="5:7">
      <c r="E128" s="524"/>
      <c r="F128" s="524"/>
      <c r="G128" s="524"/>
    </row>
    <row r="129" spans="5:7">
      <c r="E129" s="524"/>
      <c r="F129" s="524"/>
      <c r="G129" s="524"/>
    </row>
    <row r="130" spans="5:7">
      <c r="E130" s="524"/>
      <c r="F130" s="524"/>
      <c r="G130" s="524"/>
    </row>
    <row r="131" spans="5:7">
      <c r="E131" s="524"/>
      <c r="F131" s="524"/>
      <c r="G131" s="524"/>
    </row>
    <row r="132" spans="5:7">
      <c r="E132" s="524"/>
      <c r="F132" s="524"/>
      <c r="G132" s="524"/>
    </row>
    <row r="133" spans="5:7">
      <c r="E133" s="524"/>
      <c r="F133" s="524"/>
      <c r="G133" s="524"/>
    </row>
    <row r="134" spans="5:7">
      <c r="E134" s="524"/>
      <c r="F134" s="524"/>
      <c r="G134" s="524"/>
    </row>
    <row r="135" spans="5:7">
      <c r="E135" s="524"/>
      <c r="F135" s="524"/>
      <c r="G135" s="524"/>
    </row>
    <row r="136" spans="5:7">
      <c r="E136" s="524"/>
      <c r="F136" s="524"/>
      <c r="G136" s="524"/>
    </row>
    <row r="137" spans="5:7">
      <c r="E137" s="524"/>
      <c r="F137" s="524"/>
      <c r="G137" s="524"/>
    </row>
    <row r="138" spans="5:7">
      <c r="E138" s="524"/>
      <c r="F138" s="524"/>
      <c r="G138" s="524"/>
    </row>
    <row r="139" spans="5:7">
      <c r="E139" s="524"/>
      <c r="F139" s="524"/>
      <c r="G139" s="524"/>
    </row>
    <row r="140" spans="5:7">
      <c r="E140" s="524"/>
      <c r="F140" s="524"/>
      <c r="G140" s="524"/>
    </row>
    <row r="141" spans="5:7">
      <c r="E141" s="524"/>
      <c r="F141" s="524"/>
      <c r="G141" s="524"/>
    </row>
    <row r="142" spans="5:7">
      <c r="E142" s="524"/>
      <c r="F142" s="524"/>
      <c r="G142" s="524"/>
    </row>
    <row r="143" spans="5:7">
      <c r="E143" s="524"/>
      <c r="F143" s="524"/>
      <c r="G143" s="524"/>
    </row>
    <row r="144" spans="5:7">
      <c r="E144" s="524"/>
      <c r="F144" s="524"/>
      <c r="G144" s="524"/>
    </row>
    <row r="145" spans="5:7">
      <c r="E145" s="524"/>
      <c r="F145" s="524"/>
      <c r="G145" s="524"/>
    </row>
    <row r="146" spans="5:7">
      <c r="E146" s="524"/>
      <c r="F146" s="524"/>
      <c r="G146" s="524"/>
    </row>
    <row r="147" spans="5:7">
      <c r="E147" s="524"/>
      <c r="F147" s="524"/>
      <c r="G147" s="524"/>
    </row>
    <row r="148" spans="5:7">
      <c r="E148" s="524"/>
      <c r="F148" s="524"/>
      <c r="G148" s="524"/>
    </row>
    <row r="149" spans="5:7">
      <c r="E149" s="524"/>
      <c r="F149" s="524"/>
      <c r="G149" s="524"/>
    </row>
  </sheetData>
  <mergeCells count="7">
    <mergeCell ref="B97:D97"/>
    <mergeCell ref="B6:D6"/>
    <mergeCell ref="B7:D7"/>
    <mergeCell ref="B92:D92"/>
    <mergeCell ref="B95:D95"/>
    <mergeCell ref="B96:D96"/>
    <mergeCell ref="B94:D9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4"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AC152"/>
  <sheetViews>
    <sheetView showGridLines="0" topLeftCell="C1" zoomScale="85" zoomScaleNormal="85" zoomScaleSheetLayoutView="80" workbookViewId="0">
      <selection activeCell="P13" sqref="P13"/>
    </sheetView>
  </sheetViews>
  <sheetFormatPr baseColWidth="10" defaultColWidth="11.42578125" defaultRowHeight="12.75"/>
  <cols>
    <col min="1" max="1" width="6.42578125" style="3" bestFit="1" customWidth="1"/>
    <col min="2" max="2" width="55.7109375" style="140" customWidth="1"/>
    <col min="3" max="14" width="11.42578125" style="92"/>
    <col min="15" max="15" width="9.5703125" style="92" bestFit="1" customWidth="1"/>
    <col min="16" max="16" width="13.140625" style="140" customWidth="1"/>
    <col min="17" max="28" width="11.42578125" style="140" customWidth="1"/>
    <col min="29" max="16384" width="11.42578125" style="140"/>
  </cols>
  <sheetData>
    <row r="1" spans="1:29" ht="15">
      <c r="A1" s="1080" t="s">
        <v>241</v>
      </c>
      <c r="B1" s="1083"/>
    </row>
    <row r="2" spans="1:29" ht="15" customHeight="1">
      <c r="A2" s="62"/>
      <c r="B2" s="508" t="s">
        <v>614</v>
      </c>
      <c r="C2" s="5"/>
      <c r="D2" s="5"/>
      <c r="E2" s="5"/>
      <c r="F2" s="5"/>
      <c r="G2" s="5"/>
      <c r="H2" s="5"/>
      <c r="I2" s="5"/>
      <c r="J2" s="5"/>
      <c r="K2" s="5"/>
      <c r="L2" s="5"/>
      <c r="M2" s="5"/>
      <c r="N2" s="5"/>
      <c r="O2" s="108"/>
    </row>
    <row r="3" spans="1:29" ht="15" customHeight="1">
      <c r="A3" s="62"/>
      <c r="B3" s="380" t="s">
        <v>339</v>
      </c>
      <c r="C3" s="5"/>
      <c r="D3" s="5"/>
      <c r="E3" s="5"/>
      <c r="F3" s="5"/>
      <c r="G3" s="5"/>
      <c r="H3" s="5"/>
      <c r="I3" s="5"/>
      <c r="J3" s="5"/>
      <c r="K3" s="5"/>
      <c r="L3" s="5"/>
      <c r="M3" s="5"/>
      <c r="N3" s="5"/>
      <c r="O3" s="108"/>
    </row>
    <row r="4" spans="1:29" s="109" customFormat="1">
      <c r="A4" s="7"/>
      <c r="B4" s="108"/>
      <c r="C4" s="108"/>
      <c r="D4" s="108"/>
      <c r="E4" s="108"/>
      <c r="F4" s="108"/>
      <c r="G4" s="108"/>
      <c r="H4" s="108"/>
      <c r="I4" s="108"/>
      <c r="J4" s="108"/>
      <c r="K4" s="108"/>
      <c r="L4" s="108"/>
      <c r="M4" s="108"/>
      <c r="N4" s="108"/>
      <c r="O4" s="108"/>
      <c r="P4" s="140"/>
      <c r="Q4" s="140"/>
      <c r="R4" s="140"/>
      <c r="S4" s="140"/>
      <c r="T4" s="140"/>
      <c r="U4" s="140"/>
      <c r="V4" s="140"/>
      <c r="W4" s="140"/>
      <c r="X4" s="140"/>
      <c r="Y4" s="140"/>
      <c r="Z4" s="140"/>
      <c r="AA4" s="140"/>
      <c r="AB4" s="140"/>
      <c r="AC4" s="140"/>
    </row>
    <row r="5" spans="1:29" s="109" customFormat="1" ht="13.5" thickBot="1">
      <c r="A5" s="7"/>
      <c r="B5" s="108"/>
      <c r="C5" s="108"/>
      <c r="D5" s="108"/>
      <c r="E5" s="108"/>
      <c r="F5" s="108"/>
      <c r="G5" s="108"/>
      <c r="H5" s="108"/>
      <c r="I5" s="108"/>
      <c r="J5" s="108"/>
      <c r="K5" s="108"/>
      <c r="L5" s="108"/>
      <c r="M5" s="108"/>
      <c r="N5" s="108"/>
      <c r="O5" s="108"/>
      <c r="P5" s="140"/>
      <c r="Q5" s="140"/>
      <c r="R5" s="140"/>
      <c r="S5" s="140"/>
      <c r="T5" s="140"/>
      <c r="U5" s="140"/>
      <c r="V5" s="140"/>
      <c r="W5" s="140"/>
      <c r="X5" s="140"/>
      <c r="Y5" s="140"/>
      <c r="Z5" s="140"/>
      <c r="AA5" s="140"/>
      <c r="AB5" s="140"/>
      <c r="AC5" s="140"/>
    </row>
    <row r="6" spans="1:29" s="109" customFormat="1" ht="22.5" customHeight="1" thickBot="1">
      <c r="A6" s="7"/>
      <c r="B6" s="1281" t="s">
        <v>647</v>
      </c>
      <c r="C6" s="1282"/>
      <c r="D6" s="1282"/>
      <c r="E6" s="1282"/>
      <c r="F6" s="1282"/>
      <c r="G6" s="1282"/>
      <c r="H6" s="1282"/>
      <c r="I6" s="1282"/>
      <c r="J6" s="1282"/>
      <c r="K6" s="1282"/>
      <c r="L6" s="1282"/>
      <c r="M6" s="1282"/>
      <c r="N6" s="1282"/>
      <c r="O6" s="1283"/>
      <c r="P6" s="140"/>
      <c r="Q6" s="140"/>
      <c r="R6" s="140"/>
      <c r="S6" s="140"/>
      <c r="T6" s="140"/>
      <c r="U6" s="140"/>
      <c r="V6" s="140"/>
      <c r="W6" s="140"/>
      <c r="X6" s="140"/>
      <c r="Y6" s="140"/>
      <c r="Z6" s="140"/>
      <c r="AA6" s="140"/>
      <c r="AB6" s="140"/>
      <c r="AC6" s="140"/>
    </row>
    <row r="7" spans="1:29" s="109" customFormat="1">
      <c r="A7" s="7"/>
      <c r="B7" s="7"/>
      <c r="C7" s="7"/>
      <c r="D7" s="7"/>
      <c r="E7" s="7"/>
      <c r="F7" s="7"/>
      <c r="G7" s="7"/>
      <c r="H7" s="7"/>
      <c r="I7" s="7"/>
      <c r="J7" s="7"/>
      <c r="K7" s="7"/>
      <c r="L7" s="7"/>
      <c r="M7" s="7"/>
      <c r="N7" s="7"/>
      <c r="O7" s="7"/>
      <c r="P7" s="140"/>
      <c r="Q7" s="140"/>
      <c r="R7" s="140"/>
      <c r="S7" s="140"/>
      <c r="T7" s="140"/>
      <c r="U7" s="140"/>
      <c r="V7" s="140"/>
      <c r="W7" s="140"/>
      <c r="X7" s="140"/>
      <c r="Y7" s="140"/>
      <c r="Z7" s="140"/>
      <c r="AA7" s="140"/>
      <c r="AB7" s="140"/>
      <c r="AC7" s="140"/>
    </row>
    <row r="8" spans="1:29" s="109" customFormat="1" ht="13.5" thickBot="1">
      <c r="A8" s="7"/>
      <c r="B8" s="606" t="s">
        <v>901</v>
      </c>
      <c r="C8" s="7"/>
      <c r="D8" s="7"/>
      <c r="E8" s="7"/>
      <c r="F8" s="7"/>
      <c r="G8" s="7"/>
      <c r="H8" s="7"/>
      <c r="I8" s="7"/>
      <c r="J8" s="7"/>
      <c r="K8" s="7"/>
      <c r="L8" s="7"/>
      <c r="M8" s="7"/>
      <c r="N8" s="7"/>
      <c r="O8" s="96"/>
      <c r="P8" s="140"/>
      <c r="Q8" s="140"/>
      <c r="R8" s="140"/>
      <c r="S8" s="140"/>
      <c r="T8" s="140"/>
      <c r="U8" s="140"/>
      <c r="V8" s="140"/>
      <c r="W8" s="140"/>
      <c r="X8" s="140"/>
      <c r="Y8" s="140"/>
      <c r="Z8" s="140"/>
      <c r="AA8" s="140"/>
      <c r="AB8" s="140"/>
      <c r="AC8" s="140"/>
    </row>
    <row r="9" spans="1:29" s="109" customFormat="1" ht="14.25" thickTop="1" thickBot="1">
      <c r="A9" s="7"/>
      <c r="B9" s="141"/>
      <c r="C9" s="608">
        <v>43466</v>
      </c>
      <c r="D9" s="608">
        <v>43497</v>
      </c>
      <c r="E9" s="608">
        <v>43525</v>
      </c>
      <c r="F9" s="608">
        <v>43556</v>
      </c>
      <c r="G9" s="608">
        <v>43586</v>
      </c>
      <c r="H9" s="608">
        <v>43617</v>
      </c>
      <c r="I9" s="608">
        <v>43647</v>
      </c>
      <c r="J9" s="608">
        <v>43678</v>
      </c>
      <c r="K9" s="608">
        <v>43709</v>
      </c>
      <c r="L9" s="608">
        <v>43739</v>
      </c>
      <c r="M9" s="608">
        <v>43770</v>
      </c>
      <c r="N9" s="608">
        <v>43800</v>
      </c>
      <c r="O9" s="609">
        <v>2019</v>
      </c>
      <c r="P9" s="140"/>
      <c r="Q9" s="140"/>
      <c r="R9" s="140"/>
      <c r="S9" s="140"/>
      <c r="T9" s="140"/>
      <c r="U9" s="140"/>
      <c r="V9" s="140"/>
      <c r="W9" s="140"/>
      <c r="X9" s="140"/>
      <c r="Y9" s="140"/>
      <c r="Z9" s="140"/>
      <c r="AA9" s="140"/>
      <c r="AB9" s="140"/>
      <c r="AC9" s="140"/>
    </row>
    <row r="10" spans="1:29" s="109" customFormat="1" ht="14.25" thickTop="1" thickBot="1">
      <c r="A10" s="7"/>
      <c r="B10" s="7"/>
      <c r="C10" s="7"/>
      <c r="D10" s="7"/>
      <c r="E10" s="7"/>
      <c r="F10" s="114"/>
      <c r="G10" s="114"/>
      <c r="H10" s="114"/>
      <c r="I10" s="114"/>
      <c r="J10" s="114"/>
      <c r="K10" s="114"/>
      <c r="L10" s="114"/>
      <c r="M10" s="114"/>
      <c r="N10" s="114"/>
      <c r="O10" s="114"/>
      <c r="P10" s="140"/>
      <c r="Q10" s="140"/>
      <c r="R10" s="140"/>
      <c r="S10" s="140"/>
      <c r="T10" s="140"/>
      <c r="U10" s="140"/>
      <c r="V10" s="140"/>
      <c r="W10" s="140"/>
      <c r="X10" s="140"/>
      <c r="Y10" s="140"/>
      <c r="Z10" s="140"/>
      <c r="AA10" s="140"/>
      <c r="AB10" s="140"/>
      <c r="AC10" s="140"/>
    </row>
    <row r="11" spans="1:29" s="109" customFormat="1" ht="13.5" thickBot="1">
      <c r="A11" s="7"/>
      <c r="B11" s="1278" t="s">
        <v>502</v>
      </c>
      <c r="C11" s="1279"/>
      <c r="D11" s="1279"/>
      <c r="E11" s="1279"/>
      <c r="F11" s="1279"/>
      <c r="G11" s="1279"/>
      <c r="H11" s="1279"/>
      <c r="I11" s="1279"/>
      <c r="J11" s="1279"/>
      <c r="K11" s="1279"/>
      <c r="L11" s="1279"/>
      <c r="M11" s="1279"/>
      <c r="N11" s="1279"/>
      <c r="O11" s="1280"/>
      <c r="P11" s="140"/>
      <c r="Q11" s="140"/>
      <c r="R11" s="140"/>
      <c r="S11" s="140"/>
      <c r="T11" s="140"/>
      <c r="U11" s="140"/>
      <c r="V11" s="140"/>
      <c r="W11" s="140"/>
      <c r="X11" s="140"/>
      <c r="Y11" s="140"/>
      <c r="Z11" s="140"/>
      <c r="AA11" s="140"/>
      <c r="AB11" s="140"/>
      <c r="AC11" s="140"/>
    </row>
    <row r="12" spans="1:29" s="144" customFormat="1" ht="13.5" thickBot="1">
      <c r="A12" s="142"/>
      <c r="B12" s="143"/>
      <c r="C12" s="114"/>
      <c r="D12" s="114"/>
      <c r="E12" s="114"/>
      <c r="F12" s="114"/>
      <c r="G12" s="114"/>
      <c r="H12" s="114"/>
      <c r="I12" s="114"/>
      <c r="J12" s="114"/>
      <c r="K12" s="114"/>
      <c r="L12" s="114"/>
      <c r="M12" s="114"/>
      <c r="N12" s="114"/>
      <c r="O12" s="114"/>
      <c r="P12" s="140"/>
      <c r="Q12" s="140"/>
      <c r="R12" s="140"/>
      <c r="S12" s="140"/>
      <c r="T12" s="140"/>
      <c r="U12" s="140"/>
      <c r="V12" s="140"/>
      <c r="W12" s="140"/>
      <c r="X12" s="140"/>
      <c r="Y12" s="140"/>
      <c r="Z12" s="140"/>
      <c r="AA12" s="140"/>
      <c r="AB12" s="140"/>
      <c r="AC12" s="140"/>
    </row>
    <row r="13" spans="1:29" ht="15.75" thickBot="1">
      <c r="B13" s="450" t="s">
        <v>66</v>
      </c>
      <c r="C13" s="451">
        <f t="shared" ref="C13:O13" si="0">+C14+C15</f>
        <v>3594.9137217232828</v>
      </c>
      <c r="D13" s="451">
        <f t="shared" si="0"/>
        <v>5757.6330431619708</v>
      </c>
      <c r="E13" s="451">
        <f t="shared" si="0"/>
        <v>10444.498157912491</v>
      </c>
      <c r="F13" s="451">
        <f t="shared" si="0"/>
        <v>4887.0628871833769</v>
      </c>
      <c r="G13" s="451">
        <f t="shared" si="0"/>
        <v>5793.0969922402419</v>
      </c>
      <c r="H13" s="451">
        <f t="shared" si="0"/>
        <v>2042.4036179675786</v>
      </c>
      <c r="I13" s="451">
        <f t="shared" si="0"/>
        <v>659.01590772153907</v>
      </c>
      <c r="J13" s="451">
        <f t="shared" si="0"/>
        <v>138.5574028817926</v>
      </c>
      <c r="K13" s="451">
        <f t="shared" si="0"/>
        <v>2424.4038140230336</v>
      </c>
      <c r="L13" s="451">
        <f t="shared" si="0"/>
        <v>166.4054603738868</v>
      </c>
      <c r="M13" s="451">
        <f t="shared" si="0"/>
        <v>176.19101327589635</v>
      </c>
      <c r="N13" s="451">
        <f t="shared" si="0"/>
        <v>239.84710851754545</v>
      </c>
      <c r="O13" s="451">
        <f t="shared" si="0"/>
        <v>36324.029126982634</v>
      </c>
      <c r="P13" s="110"/>
      <c r="Q13" s="110"/>
      <c r="R13" s="110"/>
      <c r="S13" s="110"/>
      <c r="T13" s="110"/>
      <c r="U13" s="110"/>
      <c r="V13" s="110"/>
      <c r="W13" s="110"/>
      <c r="X13" s="110"/>
      <c r="Y13" s="110"/>
      <c r="Z13" s="110"/>
      <c r="AA13" s="110"/>
      <c r="AB13" s="110"/>
    </row>
    <row r="14" spans="1:29">
      <c r="A14" s="7"/>
      <c r="B14" s="614" t="s">
        <v>67</v>
      </c>
      <c r="C14" s="149">
        <v>959.99999800000001</v>
      </c>
      <c r="D14" s="149">
        <v>4647.6714949086499</v>
      </c>
      <c r="E14" s="149">
        <v>0</v>
      </c>
      <c r="F14" s="149">
        <v>0</v>
      </c>
      <c r="G14" s="149">
        <v>0</v>
      </c>
      <c r="H14" s="149">
        <v>0</v>
      </c>
      <c r="I14" s="149">
        <v>0</v>
      </c>
      <c r="J14" s="149">
        <v>0</v>
      </c>
      <c r="K14" s="149">
        <v>0</v>
      </c>
      <c r="L14" s="149">
        <v>0</v>
      </c>
      <c r="M14" s="149">
        <v>0</v>
      </c>
      <c r="N14" s="149">
        <v>0</v>
      </c>
      <c r="O14" s="149">
        <f>SUM(C14:N14)</f>
        <v>5607.6714929086502</v>
      </c>
      <c r="P14" s="110"/>
      <c r="Q14" s="110"/>
      <c r="R14" s="110"/>
      <c r="S14" s="110"/>
      <c r="T14" s="110"/>
      <c r="U14" s="110"/>
      <c r="V14" s="110"/>
      <c r="W14" s="110"/>
      <c r="X14" s="110"/>
      <c r="Y14" s="110"/>
      <c r="Z14" s="110"/>
      <c r="AA14" s="110"/>
      <c r="AB14" s="110"/>
    </row>
    <row r="15" spans="1:29">
      <c r="A15" s="7"/>
      <c r="B15" s="614" t="s">
        <v>68</v>
      </c>
      <c r="C15" s="149">
        <v>2634.9137237232826</v>
      </c>
      <c r="D15" s="149">
        <v>1109.9615482533209</v>
      </c>
      <c r="E15" s="149">
        <v>10444.498157912491</v>
      </c>
      <c r="F15" s="149">
        <v>4887.0628871833769</v>
      </c>
      <c r="G15" s="149">
        <v>5793.0969922402419</v>
      </c>
      <c r="H15" s="149">
        <v>2042.4036179675786</v>
      </c>
      <c r="I15" s="149">
        <v>659.01590772153907</v>
      </c>
      <c r="J15" s="149">
        <v>138.5574028817926</v>
      </c>
      <c r="K15" s="149">
        <v>2424.4038140230336</v>
      </c>
      <c r="L15" s="149">
        <v>166.4054603738868</v>
      </c>
      <c r="M15" s="149">
        <v>176.19101327589635</v>
      </c>
      <c r="N15" s="149">
        <v>239.84710851754545</v>
      </c>
      <c r="O15" s="149">
        <f>SUM(C15:N15)</f>
        <v>30716.357634073986</v>
      </c>
      <c r="P15" s="110"/>
      <c r="Q15" s="110"/>
      <c r="R15" s="110"/>
      <c r="S15" s="110"/>
      <c r="T15" s="110"/>
      <c r="U15" s="110"/>
      <c r="V15" s="110"/>
      <c r="W15" s="110"/>
      <c r="X15" s="110"/>
      <c r="Y15" s="110"/>
      <c r="Z15" s="110"/>
      <c r="AA15" s="110"/>
      <c r="AB15" s="110"/>
    </row>
    <row r="16" spans="1:29" s="144" customFormat="1" ht="13.5" thickBot="1">
      <c r="A16" s="7"/>
      <c r="B16" s="7"/>
      <c r="C16" s="610"/>
      <c r="D16" s="610"/>
      <c r="E16" s="610"/>
      <c r="F16" s="610"/>
      <c r="G16" s="610"/>
      <c r="H16" s="610"/>
      <c r="I16" s="610"/>
      <c r="J16" s="610"/>
      <c r="K16" s="610"/>
      <c r="L16" s="610"/>
      <c r="M16" s="610"/>
      <c r="N16" s="610"/>
      <c r="O16" s="610"/>
      <c r="P16" s="110"/>
      <c r="Q16" s="110"/>
      <c r="R16" s="110"/>
      <c r="S16" s="110"/>
      <c r="T16" s="110"/>
      <c r="U16" s="110"/>
      <c r="V16" s="110"/>
      <c r="W16" s="110"/>
      <c r="X16" s="110"/>
      <c r="Y16" s="110"/>
      <c r="Z16" s="110"/>
      <c r="AA16" s="110"/>
      <c r="AB16" s="110"/>
      <c r="AC16" s="140"/>
    </row>
    <row r="17" spans="1:29" s="92" customFormat="1" ht="13.5" thickBot="1">
      <c r="A17" s="7"/>
      <c r="B17" s="150" t="s">
        <v>56</v>
      </c>
      <c r="C17" s="99">
        <f>+C18+C22+C25+C31+C32+C40</f>
        <v>189.80805916301375</v>
      </c>
      <c r="D17" s="99">
        <f>+D18+D22+D25+D31+D32+D40</f>
        <v>135.94897403014161</v>
      </c>
      <c r="E17" s="99">
        <f>+E18+E22+E25+E31+E32+E40</f>
        <v>526.09254079914581</v>
      </c>
      <c r="F17" s="99">
        <f>+F18+F22+F25+F31+F32+F40</f>
        <v>143.18439893029466</v>
      </c>
      <c r="G17" s="99">
        <f t="shared" ref="G17:M17" si="1">+G18+G22+G25+G31+G32+G40</f>
        <v>3925.1862474641798</v>
      </c>
      <c r="H17" s="99">
        <f t="shared" si="1"/>
        <v>185.07847619091788</v>
      </c>
      <c r="I17" s="99">
        <f t="shared" si="1"/>
        <v>190.25467289106916</v>
      </c>
      <c r="J17" s="99">
        <f t="shared" si="1"/>
        <v>110.57972036889464</v>
      </c>
      <c r="K17" s="99">
        <f t="shared" si="1"/>
        <v>286.5841174082891</v>
      </c>
      <c r="L17" s="99">
        <f t="shared" si="1"/>
        <v>144.44291294816179</v>
      </c>
      <c r="M17" s="99">
        <f t="shared" si="1"/>
        <v>170.24226176299842</v>
      </c>
      <c r="N17" s="99">
        <f>+N18+N22+N25+N31+N32+N40</f>
        <v>187.30810700464752</v>
      </c>
      <c r="O17" s="151">
        <f>+O18+O22+O25+O31+O32+O40</f>
        <v>6194.7104889617531</v>
      </c>
      <c r="P17" s="110"/>
      <c r="Q17" s="110"/>
      <c r="R17" s="110"/>
      <c r="S17" s="110"/>
      <c r="T17" s="110"/>
      <c r="U17" s="110"/>
      <c r="V17" s="110"/>
      <c r="W17" s="110"/>
      <c r="X17" s="110"/>
      <c r="Y17" s="110"/>
      <c r="Z17" s="110"/>
      <c r="AA17" s="110"/>
      <c r="AB17" s="110"/>
      <c r="AC17" s="140"/>
    </row>
    <row r="18" spans="1:29" s="92" customFormat="1">
      <c r="A18" s="7"/>
      <c r="B18" s="615" t="s">
        <v>69</v>
      </c>
      <c r="C18" s="100">
        <f t="shared" ref="C18:O18" si="2">+C19+C20+C21</f>
        <v>101.93570738000001</v>
      </c>
      <c r="D18" s="100">
        <f t="shared" si="2"/>
        <v>86.464963544</v>
      </c>
      <c r="E18" s="100">
        <f t="shared" si="2"/>
        <v>265.83507090299997</v>
      </c>
      <c r="F18" s="100">
        <f t="shared" si="2"/>
        <v>111.82508444889311</v>
      </c>
      <c r="G18" s="100">
        <f t="shared" si="2"/>
        <v>152.65953717399998</v>
      </c>
      <c r="H18" s="100">
        <f t="shared" si="2"/>
        <v>167.01004238992613</v>
      </c>
      <c r="I18" s="100">
        <f t="shared" si="2"/>
        <v>101.93570738000001</v>
      </c>
      <c r="J18" s="100">
        <f t="shared" si="2"/>
        <v>80.381381083999997</v>
      </c>
      <c r="K18" s="100">
        <f t="shared" si="2"/>
        <v>252.60928754453849</v>
      </c>
      <c r="L18" s="100">
        <f t="shared" si="2"/>
        <v>111.95686848889311</v>
      </c>
      <c r="M18" s="100">
        <f t="shared" si="2"/>
        <v>153.93266891299999</v>
      </c>
      <c r="N18" s="100">
        <f t="shared" si="2"/>
        <v>168.47525704792616</v>
      </c>
      <c r="O18" s="100">
        <f t="shared" si="2"/>
        <v>1755.021576298177</v>
      </c>
      <c r="P18" s="110"/>
      <c r="Q18" s="110"/>
      <c r="R18" s="110"/>
      <c r="S18" s="110"/>
      <c r="T18" s="110"/>
      <c r="U18" s="110"/>
      <c r="V18" s="110"/>
      <c r="W18" s="110"/>
      <c r="X18" s="110"/>
      <c r="Y18" s="110"/>
      <c r="Z18" s="110"/>
      <c r="AA18" s="110"/>
      <c r="AB18" s="110"/>
      <c r="AC18" s="140"/>
    </row>
    <row r="19" spans="1:29" s="92" customFormat="1">
      <c r="A19" s="7"/>
      <c r="B19" s="616" t="s">
        <v>70</v>
      </c>
      <c r="C19" s="115">
        <v>30.57680148</v>
      </c>
      <c r="D19" s="115">
        <v>9.2011278500000007</v>
      </c>
      <c r="E19" s="115">
        <v>114.96705160599998</v>
      </c>
      <c r="F19" s="115">
        <v>57.843223709999997</v>
      </c>
      <c r="G19" s="115">
        <v>22.539627109999998</v>
      </c>
      <c r="H19" s="115">
        <v>33.50513917</v>
      </c>
      <c r="I19" s="115">
        <v>30.57680148</v>
      </c>
      <c r="J19" s="115">
        <v>2.83004539</v>
      </c>
      <c r="K19" s="115">
        <v>88.629415567538501</v>
      </c>
      <c r="L19" s="115">
        <v>57.975007750000003</v>
      </c>
      <c r="M19" s="115">
        <v>22.533220249999999</v>
      </c>
      <c r="N19" s="115">
        <v>33.50513917</v>
      </c>
      <c r="O19" s="115">
        <f>SUM(C19:N19)</f>
        <v>504.68260053353845</v>
      </c>
      <c r="P19" s="110"/>
      <c r="Q19" s="110"/>
      <c r="R19" s="110"/>
      <c r="S19" s="110"/>
      <c r="T19" s="110"/>
      <c r="U19" s="110"/>
      <c r="V19" s="110"/>
      <c r="W19" s="110"/>
      <c r="X19" s="110"/>
      <c r="Y19" s="110"/>
      <c r="Z19" s="110"/>
      <c r="AA19" s="110"/>
      <c r="AB19" s="110"/>
      <c r="AC19" s="140"/>
    </row>
    <row r="20" spans="1:29" s="92" customFormat="1">
      <c r="A20" s="7"/>
      <c r="B20" s="617" t="s">
        <v>71</v>
      </c>
      <c r="C20" s="463">
        <v>53.175685720000004</v>
      </c>
      <c r="D20" s="463">
        <v>45.346712022000006</v>
      </c>
      <c r="E20" s="463">
        <v>127.67590947800002</v>
      </c>
      <c r="F20" s="463">
        <v>44.268255580000002</v>
      </c>
      <c r="G20" s="463">
        <v>105.03981227399998</v>
      </c>
      <c r="H20" s="463">
        <v>51.817999929999999</v>
      </c>
      <c r="I20" s="463">
        <v>53.175685720000004</v>
      </c>
      <c r="J20" s="463">
        <v>45.634212022</v>
      </c>
      <c r="K20" s="463">
        <v>140.725890408</v>
      </c>
      <c r="L20" s="104">
        <v>44.268255580000002</v>
      </c>
      <c r="M20" s="463">
        <v>105.03981222399999</v>
      </c>
      <c r="N20" s="463">
        <v>51.818000830000003</v>
      </c>
      <c r="O20" s="104">
        <f>SUM(C20:N20)</f>
        <v>867.98623178799994</v>
      </c>
      <c r="P20" s="110"/>
      <c r="Q20" s="110"/>
      <c r="R20" s="110"/>
      <c r="S20" s="110"/>
      <c r="T20" s="110"/>
      <c r="U20" s="110"/>
      <c r="V20" s="110"/>
      <c r="W20" s="110"/>
      <c r="X20" s="110"/>
      <c r="Y20" s="110"/>
      <c r="Z20" s="110"/>
      <c r="AA20" s="110"/>
      <c r="AB20" s="110"/>
      <c r="AC20" s="140"/>
    </row>
    <row r="21" spans="1:29" s="92" customFormat="1">
      <c r="A21" s="7"/>
      <c r="B21" s="618" t="s">
        <v>72</v>
      </c>
      <c r="C21" s="464">
        <v>18.183220180000003</v>
      </c>
      <c r="D21" s="464">
        <v>31.917123672000002</v>
      </c>
      <c r="E21" s="464">
        <v>23.192109818999995</v>
      </c>
      <c r="F21" s="464">
        <v>9.7136051588931007</v>
      </c>
      <c r="G21" s="464">
        <v>25.08009779</v>
      </c>
      <c r="H21" s="464">
        <v>81.68690328992615</v>
      </c>
      <c r="I21" s="464">
        <v>18.183220180000003</v>
      </c>
      <c r="J21" s="464">
        <v>31.917123672000002</v>
      </c>
      <c r="K21" s="464">
        <v>23.253981568999997</v>
      </c>
      <c r="L21" s="103">
        <v>9.7136051588931007</v>
      </c>
      <c r="M21" s="464">
        <v>26.359636438999999</v>
      </c>
      <c r="N21" s="464">
        <v>83.152117047926154</v>
      </c>
      <c r="O21" s="103">
        <f>SUM(C21:N21)</f>
        <v>382.35274397663846</v>
      </c>
      <c r="P21" s="110"/>
      <c r="Q21" s="110"/>
      <c r="R21" s="110"/>
      <c r="S21" s="110"/>
      <c r="T21" s="110"/>
      <c r="U21" s="110"/>
      <c r="V21" s="110"/>
      <c r="W21" s="110"/>
      <c r="X21" s="110"/>
      <c r="Y21" s="110"/>
      <c r="Z21" s="110"/>
      <c r="AA21" s="110"/>
      <c r="AB21" s="110"/>
      <c r="AC21" s="140"/>
    </row>
    <row r="22" spans="1:29" s="145" customFormat="1">
      <c r="A22" s="7"/>
      <c r="B22" s="481" t="s">
        <v>73</v>
      </c>
      <c r="C22" s="482">
        <f t="shared" ref="C22:O22" si="3">+C23+C24</f>
        <v>1.5000202879857801E-3</v>
      </c>
      <c r="D22" s="482">
        <f t="shared" si="3"/>
        <v>19.455017618479101</v>
      </c>
      <c r="E22" s="482">
        <f t="shared" si="3"/>
        <v>0</v>
      </c>
      <c r="F22" s="482">
        <f t="shared" si="3"/>
        <v>0</v>
      </c>
      <c r="G22" s="482">
        <f t="shared" si="3"/>
        <v>0</v>
      </c>
      <c r="H22" s="482">
        <f t="shared" si="3"/>
        <v>0</v>
      </c>
      <c r="I22" s="482">
        <f t="shared" si="3"/>
        <v>0</v>
      </c>
      <c r="J22" s="482">
        <f t="shared" si="3"/>
        <v>0</v>
      </c>
      <c r="K22" s="482">
        <f t="shared" si="3"/>
        <v>0</v>
      </c>
      <c r="L22" s="482">
        <f t="shared" si="3"/>
        <v>0</v>
      </c>
      <c r="M22" s="482">
        <f t="shared" si="3"/>
        <v>0</v>
      </c>
      <c r="N22" s="482">
        <f t="shared" si="3"/>
        <v>0</v>
      </c>
      <c r="O22" s="101">
        <f t="shared" si="3"/>
        <v>19.456517638767085</v>
      </c>
      <c r="P22" s="110"/>
      <c r="Q22" s="110"/>
      <c r="R22" s="110"/>
      <c r="S22" s="110"/>
      <c r="T22" s="110"/>
      <c r="U22" s="110"/>
      <c r="V22" s="110"/>
      <c r="W22" s="110"/>
      <c r="X22" s="110"/>
      <c r="Y22" s="110"/>
      <c r="Z22" s="110"/>
      <c r="AA22" s="110"/>
      <c r="AB22" s="110"/>
      <c r="AC22" s="140"/>
    </row>
    <row r="23" spans="1:29" s="145" customFormat="1">
      <c r="A23" s="7"/>
      <c r="B23" s="616" t="s">
        <v>74</v>
      </c>
      <c r="C23" s="465">
        <v>1.4499882674131829E-3</v>
      </c>
      <c r="D23" s="465">
        <v>19.455017618479101</v>
      </c>
      <c r="E23" s="465">
        <v>0</v>
      </c>
      <c r="F23" s="465">
        <v>0</v>
      </c>
      <c r="G23" s="465">
        <v>0</v>
      </c>
      <c r="H23" s="465">
        <v>0</v>
      </c>
      <c r="I23" s="465">
        <v>0</v>
      </c>
      <c r="J23" s="465">
        <v>0</v>
      </c>
      <c r="K23" s="465">
        <v>0</v>
      </c>
      <c r="L23" s="465">
        <v>0</v>
      </c>
      <c r="M23" s="465">
        <v>0</v>
      </c>
      <c r="N23" s="465">
        <v>0</v>
      </c>
      <c r="O23" s="115">
        <f>SUM(C23:N23)</f>
        <v>19.456467606746514</v>
      </c>
      <c r="P23" s="110"/>
      <c r="Q23" s="110"/>
      <c r="R23" s="110"/>
      <c r="S23" s="110"/>
      <c r="T23" s="110"/>
      <c r="U23" s="110"/>
      <c r="V23" s="110"/>
      <c r="W23" s="110"/>
      <c r="X23" s="110"/>
      <c r="Y23" s="110"/>
      <c r="Z23" s="110"/>
      <c r="AA23" s="110"/>
      <c r="AB23" s="110"/>
      <c r="AC23" s="140"/>
    </row>
    <row r="24" spans="1:29" s="92" customFormat="1">
      <c r="A24" s="7"/>
      <c r="B24" s="618" t="s">
        <v>75</v>
      </c>
      <c r="C24" s="464">
        <v>5.0032020572597294E-5</v>
      </c>
      <c r="D24" s="464">
        <v>0</v>
      </c>
      <c r="E24" s="464">
        <v>0</v>
      </c>
      <c r="F24" s="464">
        <v>0</v>
      </c>
      <c r="G24" s="464">
        <v>0</v>
      </c>
      <c r="H24" s="464">
        <v>0</v>
      </c>
      <c r="I24" s="464">
        <v>0</v>
      </c>
      <c r="J24" s="464">
        <v>0</v>
      </c>
      <c r="K24" s="464">
        <v>0</v>
      </c>
      <c r="L24" s="464">
        <v>0</v>
      </c>
      <c r="M24" s="464">
        <v>0</v>
      </c>
      <c r="N24" s="464">
        <v>0</v>
      </c>
      <c r="O24" s="103">
        <f>SUM(C24:N24)</f>
        <v>5.0032020572597294E-5</v>
      </c>
      <c r="P24" s="110"/>
      <c r="Q24" s="110"/>
      <c r="R24" s="110"/>
      <c r="S24" s="110"/>
      <c r="T24" s="110"/>
      <c r="U24" s="110"/>
      <c r="V24" s="110"/>
      <c r="W24" s="110"/>
      <c r="X24" s="110"/>
      <c r="Y24" s="110"/>
      <c r="Z24" s="110"/>
      <c r="AA24" s="110"/>
      <c r="AB24" s="110"/>
      <c r="AC24" s="140"/>
    </row>
    <row r="25" spans="1:29" s="92" customFormat="1">
      <c r="A25" s="7"/>
      <c r="B25" s="481" t="s">
        <v>76</v>
      </c>
      <c r="C25" s="482">
        <f>+C26+C29</f>
        <v>1.094594272574098E-2</v>
      </c>
      <c r="D25" s="482">
        <f t="shared" ref="D25:O25" si="4">+D26+D29</f>
        <v>0.76560102766250815</v>
      </c>
      <c r="E25" s="482">
        <f t="shared" si="4"/>
        <v>1.1372279581067631E-2</v>
      </c>
      <c r="F25" s="482">
        <f t="shared" si="4"/>
        <v>1.1140411401547059E-2</v>
      </c>
      <c r="G25" s="482">
        <f t="shared" ref="G25" si="5">+G26+G29</f>
        <v>0.76589260078267363</v>
      </c>
      <c r="H25" s="482">
        <f t="shared" ref="H25" si="6">+H26+H29</f>
        <v>1.12713671455924E-2</v>
      </c>
      <c r="I25" s="482">
        <f t="shared" ref="I25" si="7">+I26+I29</f>
        <v>1.1429671069158312E-2</v>
      </c>
      <c r="J25" s="482">
        <f t="shared" ref="J25" si="8">+J26+J29</f>
        <v>0.76599504489464421</v>
      </c>
      <c r="K25" s="482">
        <f t="shared" ref="K25" si="9">+K26+K29</f>
        <v>12.179470375701921</v>
      </c>
      <c r="L25" s="482">
        <f t="shared" ref="L25" si="10">+L26+L29</f>
        <v>1.1624621728574709E-2</v>
      </c>
      <c r="M25" s="482">
        <f t="shared" si="4"/>
        <v>0.76619633999841996</v>
      </c>
      <c r="N25" s="482">
        <f t="shared" si="4"/>
        <v>1.1756630567511681E-2</v>
      </c>
      <c r="O25" s="482">
        <f t="shared" si="4"/>
        <v>15.32269631325936</v>
      </c>
      <c r="P25" s="110"/>
      <c r="Q25" s="110"/>
      <c r="R25" s="110"/>
      <c r="S25" s="110"/>
      <c r="T25" s="110"/>
      <c r="U25" s="110"/>
      <c r="V25" s="110"/>
      <c r="W25" s="110"/>
      <c r="X25" s="110"/>
      <c r="Y25" s="110"/>
      <c r="Z25" s="110"/>
      <c r="AA25" s="110"/>
      <c r="AB25" s="110"/>
      <c r="AC25" s="140"/>
    </row>
    <row r="26" spans="1:29" s="145" customFormat="1">
      <c r="A26" s="7"/>
      <c r="B26" s="616" t="s">
        <v>79</v>
      </c>
      <c r="C26" s="465">
        <f>+C27+C28</f>
        <v>0</v>
      </c>
      <c r="D26" s="465">
        <f t="shared" ref="D26:N26" si="11">+D27+D28</f>
        <v>0.75459121097337589</v>
      </c>
      <c r="E26" s="465">
        <f t="shared" si="11"/>
        <v>0</v>
      </c>
      <c r="F26" s="465">
        <f t="shared" si="11"/>
        <v>0</v>
      </c>
      <c r="G26" s="465">
        <f t="shared" ref="G26" si="12">+G27+G28</f>
        <v>0.75459121097337589</v>
      </c>
      <c r="H26" s="465">
        <f t="shared" ref="H26" si="13">+H27+H28</f>
        <v>0</v>
      </c>
      <c r="I26" s="465">
        <f t="shared" ref="I26" si="14">+I27+I28</f>
        <v>0</v>
      </c>
      <c r="J26" s="465">
        <f t="shared" ref="J26" si="15">+J27+J28</f>
        <v>0.75459121097337589</v>
      </c>
      <c r="K26" s="465">
        <f t="shared" ref="K26" si="16">+K27+K28</f>
        <v>0</v>
      </c>
      <c r="L26" s="465">
        <f t="shared" ref="L26" si="17">+L27+L28</f>
        <v>0</v>
      </c>
      <c r="M26" s="465">
        <f t="shared" si="11"/>
        <v>0.75459121097337589</v>
      </c>
      <c r="N26" s="465">
        <f t="shared" si="11"/>
        <v>0</v>
      </c>
      <c r="O26" s="465">
        <f>SUM(C26:N26)</f>
        <v>3.0183648438935036</v>
      </c>
      <c r="P26" s="110"/>
      <c r="Q26" s="110"/>
      <c r="R26" s="110"/>
      <c r="S26" s="110"/>
      <c r="T26" s="110"/>
      <c r="U26" s="110"/>
      <c r="V26" s="110"/>
      <c r="W26" s="110"/>
      <c r="X26" s="110"/>
      <c r="Y26" s="110"/>
      <c r="Z26" s="110"/>
      <c r="AA26" s="110"/>
      <c r="AB26" s="110"/>
      <c r="AC26" s="140"/>
    </row>
    <row r="27" spans="1:29" s="145" customFormat="1">
      <c r="A27" s="7"/>
      <c r="B27" s="618" t="s">
        <v>110</v>
      </c>
      <c r="C27" s="464">
        <v>0</v>
      </c>
      <c r="D27" s="464">
        <v>0.75459121097337589</v>
      </c>
      <c r="E27" s="464">
        <v>0</v>
      </c>
      <c r="F27" s="464">
        <v>0</v>
      </c>
      <c r="G27" s="464">
        <v>0.75459121097337589</v>
      </c>
      <c r="H27" s="464">
        <v>0</v>
      </c>
      <c r="I27" s="464">
        <v>0</v>
      </c>
      <c r="J27" s="464">
        <v>0.75459121097337589</v>
      </c>
      <c r="K27" s="464">
        <v>0</v>
      </c>
      <c r="L27" s="464">
        <v>0</v>
      </c>
      <c r="M27" s="464">
        <v>0.75459121097337589</v>
      </c>
      <c r="N27" s="464">
        <v>0</v>
      </c>
      <c r="O27" s="103">
        <f>SUM(C27:N27)</f>
        <v>3.0183648438935036</v>
      </c>
      <c r="P27" s="110"/>
      <c r="Q27" s="110"/>
      <c r="R27" s="110"/>
      <c r="S27" s="110"/>
      <c r="T27" s="110"/>
      <c r="U27" s="110"/>
      <c r="V27" s="110"/>
      <c r="W27" s="110"/>
      <c r="X27" s="110"/>
      <c r="Y27" s="110"/>
      <c r="Z27" s="110"/>
      <c r="AA27" s="110"/>
      <c r="AB27" s="110"/>
      <c r="AC27" s="140"/>
    </row>
    <row r="28" spans="1:29" s="92" customFormat="1">
      <c r="A28" s="7"/>
      <c r="B28" s="620" t="s">
        <v>111</v>
      </c>
      <c r="C28" s="502">
        <v>0</v>
      </c>
      <c r="D28" s="502">
        <v>0</v>
      </c>
      <c r="E28" s="502">
        <v>0</v>
      </c>
      <c r="F28" s="502">
        <v>0</v>
      </c>
      <c r="G28" s="502">
        <v>0</v>
      </c>
      <c r="H28" s="502">
        <v>0</v>
      </c>
      <c r="I28" s="502">
        <v>0</v>
      </c>
      <c r="J28" s="502">
        <v>0</v>
      </c>
      <c r="K28" s="502">
        <v>0</v>
      </c>
      <c r="L28" s="502">
        <v>0</v>
      </c>
      <c r="M28" s="502">
        <v>0</v>
      </c>
      <c r="N28" s="502">
        <v>0</v>
      </c>
      <c r="O28" s="152">
        <f>SUM(C28:N28)</f>
        <v>0</v>
      </c>
      <c r="P28" s="110"/>
      <c r="Q28" s="110"/>
      <c r="R28" s="110"/>
      <c r="S28" s="110"/>
      <c r="T28" s="110"/>
      <c r="U28" s="110"/>
      <c r="V28" s="110"/>
      <c r="W28" s="110"/>
      <c r="X28" s="110"/>
      <c r="Y28" s="110"/>
      <c r="Z28" s="110"/>
      <c r="AA28" s="110"/>
      <c r="AB28" s="110"/>
      <c r="AC28" s="140"/>
    </row>
    <row r="29" spans="1:29" s="92" customFormat="1">
      <c r="A29" s="7"/>
      <c r="B29" s="617" t="s">
        <v>77</v>
      </c>
      <c r="C29" s="463">
        <f>+C30</f>
        <v>1.094594272574098E-2</v>
      </c>
      <c r="D29" s="463">
        <f t="shared" ref="D29:N29" si="18">+D30</f>
        <v>1.1009816689132271E-2</v>
      </c>
      <c r="E29" s="463">
        <f t="shared" si="18"/>
        <v>1.1372279581067631E-2</v>
      </c>
      <c r="F29" s="463">
        <f t="shared" si="18"/>
        <v>1.1140411401547059E-2</v>
      </c>
      <c r="G29" s="463">
        <f t="shared" ref="G29" si="19">+G30</f>
        <v>1.130138980929769E-2</v>
      </c>
      <c r="H29" s="463">
        <f t="shared" ref="H29" si="20">+H30</f>
        <v>1.12713671455924E-2</v>
      </c>
      <c r="I29" s="463">
        <f t="shared" ref="I29" si="21">+I30</f>
        <v>1.1429671069158312E-2</v>
      </c>
      <c r="J29" s="463">
        <f t="shared" ref="J29" si="22">+J30</f>
        <v>1.1403833921268289E-2</v>
      </c>
      <c r="K29" s="463">
        <f t="shared" ref="K29" si="23">+K30</f>
        <v>12.179470375701921</v>
      </c>
      <c r="L29" s="463">
        <f t="shared" ref="L29" si="24">+L30</f>
        <v>1.1624621728574709E-2</v>
      </c>
      <c r="M29" s="463">
        <f t="shared" si="18"/>
        <v>1.1605129025044039E-2</v>
      </c>
      <c r="N29" s="463">
        <f t="shared" si="18"/>
        <v>1.1756630567511681E-2</v>
      </c>
      <c r="O29" s="104">
        <f t="shared" ref="O29:O31" si="25">SUM(C29:N29)</f>
        <v>12.304331469365858</v>
      </c>
      <c r="P29" s="110"/>
      <c r="Q29" s="110"/>
      <c r="R29" s="110"/>
      <c r="S29" s="110"/>
      <c r="T29" s="110"/>
      <c r="U29" s="110"/>
      <c r="V29" s="110"/>
      <c r="W29" s="110"/>
      <c r="X29" s="110"/>
      <c r="Y29" s="110"/>
      <c r="Z29" s="110"/>
      <c r="AA29" s="110"/>
      <c r="AB29" s="110"/>
      <c r="AC29" s="140"/>
    </row>
    <row r="30" spans="1:29" s="145" customFormat="1">
      <c r="A30" s="7"/>
      <c r="B30" s="621" t="s">
        <v>111</v>
      </c>
      <c r="C30" s="464">
        <v>1.094594272574098E-2</v>
      </c>
      <c r="D30" s="464">
        <v>1.1009816689132271E-2</v>
      </c>
      <c r="E30" s="464">
        <v>1.1372279581067631E-2</v>
      </c>
      <c r="F30" s="464">
        <v>1.1140411401547059E-2</v>
      </c>
      <c r="G30" s="464">
        <v>1.130138980929769E-2</v>
      </c>
      <c r="H30" s="464">
        <v>1.12713671455924E-2</v>
      </c>
      <c r="I30" s="464">
        <v>1.1429671069158312E-2</v>
      </c>
      <c r="J30" s="464">
        <v>1.1403833921268289E-2</v>
      </c>
      <c r="K30" s="464">
        <v>12.179470375701921</v>
      </c>
      <c r="L30" s="464">
        <v>1.1624621728574709E-2</v>
      </c>
      <c r="M30" s="464">
        <v>1.1605129025044039E-2</v>
      </c>
      <c r="N30" s="464">
        <v>1.1756630567511681E-2</v>
      </c>
      <c r="O30" s="103">
        <f t="shared" si="25"/>
        <v>12.304331469365858</v>
      </c>
      <c r="P30" s="110"/>
      <c r="Q30" s="110"/>
      <c r="R30" s="110"/>
      <c r="S30" s="110"/>
      <c r="T30" s="110"/>
      <c r="U30" s="110"/>
      <c r="V30" s="110"/>
      <c r="W30" s="110"/>
      <c r="X30" s="110"/>
      <c r="Y30" s="110"/>
      <c r="Z30" s="110"/>
      <c r="AA30" s="110"/>
      <c r="AB30" s="110"/>
      <c r="AC30" s="140"/>
    </row>
    <row r="31" spans="1:29" s="7" customFormat="1">
      <c r="B31" s="481" t="s">
        <v>78</v>
      </c>
      <c r="C31" s="482">
        <v>76.773220020000011</v>
      </c>
      <c r="D31" s="482">
        <v>0</v>
      </c>
      <c r="E31" s="482">
        <v>1.2936443780486699</v>
      </c>
      <c r="F31" s="482">
        <v>18.79113503</v>
      </c>
      <c r="G31" s="482">
        <v>3759.1613598893973</v>
      </c>
      <c r="H31" s="482">
        <v>0.57448624384615399</v>
      </c>
      <c r="I31" s="482">
        <v>76.773220020000011</v>
      </c>
      <c r="J31" s="482">
        <v>0</v>
      </c>
      <c r="K31" s="482">
        <v>1.2936443780486699</v>
      </c>
      <c r="L31" s="482">
        <v>19.318607857540105</v>
      </c>
      <c r="M31" s="482">
        <v>2.34358567</v>
      </c>
      <c r="N31" s="482">
        <v>0.57448625615384596</v>
      </c>
      <c r="O31" s="101">
        <f t="shared" si="25"/>
        <v>3956.8973897430337</v>
      </c>
      <c r="P31" s="110"/>
      <c r="Q31" s="110"/>
      <c r="R31" s="110"/>
      <c r="S31" s="110"/>
      <c r="T31" s="110"/>
      <c r="U31" s="110"/>
      <c r="V31" s="110"/>
      <c r="W31" s="110"/>
      <c r="X31" s="110"/>
      <c r="Y31" s="110"/>
      <c r="Z31" s="110"/>
      <c r="AA31" s="110"/>
      <c r="AB31" s="110"/>
      <c r="AC31" s="140"/>
    </row>
    <row r="32" spans="1:29" s="7" customFormat="1">
      <c r="B32" s="459" t="s">
        <v>424</v>
      </c>
      <c r="C32" s="482">
        <f t="shared" ref="C32:O32" si="26">+C33+C35+C38</f>
        <v>1.3996066599999999</v>
      </c>
      <c r="D32" s="482">
        <f t="shared" si="26"/>
        <v>13.947560880000001</v>
      </c>
      <c r="E32" s="482">
        <f t="shared" si="26"/>
        <v>239.31331911851606</v>
      </c>
      <c r="F32" s="482">
        <f t="shared" si="26"/>
        <v>0</v>
      </c>
      <c r="G32" s="482">
        <f t="shared" si="26"/>
        <v>0</v>
      </c>
      <c r="H32" s="482">
        <f t="shared" si="26"/>
        <v>0</v>
      </c>
      <c r="I32" s="482">
        <f t="shared" si="26"/>
        <v>1.35536974</v>
      </c>
      <c r="J32" s="482">
        <f t="shared" si="26"/>
        <v>13.414975330000001</v>
      </c>
      <c r="K32" s="482">
        <f t="shared" si="26"/>
        <v>0</v>
      </c>
      <c r="L32" s="482">
        <f t="shared" si="26"/>
        <v>0</v>
      </c>
      <c r="M32" s="482">
        <f t="shared" si="26"/>
        <v>0</v>
      </c>
      <c r="N32" s="482">
        <f t="shared" si="26"/>
        <v>0</v>
      </c>
      <c r="O32" s="101">
        <f t="shared" si="26"/>
        <v>269.43083172851607</v>
      </c>
      <c r="P32" s="110"/>
      <c r="Q32" s="110"/>
      <c r="R32" s="110"/>
      <c r="S32" s="110"/>
      <c r="T32" s="110"/>
      <c r="U32" s="110"/>
      <c r="V32" s="110"/>
      <c r="W32" s="110"/>
      <c r="X32" s="110"/>
      <c r="Y32" s="110"/>
      <c r="Z32" s="110"/>
      <c r="AA32" s="110"/>
      <c r="AB32" s="110"/>
      <c r="AC32" s="140"/>
    </row>
    <row r="33" spans="1:29" s="7" customFormat="1">
      <c r="B33" s="491" t="s">
        <v>74</v>
      </c>
      <c r="C33" s="502">
        <f>+C34</f>
        <v>0</v>
      </c>
      <c r="D33" s="502">
        <f t="shared" ref="D33:N33" si="27">+D34</f>
        <v>0</v>
      </c>
      <c r="E33" s="502">
        <f t="shared" si="27"/>
        <v>0</v>
      </c>
      <c r="F33" s="502">
        <f t="shared" si="27"/>
        <v>0</v>
      </c>
      <c r="G33" s="502">
        <f t="shared" si="27"/>
        <v>0</v>
      </c>
      <c r="H33" s="502">
        <f t="shared" si="27"/>
        <v>0</v>
      </c>
      <c r="I33" s="502">
        <f t="shared" si="27"/>
        <v>0</v>
      </c>
      <c r="J33" s="502">
        <f t="shared" si="27"/>
        <v>0</v>
      </c>
      <c r="K33" s="502">
        <f t="shared" si="27"/>
        <v>0</v>
      </c>
      <c r="L33" s="502">
        <f t="shared" si="27"/>
        <v>0</v>
      </c>
      <c r="M33" s="502">
        <f t="shared" si="27"/>
        <v>0</v>
      </c>
      <c r="N33" s="502">
        <f t="shared" si="27"/>
        <v>0</v>
      </c>
      <c r="O33" s="152">
        <f t="shared" ref="O33" si="28">+O34</f>
        <v>0</v>
      </c>
      <c r="P33" s="110"/>
      <c r="Q33" s="110"/>
      <c r="R33" s="110"/>
      <c r="S33" s="110"/>
      <c r="T33" s="110"/>
      <c r="U33" s="110"/>
      <c r="V33" s="110"/>
      <c r="W33" s="110"/>
      <c r="X33" s="110"/>
      <c r="Y33" s="110"/>
      <c r="Z33" s="110"/>
      <c r="AA33" s="110"/>
      <c r="AB33" s="110"/>
      <c r="AC33" s="140"/>
    </row>
    <row r="34" spans="1:29" s="7" customFormat="1">
      <c r="B34" s="467" t="s">
        <v>432</v>
      </c>
      <c r="C34" s="463">
        <v>0</v>
      </c>
      <c r="D34" s="463">
        <v>0</v>
      </c>
      <c r="E34" s="463">
        <v>0</v>
      </c>
      <c r="F34" s="463">
        <v>0</v>
      </c>
      <c r="G34" s="463">
        <v>0</v>
      </c>
      <c r="H34" s="463">
        <v>0</v>
      </c>
      <c r="I34" s="463">
        <v>0</v>
      </c>
      <c r="J34" s="463">
        <v>0</v>
      </c>
      <c r="K34" s="463">
        <v>0</v>
      </c>
      <c r="L34" s="463">
        <v>0</v>
      </c>
      <c r="M34" s="463">
        <v>0</v>
      </c>
      <c r="N34" s="463">
        <v>0</v>
      </c>
      <c r="O34" s="104">
        <f>SUM(C34:N34)</f>
        <v>0</v>
      </c>
      <c r="P34" s="110"/>
      <c r="Q34" s="110"/>
      <c r="R34" s="110"/>
      <c r="S34" s="110"/>
      <c r="T34" s="110"/>
      <c r="U34" s="110"/>
      <c r="V34" s="110"/>
      <c r="W34" s="110"/>
      <c r="X34" s="110"/>
      <c r="Y34" s="110"/>
      <c r="Z34" s="110"/>
      <c r="AA34" s="110"/>
      <c r="AB34" s="110"/>
      <c r="AC34" s="140"/>
    </row>
    <row r="35" spans="1:29" s="7" customFormat="1">
      <c r="B35" s="467" t="s">
        <v>75</v>
      </c>
      <c r="C35" s="463">
        <f>+C36+C37</f>
        <v>0</v>
      </c>
      <c r="D35" s="463">
        <f t="shared" ref="D35:N35" si="29">+D36+D37</f>
        <v>0</v>
      </c>
      <c r="E35" s="463">
        <f t="shared" si="29"/>
        <v>239.31331911851606</v>
      </c>
      <c r="F35" s="463">
        <f t="shared" si="29"/>
        <v>0</v>
      </c>
      <c r="G35" s="463">
        <f t="shared" si="29"/>
        <v>0</v>
      </c>
      <c r="H35" s="463">
        <f t="shared" si="29"/>
        <v>0</v>
      </c>
      <c r="I35" s="463">
        <f t="shared" si="29"/>
        <v>0</v>
      </c>
      <c r="J35" s="463">
        <f t="shared" si="29"/>
        <v>0</v>
      </c>
      <c r="K35" s="463">
        <f t="shared" si="29"/>
        <v>0</v>
      </c>
      <c r="L35" s="463">
        <f t="shared" si="29"/>
        <v>0</v>
      </c>
      <c r="M35" s="463">
        <f t="shared" si="29"/>
        <v>0</v>
      </c>
      <c r="N35" s="463">
        <f t="shared" si="29"/>
        <v>0</v>
      </c>
      <c r="O35" s="104">
        <f t="shared" ref="O35" si="30">+O36+O37</f>
        <v>239.31331911851606</v>
      </c>
      <c r="P35" s="110"/>
      <c r="Q35" s="110"/>
      <c r="R35" s="110"/>
      <c r="S35" s="110"/>
      <c r="T35" s="110"/>
      <c r="U35" s="110"/>
      <c r="V35" s="110"/>
      <c r="W35" s="110"/>
      <c r="X35" s="110"/>
      <c r="Y35" s="110"/>
      <c r="Z35" s="110"/>
      <c r="AA35" s="110"/>
      <c r="AB35" s="110"/>
      <c r="AC35" s="140"/>
    </row>
    <row r="36" spans="1:29" s="7" customFormat="1">
      <c r="B36" s="498" t="s">
        <v>82</v>
      </c>
      <c r="C36" s="464">
        <v>0</v>
      </c>
      <c r="D36" s="464">
        <v>0</v>
      </c>
      <c r="E36" s="464">
        <v>239.31331911851606</v>
      </c>
      <c r="F36" s="464">
        <v>0</v>
      </c>
      <c r="G36" s="464">
        <v>0</v>
      </c>
      <c r="H36" s="464">
        <v>0</v>
      </c>
      <c r="I36" s="464">
        <v>0</v>
      </c>
      <c r="J36" s="464">
        <v>0</v>
      </c>
      <c r="K36" s="464">
        <v>0</v>
      </c>
      <c r="L36" s="464">
        <v>0</v>
      </c>
      <c r="M36" s="464">
        <v>0</v>
      </c>
      <c r="N36" s="464">
        <v>0</v>
      </c>
      <c r="O36" s="103">
        <f>SUM(C36:N36)</f>
        <v>239.31331911851606</v>
      </c>
      <c r="P36" s="110"/>
      <c r="Q36" s="110"/>
      <c r="R36" s="110"/>
      <c r="S36" s="110"/>
      <c r="T36" s="110"/>
      <c r="U36" s="110"/>
      <c r="V36" s="110"/>
      <c r="W36" s="110"/>
      <c r="X36" s="110"/>
      <c r="Y36" s="110"/>
      <c r="Z36" s="110"/>
      <c r="AA36" s="110"/>
      <c r="AB36" s="110"/>
      <c r="AC36" s="140"/>
    </row>
    <row r="37" spans="1:29" s="7" customFormat="1">
      <c r="B37" s="491" t="s">
        <v>111</v>
      </c>
      <c r="C37" s="502">
        <v>0</v>
      </c>
      <c r="D37" s="502">
        <v>0</v>
      </c>
      <c r="E37" s="502">
        <v>0</v>
      </c>
      <c r="F37" s="502">
        <v>0</v>
      </c>
      <c r="G37" s="502">
        <v>0</v>
      </c>
      <c r="H37" s="502">
        <v>0</v>
      </c>
      <c r="I37" s="502">
        <v>0</v>
      </c>
      <c r="J37" s="502">
        <v>0</v>
      </c>
      <c r="K37" s="502">
        <v>0</v>
      </c>
      <c r="L37" s="502">
        <v>0</v>
      </c>
      <c r="M37" s="502">
        <v>0</v>
      </c>
      <c r="N37" s="502">
        <v>0</v>
      </c>
      <c r="O37" s="152">
        <f>SUM(C37:N37)</f>
        <v>0</v>
      </c>
      <c r="P37" s="110"/>
      <c r="Q37" s="110"/>
      <c r="R37" s="110"/>
      <c r="S37" s="110"/>
      <c r="T37" s="110"/>
      <c r="U37" s="110"/>
      <c r="V37" s="110"/>
      <c r="W37" s="110"/>
      <c r="X37" s="110"/>
      <c r="Y37" s="110"/>
      <c r="Z37" s="110"/>
      <c r="AA37" s="110"/>
      <c r="AB37" s="110"/>
      <c r="AC37" s="140"/>
    </row>
    <row r="38" spans="1:29" s="7" customFormat="1">
      <c r="B38" s="618" t="s">
        <v>77</v>
      </c>
      <c r="C38" s="464">
        <f>+C39</f>
        <v>1.3996066599999999</v>
      </c>
      <c r="D38" s="464">
        <f t="shared" ref="D38:N38" si="31">+D39</f>
        <v>13.947560880000001</v>
      </c>
      <c r="E38" s="464">
        <f t="shared" si="31"/>
        <v>0</v>
      </c>
      <c r="F38" s="464">
        <f t="shared" si="31"/>
        <v>0</v>
      </c>
      <c r="G38" s="464">
        <f t="shared" si="31"/>
        <v>0</v>
      </c>
      <c r="H38" s="464">
        <f t="shared" si="31"/>
        <v>0</v>
      </c>
      <c r="I38" s="464">
        <f t="shared" si="31"/>
        <v>1.35536974</v>
      </c>
      <c r="J38" s="464">
        <f t="shared" si="31"/>
        <v>13.414975330000001</v>
      </c>
      <c r="K38" s="464">
        <f t="shared" si="31"/>
        <v>0</v>
      </c>
      <c r="L38" s="464">
        <f t="shared" si="31"/>
        <v>0</v>
      </c>
      <c r="M38" s="464">
        <f t="shared" si="31"/>
        <v>0</v>
      </c>
      <c r="N38" s="464">
        <f t="shared" si="31"/>
        <v>0</v>
      </c>
      <c r="O38" s="103">
        <f t="shared" ref="O38" si="32">+O39</f>
        <v>30.117512610000002</v>
      </c>
      <c r="P38" s="110"/>
      <c r="Q38" s="110"/>
      <c r="R38" s="110"/>
      <c r="S38" s="110"/>
      <c r="T38" s="110"/>
      <c r="U38" s="110"/>
      <c r="V38" s="110"/>
      <c r="W38" s="110"/>
      <c r="X38" s="110"/>
      <c r="Y38" s="110"/>
      <c r="Z38" s="110"/>
      <c r="AA38" s="110"/>
      <c r="AB38" s="110"/>
      <c r="AC38" s="140"/>
    </row>
    <row r="39" spans="1:29" s="145" customFormat="1">
      <c r="A39" s="7"/>
      <c r="B39" s="467" t="s">
        <v>433</v>
      </c>
      <c r="C39" s="463">
        <v>1.3996066599999999</v>
      </c>
      <c r="D39" s="463">
        <v>13.947560880000001</v>
      </c>
      <c r="E39" s="463">
        <v>0</v>
      </c>
      <c r="F39" s="463">
        <v>0</v>
      </c>
      <c r="G39" s="463">
        <v>0</v>
      </c>
      <c r="H39" s="463">
        <v>0</v>
      </c>
      <c r="I39" s="463">
        <v>1.35536974</v>
      </c>
      <c r="J39" s="463">
        <v>13.414975330000001</v>
      </c>
      <c r="K39" s="463">
        <v>0</v>
      </c>
      <c r="L39" s="463">
        <v>0</v>
      </c>
      <c r="M39" s="463">
        <v>0</v>
      </c>
      <c r="N39" s="463">
        <v>0</v>
      </c>
      <c r="O39" s="104">
        <f>SUM(C39:N39)</f>
        <v>30.117512610000002</v>
      </c>
      <c r="P39" s="110"/>
      <c r="Q39" s="110"/>
      <c r="R39" s="110"/>
      <c r="S39" s="110"/>
      <c r="T39" s="110"/>
      <c r="U39" s="110"/>
      <c r="V39" s="110"/>
      <c r="W39" s="110"/>
      <c r="X39" s="110"/>
      <c r="Y39" s="110"/>
      <c r="Z39" s="110"/>
      <c r="AA39" s="110"/>
      <c r="AB39" s="110"/>
      <c r="AC39" s="140"/>
    </row>
    <row r="40" spans="1:29" s="145" customFormat="1">
      <c r="A40" s="7"/>
      <c r="B40" s="466" t="s">
        <v>439</v>
      </c>
      <c r="C40" s="465">
        <f t="shared" ref="C40:O40" si="33">+C41+C42</f>
        <v>9.6870791399999998</v>
      </c>
      <c r="D40" s="465">
        <f t="shared" si="33"/>
        <v>15.31583096</v>
      </c>
      <c r="E40" s="465">
        <f t="shared" si="33"/>
        <v>19.639134120000001</v>
      </c>
      <c r="F40" s="465">
        <f t="shared" si="33"/>
        <v>12.557039039999999</v>
      </c>
      <c r="G40" s="465">
        <f t="shared" si="33"/>
        <v>12.5994578</v>
      </c>
      <c r="H40" s="465">
        <f t="shared" si="33"/>
        <v>17.482676189999999</v>
      </c>
      <c r="I40" s="465">
        <f t="shared" si="33"/>
        <v>10.178946079999999</v>
      </c>
      <c r="J40" s="465">
        <f t="shared" si="33"/>
        <v>16.017368910000002</v>
      </c>
      <c r="K40" s="465">
        <f t="shared" si="33"/>
        <v>20.501715109999999</v>
      </c>
      <c r="L40" s="465">
        <f t="shared" si="33"/>
        <v>13.155811979999999</v>
      </c>
      <c r="M40" s="465">
        <f t="shared" si="33"/>
        <v>13.19981084</v>
      </c>
      <c r="N40" s="465">
        <f t="shared" si="33"/>
        <v>18.24660707</v>
      </c>
      <c r="O40" s="115">
        <f t="shared" si="33"/>
        <v>178.58147724000003</v>
      </c>
      <c r="P40" s="110"/>
      <c r="Q40" s="110"/>
      <c r="R40" s="110"/>
      <c r="S40" s="110"/>
      <c r="T40" s="110"/>
      <c r="U40" s="110"/>
      <c r="V40" s="110"/>
      <c r="W40" s="110"/>
      <c r="X40" s="110"/>
      <c r="Y40" s="110"/>
      <c r="Z40" s="110"/>
      <c r="AA40" s="110"/>
      <c r="AB40" s="110"/>
      <c r="AC40" s="140"/>
    </row>
    <row r="41" spans="1:29" s="92" customFormat="1">
      <c r="A41" s="7"/>
      <c r="B41" s="466" t="s">
        <v>79</v>
      </c>
      <c r="C41" s="465">
        <v>0</v>
      </c>
      <c r="D41" s="465">
        <v>0</v>
      </c>
      <c r="E41" s="465">
        <v>0</v>
      </c>
      <c r="F41" s="465">
        <v>0</v>
      </c>
      <c r="G41" s="465">
        <v>0</v>
      </c>
      <c r="H41" s="465">
        <v>0</v>
      </c>
      <c r="I41" s="465">
        <v>0</v>
      </c>
      <c r="J41" s="465">
        <v>0</v>
      </c>
      <c r="K41" s="465">
        <v>0</v>
      </c>
      <c r="L41" s="465">
        <v>0</v>
      </c>
      <c r="M41" s="465">
        <v>0</v>
      </c>
      <c r="N41" s="465">
        <v>0</v>
      </c>
      <c r="O41" s="115">
        <f>SUM(C41:N41)</f>
        <v>0</v>
      </c>
      <c r="P41" s="110"/>
      <c r="Q41" s="110"/>
      <c r="R41" s="110"/>
      <c r="S41" s="110"/>
      <c r="T41" s="110"/>
      <c r="U41" s="110"/>
      <c r="V41" s="110"/>
      <c r="W41" s="110"/>
      <c r="X41" s="110"/>
      <c r="Y41" s="110"/>
      <c r="Z41" s="110"/>
      <c r="AA41" s="110"/>
      <c r="AB41" s="110"/>
      <c r="AC41" s="140"/>
    </row>
    <row r="42" spans="1:29" s="92" customFormat="1">
      <c r="A42" s="7"/>
      <c r="B42" s="468" t="s">
        <v>77</v>
      </c>
      <c r="C42" s="469">
        <v>9.6870791399999998</v>
      </c>
      <c r="D42" s="469">
        <v>15.31583096</v>
      </c>
      <c r="E42" s="469">
        <v>19.639134120000001</v>
      </c>
      <c r="F42" s="469">
        <v>12.557039039999999</v>
      </c>
      <c r="G42" s="469">
        <v>12.5994578</v>
      </c>
      <c r="H42" s="469">
        <v>17.482676189999999</v>
      </c>
      <c r="I42" s="469">
        <v>10.178946079999999</v>
      </c>
      <c r="J42" s="469">
        <v>16.017368910000002</v>
      </c>
      <c r="K42" s="469">
        <v>20.501715109999999</v>
      </c>
      <c r="L42" s="469">
        <v>13.155811979999999</v>
      </c>
      <c r="M42" s="469">
        <v>13.19981084</v>
      </c>
      <c r="N42" s="469">
        <v>18.24660707</v>
      </c>
      <c r="O42" s="105">
        <f>SUM(C42:N42)</f>
        <v>178.58147724000003</v>
      </c>
      <c r="P42" s="110"/>
      <c r="Q42" s="110"/>
      <c r="R42" s="110"/>
      <c r="S42" s="110"/>
      <c r="T42" s="110"/>
      <c r="U42" s="110"/>
      <c r="V42" s="110"/>
      <c r="W42" s="110"/>
      <c r="X42" s="110"/>
      <c r="Y42" s="110"/>
      <c r="Z42" s="110"/>
      <c r="AA42" s="110"/>
      <c r="AB42" s="110"/>
      <c r="AC42" s="140"/>
    </row>
    <row r="43" spans="1:29" s="92" customFormat="1" ht="13.5" thickBot="1">
      <c r="A43" s="7"/>
      <c r="B43" s="470"/>
      <c r="C43" s="470"/>
      <c r="D43" s="470"/>
      <c r="E43" s="470"/>
      <c r="F43" s="102"/>
      <c r="G43" s="102"/>
      <c r="H43" s="102"/>
      <c r="I43" s="102"/>
      <c r="J43" s="102"/>
      <c r="K43" s="102"/>
      <c r="L43" s="102"/>
      <c r="M43" s="102"/>
      <c r="N43" s="102"/>
      <c r="O43" s="102"/>
      <c r="P43" s="110"/>
      <c r="Q43" s="110"/>
      <c r="R43" s="110"/>
      <c r="S43" s="110"/>
      <c r="T43" s="110"/>
      <c r="U43" s="110"/>
      <c r="V43" s="110"/>
      <c r="W43" s="110"/>
      <c r="X43" s="110"/>
      <c r="Y43" s="110"/>
      <c r="Z43" s="110"/>
      <c r="AA43" s="110"/>
      <c r="AB43" s="110"/>
      <c r="AC43" s="140"/>
    </row>
    <row r="44" spans="1:29" s="144" customFormat="1" ht="13.5" thickBot="1">
      <c r="A44" s="7"/>
      <c r="B44" s="150" t="s">
        <v>262</v>
      </c>
      <c r="C44" s="99">
        <v>1256.0007545933345</v>
      </c>
      <c r="D44" s="99">
        <v>968.06382271028099</v>
      </c>
      <c r="E44" s="99">
        <v>3003.4800653318989</v>
      </c>
      <c r="F44" s="99">
        <v>263.11478258279402</v>
      </c>
      <c r="G44" s="99">
        <v>297.86579160316302</v>
      </c>
      <c r="H44" s="99">
        <v>1107.06785879176</v>
      </c>
      <c r="I44" s="99">
        <v>446.79868740474501</v>
      </c>
      <c r="J44" s="99">
        <v>0</v>
      </c>
      <c r="K44" s="99">
        <v>173.75504510184498</v>
      </c>
      <c r="L44" s="99">
        <v>0</v>
      </c>
      <c r="M44" s="99">
        <v>0</v>
      </c>
      <c r="N44" s="99">
        <v>0</v>
      </c>
      <c r="O44" s="151">
        <f>SUM(C44:N44)</f>
        <v>7516.1468081198209</v>
      </c>
      <c r="P44" s="110"/>
      <c r="Q44" s="110"/>
      <c r="R44" s="110"/>
      <c r="S44" s="110"/>
      <c r="T44" s="110"/>
      <c r="U44" s="110"/>
      <c r="V44" s="110"/>
      <c r="W44" s="110"/>
      <c r="X44" s="110"/>
      <c r="Y44" s="110"/>
      <c r="Z44" s="110"/>
      <c r="AA44" s="110"/>
      <c r="AB44" s="110"/>
      <c r="AC44" s="140"/>
    </row>
    <row r="45" spans="1:29" s="92" customFormat="1" ht="13.5" thickBot="1">
      <c r="A45" s="7"/>
      <c r="B45" s="472"/>
      <c r="C45" s="766"/>
      <c r="D45" s="766"/>
      <c r="E45" s="766"/>
      <c r="F45" s="766"/>
      <c r="G45" s="766"/>
      <c r="H45" s="766"/>
      <c r="I45" s="766"/>
      <c r="J45" s="766"/>
      <c r="K45" s="766"/>
      <c r="L45" s="766"/>
      <c r="M45" s="766"/>
      <c r="N45" s="766"/>
      <c r="O45" s="766"/>
      <c r="P45" s="110"/>
      <c r="Q45" s="110"/>
      <c r="R45" s="110"/>
      <c r="S45" s="110"/>
      <c r="T45" s="110"/>
      <c r="U45" s="110"/>
      <c r="V45" s="110"/>
      <c r="W45" s="110"/>
      <c r="X45" s="110"/>
      <c r="Y45" s="110"/>
      <c r="Z45" s="110"/>
      <c r="AA45" s="110"/>
      <c r="AB45" s="110"/>
      <c r="AC45" s="140"/>
    </row>
    <row r="46" spans="1:29" s="92" customFormat="1" ht="13.5" thickBot="1">
      <c r="A46" s="7"/>
      <c r="B46" s="150" t="s">
        <v>342</v>
      </c>
      <c r="C46" s="99">
        <f t="shared" ref="C46:O46" si="34">+C47+C64+SUM(C81:C132)+C135</f>
        <v>2149.1049079669347</v>
      </c>
      <c r="D46" s="99">
        <f t="shared" si="34"/>
        <v>4653.6202464215476</v>
      </c>
      <c r="E46" s="99">
        <f t="shared" si="34"/>
        <v>6914.9255517814472</v>
      </c>
      <c r="F46" s="99">
        <f t="shared" si="34"/>
        <v>4480.7637056702879</v>
      </c>
      <c r="G46" s="99">
        <f t="shared" si="34"/>
        <v>1570.044953172898</v>
      </c>
      <c r="H46" s="99">
        <f t="shared" si="34"/>
        <v>750.25728298490094</v>
      </c>
      <c r="I46" s="99">
        <f t="shared" si="34"/>
        <v>21.96254742572502</v>
      </c>
      <c r="J46" s="99">
        <f t="shared" si="34"/>
        <v>27.977682512897921</v>
      </c>
      <c r="K46" s="99">
        <f t="shared" si="34"/>
        <v>1964.0646515128979</v>
      </c>
      <c r="L46" s="99">
        <f t="shared" si="34"/>
        <v>21.96254742572502</v>
      </c>
      <c r="M46" s="99">
        <f t="shared" si="34"/>
        <v>5.9487515128979203</v>
      </c>
      <c r="N46" s="99">
        <f t="shared" si="34"/>
        <v>52.539001512897919</v>
      </c>
      <c r="O46" s="151">
        <f t="shared" si="34"/>
        <v>19054.50032999241</v>
      </c>
      <c r="P46" s="110"/>
      <c r="Q46" s="110"/>
      <c r="R46" s="110"/>
      <c r="S46" s="110"/>
      <c r="T46" s="110"/>
      <c r="U46" s="110"/>
      <c r="V46" s="110"/>
      <c r="W46" s="110"/>
      <c r="X46" s="110"/>
      <c r="Y46" s="110"/>
      <c r="Z46" s="110"/>
      <c r="AA46" s="110"/>
      <c r="AB46" s="110"/>
      <c r="AC46" s="140"/>
    </row>
    <row r="47" spans="1:29" s="92" customFormat="1">
      <c r="A47" s="7"/>
      <c r="B47" s="475" t="s">
        <v>83</v>
      </c>
      <c r="C47" s="106">
        <f t="shared" ref="C47:F47" si="35">+C48+C51+C58+C61</f>
        <v>0</v>
      </c>
      <c r="D47" s="106">
        <f t="shared" si="35"/>
        <v>0</v>
      </c>
      <c r="E47" s="106">
        <f t="shared" si="35"/>
        <v>0</v>
      </c>
      <c r="F47" s="106">
        <f t="shared" si="35"/>
        <v>0</v>
      </c>
      <c r="G47" s="106">
        <f t="shared" ref="G47" si="36">+G48+G51+G58+G61</f>
        <v>0</v>
      </c>
      <c r="H47" s="106">
        <f t="shared" ref="H47" si="37">+H48+H51+H58+H61</f>
        <v>0</v>
      </c>
      <c r="I47" s="106">
        <f t="shared" ref="I47" si="38">+I48+I51+I58+I61</f>
        <v>0</v>
      </c>
      <c r="J47" s="106">
        <f t="shared" ref="J47" si="39">+J48+J51+J58+J61</f>
        <v>0</v>
      </c>
      <c r="K47" s="106">
        <f t="shared" ref="K47" si="40">+K48+K51+K58+K61</f>
        <v>0</v>
      </c>
      <c r="L47" s="106">
        <f t="shared" ref="L47" si="41">+L48+L51+L58+L61</f>
        <v>0</v>
      </c>
      <c r="M47" s="106">
        <f t="shared" ref="M47" si="42">+M48+M51+M58+M61</f>
        <v>0</v>
      </c>
      <c r="N47" s="106">
        <f t="shared" ref="N47" si="43">+N48+N51+N58+N61</f>
        <v>0</v>
      </c>
      <c r="O47" s="106">
        <f>+O48+O51+O58+O61</f>
        <v>0</v>
      </c>
      <c r="P47" s="110"/>
      <c r="Q47" s="110"/>
      <c r="R47" s="110"/>
      <c r="S47" s="110"/>
      <c r="T47" s="110"/>
      <c r="U47" s="110"/>
      <c r="V47" s="110"/>
      <c r="W47" s="110"/>
      <c r="X47" s="110"/>
      <c r="Y47" s="110"/>
      <c r="Z47" s="110"/>
      <c r="AA47" s="110"/>
      <c r="AB47" s="110"/>
      <c r="AC47" s="140"/>
    </row>
    <row r="48" spans="1:29" s="92" customFormat="1">
      <c r="A48" s="7"/>
      <c r="B48" s="379" t="s">
        <v>20</v>
      </c>
      <c r="C48" s="606">
        <f>+C49+C50</f>
        <v>0</v>
      </c>
      <c r="D48" s="606">
        <f t="shared" ref="D48:N48" si="44">+D49+D50</f>
        <v>0</v>
      </c>
      <c r="E48" s="606">
        <f t="shared" si="44"/>
        <v>0</v>
      </c>
      <c r="F48" s="606">
        <f t="shared" si="44"/>
        <v>0</v>
      </c>
      <c r="G48" s="606">
        <f t="shared" ref="G48" si="45">+G49+G50</f>
        <v>0</v>
      </c>
      <c r="H48" s="606">
        <f t="shared" ref="H48" si="46">+H49+H50</f>
        <v>0</v>
      </c>
      <c r="I48" s="606">
        <f t="shared" ref="I48" si="47">+I49+I50</f>
        <v>0</v>
      </c>
      <c r="J48" s="606">
        <f t="shared" ref="J48" si="48">+J49+J50</f>
        <v>0</v>
      </c>
      <c r="K48" s="606">
        <f t="shared" ref="K48" si="49">+K49+K50</f>
        <v>0</v>
      </c>
      <c r="L48" s="606">
        <f t="shared" ref="L48" si="50">+L49+L50</f>
        <v>0</v>
      </c>
      <c r="M48" s="606">
        <f t="shared" ref="M48" si="51">+M49+M50</f>
        <v>0</v>
      </c>
      <c r="N48" s="606">
        <f t="shared" si="44"/>
        <v>0</v>
      </c>
      <c r="O48" s="116">
        <f t="shared" ref="O48:O63" si="52">SUM(C48:N48)</f>
        <v>0</v>
      </c>
      <c r="P48" s="110"/>
      <c r="Q48" s="110"/>
      <c r="R48" s="110"/>
      <c r="S48" s="110"/>
      <c r="T48" s="110"/>
      <c r="U48" s="110"/>
      <c r="V48" s="110"/>
      <c r="W48" s="110"/>
      <c r="X48" s="110"/>
      <c r="Y48" s="110"/>
      <c r="Z48" s="110"/>
      <c r="AA48" s="110"/>
      <c r="AB48" s="110"/>
      <c r="AC48" s="140"/>
    </row>
    <row r="49" spans="1:29" s="92" customFormat="1">
      <c r="A49" s="7"/>
      <c r="B49" s="478" t="s">
        <v>263</v>
      </c>
      <c r="C49" s="606">
        <v>0</v>
      </c>
      <c r="D49" s="606">
        <v>0</v>
      </c>
      <c r="E49" s="606">
        <v>0</v>
      </c>
      <c r="F49" s="606">
        <v>0</v>
      </c>
      <c r="G49" s="606">
        <v>0</v>
      </c>
      <c r="H49" s="606">
        <v>0</v>
      </c>
      <c r="I49" s="606">
        <v>0</v>
      </c>
      <c r="J49" s="606">
        <v>0</v>
      </c>
      <c r="K49" s="606">
        <v>0</v>
      </c>
      <c r="L49" s="606">
        <v>0</v>
      </c>
      <c r="M49" s="606">
        <v>0</v>
      </c>
      <c r="N49" s="606">
        <v>0</v>
      </c>
      <c r="O49" s="102">
        <f t="shared" si="52"/>
        <v>0</v>
      </c>
      <c r="P49" s="110"/>
      <c r="Q49" s="110"/>
      <c r="R49" s="110"/>
      <c r="S49" s="110"/>
      <c r="T49" s="110"/>
      <c r="U49" s="110"/>
      <c r="V49" s="110"/>
      <c r="W49" s="110"/>
      <c r="X49" s="110"/>
      <c r="Y49" s="110"/>
      <c r="Z49" s="110"/>
      <c r="AA49" s="110"/>
      <c r="AB49" s="110"/>
      <c r="AC49" s="140"/>
    </row>
    <row r="50" spans="1:29" s="92" customFormat="1">
      <c r="A50" s="7"/>
      <c r="B50" s="478" t="s">
        <v>264</v>
      </c>
      <c r="C50" s="606">
        <v>0</v>
      </c>
      <c r="D50" s="606">
        <v>0</v>
      </c>
      <c r="E50" s="606">
        <v>0</v>
      </c>
      <c r="F50" s="606">
        <v>0</v>
      </c>
      <c r="G50" s="606">
        <v>0</v>
      </c>
      <c r="H50" s="606">
        <v>0</v>
      </c>
      <c r="I50" s="606">
        <v>0</v>
      </c>
      <c r="J50" s="606">
        <v>0</v>
      </c>
      <c r="K50" s="606">
        <v>0</v>
      </c>
      <c r="L50" s="606">
        <v>0</v>
      </c>
      <c r="M50" s="606">
        <v>0</v>
      </c>
      <c r="N50" s="606">
        <v>0</v>
      </c>
      <c r="O50" s="102">
        <f t="shared" si="52"/>
        <v>0</v>
      </c>
      <c r="P50" s="110"/>
      <c r="Q50" s="110"/>
      <c r="R50" s="110"/>
      <c r="S50" s="110"/>
      <c r="T50" s="110"/>
      <c r="U50" s="110"/>
      <c r="V50" s="110"/>
      <c r="W50" s="110"/>
      <c r="X50" s="110"/>
      <c r="Y50" s="110"/>
      <c r="Z50" s="110"/>
      <c r="AA50" s="110"/>
      <c r="AB50" s="110"/>
      <c r="AC50" s="140"/>
    </row>
    <row r="51" spans="1:29" s="92" customFormat="1">
      <c r="A51" s="7"/>
      <c r="B51" s="379" t="s">
        <v>21</v>
      </c>
      <c r="C51" s="606">
        <f>+C52+C55</f>
        <v>0</v>
      </c>
      <c r="D51" s="606">
        <f t="shared" ref="D51:F51" si="53">+D52+D55</f>
        <v>0</v>
      </c>
      <c r="E51" s="606">
        <f t="shared" si="53"/>
        <v>0</v>
      </c>
      <c r="F51" s="606">
        <f t="shared" si="53"/>
        <v>0</v>
      </c>
      <c r="G51" s="606">
        <f t="shared" ref="G51" si="54">+G52+G55</f>
        <v>0</v>
      </c>
      <c r="H51" s="606">
        <f t="shared" ref="H51" si="55">+H52+H55</f>
        <v>0</v>
      </c>
      <c r="I51" s="606">
        <f t="shared" ref="I51" si="56">+I52+I55</f>
        <v>0</v>
      </c>
      <c r="J51" s="606">
        <f t="shared" ref="J51" si="57">+J52+J55</f>
        <v>0</v>
      </c>
      <c r="K51" s="606">
        <f t="shared" ref="K51" si="58">+K52+K55</f>
        <v>0</v>
      </c>
      <c r="L51" s="606">
        <f t="shared" ref="L51" si="59">+L52+L55</f>
        <v>0</v>
      </c>
      <c r="M51" s="606">
        <f t="shared" ref="M51" si="60">+M52+M55</f>
        <v>0</v>
      </c>
      <c r="N51" s="606">
        <f t="shared" ref="N51" si="61">+N52+N55</f>
        <v>0</v>
      </c>
      <c r="O51" s="102">
        <f t="shared" si="52"/>
        <v>0</v>
      </c>
      <c r="P51" s="110"/>
      <c r="Q51" s="110"/>
      <c r="R51" s="110"/>
      <c r="S51" s="110"/>
      <c r="T51" s="110"/>
      <c r="U51" s="110"/>
      <c r="V51" s="110"/>
      <c r="W51" s="110"/>
      <c r="X51" s="110"/>
      <c r="Y51" s="110"/>
      <c r="Z51" s="110"/>
      <c r="AA51" s="110"/>
      <c r="AB51" s="110"/>
      <c r="AC51" s="140"/>
    </row>
    <row r="52" spans="1:29" s="92" customFormat="1">
      <c r="A52" s="7"/>
      <c r="B52" s="478" t="s">
        <v>263</v>
      </c>
      <c r="C52" s="606">
        <f>+C53+C54</f>
        <v>0</v>
      </c>
      <c r="D52" s="606">
        <f t="shared" ref="D52:F52" si="62">+D53+D54</f>
        <v>0</v>
      </c>
      <c r="E52" s="606">
        <f t="shared" si="62"/>
        <v>0</v>
      </c>
      <c r="F52" s="606">
        <f t="shared" si="62"/>
        <v>0</v>
      </c>
      <c r="G52" s="606">
        <f t="shared" ref="G52" si="63">+G53+G54</f>
        <v>0</v>
      </c>
      <c r="H52" s="606">
        <f t="shared" ref="H52" si="64">+H53+H54</f>
        <v>0</v>
      </c>
      <c r="I52" s="606">
        <f t="shared" ref="I52" si="65">+I53+I54</f>
        <v>0</v>
      </c>
      <c r="J52" s="606">
        <f t="shared" ref="J52" si="66">+J53+J54</f>
        <v>0</v>
      </c>
      <c r="K52" s="606">
        <f t="shared" ref="K52" si="67">+K53+K54</f>
        <v>0</v>
      </c>
      <c r="L52" s="606">
        <f t="shared" ref="L52" si="68">+L53+L54</f>
        <v>0</v>
      </c>
      <c r="M52" s="606">
        <f t="shared" ref="M52" si="69">+M53+M54</f>
        <v>0</v>
      </c>
      <c r="N52" s="606">
        <f t="shared" ref="N52" si="70">+N53+N54</f>
        <v>0</v>
      </c>
      <c r="O52" s="102">
        <f t="shared" si="52"/>
        <v>0</v>
      </c>
      <c r="P52" s="110"/>
      <c r="Q52" s="110"/>
      <c r="R52" s="110"/>
      <c r="S52" s="110"/>
      <c r="T52" s="110"/>
      <c r="U52" s="110"/>
      <c r="V52" s="110"/>
      <c r="W52" s="110"/>
      <c r="X52" s="110"/>
      <c r="Y52" s="110"/>
      <c r="Z52" s="110"/>
      <c r="AA52" s="110"/>
      <c r="AB52" s="110"/>
      <c r="AC52" s="140"/>
    </row>
    <row r="53" spans="1:29" s="92" customFormat="1">
      <c r="A53" s="7"/>
      <c r="B53" s="479" t="s">
        <v>265</v>
      </c>
      <c r="C53" s="606">
        <v>0</v>
      </c>
      <c r="D53" s="606">
        <v>0</v>
      </c>
      <c r="E53" s="606">
        <v>0</v>
      </c>
      <c r="F53" s="606">
        <v>0</v>
      </c>
      <c r="G53" s="606">
        <v>0</v>
      </c>
      <c r="H53" s="606">
        <v>0</v>
      </c>
      <c r="I53" s="606">
        <v>0</v>
      </c>
      <c r="J53" s="606">
        <v>0</v>
      </c>
      <c r="K53" s="606">
        <v>0</v>
      </c>
      <c r="L53" s="606">
        <v>0</v>
      </c>
      <c r="M53" s="606">
        <v>0</v>
      </c>
      <c r="N53" s="606">
        <v>0</v>
      </c>
      <c r="O53" s="102">
        <f t="shared" si="52"/>
        <v>0</v>
      </c>
      <c r="P53" s="110"/>
      <c r="Q53" s="110"/>
      <c r="R53" s="110"/>
      <c r="S53" s="110"/>
      <c r="T53" s="110"/>
      <c r="U53" s="110"/>
      <c r="V53" s="110"/>
      <c r="W53" s="110"/>
      <c r="X53" s="110"/>
      <c r="Y53" s="110"/>
      <c r="Z53" s="110"/>
      <c r="AA53" s="110"/>
      <c r="AB53" s="110"/>
      <c r="AC53" s="140"/>
    </row>
    <row r="54" spans="1:29" s="92" customFormat="1">
      <c r="A54" s="7"/>
      <c r="B54" s="480" t="s">
        <v>266</v>
      </c>
      <c r="C54" s="606">
        <v>0</v>
      </c>
      <c r="D54" s="606">
        <v>0</v>
      </c>
      <c r="E54" s="606">
        <v>0</v>
      </c>
      <c r="F54" s="606">
        <v>0</v>
      </c>
      <c r="G54" s="606">
        <v>0</v>
      </c>
      <c r="H54" s="606">
        <v>0</v>
      </c>
      <c r="I54" s="606">
        <v>0</v>
      </c>
      <c r="J54" s="606">
        <v>0</v>
      </c>
      <c r="K54" s="606">
        <v>0</v>
      </c>
      <c r="L54" s="606">
        <v>0</v>
      </c>
      <c r="M54" s="606">
        <v>0</v>
      </c>
      <c r="N54" s="606">
        <v>0</v>
      </c>
      <c r="O54" s="102">
        <f t="shared" si="52"/>
        <v>0</v>
      </c>
      <c r="P54" s="110"/>
      <c r="Q54" s="110"/>
      <c r="R54" s="110"/>
      <c r="S54" s="110"/>
      <c r="T54" s="110"/>
      <c r="U54" s="110"/>
      <c r="V54" s="110"/>
      <c r="W54" s="110"/>
      <c r="X54" s="110"/>
      <c r="Y54" s="110"/>
      <c r="Z54" s="110"/>
      <c r="AA54" s="110"/>
      <c r="AB54" s="110"/>
      <c r="AC54" s="140"/>
    </row>
    <row r="55" spans="1:29" s="92" customFormat="1">
      <c r="A55" s="7"/>
      <c r="B55" s="478" t="s">
        <v>264</v>
      </c>
      <c r="C55" s="606">
        <f>+C56+C57</f>
        <v>0</v>
      </c>
      <c r="D55" s="606">
        <f t="shared" ref="D55:F55" si="71">+D56+D57</f>
        <v>0</v>
      </c>
      <c r="E55" s="606">
        <f t="shared" si="71"/>
        <v>0</v>
      </c>
      <c r="F55" s="606">
        <f t="shared" si="71"/>
        <v>0</v>
      </c>
      <c r="G55" s="606">
        <f t="shared" ref="G55" si="72">+G56+G57</f>
        <v>0</v>
      </c>
      <c r="H55" s="606">
        <f t="shared" ref="H55" si="73">+H56+H57</f>
        <v>0</v>
      </c>
      <c r="I55" s="606">
        <f t="shared" ref="I55" si="74">+I56+I57</f>
        <v>0</v>
      </c>
      <c r="J55" s="606">
        <f t="shared" ref="J55" si="75">+J56+J57</f>
        <v>0</v>
      </c>
      <c r="K55" s="606">
        <f t="shared" ref="K55" si="76">+K56+K57</f>
        <v>0</v>
      </c>
      <c r="L55" s="606">
        <f t="shared" ref="L55" si="77">+L56+L57</f>
        <v>0</v>
      </c>
      <c r="M55" s="606">
        <f t="shared" ref="M55" si="78">+M56+M57</f>
        <v>0</v>
      </c>
      <c r="N55" s="606">
        <f t="shared" ref="N55" si="79">+N56+N57</f>
        <v>0</v>
      </c>
      <c r="O55" s="102">
        <f t="shared" si="52"/>
        <v>0</v>
      </c>
      <c r="P55" s="110"/>
      <c r="Q55" s="110"/>
      <c r="R55" s="110"/>
      <c r="S55" s="110"/>
      <c r="T55" s="110"/>
      <c r="U55" s="110"/>
      <c r="V55" s="110"/>
      <c r="W55" s="110"/>
      <c r="X55" s="110"/>
      <c r="Y55" s="110"/>
      <c r="Z55" s="110"/>
      <c r="AA55" s="110"/>
      <c r="AB55" s="110"/>
      <c r="AC55" s="140"/>
    </row>
    <row r="56" spans="1:29" s="92" customFormat="1">
      <c r="A56" s="7"/>
      <c r="B56" s="479" t="s">
        <v>265</v>
      </c>
      <c r="C56" s="606">
        <v>0</v>
      </c>
      <c r="D56" s="606">
        <v>0</v>
      </c>
      <c r="E56" s="606">
        <v>0</v>
      </c>
      <c r="F56" s="606">
        <v>0</v>
      </c>
      <c r="G56" s="606">
        <v>0</v>
      </c>
      <c r="H56" s="606">
        <v>0</v>
      </c>
      <c r="I56" s="606">
        <v>0</v>
      </c>
      <c r="J56" s="606">
        <v>0</v>
      </c>
      <c r="K56" s="606">
        <v>0</v>
      </c>
      <c r="L56" s="606">
        <v>0</v>
      </c>
      <c r="M56" s="606">
        <v>0</v>
      </c>
      <c r="N56" s="606">
        <v>0</v>
      </c>
      <c r="O56" s="102">
        <f t="shared" si="52"/>
        <v>0</v>
      </c>
      <c r="P56" s="110"/>
      <c r="Q56" s="110"/>
      <c r="R56" s="110"/>
      <c r="S56" s="110"/>
      <c r="T56" s="110"/>
      <c r="U56" s="110"/>
      <c r="V56" s="110"/>
      <c r="W56" s="110"/>
      <c r="X56" s="110"/>
      <c r="Y56" s="110"/>
      <c r="Z56" s="110"/>
      <c r="AA56" s="110"/>
      <c r="AB56" s="110"/>
      <c r="AC56" s="140"/>
    </row>
    <row r="57" spans="1:29" s="92" customFormat="1">
      <c r="A57" s="7"/>
      <c r="B57" s="480" t="s">
        <v>266</v>
      </c>
      <c r="C57" s="606">
        <v>0</v>
      </c>
      <c r="D57" s="606">
        <v>0</v>
      </c>
      <c r="E57" s="606">
        <v>0</v>
      </c>
      <c r="F57" s="606">
        <v>0</v>
      </c>
      <c r="G57" s="606">
        <v>0</v>
      </c>
      <c r="H57" s="606">
        <v>0</v>
      </c>
      <c r="I57" s="606">
        <v>0</v>
      </c>
      <c r="J57" s="606">
        <v>0</v>
      </c>
      <c r="K57" s="606">
        <v>0</v>
      </c>
      <c r="L57" s="606">
        <v>0</v>
      </c>
      <c r="M57" s="606">
        <v>0</v>
      </c>
      <c r="N57" s="606">
        <v>0</v>
      </c>
      <c r="O57" s="102">
        <f t="shared" si="52"/>
        <v>0</v>
      </c>
      <c r="P57" s="110"/>
      <c r="Q57" s="110"/>
      <c r="R57" s="110"/>
      <c r="S57" s="110"/>
      <c r="T57" s="110"/>
      <c r="U57" s="110"/>
      <c r="V57" s="110"/>
      <c r="W57" s="110"/>
      <c r="X57" s="110"/>
      <c r="Y57" s="110"/>
      <c r="Z57" s="110"/>
      <c r="AA57" s="110"/>
      <c r="AB57" s="110"/>
      <c r="AC57" s="140"/>
    </row>
    <row r="58" spans="1:29" s="92" customFormat="1">
      <c r="A58" s="7"/>
      <c r="B58" s="379" t="s">
        <v>22</v>
      </c>
      <c r="C58" s="606">
        <f>+C59+C60</f>
        <v>0</v>
      </c>
      <c r="D58" s="606">
        <f t="shared" ref="D58:F58" si="80">+D59+D60</f>
        <v>0</v>
      </c>
      <c r="E58" s="606">
        <f t="shared" si="80"/>
        <v>0</v>
      </c>
      <c r="F58" s="606">
        <f t="shared" si="80"/>
        <v>0</v>
      </c>
      <c r="G58" s="606">
        <f t="shared" ref="G58" si="81">+G59+G60</f>
        <v>0</v>
      </c>
      <c r="H58" s="606">
        <f t="shared" ref="H58" si="82">+H59+H60</f>
        <v>0</v>
      </c>
      <c r="I58" s="606">
        <f t="shared" ref="I58" si="83">+I59+I60</f>
        <v>0</v>
      </c>
      <c r="J58" s="606">
        <f t="shared" ref="J58" si="84">+J59+J60</f>
        <v>0</v>
      </c>
      <c r="K58" s="606">
        <f t="shared" ref="K58" si="85">+K59+K60</f>
        <v>0</v>
      </c>
      <c r="L58" s="606">
        <f t="shared" ref="L58" si="86">+L59+L60</f>
        <v>0</v>
      </c>
      <c r="M58" s="606">
        <f t="shared" ref="M58" si="87">+M59+M60</f>
        <v>0</v>
      </c>
      <c r="N58" s="606">
        <f t="shared" ref="N58" si="88">+N59+N60</f>
        <v>0</v>
      </c>
      <c r="O58" s="102">
        <f t="shared" si="52"/>
        <v>0</v>
      </c>
      <c r="P58" s="110"/>
      <c r="Q58" s="110"/>
      <c r="R58" s="110"/>
      <c r="S58" s="110"/>
      <c r="T58" s="110"/>
      <c r="U58" s="110"/>
      <c r="V58" s="110"/>
      <c r="W58" s="110"/>
      <c r="X58" s="110"/>
      <c r="Y58" s="110"/>
      <c r="Z58" s="110"/>
      <c r="AA58" s="110"/>
      <c r="AB58" s="110"/>
      <c r="AC58" s="140"/>
    </row>
    <row r="59" spans="1:29" s="92" customFormat="1">
      <c r="A59" s="7"/>
      <c r="B59" s="478" t="s">
        <v>263</v>
      </c>
      <c r="C59" s="606">
        <v>0</v>
      </c>
      <c r="D59" s="606">
        <v>0</v>
      </c>
      <c r="E59" s="606">
        <v>0</v>
      </c>
      <c r="F59" s="606">
        <v>0</v>
      </c>
      <c r="G59" s="606">
        <v>0</v>
      </c>
      <c r="H59" s="606">
        <v>0</v>
      </c>
      <c r="I59" s="606">
        <v>0</v>
      </c>
      <c r="J59" s="606">
        <v>0</v>
      </c>
      <c r="K59" s="606">
        <v>0</v>
      </c>
      <c r="L59" s="606">
        <v>0</v>
      </c>
      <c r="M59" s="606">
        <v>0</v>
      </c>
      <c r="N59" s="606">
        <v>0</v>
      </c>
      <c r="O59" s="102">
        <f t="shared" si="52"/>
        <v>0</v>
      </c>
      <c r="P59" s="110"/>
      <c r="Q59" s="110"/>
      <c r="R59" s="110"/>
      <c r="S59" s="110"/>
      <c r="T59" s="110"/>
      <c r="U59" s="110"/>
      <c r="V59" s="110"/>
      <c r="W59" s="110"/>
      <c r="X59" s="110"/>
      <c r="Y59" s="110"/>
      <c r="Z59" s="110"/>
      <c r="AA59" s="110"/>
      <c r="AB59" s="110"/>
      <c r="AC59" s="140"/>
    </row>
    <row r="60" spans="1:29" s="92" customFormat="1">
      <c r="A60" s="7"/>
      <c r="B60" s="478" t="s">
        <v>264</v>
      </c>
      <c r="C60" s="606">
        <v>0</v>
      </c>
      <c r="D60" s="606">
        <v>0</v>
      </c>
      <c r="E60" s="606">
        <v>0</v>
      </c>
      <c r="F60" s="606">
        <v>0</v>
      </c>
      <c r="G60" s="606">
        <v>0</v>
      </c>
      <c r="H60" s="606">
        <v>0</v>
      </c>
      <c r="I60" s="606">
        <v>0</v>
      </c>
      <c r="J60" s="606">
        <v>0</v>
      </c>
      <c r="K60" s="606">
        <v>0</v>
      </c>
      <c r="L60" s="606">
        <v>0</v>
      </c>
      <c r="M60" s="606">
        <v>0</v>
      </c>
      <c r="N60" s="606">
        <v>0</v>
      </c>
      <c r="O60" s="102">
        <f t="shared" si="52"/>
        <v>0</v>
      </c>
      <c r="P60" s="110"/>
      <c r="Q60" s="110"/>
      <c r="R60" s="110"/>
      <c r="S60" s="110"/>
      <c r="T60" s="110"/>
      <c r="U60" s="110"/>
      <c r="V60" s="110"/>
      <c r="W60" s="110"/>
      <c r="X60" s="110"/>
      <c r="Y60" s="110"/>
      <c r="Z60" s="110"/>
      <c r="AA60" s="110"/>
      <c r="AB60" s="110"/>
      <c r="AC60" s="140"/>
    </row>
    <row r="61" spans="1:29" s="92" customFormat="1">
      <c r="A61" s="7"/>
      <c r="B61" s="379" t="s">
        <v>23</v>
      </c>
      <c r="C61" s="606">
        <f>+C62+C63</f>
        <v>0</v>
      </c>
      <c r="D61" s="606">
        <f t="shared" ref="D61:N61" si="89">+D62+D63</f>
        <v>0</v>
      </c>
      <c r="E61" s="606">
        <f t="shared" si="89"/>
        <v>0</v>
      </c>
      <c r="F61" s="606">
        <f t="shared" si="89"/>
        <v>0</v>
      </c>
      <c r="G61" s="606">
        <f t="shared" ref="G61" si="90">+G62+G63</f>
        <v>0</v>
      </c>
      <c r="H61" s="606">
        <f t="shared" ref="H61" si="91">+H62+H63</f>
        <v>0</v>
      </c>
      <c r="I61" s="606">
        <f t="shared" ref="I61" si="92">+I62+I63</f>
        <v>0</v>
      </c>
      <c r="J61" s="606">
        <f t="shared" ref="J61" si="93">+J62+J63</f>
        <v>0</v>
      </c>
      <c r="K61" s="606">
        <f t="shared" ref="K61" si="94">+K62+K63</f>
        <v>0</v>
      </c>
      <c r="L61" s="606">
        <f t="shared" ref="L61" si="95">+L62+L63</f>
        <v>0</v>
      </c>
      <c r="M61" s="606">
        <f t="shared" ref="M61" si="96">+M62+M63</f>
        <v>0</v>
      </c>
      <c r="N61" s="606">
        <f t="shared" si="89"/>
        <v>0</v>
      </c>
      <c r="O61" s="102">
        <f t="shared" si="52"/>
        <v>0</v>
      </c>
      <c r="P61" s="110"/>
      <c r="Q61" s="110"/>
      <c r="R61" s="110"/>
      <c r="S61" s="110"/>
      <c r="T61" s="110"/>
      <c r="U61" s="110"/>
      <c r="V61" s="110"/>
      <c r="W61" s="110"/>
      <c r="X61" s="110"/>
      <c r="Y61" s="110"/>
      <c r="Z61" s="110"/>
      <c r="AA61" s="110"/>
      <c r="AB61" s="110"/>
      <c r="AC61" s="140"/>
    </row>
    <row r="62" spans="1:29" s="92" customFormat="1">
      <c r="A62" s="7"/>
      <c r="B62" s="478" t="s">
        <v>263</v>
      </c>
      <c r="C62" s="606">
        <v>0</v>
      </c>
      <c r="D62" s="606">
        <v>0</v>
      </c>
      <c r="E62" s="606">
        <v>0</v>
      </c>
      <c r="F62" s="606">
        <v>0</v>
      </c>
      <c r="G62" s="606">
        <v>0</v>
      </c>
      <c r="H62" s="606">
        <v>0</v>
      </c>
      <c r="I62" s="606">
        <v>0</v>
      </c>
      <c r="J62" s="606">
        <v>0</v>
      </c>
      <c r="K62" s="606">
        <v>0</v>
      </c>
      <c r="L62" s="606">
        <v>0</v>
      </c>
      <c r="M62" s="606">
        <v>0</v>
      </c>
      <c r="N62" s="606">
        <v>0</v>
      </c>
      <c r="O62" s="102">
        <f t="shared" si="52"/>
        <v>0</v>
      </c>
      <c r="P62" s="110"/>
      <c r="Q62" s="110"/>
      <c r="R62" s="110"/>
      <c r="S62" s="110"/>
      <c r="T62" s="110"/>
      <c r="U62" s="110"/>
      <c r="V62" s="110"/>
      <c r="W62" s="110"/>
      <c r="X62" s="110"/>
      <c r="Y62" s="110"/>
      <c r="Z62" s="110"/>
      <c r="AA62" s="110"/>
      <c r="AB62" s="110"/>
      <c r="AC62" s="140"/>
    </row>
    <row r="63" spans="1:29" s="92" customFormat="1">
      <c r="A63" s="7"/>
      <c r="B63" s="478" t="s">
        <v>264</v>
      </c>
      <c r="C63" s="606">
        <v>0</v>
      </c>
      <c r="D63" s="606">
        <v>0</v>
      </c>
      <c r="E63" s="606">
        <v>0</v>
      </c>
      <c r="F63" s="606">
        <v>0</v>
      </c>
      <c r="G63" s="606">
        <v>0</v>
      </c>
      <c r="H63" s="606">
        <v>0</v>
      </c>
      <c r="I63" s="606">
        <v>0</v>
      </c>
      <c r="J63" s="606">
        <v>0</v>
      </c>
      <c r="K63" s="606">
        <v>0</v>
      </c>
      <c r="L63" s="606">
        <v>0</v>
      </c>
      <c r="M63" s="606">
        <v>0</v>
      </c>
      <c r="N63" s="606">
        <v>0</v>
      </c>
      <c r="O63" s="106">
        <f t="shared" si="52"/>
        <v>0</v>
      </c>
      <c r="P63" s="110"/>
      <c r="Q63" s="110"/>
      <c r="R63" s="110"/>
      <c r="S63" s="110"/>
      <c r="T63" s="110"/>
      <c r="U63" s="110"/>
      <c r="V63" s="110"/>
      <c r="W63" s="110"/>
      <c r="X63" s="110"/>
      <c r="Y63" s="110"/>
      <c r="Z63" s="110"/>
      <c r="AA63" s="110"/>
      <c r="AB63" s="110"/>
      <c r="AC63" s="140"/>
    </row>
    <row r="64" spans="1:29" s="92" customFormat="1">
      <c r="A64" s="7"/>
      <c r="B64" s="481" t="s">
        <v>84</v>
      </c>
      <c r="C64" s="459">
        <f>+C65+C68+C75+C78</f>
        <v>0</v>
      </c>
      <c r="D64" s="459">
        <f t="shared" ref="D64:O64" si="97">+D65+D68+D75+D78</f>
        <v>0</v>
      </c>
      <c r="E64" s="459">
        <f t="shared" si="97"/>
        <v>0</v>
      </c>
      <c r="F64" s="459">
        <f t="shared" si="97"/>
        <v>0</v>
      </c>
      <c r="G64" s="459">
        <f t="shared" ref="G64" si="98">+G65+G68+G75+G78</f>
        <v>0</v>
      </c>
      <c r="H64" s="459">
        <f t="shared" ref="H64" si="99">+H65+H68+H75+H78</f>
        <v>0</v>
      </c>
      <c r="I64" s="459">
        <f t="shared" ref="I64" si="100">+I65+I68+I75+I78</f>
        <v>0</v>
      </c>
      <c r="J64" s="459">
        <f t="shared" ref="J64" si="101">+J65+J68+J75+J78</f>
        <v>0</v>
      </c>
      <c r="K64" s="459">
        <f t="shared" ref="K64" si="102">+K65+K68+K75+K78</f>
        <v>0</v>
      </c>
      <c r="L64" s="459">
        <f t="shared" ref="L64" si="103">+L65+L68+L75+L78</f>
        <v>0</v>
      </c>
      <c r="M64" s="459">
        <f t="shared" ref="M64" si="104">+M65+M68+M75+M78</f>
        <v>0</v>
      </c>
      <c r="N64" s="459">
        <f t="shared" si="97"/>
        <v>0</v>
      </c>
      <c r="O64" s="101">
        <f t="shared" si="97"/>
        <v>0</v>
      </c>
      <c r="P64" s="110"/>
      <c r="Q64" s="110"/>
      <c r="R64" s="110"/>
      <c r="S64" s="110"/>
      <c r="T64" s="110"/>
      <c r="U64" s="110"/>
      <c r="V64" s="110"/>
      <c r="W64" s="110"/>
      <c r="X64" s="110"/>
      <c r="Y64" s="110"/>
      <c r="Z64" s="110"/>
      <c r="AA64" s="110"/>
      <c r="AB64" s="110"/>
      <c r="AC64" s="140"/>
    </row>
    <row r="65" spans="1:29" s="92" customFormat="1">
      <c r="A65" s="7"/>
      <c r="B65" s="379" t="s">
        <v>24</v>
      </c>
      <c r="C65" s="606">
        <f>+C66+C67</f>
        <v>0</v>
      </c>
      <c r="D65" s="606">
        <f t="shared" ref="D65:N65" si="105">+D66+D67</f>
        <v>0</v>
      </c>
      <c r="E65" s="606">
        <f t="shared" si="105"/>
        <v>0</v>
      </c>
      <c r="F65" s="606">
        <f t="shared" si="105"/>
        <v>0</v>
      </c>
      <c r="G65" s="606">
        <f t="shared" si="105"/>
        <v>0</v>
      </c>
      <c r="H65" s="606">
        <f t="shared" si="105"/>
        <v>0</v>
      </c>
      <c r="I65" s="606">
        <f t="shared" si="105"/>
        <v>0</v>
      </c>
      <c r="J65" s="606">
        <f t="shared" si="105"/>
        <v>0</v>
      </c>
      <c r="K65" s="606">
        <f t="shared" si="105"/>
        <v>0</v>
      </c>
      <c r="L65" s="606">
        <f t="shared" si="105"/>
        <v>0</v>
      </c>
      <c r="M65" s="606">
        <f t="shared" si="105"/>
        <v>0</v>
      </c>
      <c r="N65" s="606">
        <f t="shared" si="105"/>
        <v>0</v>
      </c>
      <c r="O65" s="102">
        <f t="shared" ref="O65:O100" si="106">SUM(C65:N65)</f>
        <v>0</v>
      </c>
      <c r="P65" s="110"/>
      <c r="Q65" s="110"/>
      <c r="R65" s="110"/>
      <c r="S65" s="110"/>
      <c r="T65" s="110"/>
      <c r="U65" s="110"/>
      <c r="V65" s="110"/>
      <c r="W65" s="110"/>
      <c r="X65" s="110"/>
      <c r="Y65" s="110"/>
      <c r="Z65" s="110"/>
      <c r="AA65" s="110"/>
      <c r="AB65" s="110"/>
      <c r="AC65" s="140"/>
    </row>
    <row r="66" spans="1:29" s="92" customFormat="1">
      <c r="A66" s="7"/>
      <c r="B66" s="478" t="s">
        <v>263</v>
      </c>
      <c r="C66" s="606">
        <v>0</v>
      </c>
      <c r="D66" s="606">
        <v>0</v>
      </c>
      <c r="E66" s="606">
        <v>0</v>
      </c>
      <c r="F66" s="606">
        <v>0</v>
      </c>
      <c r="G66" s="606">
        <v>0</v>
      </c>
      <c r="H66" s="606">
        <v>0</v>
      </c>
      <c r="I66" s="606">
        <v>0</v>
      </c>
      <c r="J66" s="606">
        <v>0</v>
      </c>
      <c r="K66" s="606">
        <v>0</v>
      </c>
      <c r="L66" s="606">
        <v>0</v>
      </c>
      <c r="M66" s="606">
        <v>0</v>
      </c>
      <c r="N66" s="606">
        <v>0</v>
      </c>
      <c r="O66" s="102">
        <f t="shared" si="106"/>
        <v>0</v>
      </c>
      <c r="P66" s="110"/>
      <c r="Q66" s="110"/>
      <c r="R66" s="110"/>
      <c r="S66" s="110"/>
      <c r="T66" s="110"/>
      <c r="U66" s="110"/>
      <c r="V66" s="110"/>
      <c r="W66" s="110"/>
      <c r="X66" s="110"/>
      <c r="Y66" s="110"/>
      <c r="Z66" s="110"/>
      <c r="AA66" s="110"/>
      <c r="AB66" s="110"/>
      <c r="AC66" s="140"/>
    </row>
    <row r="67" spans="1:29" s="92" customFormat="1">
      <c r="A67" s="7"/>
      <c r="B67" s="478" t="s">
        <v>264</v>
      </c>
      <c r="C67" s="606">
        <v>0</v>
      </c>
      <c r="D67" s="606">
        <v>0</v>
      </c>
      <c r="E67" s="606">
        <v>0</v>
      </c>
      <c r="F67" s="606">
        <v>0</v>
      </c>
      <c r="G67" s="606">
        <v>0</v>
      </c>
      <c r="H67" s="606">
        <v>0</v>
      </c>
      <c r="I67" s="606">
        <v>0</v>
      </c>
      <c r="J67" s="606">
        <v>0</v>
      </c>
      <c r="K67" s="606">
        <v>0</v>
      </c>
      <c r="L67" s="606">
        <v>0</v>
      </c>
      <c r="M67" s="606">
        <v>0</v>
      </c>
      <c r="N67" s="606">
        <v>0</v>
      </c>
      <c r="O67" s="102">
        <f t="shared" si="106"/>
        <v>0</v>
      </c>
      <c r="P67" s="110"/>
      <c r="Q67" s="110"/>
      <c r="R67" s="110"/>
      <c r="S67" s="110"/>
      <c r="T67" s="110"/>
      <c r="U67" s="110"/>
      <c r="V67" s="110"/>
      <c r="W67" s="110"/>
      <c r="X67" s="110"/>
      <c r="Y67" s="110"/>
      <c r="Z67" s="110"/>
      <c r="AA67" s="110"/>
      <c r="AB67" s="110"/>
      <c r="AC67" s="140"/>
    </row>
    <row r="68" spans="1:29" s="92" customFormat="1">
      <c r="A68" s="7"/>
      <c r="B68" s="379" t="s">
        <v>25</v>
      </c>
      <c r="C68" s="606">
        <f>+C69+C72</f>
        <v>0</v>
      </c>
      <c r="D68" s="606">
        <f t="shared" ref="D68:N68" si="107">+D69+D72</f>
        <v>0</v>
      </c>
      <c r="E68" s="606">
        <f t="shared" si="107"/>
        <v>0</v>
      </c>
      <c r="F68" s="606">
        <f t="shared" si="107"/>
        <v>0</v>
      </c>
      <c r="G68" s="606">
        <f t="shared" si="107"/>
        <v>0</v>
      </c>
      <c r="H68" s="606">
        <f t="shared" si="107"/>
        <v>0</v>
      </c>
      <c r="I68" s="606">
        <f t="shared" si="107"/>
        <v>0</v>
      </c>
      <c r="J68" s="606">
        <f t="shared" si="107"/>
        <v>0</v>
      </c>
      <c r="K68" s="606">
        <f t="shared" si="107"/>
        <v>0</v>
      </c>
      <c r="L68" s="606">
        <f t="shared" si="107"/>
        <v>0</v>
      </c>
      <c r="M68" s="606">
        <f t="shared" si="107"/>
        <v>0</v>
      </c>
      <c r="N68" s="606">
        <f t="shared" si="107"/>
        <v>0</v>
      </c>
      <c r="O68" s="102">
        <f t="shared" si="106"/>
        <v>0</v>
      </c>
      <c r="P68" s="110"/>
      <c r="Q68" s="110"/>
      <c r="R68" s="110"/>
      <c r="S68" s="110"/>
      <c r="T68" s="110"/>
      <c r="U68" s="110"/>
      <c r="V68" s="110"/>
      <c r="W68" s="110"/>
      <c r="X68" s="110"/>
      <c r="Y68" s="110"/>
      <c r="Z68" s="110"/>
      <c r="AA68" s="110"/>
      <c r="AB68" s="110"/>
      <c r="AC68" s="140"/>
    </row>
    <row r="69" spans="1:29" s="92" customFormat="1">
      <c r="A69" s="7"/>
      <c r="B69" s="478" t="s">
        <v>263</v>
      </c>
      <c r="C69" s="606">
        <f>+C70+C71</f>
        <v>0</v>
      </c>
      <c r="D69" s="606">
        <f t="shared" ref="D69:N69" si="108">+D70+D71</f>
        <v>0</v>
      </c>
      <c r="E69" s="606">
        <f t="shared" si="108"/>
        <v>0</v>
      </c>
      <c r="F69" s="606">
        <f t="shared" si="108"/>
        <v>0</v>
      </c>
      <c r="G69" s="606">
        <f t="shared" si="108"/>
        <v>0</v>
      </c>
      <c r="H69" s="606">
        <f t="shared" si="108"/>
        <v>0</v>
      </c>
      <c r="I69" s="606">
        <f t="shared" si="108"/>
        <v>0</v>
      </c>
      <c r="J69" s="606">
        <f t="shared" si="108"/>
        <v>0</v>
      </c>
      <c r="K69" s="606">
        <f t="shared" si="108"/>
        <v>0</v>
      </c>
      <c r="L69" s="606">
        <f t="shared" si="108"/>
        <v>0</v>
      </c>
      <c r="M69" s="606">
        <f t="shared" si="108"/>
        <v>0</v>
      </c>
      <c r="N69" s="606">
        <f t="shared" si="108"/>
        <v>0</v>
      </c>
      <c r="O69" s="102">
        <f t="shared" si="106"/>
        <v>0</v>
      </c>
      <c r="P69" s="110"/>
      <c r="Q69" s="110"/>
      <c r="R69" s="110"/>
      <c r="S69" s="110"/>
      <c r="T69" s="110"/>
      <c r="U69" s="110"/>
      <c r="V69" s="110"/>
      <c r="W69" s="110"/>
      <c r="X69" s="110"/>
      <c r="Y69" s="110"/>
      <c r="Z69" s="110"/>
      <c r="AA69" s="110"/>
      <c r="AB69" s="110"/>
      <c r="AC69" s="140"/>
    </row>
    <row r="70" spans="1:29" s="92" customFormat="1">
      <c r="A70" s="7"/>
      <c r="B70" s="479" t="s">
        <v>265</v>
      </c>
      <c r="C70" s="606">
        <v>0</v>
      </c>
      <c r="D70" s="606">
        <v>0</v>
      </c>
      <c r="E70" s="606">
        <v>0</v>
      </c>
      <c r="F70" s="606">
        <v>0</v>
      </c>
      <c r="G70" s="606">
        <v>0</v>
      </c>
      <c r="H70" s="606">
        <v>0</v>
      </c>
      <c r="I70" s="606">
        <v>0</v>
      </c>
      <c r="J70" s="606">
        <v>0</v>
      </c>
      <c r="K70" s="606">
        <v>0</v>
      </c>
      <c r="L70" s="606">
        <v>0</v>
      </c>
      <c r="M70" s="606">
        <v>0</v>
      </c>
      <c r="N70" s="606">
        <v>0</v>
      </c>
      <c r="O70" s="102">
        <f t="shared" si="106"/>
        <v>0</v>
      </c>
      <c r="P70" s="110"/>
      <c r="Q70" s="110"/>
      <c r="R70" s="110"/>
      <c r="S70" s="110"/>
      <c r="T70" s="110"/>
      <c r="U70" s="110"/>
      <c r="V70" s="110"/>
      <c r="W70" s="110"/>
      <c r="X70" s="110"/>
      <c r="Y70" s="110"/>
      <c r="Z70" s="110"/>
      <c r="AA70" s="110"/>
      <c r="AB70" s="110"/>
      <c r="AC70" s="140"/>
    </row>
    <row r="71" spans="1:29" s="92" customFormat="1">
      <c r="A71" s="7"/>
      <c r="B71" s="480" t="s">
        <v>266</v>
      </c>
      <c r="C71" s="606">
        <v>0</v>
      </c>
      <c r="D71" s="606">
        <v>0</v>
      </c>
      <c r="E71" s="606">
        <v>0</v>
      </c>
      <c r="F71" s="606">
        <v>0</v>
      </c>
      <c r="G71" s="606">
        <v>0</v>
      </c>
      <c r="H71" s="606">
        <v>0</v>
      </c>
      <c r="I71" s="606">
        <v>0</v>
      </c>
      <c r="J71" s="606">
        <v>0</v>
      </c>
      <c r="K71" s="606">
        <v>0</v>
      </c>
      <c r="L71" s="606">
        <v>0</v>
      </c>
      <c r="M71" s="606">
        <v>0</v>
      </c>
      <c r="N71" s="606">
        <v>0</v>
      </c>
      <c r="O71" s="102">
        <f t="shared" si="106"/>
        <v>0</v>
      </c>
      <c r="P71" s="110"/>
      <c r="Q71" s="110"/>
      <c r="R71" s="110"/>
      <c r="S71" s="110"/>
      <c r="T71" s="110"/>
      <c r="U71" s="110"/>
      <c r="V71" s="110"/>
      <c r="W71" s="110"/>
      <c r="X71" s="110"/>
      <c r="Y71" s="110"/>
      <c r="Z71" s="110"/>
      <c r="AA71" s="110"/>
      <c r="AB71" s="110"/>
      <c r="AC71" s="140"/>
    </row>
    <row r="72" spans="1:29" s="92" customFormat="1">
      <c r="A72" s="7"/>
      <c r="B72" s="478" t="s">
        <v>264</v>
      </c>
      <c r="C72" s="606">
        <f>+C73+C74</f>
        <v>0</v>
      </c>
      <c r="D72" s="606">
        <f t="shared" ref="D72:N72" si="109">+D73+D74</f>
        <v>0</v>
      </c>
      <c r="E72" s="606">
        <f t="shared" si="109"/>
        <v>0</v>
      </c>
      <c r="F72" s="606">
        <f t="shared" si="109"/>
        <v>0</v>
      </c>
      <c r="G72" s="606">
        <f t="shared" si="109"/>
        <v>0</v>
      </c>
      <c r="H72" s="606">
        <f t="shared" si="109"/>
        <v>0</v>
      </c>
      <c r="I72" s="606">
        <f t="shared" si="109"/>
        <v>0</v>
      </c>
      <c r="J72" s="606">
        <f t="shared" si="109"/>
        <v>0</v>
      </c>
      <c r="K72" s="606">
        <f t="shared" si="109"/>
        <v>0</v>
      </c>
      <c r="L72" s="606">
        <f t="shared" si="109"/>
        <v>0</v>
      </c>
      <c r="M72" s="606">
        <f t="shared" si="109"/>
        <v>0</v>
      </c>
      <c r="N72" s="606">
        <f t="shared" si="109"/>
        <v>0</v>
      </c>
      <c r="O72" s="102">
        <f t="shared" si="106"/>
        <v>0</v>
      </c>
      <c r="P72" s="110"/>
      <c r="Q72" s="110"/>
      <c r="R72" s="110"/>
      <c r="S72" s="110"/>
      <c r="T72" s="110"/>
      <c r="U72" s="110"/>
      <c r="V72" s="110"/>
      <c r="W72" s="110"/>
      <c r="X72" s="110"/>
      <c r="Y72" s="110"/>
      <c r="Z72" s="110"/>
      <c r="AA72" s="110"/>
      <c r="AB72" s="110"/>
      <c r="AC72" s="140"/>
    </row>
    <row r="73" spans="1:29" s="92" customFormat="1">
      <c r="A73" s="7"/>
      <c r="B73" s="479" t="s">
        <v>265</v>
      </c>
      <c r="C73" s="606">
        <v>0</v>
      </c>
      <c r="D73" s="606">
        <v>0</v>
      </c>
      <c r="E73" s="606">
        <v>0</v>
      </c>
      <c r="F73" s="606">
        <v>0</v>
      </c>
      <c r="G73" s="606">
        <v>0</v>
      </c>
      <c r="H73" s="606">
        <v>0</v>
      </c>
      <c r="I73" s="606">
        <v>0</v>
      </c>
      <c r="J73" s="606">
        <v>0</v>
      </c>
      <c r="K73" s="606">
        <v>0</v>
      </c>
      <c r="L73" s="606">
        <v>0</v>
      </c>
      <c r="M73" s="606">
        <v>0</v>
      </c>
      <c r="N73" s="606">
        <v>0</v>
      </c>
      <c r="O73" s="102">
        <f t="shared" si="106"/>
        <v>0</v>
      </c>
      <c r="P73" s="110"/>
      <c r="Q73" s="110"/>
      <c r="R73" s="110"/>
      <c r="S73" s="110"/>
      <c r="T73" s="110"/>
      <c r="U73" s="110"/>
      <c r="V73" s="110"/>
      <c r="W73" s="110"/>
      <c r="X73" s="110"/>
      <c r="Y73" s="110"/>
      <c r="Z73" s="110"/>
      <c r="AA73" s="110"/>
      <c r="AB73" s="110"/>
      <c r="AC73" s="140"/>
    </row>
    <row r="74" spans="1:29" s="92" customFormat="1">
      <c r="A74" s="7"/>
      <c r="B74" s="480" t="s">
        <v>266</v>
      </c>
      <c r="C74" s="606">
        <v>0</v>
      </c>
      <c r="D74" s="606">
        <v>0</v>
      </c>
      <c r="E74" s="606">
        <v>0</v>
      </c>
      <c r="F74" s="606">
        <v>0</v>
      </c>
      <c r="G74" s="606">
        <v>0</v>
      </c>
      <c r="H74" s="606">
        <v>0</v>
      </c>
      <c r="I74" s="606">
        <v>0</v>
      </c>
      <c r="J74" s="606">
        <v>0</v>
      </c>
      <c r="K74" s="606">
        <v>0</v>
      </c>
      <c r="L74" s="606">
        <v>0</v>
      </c>
      <c r="M74" s="606">
        <v>0</v>
      </c>
      <c r="N74" s="606">
        <v>0</v>
      </c>
      <c r="O74" s="102">
        <f t="shared" si="106"/>
        <v>0</v>
      </c>
      <c r="P74" s="110"/>
      <c r="Q74" s="110"/>
      <c r="R74" s="110"/>
      <c r="S74" s="110"/>
      <c r="T74" s="110"/>
      <c r="U74" s="110"/>
      <c r="V74" s="110"/>
      <c r="W74" s="110"/>
      <c r="X74" s="110"/>
      <c r="Y74" s="110"/>
      <c r="Z74" s="110"/>
      <c r="AA74" s="110"/>
      <c r="AB74" s="110"/>
      <c r="AC74" s="140"/>
    </row>
    <row r="75" spans="1:29" s="92" customFormat="1">
      <c r="A75" s="7"/>
      <c r="B75" s="379" t="s">
        <v>26</v>
      </c>
      <c r="C75" s="606">
        <f>+C76+C77</f>
        <v>0</v>
      </c>
      <c r="D75" s="606">
        <f t="shared" ref="D75:N75" si="110">+D76+D77</f>
        <v>0</v>
      </c>
      <c r="E75" s="606">
        <f t="shared" si="110"/>
        <v>0</v>
      </c>
      <c r="F75" s="606">
        <f t="shared" si="110"/>
        <v>0</v>
      </c>
      <c r="G75" s="606">
        <f t="shared" si="110"/>
        <v>0</v>
      </c>
      <c r="H75" s="606">
        <f t="shared" si="110"/>
        <v>0</v>
      </c>
      <c r="I75" s="606">
        <f t="shared" si="110"/>
        <v>0</v>
      </c>
      <c r="J75" s="606">
        <f t="shared" si="110"/>
        <v>0</v>
      </c>
      <c r="K75" s="606">
        <f t="shared" si="110"/>
        <v>0</v>
      </c>
      <c r="L75" s="606">
        <f t="shared" si="110"/>
        <v>0</v>
      </c>
      <c r="M75" s="606">
        <f t="shared" si="110"/>
        <v>0</v>
      </c>
      <c r="N75" s="606">
        <f t="shared" si="110"/>
        <v>0</v>
      </c>
      <c r="O75" s="102">
        <f t="shared" si="106"/>
        <v>0</v>
      </c>
      <c r="P75" s="110"/>
      <c r="Q75" s="110"/>
      <c r="R75" s="110"/>
      <c r="S75" s="110"/>
      <c r="T75" s="110"/>
      <c r="U75" s="110"/>
      <c r="V75" s="110"/>
      <c r="W75" s="110"/>
      <c r="X75" s="110"/>
      <c r="Y75" s="110"/>
      <c r="Z75" s="110"/>
      <c r="AA75" s="110"/>
      <c r="AB75" s="110"/>
      <c r="AC75" s="140"/>
    </row>
    <row r="76" spans="1:29" s="92" customFormat="1">
      <c r="A76" s="7"/>
      <c r="B76" s="478" t="s">
        <v>263</v>
      </c>
      <c r="C76" s="606">
        <v>0</v>
      </c>
      <c r="D76" s="606">
        <v>0</v>
      </c>
      <c r="E76" s="606">
        <v>0</v>
      </c>
      <c r="F76" s="606">
        <v>0</v>
      </c>
      <c r="G76" s="606">
        <v>0</v>
      </c>
      <c r="H76" s="606">
        <v>0</v>
      </c>
      <c r="I76" s="606">
        <v>0</v>
      </c>
      <c r="J76" s="606">
        <v>0</v>
      </c>
      <c r="K76" s="606">
        <v>0</v>
      </c>
      <c r="L76" s="606">
        <v>0</v>
      </c>
      <c r="M76" s="606">
        <v>0</v>
      </c>
      <c r="N76" s="606">
        <v>0</v>
      </c>
      <c r="O76" s="102">
        <f t="shared" si="106"/>
        <v>0</v>
      </c>
      <c r="P76" s="110"/>
      <c r="Q76" s="110"/>
      <c r="R76" s="110"/>
      <c r="S76" s="110"/>
      <c r="T76" s="110"/>
      <c r="U76" s="110"/>
      <c r="V76" s="110"/>
      <c r="W76" s="110"/>
      <c r="X76" s="110"/>
      <c r="Y76" s="110"/>
      <c r="Z76" s="110"/>
      <c r="AA76" s="110"/>
      <c r="AB76" s="110"/>
      <c r="AC76" s="140"/>
    </row>
    <row r="77" spans="1:29" s="92" customFormat="1">
      <c r="A77" s="7"/>
      <c r="B77" s="478" t="s">
        <v>264</v>
      </c>
      <c r="C77" s="606">
        <v>0</v>
      </c>
      <c r="D77" s="606">
        <v>0</v>
      </c>
      <c r="E77" s="606">
        <v>0</v>
      </c>
      <c r="F77" s="606">
        <v>0</v>
      </c>
      <c r="G77" s="606">
        <v>0</v>
      </c>
      <c r="H77" s="606">
        <v>0</v>
      </c>
      <c r="I77" s="606">
        <v>0</v>
      </c>
      <c r="J77" s="606">
        <v>0</v>
      </c>
      <c r="K77" s="606">
        <v>0</v>
      </c>
      <c r="L77" s="606">
        <v>0</v>
      </c>
      <c r="M77" s="606">
        <v>0</v>
      </c>
      <c r="N77" s="606">
        <v>0</v>
      </c>
      <c r="O77" s="102">
        <f t="shared" si="106"/>
        <v>0</v>
      </c>
      <c r="P77" s="110"/>
      <c r="Q77" s="110"/>
      <c r="R77" s="110"/>
      <c r="S77" s="110"/>
      <c r="T77" s="110"/>
      <c r="U77" s="110"/>
      <c r="V77" s="110"/>
      <c r="W77" s="110"/>
      <c r="X77" s="110"/>
      <c r="Y77" s="110"/>
      <c r="Z77" s="110"/>
      <c r="AA77" s="110"/>
      <c r="AB77" s="110"/>
      <c r="AC77" s="140"/>
    </row>
    <row r="78" spans="1:29" s="92" customFormat="1">
      <c r="A78" s="7"/>
      <c r="B78" s="379" t="s">
        <v>27</v>
      </c>
      <c r="C78" s="606">
        <f>+C79+C80</f>
        <v>0</v>
      </c>
      <c r="D78" s="606">
        <f t="shared" ref="D78:N78" si="111">+D79+D80</f>
        <v>0</v>
      </c>
      <c r="E78" s="606">
        <f t="shared" si="111"/>
        <v>0</v>
      </c>
      <c r="F78" s="606">
        <f t="shared" si="111"/>
        <v>0</v>
      </c>
      <c r="G78" s="606">
        <f t="shared" si="111"/>
        <v>0</v>
      </c>
      <c r="H78" s="606">
        <f t="shared" si="111"/>
        <v>0</v>
      </c>
      <c r="I78" s="606">
        <f t="shared" si="111"/>
        <v>0</v>
      </c>
      <c r="J78" s="606">
        <f t="shared" si="111"/>
        <v>0</v>
      </c>
      <c r="K78" s="606">
        <f t="shared" si="111"/>
        <v>0</v>
      </c>
      <c r="L78" s="606">
        <f t="shared" si="111"/>
        <v>0</v>
      </c>
      <c r="M78" s="606">
        <f t="shared" si="111"/>
        <v>0</v>
      </c>
      <c r="N78" s="606">
        <f t="shared" si="111"/>
        <v>0</v>
      </c>
      <c r="O78" s="102">
        <f t="shared" si="106"/>
        <v>0</v>
      </c>
      <c r="P78" s="110"/>
      <c r="Q78" s="110"/>
      <c r="R78" s="110"/>
      <c r="S78" s="110"/>
      <c r="T78" s="110"/>
      <c r="U78" s="110"/>
      <c r="V78" s="110"/>
      <c r="W78" s="110"/>
      <c r="X78" s="110"/>
      <c r="Y78" s="110"/>
      <c r="Z78" s="110"/>
      <c r="AA78" s="110"/>
      <c r="AB78" s="110"/>
      <c r="AC78" s="140"/>
    </row>
    <row r="79" spans="1:29" s="92" customFormat="1">
      <c r="A79" s="7"/>
      <c r="B79" s="478" t="s">
        <v>263</v>
      </c>
      <c r="C79" s="606">
        <v>0</v>
      </c>
      <c r="D79" s="606">
        <v>0</v>
      </c>
      <c r="E79" s="606">
        <v>0</v>
      </c>
      <c r="F79" s="606">
        <v>0</v>
      </c>
      <c r="G79" s="606">
        <v>0</v>
      </c>
      <c r="H79" s="606">
        <v>0</v>
      </c>
      <c r="I79" s="606">
        <v>0</v>
      </c>
      <c r="J79" s="606">
        <v>0</v>
      </c>
      <c r="K79" s="606">
        <v>0</v>
      </c>
      <c r="L79" s="606">
        <v>0</v>
      </c>
      <c r="M79" s="606">
        <v>0</v>
      </c>
      <c r="N79" s="606">
        <v>0</v>
      </c>
      <c r="O79" s="102">
        <f t="shared" si="106"/>
        <v>0</v>
      </c>
      <c r="P79" s="110"/>
      <c r="Q79" s="110"/>
      <c r="R79" s="110"/>
      <c r="S79" s="110"/>
      <c r="T79" s="110"/>
      <c r="U79" s="110"/>
      <c r="V79" s="110"/>
      <c r="W79" s="110"/>
      <c r="X79" s="110"/>
      <c r="Y79" s="110"/>
      <c r="Z79" s="110"/>
      <c r="AA79" s="110"/>
      <c r="AB79" s="110"/>
      <c r="AC79" s="140"/>
    </row>
    <row r="80" spans="1:29" s="92" customFormat="1">
      <c r="A80" s="7"/>
      <c r="B80" s="478" t="s">
        <v>264</v>
      </c>
      <c r="C80" s="606">
        <v>0</v>
      </c>
      <c r="D80" s="606">
        <v>0</v>
      </c>
      <c r="E80" s="606">
        <v>0</v>
      </c>
      <c r="F80" s="606">
        <v>0</v>
      </c>
      <c r="G80" s="606">
        <v>0</v>
      </c>
      <c r="H80" s="606">
        <v>0</v>
      </c>
      <c r="I80" s="606">
        <v>0</v>
      </c>
      <c r="J80" s="606">
        <v>0</v>
      </c>
      <c r="K80" s="606">
        <v>0</v>
      </c>
      <c r="L80" s="606">
        <v>0</v>
      </c>
      <c r="M80" s="606">
        <v>0</v>
      </c>
      <c r="N80" s="606">
        <v>0</v>
      </c>
      <c r="O80" s="102">
        <f t="shared" si="106"/>
        <v>0</v>
      </c>
      <c r="P80" s="110"/>
      <c r="Q80" s="110"/>
      <c r="R80" s="110"/>
      <c r="S80" s="110"/>
      <c r="T80" s="110"/>
      <c r="U80" s="110"/>
      <c r="V80" s="110"/>
      <c r="W80" s="110"/>
      <c r="X80" s="110"/>
      <c r="Y80" s="110"/>
      <c r="Z80" s="110"/>
      <c r="AA80" s="110"/>
      <c r="AB80" s="110"/>
      <c r="AC80" s="140"/>
    </row>
    <row r="81" spans="1:29" s="92" customFormat="1">
      <c r="A81" s="7"/>
      <c r="B81" s="484" t="s">
        <v>28</v>
      </c>
      <c r="C81" s="484">
        <v>0</v>
      </c>
      <c r="D81" s="484">
        <v>0</v>
      </c>
      <c r="E81" s="484">
        <v>0</v>
      </c>
      <c r="F81" s="484">
        <v>0</v>
      </c>
      <c r="G81" s="484">
        <v>0</v>
      </c>
      <c r="H81" s="484">
        <v>0</v>
      </c>
      <c r="I81" s="484">
        <v>0</v>
      </c>
      <c r="J81" s="484">
        <v>0</v>
      </c>
      <c r="K81" s="484">
        <v>0</v>
      </c>
      <c r="L81" s="484">
        <v>0</v>
      </c>
      <c r="M81" s="484">
        <v>0</v>
      </c>
      <c r="N81" s="484">
        <v>0</v>
      </c>
      <c r="O81" s="101">
        <f t="shared" si="106"/>
        <v>0</v>
      </c>
      <c r="P81" s="110"/>
      <c r="Q81" s="110"/>
      <c r="R81" s="110"/>
      <c r="S81" s="110"/>
      <c r="T81" s="110"/>
      <c r="U81" s="110"/>
      <c r="V81" s="110"/>
      <c r="W81" s="110"/>
      <c r="X81" s="110"/>
      <c r="Y81" s="110"/>
      <c r="Z81" s="110"/>
      <c r="AA81" s="110"/>
      <c r="AB81" s="110"/>
      <c r="AC81" s="140"/>
    </row>
    <row r="82" spans="1:29" s="92" customFormat="1">
      <c r="A82" s="7"/>
      <c r="B82" s="459" t="s">
        <v>637</v>
      </c>
      <c r="C82" s="116">
        <v>0</v>
      </c>
      <c r="D82" s="116">
        <v>0</v>
      </c>
      <c r="E82" s="116">
        <v>0</v>
      </c>
      <c r="F82" s="116">
        <v>0</v>
      </c>
      <c r="G82" s="116">
        <v>0</v>
      </c>
      <c r="H82" s="116">
        <v>0</v>
      </c>
      <c r="I82" s="116">
        <v>0</v>
      </c>
      <c r="J82" s="116">
        <v>0</v>
      </c>
      <c r="K82" s="116">
        <v>0</v>
      </c>
      <c r="L82" s="116">
        <v>0</v>
      </c>
      <c r="M82" s="116">
        <v>0</v>
      </c>
      <c r="N82" s="116">
        <v>0</v>
      </c>
      <c r="O82" s="101">
        <f t="shared" si="106"/>
        <v>0</v>
      </c>
      <c r="P82" s="110"/>
      <c r="Q82" s="110"/>
      <c r="R82" s="110"/>
      <c r="S82" s="110"/>
      <c r="T82" s="110"/>
      <c r="U82" s="110"/>
      <c r="V82" s="110"/>
      <c r="W82" s="110"/>
      <c r="X82" s="110"/>
      <c r="Y82" s="110"/>
      <c r="Z82" s="110"/>
      <c r="AA82" s="110"/>
      <c r="AB82" s="110"/>
      <c r="AC82" s="140"/>
    </row>
    <row r="83" spans="1:29" s="92" customFormat="1">
      <c r="A83" s="7"/>
      <c r="B83" s="484" t="s">
        <v>503</v>
      </c>
      <c r="C83" s="116">
        <v>0</v>
      </c>
      <c r="D83" s="116">
        <v>0</v>
      </c>
      <c r="E83" s="116">
        <v>0</v>
      </c>
      <c r="F83" s="116">
        <v>2750</v>
      </c>
      <c r="G83" s="116">
        <v>0</v>
      </c>
      <c r="H83" s="116">
        <v>0</v>
      </c>
      <c r="I83" s="116">
        <v>0</v>
      </c>
      <c r="J83" s="116">
        <v>0</v>
      </c>
      <c r="K83" s="116">
        <v>0</v>
      </c>
      <c r="L83" s="116">
        <v>0</v>
      </c>
      <c r="M83" s="116">
        <v>0</v>
      </c>
      <c r="N83" s="116">
        <v>0</v>
      </c>
      <c r="O83" s="101">
        <f t="shared" si="106"/>
        <v>2750</v>
      </c>
      <c r="P83" s="110"/>
      <c r="Q83" s="110"/>
      <c r="R83" s="110"/>
      <c r="S83" s="110"/>
      <c r="T83" s="110"/>
      <c r="U83" s="110"/>
      <c r="V83" s="110"/>
      <c r="W83" s="110"/>
      <c r="X83" s="110"/>
      <c r="Y83" s="110"/>
      <c r="Z83" s="110"/>
      <c r="AA83" s="110"/>
      <c r="AB83" s="110"/>
      <c r="AC83" s="140"/>
    </row>
    <row r="84" spans="1:29" s="92" customFormat="1">
      <c r="A84" s="7"/>
      <c r="B84" s="459" t="s">
        <v>513</v>
      </c>
      <c r="C84" s="116">
        <v>0</v>
      </c>
      <c r="D84" s="116">
        <v>0</v>
      </c>
      <c r="E84" s="116">
        <v>0</v>
      </c>
      <c r="F84" s="116">
        <v>0</v>
      </c>
      <c r="G84" s="116">
        <v>0</v>
      </c>
      <c r="H84" s="116">
        <v>0</v>
      </c>
      <c r="I84" s="116">
        <v>0</v>
      </c>
      <c r="J84" s="116">
        <v>0</v>
      </c>
      <c r="K84" s="116">
        <v>0</v>
      </c>
      <c r="L84" s="116">
        <v>0</v>
      </c>
      <c r="M84" s="116">
        <v>0</v>
      </c>
      <c r="N84" s="116">
        <v>0</v>
      </c>
      <c r="O84" s="101">
        <f>SUM(C84:N84)</f>
        <v>0</v>
      </c>
      <c r="P84" s="110"/>
      <c r="Q84" s="110"/>
      <c r="R84" s="110"/>
      <c r="S84" s="110"/>
      <c r="T84" s="110"/>
      <c r="U84" s="110"/>
      <c r="V84" s="110"/>
      <c r="W84" s="110"/>
      <c r="X84" s="110"/>
      <c r="Y84" s="110"/>
      <c r="Z84" s="110"/>
      <c r="AA84" s="110"/>
      <c r="AB84" s="110"/>
      <c r="AC84" s="140"/>
    </row>
    <row r="85" spans="1:29" s="92" customFormat="1">
      <c r="A85" s="7"/>
      <c r="B85" s="459" t="s">
        <v>504</v>
      </c>
      <c r="C85" s="116">
        <v>0</v>
      </c>
      <c r="D85" s="116">
        <v>0</v>
      </c>
      <c r="E85" s="116">
        <v>0</v>
      </c>
      <c r="F85" s="116">
        <v>0</v>
      </c>
      <c r="G85" s="116">
        <v>0</v>
      </c>
      <c r="H85" s="116">
        <v>0</v>
      </c>
      <c r="I85" s="116">
        <v>0</v>
      </c>
      <c r="J85" s="116">
        <v>0</v>
      </c>
      <c r="K85" s="116">
        <v>0</v>
      </c>
      <c r="L85" s="116">
        <v>0</v>
      </c>
      <c r="M85" s="116">
        <v>0</v>
      </c>
      <c r="N85" s="116">
        <v>0</v>
      </c>
      <c r="O85" s="101">
        <f t="shared" si="106"/>
        <v>0</v>
      </c>
      <c r="P85" s="110"/>
      <c r="Q85" s="110"/>
      <c r="R85" s="110"/>
      <c r="S85" s="110"/>
      <c r="T85" s="110"/>
      <c r="U85" s="110"/>
      <c r="V85" s="110"/>
      <c r="W85" s="110"/>
      <c r="X85" s="110"/>
      <c r="Y85" s="110"/>
      <c r="Z85" s="110"/>
      <c r="AA85" s="110"/>
      <c r="AB85" s="110"/>
      <c r="AC85" s="140"/>
    </row>
    <row r="86" spans="1:29" s="92" customFormat="1">
      <c r="A86" s="7"/>
      <c r="B86" s="459" t="s">
        <v>638</v>
      </c>
      <c r="C86" s="116">
        <v>0</v>
      </c>
      <c r="D86" s="116">
        <v>0</v>
      </c>
      <c r="E86" s="116">
        <v>0</v>
      </c>
      <c r="F86" s="116">
        <v>0</v>
      </c>
      <c r="G86" s="116">
        <v>0</v>
      </c>
      <c r="H86" s="116">
        <v>0</v>
      </c>
      <c r="I86" s="116">
        <v>0</v>
      </c>
      <c r="J86" s="116">
        <v>0</v>
      </c>
      <c r="K86" s="116">
        <v>0</v>
      </c>
      <c r="L86" s="116">
        <v>0</v>
      </c>
      <c r="M86" s="116">
        <v>0</v>
      </c>
      <c r="N86" s="116">
        <v>0</v>
      </c>
      <c r="O86" s="101">
        <f t="shared" si="106"/>
        <v>0</v>
      </c>
      <c r="P86" s="110"/>
      <c r="Q86" s="110"/>
      <c r="R86" s="110"/>
      <c r="S86" s="110"/>
      <c r="T86" s="110"/>
      <c r="U86" s="110"/>
      <c r="V86" s="110"/>
      <c r="W86" s="110"/>
      <c r="X86" s="110"/>
      <c r="Y86" s="110"/>
      <c r="Z86" s="110"/>
      <c r="AA86" s="110"/>
      <c r="AB86" s="110"/>
      <c r="AC86" s="140"/>
    </row>
    <row r="87" spans="1:29" s="92" customFormat="1">
      <c r="A87" s="7"/>
      <c r="B87" s="459" t="s">
        <v>515</v>
      </c>
      <c r="C87" s="116">
        <v>0</v>
      </c>
      <c r="D87" s="116">
        <v>0</v>
      </c>
      <c r="E87" s="116">
        <v>0</v>
      </c>
      <c r="F87" s="116">
        <v>0</v>
      </c>
      <c r="G87" s="116">
        <v>0</v>
      </c>
      <c r="H87" s="116">
        <v>0</v>
      </c>
      <c r="I87" s="116">
        <v>0</v>
      </c>
      <c r="J87" s="116">
        <v>0</v>
      </c>
      <c r="K87" s="116">
        <v>0</v>
      </c>
      <c r="L87" s="116">
        <v>0</v>
      </c>
      <c r="M87" s="116">
        <v>0</v>
      </c>
      <c r="N87" s="116">
        <v>0</v>
      </c>
      <c r="O87" s="101">
        <f t="shared" si="106"/>
        <v>0</v>
      </c>
      <c r="P87" s="110"/>
      <c r="Q87" s="110"/>
      <c r="R87" s="110"/>
      <c r="S87" s="110"/>
      <c r="T87" s="110"/>
      <c r="U87" s="110"/>
      <c r="V87" s="110"/>
      <c r="W87" s="110"/>
      <c r="X87" s="110"/>
      <c r="Y87" s="110"/>
      <c r="Z87" s="110"/>
      <c r="AA87" s="110"/>
      <c r="AB87" s="110"/>
      <c r="AC87" s="140"/>
    </row>
    <row r="88" spans="1:29" s="92" customFormat="1">
      <c r="A88" s="7"/>
      <c r="B88" s="459" t="s">
        <v>681</v>
      </c>
      <c r="C88" s="116">
        <v>0</v>
      </c>
      <c r="D88" s="116">
        <v>0</v>
      </c>
      <c r="E88" s="116">
        <v>0</v>
      </c>
      <c r="F88" s="116">
        <v>0</v>
      </c>
      <c r="G88" s="116">
        <v>0</v>
      </c>
      <c r="H88" s="116">
        <v>0</v>
      </c>
      <c r="I88" s="116">
        <v>0</v>
      </c>
      <c r="J88" s="116">
        <v>0</v>
      </c>
      <c r="K88" s="116">
        <v>0</v>
      </c>
      <c r="L88" s="116">
        <v>0</v>
      </c>
      <c r="M88" s="116">
        <v>0</v>
      </c>
      <c r="N88" s="116">
        <v>0</v>
      </c>
      <c r="O88" s="101">
        <f t="shared" si="106"/>
        <v>0</v>
      </c>
      <c r="P88" s="110"/>
      <c r="Q88" s="110"/>
      <c r="R88" s="110"/>
      <c r="S88" s="110"/>
      <c r="T88" s="110"/>
      <c r="U88" s="110"/>
      <c r="V88" s="110"/>
      <c r="W88" s="110"/>
      <c r="X88" s="110"/>
      <c r="Y88" s="110"/>
      <c r="Z88" s="110"/>
      <c r="AA88" s="110"/>
      <c r="AB88" s="110"/>
      <c r="AC88" s="140"/>
    </row>
    <row r="89" spans="1:29" s="92" customFormat="1">
      <c r="A89" s="7"/>
      <c r="B89" s="484" t="s">
        <v>505</v>
      </c>
      <c r="C89" s="116">
        <v>0</v>
      </c>
      <c r="D89" s="116">
        <v>0</v>
      </c>
      <c r="E89" s="116">
        <v>0</v>
      </c>
      <c r="F89" s="116">
        <v>0</v>
      </c>
      <c r="G89" s="116">
        <v>0</v>
      </c>
      <c r="H89" s="116">
        <v>0</v>
      </c>
      <c r="I89" s="116">
        <v>0</v>
      </c>
      <c r="J89" s="116">
        <v>0</v>
      </c>
      <c r="K89" s="116">
        <v>0</v>
      </c>
      <c r="L89" s="116">
        <v>0</v>
      </c>
      <c r="M89" s="116">
        <v>0</v>
      </c>
      <c r="N89" s="116">
        <v>0</v>
      </c>
      <c r="O89" s="101">
        <f t="shared" si="106"/>
        <v>0</v>
      </c>
      <c r="P89" s="110"/>
      <c r="Q89" s="110"/>
      <c r="R89" s="110"/>
      <c r="S89" s="110"/>
      <c r="T89" s="110"/>
      <c r="U89" s="110"/>
      <c r="V89" s="110"/>
      <c r="W89" s="110"/>
      <c r="X89" s="110"/>
      <c r="Y89" s="110"/>
      <c r="Z89" s="110"/>
      <c r="AA89" s="110"/>
      <c r="AB89" s="110"/>
      <c r="AC89" s="140"/>
    </row>
    <row r="90" spans="1:29" s="92" customFormat="1">
      <c r="A90" s="7"/>
      <c r="B90" s="459" t="s">
        <v>506</v>
      </c>
      <c r="C90" s="116">
        <v>0</v>
      </c>
      <c r="D90" s="116">
        <v>0</v>
      </c>
      <c r="E90" s="116">
        <v>0</v>
      </c>
      <c r="F90" s="116">
        <v>0</v>
      </c>
      <c r="G90" s="116">
        <v>0</v>
      </c>
      <c r="H90" s="116">
        <v>0</v>
      </c>
      <c r="I90" s="116">
        <v>0</v>
      </c>
      <c r="J90" s="116">
        <v>0</v>
      </c>
      <c r="K90" s="116">
        <v>0</v>
      </c>
      <c r="L90" s="116">
        <v>0</v>
      </c>
      <c r="M90" s="116">
        <v>0</v>
      </c>
      <c r="N90" s="116">
        <v>0</v>
      </c>
      <c r="O90" s="101">
        <f t="shared" si="106"/>
        <v>0</v>
      </c>
      <c r="P90" s="110"/>
      <c r="Q90" s="110"/>
      <c r="R90" s="110"/>
      <c r="S90" s="110"/>
      <c r="T90" s="110"/>
      <c r="U90" s="110"/>
      <c r="V90" s="110"/>
      <c r="W90" s="110"/>
      <c r="X90" s="110"/>
      <c r="Y90" s="110"/>
      <c r="Z90" s="110"/>
      <c r="AA90" s="110"/>
      <c r="AB90" s="110"/>
      <c r="AC90" s="140"/>
    </row>
    <row r="91" spans="1:29" s="92" customFormat="1">
      <c r="A91" s="7"/>
      <c r="B91" s="484" t="s">
        <v>762</v>
      </c>
      <c r="C91" s="116">
        <v>0</v>
      </c>
      <c r="D91" s="116">
        <v>0</v>
      </c>
      <c r="E91" s="116">
        <v>0</v>
      </c>
      <c r="F91" s="116">
        <v>0</v>
      </c>
      <c r="G91" s="116">
        <v>0</v>
      </c>
      <c r="H91" s="116">
        <v>0</v>
      </c>
      <c r="I91" s="116">
        <v>0</v>
      </c>
      <c r="J91" s="116">
        <v>0</v>
      </c>
      <c r="K91" s="116">
        <v>0</v>
      </c>
      <c r="L91" s="116">
        <v>0</v>
      </c>
      <c r="M91" s="116">
        <v>0</v>
      </c>
      <c r="N91" s="116">
        <v>0</v>
      </c>
      <c r="O91" s="101">
        <f t="shared" si="106"/>
        <v>0</v>
      </c>
      <c r="P91" s="110"/>
      <c r="Q91" s="110"/>
      <c r="R91" s="110"/>
      <c r="S91" s="110"/>
      <c r="T91" s="110"/>
      <c r="U91" s="110"/>
      <c r="V91" s="110"/>
      <c r="W91" s="110"/>
      <c r="X91" s="110"/>
      <c r="Y91" s="110"/>
      <c r="Z91" s="110"/>
      <c r="AA91" s="110"/>
      <c r="AB91" s="110"/>
      <c r="AC91" s="140"/>
    </row>
    <row r="92" spans="1:29" s="92" customFormat="1">
      <c r="A92" s="7"/>
      <c r="B92" s="459" t="s">
        <v>620</v>
      </c>
      <c r="C92" s="116">
        <v>0</v>
      </c>
      <c r="D92" s="116">
        <v>0</v>
      </c>
      <c r="E92" s="116">
        <v>0</v>
      </c>
      <c r="F92" s="116">
        <v>0</v>
      </c>
      <c r="G92" s="116">
        <v>0</v>
      </c>
      <c r="H92" s="116">
        <v>0</v>
      </c>
      <c r="I92" s="116">
        <v>0</v>
      </c>
      <c r="J92" s="116">
        <v>0</v>
      </c>
      <c r="K92" s="116">
        <v>0</v>
      </c>
      <c r="L92" s="116">
        <v>0</v>
      </c>
      <c r="M92" s="116">
        <v>0</v>
      </c>
      <c r="N92" s="116">
        <v>0</v>
      </c>
      <c r="O92" s="101">
        <f t="shared" si="106"/>
        <v>0</v>
      </c>
      <c r="P92" s="110"/>
      <c r="Q92" s="110"/>
      <c r="R92" s="110"/>
      <c r="S92" s="110"/>
      <c r="T92" s="110"/>
      <c r="U92" s="110"/>
      <c r="V92" s="110"/>
      <c r="W92" s="110"/>
      <c r="X92" s="110"/>
      <c r="Y92" s="110"/>
      <c r="Z92" s="110"/>
      <c r="AA92" s="110"/>
      <c r="AB92" s="110"/>
      <c r="AC92" s="140"/>
    </row>
    <row r="93" spans="1:29" s="92" customFormat="1">
      <c r="A93" s="7"/>
      <c r="B93" s="484" t="s">
        <v>621</v>
      </c>
      <c r="C93" s="116">
        <v>0</v>
      </c>
      <c r="D93" s="116">
        <v>0</v>
      </c>
      <c r="E93" s="116">
        <v>0</v>
      </c>
      <c r="F93" s="116">
        <v>0</v>
      </c>
      <c r="G93" s="116">
        <v>0</v>
      </c>
      <c r="H93" s="116">
        <v>0</v>
      </c>
      <c r="I93" s="116">
        <v>0</v>
      </c>
      <c r="J93" s="116">
        <v>0</v>
      </c>
      <c r="K93" s="116">
        <v>0</v>
      </c>
      <c r="L93" s="116">
        <v>0</v>
      </c>
      <c r="M93" s="116">
        <v>0</v>
      </c>
      <c r="N93" s="116">
        <v>0</v>
      </c>
      <c r="O93" s="101">
        <f t="shared" si="106"/>
        <v>0</v>
      </c>
      <c r="P93" s="110"/>
      <c r="Q93" s="110"/>
      <c r="R93" s="110"/>
      <c r="S93" s="110"/>
      <c r="T93" s="110"/>
      <c r="U93" s="110"/>
      <c r="V93" s="110"/>
      <c r="W93" s="110"/>
      <c r="X93" s="110"/>
      <c r="Y93" s="110"/>
      <c r="Z93" s="110"/>
      <c r="AA93" s="110"/>
      <c r="AB93" s="110"/>
      <c r="AC93" s="140"/>
    </row>
    <row r="94" spans="1:29" s="92" customFormat="1">
      <c r="A94" s="7"/>
      <c r="B94" s="459" t="s">
        <v>763</v>
      </c>
      <c r="C94" s="116">
        <v>0</v>
      </c>
      <c r="D94" s="116">
        <v>0</v>
      </c>
      <c r="E94" s="116">
        <v>0</v>
      </c>
      <c r="F94" s="116">
        <v>0</v>
      </c>
      <c r="G94" s="116">
        <v>0</v>
      </c>
      <c r="H94" s="116">
        <v>0</v>
      </c>
      <c r="I94" s="116">
        <v>0</v>
      </c>
      <c r="J94" s="116">
        <v>0</v>
      </c>
      <c r="K94" s="116">
        <v>0</v>
      </c>
      <c r="L94" s="116">
        <v>0</v>
      </c>
      <c r="M94" s="116">
        <v>0</v>
      </c>
      <c r="N94" s="116">
        <v>0</v>
      </c>
      <c r="O94" s="101">
        <f t="shared" si="106"/>
        <v>0</v>
      </c>
      <c r="P94" s="110"/>
      <c r="Q94" s="110"/>
      <c r="R94" s="110"/>
      <c r="S94" s="110"/>
      <c r="T94" s="110"/>
      <c r="U94" s="110"/>
      <c r="V94" s="110"/>
      <c r="W94" s="110"/>
      <c r="X94" s="110"/>
      <c r="Y94" s="110"/>
      <c r="Z94" s="110"/>
      <c r="AA94" s="110"/>
      <c r="AB94" s="110"/>
      <c r="AC94" s="140"/>
    </row>
    <row r="95" spans="1:29" s="92" customFormat="1">
      <c r="A95" s="7"/>
      <c r="B95" s="484" t="s">
        <v>764</v>
      </c>
      <c r="C95" s="116">
        <v>0</v>
      </c>
      <c r="D95" s="116">
        <v>0</v>
      </c>
      <c r="E95" s="116">
        <v>0</v>
      </c>
      <c r="F95" s="116">
        <v>0</v>
      </c>
      <c r="G95" s="116">
        <v>0</v>
      </c>
      <c r="H95" s="116">
        <v>0</v>
      </c>
      <c r="I95" s="116">
        <v>0</v>
      </c>
      <c r="J95" s="116">
        <v>0</v>
      </c>
      <c r="K95" s="116">
        <v>0</v>
      </c>
      <c r="L95" s="116">
        <v>0</v>
      </c>
      <c r="M95" s="116">
        <v>0</v>
      </c>
      <c r="N95" s="116">
        <v>0</v>
      </c>
      <c r="O95" s="101">
        <f t="shared" si="106"/>
        <v>0</v>
      </c>
      <c r="P95" s="110"/>
      <c r="Q95" s="110"/>
      <c r="R95" s="110"/>
      <c r="S95" s="110"/>
      <c r="T95" s="110"/>
      <c r="U95" s="110"/>
      <c r="V95" s="110"/>
      <c r="W95" s="110"/>
      <c r="X95" s="110"/>
      <c r="Y95" s="110"/>
      <c r="Z95" s="110"/>
      <c r="AA95" s="110"/>
      <c r="AB95" s="110"/>
      <c r="AC95" s="140"/>
    </row>
    <row r="96" spans="1:29" s="144" customFormat="1">
      <c r="A96" s="7"/>
      <c r="B96" s="459" t="s">
        <v>682</v>
      </c>
      <c r="C96" s="116">
        <v>0</v>
      </c>
      <c r="D96" s="116">
        <v>0</v>
      </c>
      <c r="E96" s="116">
        <v>0</v>
      </c>
      <c r="F96" s="116">
        <v>0</v>
      </c>
      <c r="G96" s="116">
        <v>0</v>
      </c>
      <c r="H96" s="116">
        <v>0</v>
      </c>
      <c r="I96" s="116">
        <v>0</v>
      </c>
      <c r="J96" s="116">
        <v>0</v>
      </c>
      <c r="K96" s="116">
        <v>0</v>
      </c>
      <c r="L96" s="116">
        <v>0</v>
      </c>
      <c r="M96" s="116">
        <v>0</v>
      </c>
      <c r="N96" s="116">
        <v>0</v>
      </c>
      <c r="O96" s="101">
        <f t="shared" si="106"/>
        <v>0</v>
      </c>
      <c r="P96" s="110"/>
      <c r="Q96" s="110"/>
      <c r="R96" s="110"/>
      <c r="S96" s="110"/>
      <c r="T96" s="110"/>
      <c r="U96" s="110"/>
      <c r="V96" s="110"/>
      <c r="W96" s="110"/>
      <c r="X96" s="110"/>
      <c r="Y96" s="110"/>
      <c r="Z96" s="110"/>
      <c r="AA96" s="110"/>
      <c r="AB96" s="110"/>
      <c r="AC96" s="140"/>
    </row>
    <row r="97" spans="1:29" s="144" customFormat="1">
      <c r="A97" s="7"/>
      <c r="B97" s="484" t="s">
        <v>640</v>
      </c>
      <c r="C97" s="116">
        <v>0</v>
      </c>
      <c r="D97" s="116">
        <v>0</v>
      </c>
      <c r="E97" s="116">
        <v>0</v>
      </c>
      <c r="F97" s="116">
        <v>0</v>
      </c>
      <c r="G97" s="116">
        <v>0</v>
      </c>
      <c r="H97" s="116">
        <v>0</v>
      </c>
      <c r="I97" s="116">
        <v>0</v>
      </c>
      <c r="J97" s="116">
        <v>0</v>
      </c>
      <c r="K97" s="116">
        <v>0</v>
      </c>
      <c r="L97" s="116">
        <v>0</v>
      </c>
      <c r="M97" s="116">
        <v>0</v>
      </c>
      <c r="N97" s="116">
        <v>0</v>
      </c>
      <c r="O97" s="101">
        <f t="shared" si="106"/>
        <v>0</v>
      </c>
      <c r="P97" s="110"/>
      <c r="Q97" s="110"/>
      <c r="R97" s="110"/>
      <c r="S97" s="110"/>
      <c r="T97" s="110"/>
      <c r="U97" s="110"/>
      <c r="V97" s="110"/>
      <c r="W97" s="110"/>
      <c r="X97" s="110"/>
      <c r="Y97" s="110"/>
      <c r="Z97" s="110"/>
      <c r="AA97" s="110"/>
      <c r="AB97" s="110"/>
      <c r="AC97" s="140"/>
    </row>
    <row r="98" spans="1:29" s="92" customFormat="1">
      <c r="A98" s="7"/>
      <c r="B98" s="459" t="s">
        <v>641</v>
      </c>
      <c r="C98" s="116">
        <v>0</v>
      </c>
      <c r="D98" s="116">
        <v>0</v>
      </c>
      <c r="E98" s="116">
        <v>0</v>
      </c>
      <c r="F98" s="116">
        <v>0</v>
      </c>
      <c r="G98" s="116">
        <v>0</v>
      </c>
      <c r="H98" s="116">
        <v>0</v>
      </c>
      <c r="I98" s="116">
        <v>0</v>
      </c>
      <c r="J98" s="116">
        <v>0</v>
      </c>
      <c r="K98" s="116">
        <v>0</v>
      </c>
      <c r="L98" s="116">
        <v>0</v>
      </c>
      <c r="M98" s="116">
        <v>0</v>
      </c>
      <c r="N98" s="116">
        <v>0</v>
      </c>
      <c r="O98" s="101">
        <f t="shared" si="106"/>
        <v>0</v>
      </c>
      <c r="P98" s="110"/>
      <c r="Q98" s="110"/>
      <c r="R98" s="110"/>
      <c r="S98" s="110"/>
      <c r="T98" s="110"/>
      <c r="U98" s="110"/>
      <c r="V98" s="110"/>
      <c r="W98" s="110"/>
      <c r="X98" s="110"/>
      <c r="Y98" s="110"/>
      <c r="Z98" s="110"/>
      <c r="AA98" s="110"/>
      <c r="AB98" s="110"/>
      <c r="AC98" s="140"/>
    </row>
    <row r="99" spans="1:29" s="92" customFormat="1">
      <c r="A99" s="7"/>
      <c r="B99" s="484" t="s">
        <v>675</v>
      </c>
      <c r="C99" s="116">
        <v>0</v>
      </c>
      <c r="D99" s="116">
        <v>0</v>
      </c>
      <c r="E99" s="116">
        <v>0</v>
      </c>
      <c r="F99" s="116">
        <v>0</v>
      </c>
      <c r="G99" s="116">
        <v>0</v>
      </c>
      <c r="H99" s="116">
        <v>0</v>
      </c>
      <c r="I99" s="116">
        <v>0</v>
      </c>
      <c r="J99" s="116">
        <v>0</v>
      </c>
      <c r="K99" s="116">
        <v>0</v>
      </c>
      <c r="L99" s="116">
        <v>0</v>
      </c>
      <c r="M99" s="116">
        <v>0</v>
      </c>
      <c r="N99" s="116">
        <v>0</v>
      </c>
      <c r="O99" s="101">
        <f t="shared" si="106"/>
        <v>0</v>
      </c>
      <c r="P99" s="110"/>
      <c r="Q99" s="110"/>
      <c r="R99" s="110"/>
      <c r="S99" s="110"/>
      <c r="T99" s="110"/>
      <c r="U99" s="110"/>
      <c r="V99" s="110"/>
      <c r="W99" s="110"/>
      <c r="X99" s="110"/>
      <c r="Y99" s="110"/>
      <c r="Z99" s="110"/>
      <c r="AA99" s="110"/>
      <c r="AB99" s="110"/>
      <c r="AC99" s="140"/>
    </row>
    <row r="100" spans="1:29" s="92" customFormat="1">
      <c r="A100" s="7"/>
      <c r="B100" s="484" t="s">
        <v>434</v>
      </c>
      <c r="C100" s="116">
        <v>0</v>
      </c>
      <c r="D100" s="116">
        <v>0</v>
      </c>
      <c r="E100" s="116">
        <v>1955.3677852685498</v>
      </c>
      <c r="F100" s="116">
        <v>0</v>
      </c>
      <c r="G100" s="116">
        <v>0</v>
      </c>
      <c r="H100" s="116">
        <v>0</v>
      </c>
      <c r="I100" s="116">
        <v>0</v>
      </c>
      <c r="J100" s="116">
        <v>0</v>
      </c>
      <c r="K100" s="116">
        <v>0</v>
      </c>
      <c r="L100" s="116">
        <v>0</v>
      </c>
      <c r="M100" s="116">
        <v>0</v>
      </c>
      <c r="N100" s="116">
        <v>0</v>
      </c>
      <c r="O100" s="101">
        <f t="shared" si="106"/>
        <v>1955.3677852685498</v>
      </c>
      <c r="P100" s="110"/>
      <c r="Q100" s="110"/>
      <c r="R100" s="110"/>
      <c r="S100" s="110"/>
      <c r="T100" s="110"/>
      <c r="U100" s="110"/>
      <c r="V100" s="110"/>
      <c r="W100" s="110"/>
      <c r="X100" s="110"/>
      <c r="Y100" s="110"/>
      <c r="Z100" s="110"/>
      <c r="AA100" s="110"/>
      <c r="AB100" s="110"/>
      <c r="AC100" s="140"/>
    </row>
    <row r="101" spans="1:29" s="92" customFormat="1">
      <c r="A101" s="7"/>
      <c r="B101" s="459" t="s">
        <v>448</v>
      </c>
      <c r="C101" s="116">
        <v>0</v>
      </c>
      <c r="D101" s="116">
        <v>0</v>
      </c>
      <c r="E101" s="116">
        <v>0</v>
      </c>
      <c r="F101" s="116">
        <v>0</v>
      </c>
      <c r="G101" s="116">
        <v>0</v>
      </c>
      <c r="H101" s="116">
        <v>0</v>
      </c>
      <c r="I101" s="116">
        <v>0</v>
      </c>
      <c r="J101" s="116">
        <v>0</v>
      </c>
      <c r="K101" s="116">
        <v>0</v>
      </c>
      <c r="L101" s="116">
        <v>0</v>
      </c>
      <c r="M101" s="116">
        <v>0</v>
      </c>
      <c r="N101" s="116">
        <v>0</v>
      </c>
      <c r="O101" s="101">
        <f t="shared" ref="O101:O131" si="112">SUM(C101:N101)</f>
        <v>0</v>
      </c>
      <c r="P101" s="110"/>
      <c r="Q101" s="110"/>
      <c r="R101" s="110"/>
      <c r="S101" s="110"/>
      <c r="T101" s="110"/>
      <c r="U101" s="110"/>
      <c r="V101" s="110"/>
      <c r="W101" s="110"/>
      <c r="X101" s="110"/>
      <c r="Y101" s="110"/>
      <c r="Z101" s="110"/>
      <c r="AA101" s="110"/>
      <c r="AB101" s="110"/>
      <c r="AC101" s="140"/>
    </row>
    <row r="102" spans="1:29" s="92" customFormat="1">
      <c r="A102" s="7"/>
      <c r="B102" s="484" t="s">
        <v>507</v>
      </c>
      <c r="C102" s="116">
        <v>0</v>
      </c>
      <c r="D102" s="116">
        <v>0</v>
      </c>
      <c r="E102" s="116">
        <v>0</v>
      </c>
      <c r="F102" s="116">
        <v>0</v>
      </c>
      <c r="G102" s="116">
        <v>0</v>
      </c>
      <c r="H102" s="116">
        <v>0</v>
      </c>
      <c r="I102" s="116">
        <v>0</v>
      </c>
      <c r="J102" s="116">
        <v>0</v>
      </c>
      <c r="K102" s="116">
        <v>0</v>
      </c>
      <c r="L102" s="116">
        <v>0</v>
      </c>
      <c r="M102" s="116">
        <v>0</v>
      </c>
      <c r="N102" s="116">
        <v>0</v>
      </c>
      <c r="O102" s="101">
        <f t="shared" si="112"/>
        <v>0</v>
      </c>
      <c r="P102" s="110"/>
      <c r="Q102" s="110"/>
      <c r="R102" s="110"/>
      <c r="S102" s="110"/>
      <c r="T102" s="110"/>
      <c r="U102" s="110"/>
      <c r="V102" s="110"/>
      <c r="W102" s="110"/>
      <c r="X102" s="110"/>
      <c r="Y102" s="110"/>
      <c r="Z102" s="110"/>
      <c r="AA102" s="110"/>
      <c r="AB102" s="110"/>
      <c r="AC102" s="140"/>
    </row>
    <row r="103" spans="1:29" s="92" customFormat="1">
      <c r="A103" s="7"/>
      <c r="B103" s="459" t="s">
        <v>435</v>
      </c>
      <c r="C103" s="460">
        <v>0</v>
      </c>
      <c r="D103" s="460">
        <v>0</v>
      </c>
      <c r="E103" s="460">
        <v>0</v>
      </c>
      <c r="F103" s="460">
        <v>0</v>
      </c>
      <c r="G103" s="460">
        <v>0</v>
      </c>
      <c r="H103" s="460">
        <v>744.30853147200298</v>
      </c>
      <c r="I103" s="460">
        <v>0</v>
      </c>
      <c r="J103" s="460">
        <v>0</v>
      </c>
      <c r="K103" s="460">
        <v>0</v>
      </c>
      <c r="L103" s="460">
        <v>0</v>
      </c>
      <c r="M103" s="460">
        <v>0</v>
      </c>
      <c r="N103" s="460">
        <v>0</v>
      </c>
      <c r="O103" s="101">
        <f t="shared" si="112"/>
        <v>744.30853147200298</v>
      </c>
      <c r="P103" s="110"/>
      <c r="Q103" s="110"/>
      <c r="R103" s="110"/>
      <c r="S103" s="110"/>
      <c r="T103" s="110"/>
      <c r="U103" s="110"/>
      <c r="V103" s="110"/>
      <c r="W103" s="110"/>
      <c r="X103" s="110"/>
      <c r="Y103" s="110"/>
      <c r="Z103" s="110"/>
      <c r="AA103" s="110"/>
      <c r="AB103" s="110"/>
      <c r="AC103" s="140"/>
    </row>
    <row r="104" spans="1:29" s="92" customFormat="1">
      <c r="A104" s="7"/>
      <c r="B104" s="484" t="s">
        <v>436</v>
      </c>
      <c r="C104" s="460">
        <v>0</v>
      </c>
      <c r="D104" s="460">
        <v>0</v>
      </c>
      <c r="E104" s="460">
        <v>0</v>
      </c>
      <c r="F104" s="460">
        <v>0</v>
      </c>
      <c r="G104" s="460">
        <v>0</v>
      </c>
      <c r="H104" s="460">
        <v>0</v>
      </c>
      <c r="I104" s="460">
        <v>0</v>
      </c>
      <c r="J104" s="460">
        <v>0</v>
      </c>
      <c r="K104" s="460">
        <v>0</v>
      </c>
      <c r="L104" s="460">
        <v>0</v>
      </c>
      <c r="M104" s="460">
        <v>0</v>
      </c>
      <c r="N104" s="460">
        <v>0</v>
      </c>
      <c r="O104" s="101">
        <f t="shared" si="112"/>
        <v>0</v>
      </c>
      <c r="P104" s="110"/>
      <c r="Q104" s="110"/>
      <c r="R104" s="110"/>
      <c r="S104" s="110"/>
      <c r="T104" s="110"/>
      <c r="U104" s="110"/>
      <c r="V104" s="110"/>
      <c r="W104" s="110"/>
      <c r="X104" s="110"/>
      <c r="Y104" s="110"/>
      <c r="Z104" s="110"/>
      <c r="AA104" s="110"/>
      <c r="AB104" s="110"/>
      <c r="AC104" s="140"/>
    </row>
    <row r="105" spans="1:29" s="92" customFormat="1">
      <c r="A105" s="7"/>
      <c r="B105" s="459" t="s">
        <v>392</v>
      </c>
      <c r="C105" s="460">
        <v>0</v>
      </c>
      <c r="D105" s="460">
        <v>0</v>
      </c>
      <c r="E105" s="460">
        <v>0</v>
      </c>
      <c r="F105" s="460">
        <v>0</v>
      </c>
      <c r="G105" s="460">
        <v>0</v>
      </c>
      <c r="H105" s="460">
        <v>0</v>
      </c>
      <c r="I105" s="460">
        <v>0</v>
      </c>
      <c r="J105" s="460">
        <v>0</v>
      </c>
      <c r="K105" s="460">
        <v>0</v>
      </c>
      <c r="L105" s="460">
        <v>0</v>
      </c>
      <c r="M105" s="460">
        <v>0</v>
      </c>
      <c r="N105" s="460">
        <v>0</v>
      </c>
      <c r="O105" s="101">
        <f t="shared" si="112"/>
        <v>0</v>
      </c>
      <c r="P105" s="110"/>
      <c r="Q105" s="110"/>
      <c r="R105" s="110"/>
      <c r="S105" s="110"/>
      <c r="T105" s="110"/>
      <c r="U105" s="110"/>
      <c r="V105" s="110"/>
      <c r="W105" s="110"/>
      <c r="X105" s="110"/>
      <c r="Y105" s="110"/>
      <c r="Z105" s="110"/>
      <c r="AA105" s="110"/>
      <c r="AB105" s="110"/>
      <c r="AC105" s="140"/>
    </row>
    <row r="106" spans="1:29" s="92" customFormat="1">
      <c r="A106" s="7"/>
      <c r="B106" s="484" t="s">
        <v>449</v>
      </c>
      <c r="C106" s="460">
        <v>0</v>
      </c>
      <c r="D106" s="460">
        <v>0</v>
      </c>
      <c r="E106" s="460">
        <v>0</v>
      </c>
      <c r="F106" s="460">
        <v>0</v>
      </c>
      <c r="G106" s="460">
        <v>0</v>
      </c>
      <c r="H106" s="460">
        <v>0</v>
      </c>
      <c r="I106" s="460">
        <v>0</v>
      </c>
      <c r="J106" s="460">
        <v>0</v>
      </c>
      <c r="K106" s="460">
        <v>0</v>
      </c>
      <c r="L106" s="460">
        <v>0</v>
      </c>
      <c r="M106" s="460">
        <v>0</v>
      </c>
      <c r="N106" s="460">
        <v>0</v>
      </c>
      <c r="O106" s="101">
        <f t="shared" si="112"/>
        <v>0</v>
      </c>
      <c r="P106" s="110"/>
      <c r="Q106" s="110"/>
      <c r="R106" s="110"/>
      <c r="S106" s="110"/>
      <c r="T106" s="110"/>
      <c r="U106" s="110"/>
      <c r="V106" s="110"/>
      <c r="W106" s="110"/>
      <c r="X106" s="110"/>
      <c r="Y106" s="110"/>
      <c r="Z106" s="110"/>
      <c r="AA106" s="110"/>
      <c r="AB106" s="110"/>
      <c r="AC106" s="140"/>
    </row>
    <row r="107" spans="1:29" s="92" customFormat="1">
      <c r="A107" s="7"/>
      <c r="B107" s="459" t="s">
        <v>514</v>
      </c>
      <c r="C107" s="460">
        <v>0</v>
      </c>
      <c r="D107" s="460">
        <v>0</v>
      </c>
      <c r="E107" s="460">
        <v>0</v>
      </c>
      <c r="F107" s="460">
        <v>0</v>
      </c>
      <c r="G107" s="460">
        <v>0</v>
      </c>
      <c r="H107" s="460">
        <v>0</v>
      </c>
      <c r="I107" s="460">
        <v>0</v>
      </c>
      <c r="J107" s="460">
        <v>22.028931</v>
      </c>
      <c r="K107" s="460">
        <v>0</v>
      </c>
      <c r="L107" s="460">
        <v>0</v>
      </c>
      <c r="M107" s="460">
        <v>0</v>
      </c>
      <c r="N107" s="460">
        <v>0</v>
      </c>
      <c r="O107" s="101">
        <f t="shared" si="112"/>
        <v>22.028931</v>
      </c>
      <c r="P107" s="110"/>
      <c r="Q107" s="110"/>
      <c r="R107" s="110"/>
      <c r="S107" s="110"/>
      <c r="T107" s="110"/>
      <c r="U107" s="110"/>
      <c r="V107" s="110"/>
      <c r="W107" s="110"/>
      <c r="X107" s="110"/>
      <c r="Y107" s="110"/>
      <c r="Z107" s="110"/>
      <c r="AA107" s="110"/>
      <c r="AB107" s="110"/>
      <c r="AC107" s="140"/>
    </row>
    <row r="108" spans="1:29" s="92" customFormat="1">
      <c r="A108" s="7"/>
      <c r="B108" s="484" t="s">
        <v>512</v>
      </c>
      <c r="C108" s="460">
        <v>0</v>
      </c>
      <c r="D108" s="460">
        <v>0</v>
      </c>
      <c r="E108" s="460">
        <v>0</v>
      </c>
      <c r="F108" s="460">
        <v>0</v>
      </c>
      <c r="G108" s="460">
        <v>0</v>
      </c>
      <c r="H108" s="460">
        <v>0</v>
      </c>
      <c r="I108" s="460">
        <v>0</v>
      </c>
      <c r="J108" s="460">
        <v>0</v>
      </c>
      <c r="K108" s="460">
        <v>0</v>
      </c>
      <c r="L108" s="460">
        <v>0</v>
      </c>
      <c r="M108" s="460">
        <v>0</v>
      </c>
      <c r="N108" s="460">
        <v>0</v>
      </c>
      <c r="O108" s="101">
        <f t="shared" si="112"/>
        <v>0</v>
      </c>
      <c r="P108" s="110"/>
      <c r="Q108" s="110"/>
      <c r="R108" s="110"/>
      <c r="S108" s="110"/>
      <c r="T108" s="110"/>
      <c r="U108" s="110"/>
      <c r="V108" s="110"/>
      <c r="W108" s="110"/>
      <c r="X108" s="110"/>
      <c r="Y108" s="110"/>
      <c r="Z108" s="110"/>
      <c r="AA108" s="110"/>
      <c r="AB108" s="110"/>
      <c r="AC108" s="140"/>
    </row>
    <row r="109" spans="1:29" s="92" customFormat="1">
      <c r="A109" s="7"/>
      <c r="B109" s="459" t="s">
        <v>683</v>
      </c>
      <c r="C109" s="460">
        <v>0</v>
      </c>
      <c r="D109" s="460">
        <v>0</v>
      </c>
      <c r="E109" s="460">
        <v>0</v>
      </c>
      <c r="F109" s="460">
        <v>0</v>
      </c>
      <c r="G109" s="460">
        <v>0</v>
      </c>
      <c r="H109" s="460">
        <v>0</v>
      </c>
      <c r="I109" s="460">
        <v>0</v>
      </c>
      <c r="J109" s="460">
        <v>0</v>
      </c>
      <c r="K109" s="460">
        <v>1958.1159</v>
      </c>
      <c r="L109" s="460">
        <v>0</v>
      </c>
      <c r="M109" s="460">
        <v>0</v>
      </c>
      <c r="N109" s="460">
        <v>0</v>
      </c>
      <c r="O109" s="101">
        <f t="shared" si="112"/>
        <v>1958.1159</v>
      </c>
      <c r="P109" s="110"/>
      <c r="Q109" s="110"/>
      <c r="R109" s="110"/>
      <c r="S109" s="110"/>
      <c r="T109" s="110"/>
      <c r="U109" s="110"/>
      <c r="V109" s="110"/>
      <c r="W109" s="110"/>
      <c r="X109" s="110"/>
      <c r="Y109" s="110"/>
      <c r="Z109" s="110"/>
      <c r="AA109" s="110"/>
      <c r="AB109" s="110"/>
      <c r="AC109" s="140"/>
    </row>
    <row r="110" spans="1:29" s="92" customFormat="1">
      <c r="A110" s="7"/>
      <c r="B110" s="484" t="s">
        <v>684</v>
      </c>
      <c r="C110" s="460">
        <v>0</v>
      </c>
      <c r="D110" s="460">
        <v>0</v>
      </c>
      <c r="E110" s="460">
        <v>0</v>
      </c>
      <c r="F110" s="460">
        <v>0</v>
      </c>
      <c r="G110" s="460">
        <v>0</v>
      </c>
      <c r="H110" s="460">
        <v>0</v>
      </c>
      <c r="I110" s="460">
        <v>0</v>
      </c>
      <c r="J110" s="460">
        <v>0</v>
      </c>
      <c r="K110" s="460">
        <v>0</v>
      </c>
      <c r="L110" s="460">
        <v>0</v>
      </c>
      <c r="M110" s="460">
        <v>0</v>
      </c>
      <c r="N110" s="460">
        <v>0</v>
      </c>
      <c r="O110" s="101">
        <f t="shared" si="112"/>
        <v>0</v>
      </c>
      <c r="P110" s="110"/>
      <c r="Q110" s="110"/>
      <c r="R110" s="110"/>
      <c r="S110" s="110"/>
      <c r="T110" s="110"/>
      <c r="U110" s="110"/>
      <c r="V110" s="110"/>
      <c r="W110" s="110"/>
      <c r="X110" s="110"/>
      <c r="Y110" s="110"/>
      <c r="Z110" s="110"/>
      <c r="AA110" s="110"/>
      <c r="AB110" s="110"/>
      <c r="AC110" s="140"/>
    </row>
    <row r="111" spans="1:29" s="92" customFormat="1">
      <c r="A111" s="7"/>
      <c r="B111" s="459" t="s">
        <v>591</v>
      </c>
      <c r="C111" s="460">
        <v>0</v>
      </c>
      <c r="D111" s="460">
        <v>0</v>
      </c>
      <c r="E111" s="460">
        <v>0</v>
      </c>
      <c r="F111" s="460">
        <v>0</v>
      </c>
      <c r="G111" s="460">
        <v>0</v>
      </c>
      <c r="H111" s="460">
        <v>0</v>
      </c>
      <c r="I111" s="460">
        <v>0</v>
      </c>
      <c r="J111" s="460">
        <v>0</v>
      </c>
      <c r="K111" s="460">
        <v>0</v>
      </c>
      <c r="L111" s="460">
        <v>0</v>
      </c>
      <c r="M111" s="460">
        <v>0</v>
      </c>
      <c r="N111" s="460">
        <v>0</v>
      </c>
      <c r="O111" s="101">
        <f t="shared" si="112"/>
        <v>0</v>
      </c>
      <c r="P111" s="110"/>
      <c r="Q111" s="110"/>
      <c r="R111" s="110"/>
      <c r="S111" s="110"/>
      <c r="T111" s="110"/>
      <c r="U111" s="110"/>
      <c r="V111" s="110"/>
      <c r="W111" s="110"/>
      <c r="X111" s="110"/>
      <c r="Y111" s="110"/>
      <c r="Z111" s="110"/>
      <c r="AA111" s="110"/>
      <c r="AB111" s="110"/>
      <c r="AC111" s="140"/>
    </row>
    <row r="112" spans="1:29" s="92" customFormat="1">
      <c r="A112" s="7"/>
      <c r="B112" s="484" t="s">
        <v>592</v>
      </c>
      <c r="C112" s="460">
        <v>0</v>
      </c>
      <c r="D112" s="460">
        <v>0</v>
      </c>
      <c r="E112" s="460">
        <v>0</v>
      </c>
      <c r="F112" s="460">
        <v>0</v>
      </c>
      <c r="G112" s="460">
        <v>0</v>
      </c>
      <c r="H112" s="460">
        <v>0</v>
      </c>
      <c r="I112" s="460">
        <v>0</v>
      </c>
      <c r="J112" s="460">
        <v>0</v>
      </c>
      <c r="K112" s="460">
        <v>0</v>
      </c>
      <c r="L112" s="460">
        <v>0</v>
      </c>
      <c r="M112" s="460">
        <v>0</v>
      </c>
      <c r="N112" s="460">
        <v>0</v>
      </c>
      <c r="O112" s="101">
        <f t="shared" si="112"/>
        <v>0</v>
      </c>
      <c r="P112" s="110"/>
      <c r="Q112" s="110"/>
      <c r="R112" s="110"/>
      <c r="S112" s="110"/>
      <c r="T112" s="110"/>
      <c r="U112" s="110"/>
      <c r="V112" s="110"/>
      <c r="W112" s="110"/>
      <c r="X112" s="110"/>
      <c r="Y112" s="110"/>
      <c r="Z112" s="110"/>
      <c r="AA112" s="110"/>
      <c r="AB112" s="110"/>
      <c r="AC112" s="140"/>
    </row>
    <row r="113" spans="1:29" s="92" customFormat="1">
      <c r="A113" s="7"/>
      <c r="B113" s="459" t="s">
        <v>593</v>
      </c>
      <c r="C113" s="460">
        <v>0</v>
      </c>
      <c r="D113" s="460">
        <v>0</v>
      </c>
      <c r="E113" s="460">
        <v>0</v>
      </c>
      <c r="F113" s="460">
        <v>0</v>
      </c>
      <c r="G113" s="460">
        <v>0</v>
      </c>
      <c r="H113" s="460">
        <v>0</v>
      </c>
      <c r="I113" s="460">
        <v>0</v>
      </c>
      <c r="J113" s="460">
        <v>0</v>
      </c>
      <c r="K113" s="460">
        <v>0</v>
      </c>
      <c r="L113" s="460">
        <v>0</v>
      </c>
      <c r="M113" s="460">
        <v>0</v>
      </c>
      <c r="N113" s="460">
        <v>0</v>
      </c>
      <c r="O113" s="101">
        <f t="shared" si="112"/>
        <v>0</v>
      </c>
      <c r="P113" s="110"/>
      <c r="Q113" s="110"/>
      <c r="R113" s="110"/>
      <c r="S113" s="110"/>
      <c r="T113" s="110"/>
      <c r="U113" s="110"/>
      <c r="V113" s="110"/>
      <c r="W113" s="110"/>
      <c r="X113" s="110"/>
      <c r="Y113" s="110"/>
      <c r="Z113" s="110"/>
      <c r="AA113" s="110"/>
      <c r="AB113" s="110"/>
      <c r="AC113" s="140"/>
    </row>
    <row r="114" spans="1:29" s="92" customFormat="1">
      <c r="A114" s="7"/>
      <c r="B114" s="484" t="s">
        <v>437</v>
      </c>
      <c r="C114" s="460">
        <v>0</v>
      </c>
      <c r="D114" s="460">
        <v>0</v>
      </c>
      <c r="E114" s="460">
        <v>0</v>
      </c>
      <c r="F114" s="460">
        <v>0</v>
      </c>
      <c r="G114" s="460">
        <v>0</v>
      </c>
      <c r="H114" s="460">
        <v>0</v>
      </c>
      <c r="I114" s="460">
        <v>0</v>
      </c>
      <c r="J114" s="460">
        <v>0</v>
      </c>
      <c r="K114" s="460">
        <v>0</v>
      </c>
      <c r="L114" s="460">
        <v>0</v>
      </c>
      <c r="M114" s="460">
        <v>0</v>
      </c>
      <c r="N114" s="460">
        <v>0</v>
      </c>
      <c r="O114" s="101">
        <f t="shared" si="112"/>
        <v>0</v>
      </c>
      <c r="P114" s="110"/>
      <c r="Q114" s="110"/>
      <c r="R114" s="110"/>
      <c r="S114" s="110"/>
      <c r="T114" s="110"/>
      <c r="U114" s="110"/>
      <c r="V114" s="110"/>
      <c r="W114" s="110"/>
      <c r="X114" s="110"/>
      <c r="Y114" s="110"/>
      <c r="Z114" s="110"/>
      <c r="AA114" s="110"/>
      <c r="AB114" s="110"/>
      <c r="AC114" s="140"/>
    </row>
    <row r="115" spans="1:29" s="92" customFormat="1">
      <c r="A115" s="7"/>
      <c r="B115" s="459" t="s">
        <v>410</v>
      </c>
      <c r="C115" s="460">
        <v>0</v>
      </c>
      <c r="D115" s="460">
        <v>0</v>
      </c>
      <c r="E115" s="460">
        <v>3053.6164119999999</v>
      </c>
      <c r="F115" s="460">
        <v>0</v>
      </c>
      <c r="G115" s="460">
        <v>1564.0962016600001</v>
      </c>
      <c r="H115" s="460">
        <v>0</v>
      </c>
      <c r="I115" s="460">
        <v>0</v>
      </c>
      <c r="J115" s="460">
        <v>0</v>
      </c>
      <c r="K115" s="460">
        <v>0</v>
      </c>
      <c r="L115" s="460">
        <v>0</v>
      </c>
      <c r="M115" s="460">
        <v>0</v>
      </c>
      <c r="N115" s="460">
        <v>0</v>
      </c>
      <c r="O115" s="101">
        <f t="shared" si="112"/>
        <v>4617.71261366</v>
      </c>
      <c r="P115" s="110"/>
      <c r="Q115" s="110"/>
      <c r="R115" s="110"/>
      <c r="S115" s="110"/>
      <c r="T115" s="110"/>
      <c r="U115" s="110"/>
      <c r="V115" s="110"/>
      <c r="W115" s="110"/>
      <c r="X115" s="110"/>
      <c r="Y115" s="110"/>
      <c r="Z115" s="110"/>
      <c r="AA115" s="110"/>
      <c r="AB115" s="110"/>
      <c r="AC115" s="140"/>
    </row>
    <row r="116" spans="1:29" s="92" customFormat="1">
      <c r="A116" s="7"/>
      <c r="B116" s="484" t="s">
        <v>594</v>
      </c>
      <c r="C116" s="460">
        <v>0</v>
      </c>
      <c r="D116" s="460">
        <v>0</v>
      </c>
      <c r="E116" s="460">
        <v>0</v>
      </c>
      <c r="F116" s="460">
        <v>0</v>
      </c>
      <c r="G116" s="460">
        <v>0</v>
      </c>
      <c r="H116" s="460">
        <v>0</v>
      </c>
      <c r="I116" s="460">
        <v>0</v>
      </c>
      <c r="J116" s="460">
        <v>0</v>
      </c>
      <c r="K116" s="460">
        <v>0</v>
      </c>
      <c r="L116" s="460">
        <v>0</v>
      </c>
      <c r="M116" s="460">
        <v>0</v>
      </c>
      <c r="N116" s="460">
        <v>0</v>
      </c>
      <c r="O116" s="101">
        <f t="shared" si="112"/>
        <v>0</v>
      </c>
      <c r="P116" s="110"/>
      <c r="Q116" s="110"/>
      <c r="R116" s="110"/>
      <c r="S116" s="110"/>
      <c r="T116" s="110"/>
      <c r="U116" s="110"/>
      <c r="V116" s="110"/>
      <c r="W116" s="110"/>
      <c r="X116" s="110"/>
      <c r="Y116" s="110"/>
      <c r="Z116" s="110"/>
      <c r="AA116" s="110"/>
      <c r="AB116" s="110"/>
      <c r="AC116" s="140"/>
    </row>
    <row r="117" spans="1:29" s="92" customFormat="1">
      <c r="A117" s="7"/>
      <c r="B117" s="459" t="s">
        <v>595</v>
      </c>
      <c r="C117" s="460">
        <v>0</v>
      </c>
      <c r="D117" s="460">
        <v>0</v>
      </c>
      <c r="E117" s="460">
        <v>1899.9926029999999</v>
      </c>
      <c r="F117" s="460">
        <v>0</v>
      </c>
      <c r="G117" s="460">
        <v>0</v>
      </c>
      <c r="H117" s="460">
        <v>0</v>
      </c>
      <c r="I117" s="460">
        <v>0</v>
      </c>
      <c r="J117" s="460">
        <v>0</v>
      </c>
      <c r="K117" s="460">
        <v>0</v>
      </c>
      <c r="L117" s="460">
        <v>0</v>
      </c>
      <c r="M117" s="460">
        <v>0</v>
      </c>
      <c r="N117" s="460">
        <v>0</v>
      </c>
      <c r="O117" s="101">
        <f t="shared" si="112"/>
        <v>1899.9926029999999</v>
      </c>
      <c r="P117" s="110"/>
      <c r="Q117" s="110"/>
      <c r="R117" s="110"/>
      <c r="S117" s="110"/>
      <c r="T117" s="110"/>
      <c r="U117" s="110"/>
      <c r="V117" s="110"/>
      <c r="W117" s="110"/>
      <c r="X117" s="110"/>
      <c r="Y117" s="110"/>
      <c r="Z117" s="110"/>
      <c r="AA117" s="110"/>
      <c r="AB117" s="110"/>
      <c r="AC117" s="140"/>
    </row>
    <row r="118" spans="1:29" s="92" customFormat="1">
      <c r="A118" s="7"/>
      <c r="B118" s="459" t="s">
        <v>869</v>
      </c>
      <c r="C118" s="460">
        <v>0</v>
      </c>
      <c r="D118" s="460">
        <v>3558.6714999086498</v>
      </c>
      <c r="E118" s="460">
        <v>0</v>
      </c>
      <c r="F118" s="460">
        <v>0</v>
      </c>
      <c r="G118" s="460">
        <v>0</v>
      </c>
      <c r="H118" s="460">
        <v>0</v>
      </c>
      <c r="I118" s="460">
        <v>0</v>
      </c>
      <c r="J118" s="460">
        <v>0</v>
      </c>
      <c r="K118" s="460">
        <v>0</v>
      </c>
      <c r="L118" s="460">
        <v>0</v>
      </c>
      <c r="M118" s="460">
        <v>0</v>
      </c>
      <c r="N118" s="460">
        <v>0</v>
      </c>
      <c r="O118" s="101"/>
      <c r="P118" s="110"/>
      <c r="Q118" s="110"/>
      <c r="R118" s="110"/>
      <c r="S118" s="110"/>
      <c r="T118" s="110"/>
      <c r="U118" s="110"/>
      <c r="V118" s="110"/>
      <c r="W118" s="110"/>
      <c r="X118" s="110"/>
      <c r="Y118" s="110"/>
      <c r="Z118" s="110"/>
      <c r="AA118" s="110"/>
      <c r="AB118" s="110"/>
      <c r="AC118" s="140"/>
    </row>
    <row r="119" spans="1:29" s="92" customFormat="1">
      <c r="A119" s="7"/>
      <c r="B119" s="459" t="s">
        <v>619</v>
      </c>
      <c r="C119" s="460">
        <v>0</v>
      </c>
      <c r="D119" s="460">
        <v>0</v>
      </c>
      <c r="E119" s="460">
        <v>0</v>
      </c>
      <c r="F119" s="460">
        <v>0</v>
      </c>
      <c r="G119" s="460">
        <v>0</v>
      </c>
      <c r="H119" s="460">
        <v>0</v>
      </c>
      <c r="I119" s="460">
        <v>0</v>
      </c>
      <c r="J119" s="460">
        <v>0</v>
      </c>
      <c r="K119" s="460">
        <v>0</v>
      </c>
      <c r="L119" s="460">
        <v>0</v>
      </c>
      <c r="M119" s="460">
        <v>0</v>
      </c>
      <c r="N119" s="460">
        <v>0</v>
      </c>
      <c r="O119" s="101">
        <f t="shared" si="112"/>
        <v>0</v>
      </c>
      <c r="P119" s="110"/>
      <c r="Q119" s="110"/>
      <c r="R119" s="110"/>
      <c r="S119" s="110"/>
      <c r="T119" s="110"/>
      <c r="U119" s="110"/>
      <c r="V119" s="110"/>
      <c r="W119" s="110"/>
      <c r="X119" s="110"/>
      <c r="Y119" s="110"/>
      <c r="Z119" s="110"/>
      <c r="AA119" s="110"/>
      <c r="AB119" s="110"/>
      <c r="AC119" s="140"/>
    </row>
    <row r="120" spans="1:29" s="92" customFormat="1">
      <c r="A120" s="7"/>
      <c r="B120" s="484" t="s">
        <v>520</v>
      </c>
      <c r="C120" s="460">
        <v>0</v>
      </c>
      <c r="D120" s="460">
        <v>0</v>
      </c>
      <c r="E120" s="460">
        <v>0</v>
      </c>
      <c r="F120" s="460">
        <v>0</v>
      </c>
      <c r="G120" s="460">
        <v>0</v>
      </c>
      <c r="H120" s="460">
        <v>0</v>
      </c>
      <c r="I120" s="460">
        <v>0</v>
      </c>
      <c r="J120" s="460">
        <v>0</v>
      </c>
      <c r="K120" s="460">
        <v>0</v>
      </c>
      <c r="L120" s="460">
        <v>0</v>
      </c>
      <c r="M120" s="460">
        <v>0</v>
      </c>
      <c r="N120" s="460">
        <v>0</v>
      </c>
      <c r="O120" s="101">
        <f t="shared" si="112"/>
        <v>0</v>
      </c>
      <c r="P120" s="110"/>
      <c r="Q120" s="110"/>
      <c r="R120" s="110"/>
      <c r="S120" s="110"/>
      <c r="T120" s="110"/>
      <c r="U120" s="110"/>
      <c r="V120" s="110"/>
      <c r="W120" s="110"/>
      <c r="X120" s="110"/>
      <c r="Y120" s="110"/>
      <c r="Z120" s="110"/>
      <c r="AA120" s="110"/>
      <c r="AB120" s="110"/>
      <c r="AC120" s="140"/>
    </row>
    <row r="121" spans="1:29" s="92" customFormat="1">
      <c r="A121" s="7"/>
      <c r="B121" s="459" t="s">
        <v>760</v>
      </c>
      <c r="C121" s="460">
        <v>1182.7185619902</v>
      </c>
      <c r="D121" s="460">
        <v>0</v>
      </c>
      <c r="E121" s="460">
        <v>0</v>
      </c>
      <c r="F121" s="460">
        <v>0</v>
      </c>
      <c r="G121" s="460">
        <v>0</v>
      </c>
      <c r="H121" s="460">
        <v>0</v>
      </c>
      <c r="I121" s="460">
        <v>0</v>
      </c>
      <c r="J121" s="460">
        <v>0</v>
      </c>
      <c r="K121" s="460">
        <v>0</v>
      </c>
      <c r="L121" s="460">
        <v>0</v>
      </c>
      <c r="M121" s="460">
        <v>0</v>
      </c>
      <c r="N121" s="460">
        <v>0</v>
      </c>
      <c r="O121" s="101">
        <f t="shared" si="112"/>
        <v>1182.7185619902</v>
      </c>
      <c r="P121" s="110"/>
      <c r="Q121" s="110"/>
      <c r="R121" s="110"/>
      <c r="S121" s="110"/>
      <c r="T121" s="110"/>
      <c r="U121" s="110"/>
      <c r="V121" s="110"/>
      <c r="W121" s="110"/>
      <c r="X121" s="110"/>
      <c r="Y121" s="110"/>
      <c r="Z121" s="110"/>
      <c r="AA121" s="110"/>
      <c r="AB121" s="110"/>
      <c r="AC121" s="140"/>
    </row>
    <row r="122" spans="1:29" s="92" customFormat="1">
      <c r="A122" s="7"/>
      <c r="B122" s="484" t="s">
        <v>761</v>
      </c>
      <c r="C122" s="460">
        <v>0</v>
      </c>
      <c r="D122" s="460">
        <v>0</v>
      </c>
      <c r="E122" s="460">
        <v>0</v>
      </c>
      <c r="F122" s="460">
        <v>1724.81495415739</v>
      </c>
      <c r="G122" s="460">
        <v>0</v>
      </c>
      <c r="H122" s="460">
        <v>0</v>
      </c>
      <c r="I122" s="460">
        <v>0</v>
      </c>
      <c r="J122" s="460">
        <v>0</v>
      </c>
      <c r="K122" s="460">
        <v>0</v>
      </c>
      <c r="L122" s="460">
        <v>0</v>
      </c>
      <c r="M122" s="460">
        <v>0</v>
      </c>
      <c r="N122" s="460">
        <v>0</v>
      </c>
      <c r="O122" s="101">
        <f t="shared" si="112"/>
        <v>1724.81495415739</v>
      </c>
      <c r="P122" s="110"/>
      <c r="Q122" s="110"/>
      <c r="R122" s="110"/>
      <c r="S122" s="110"/>
      <c r="T122" s="110"/>
      <c r="U122" s="110"/>
      <c r="V122" s="110"/>
      <c r="W122" s="110"/>
      <c r="X122" s="110"/>
      <c r="Y122" s="110"/>
      <c r="Z122" s="110"/>
      <c r="AA122" s="110"/>
      <c r="AB122" s="110"/>
      <c r="AC122" s="140"/>
    </row>
    <row r="123" spans="1:29" s="92" customFormat="1">
      <c r="A123" s="7"/>
      <c r="B123" s="484" t="s">
        <v>616</v>
      </c>
      <c r="C123" s="460">
        <v>0</v>
      </c>
      <c r="D123" s="460">
        <v>0</v>
      </c>
      <c r="E123" s="460">
        <v>0</v>
      </c>
      <c r="F123" s="460">
        <v>0</v>
      </c>
      <c r="G123" s="460">
        <v>0</v>
      </c>
      <c r="H123" s="460">
        <v>0</v>
      </c>
      <c r="I123" s="460">
        <v>0</v>
      </c>
      <c r="J123" s="460">
        <v>0</v>
      </c>
      <c r="K123" s="460">
        <v>0</v>
      </c>
      <c r="L123" s="460">
        <v>0</v>
      </c>
      <c r="M123" s="460">
        <v>0</v>
      </c>
      <c r="N123" s="460">
        <v>0</v>
      </c>
      <c r="O123" s="101">
        <f t="shared" si="112"/>
        <v>0</v>
      </c>
      <c r="P123" s="110"/>
      <c r="Q123" s="110"/>
      <c r="R123" s="110"/>
      <c r="S123" s="110"/>
      <c r="T123" s="110"/>
      <c r="U123" s="110"/>
      <c r="V123" s="110"/>
      <c r="W123" s="110"/>
      <c r="X123" s="110"/>
      <c r="Y123" s="110"/>
      <c r="Z123" s="110"/>
      <c r="AA123" s="110"/>
      <c r="AB123" s="110"/>
      <c r="AC123" s="140"/>
    </row>
    <row r="124" spans="1:29" s="92" customFormat="1">
      <c r="A124" s="7"/>
      <c r="B124" s="484" t="s">
        <v>617</v>
      </c>
      <c r="C124" s="460">
        <v>0</v>
      </c>
      <c r="D124" s="460">
        <v>0</v>
      </c>
      <c r="E124" s="460">
        <v>0</v>
      </c>
      <c r="F124" s="460">
        <v>0</v>
      </c>
      <c r="G124" s="460">
        <v>0</v>
      </c>
      <c r="H124" s="460">
        <v>0</v>
      </c>
      <c r="I124" s="460">
        <v>0</v>
      </c>
      <c r="J124" s="460">
        <v>0</v>
      </c>
      <c r="K124" s="460">
        <v>0</v>
      </c>
      <c r="L124" s="460">
        <v>0</v>
      </c>
      <c r="M124" s="460">
        <v>0</v>
      </c>
      <c r="N124" s="460">
        <v>0</v>
      </c>
      <c r="O124" s="101">
        <f t="shared" si="112"/>
        <v>0</v>
      </c>
      <c r="P124" s="110"/>
      <c r="Q124" s="110"/>
      <c r="R124" s="110"/>
      <c r="S124" s="110"/>
      <c r="T124" s="110"/>
      <c r="U124" s="110"/>
      <c r="V124" s="110"/>
      <c r="W124" s="110"/>
      <c r="X124" s="110"/>
      <c r="Y124" s="110"/>
      <c r="Z124" s="110"/>
      <c r="AA124" s="110"/>
      <c r="AB124" s="110"/>
      <c r="AC124" s="140"/>
    </row>
    <row r="125" spans="1:29" s="92" customFormat="1">
      <c r="A125" s="7"/>
      <c r="B125" s="484" t="s">
        <v>618</v>
      </c>
      <c r="C125" s="460">
        <v>0</v>
      </c>
      <c r="D125" s="460">
        <v>0</v>
      </c>
      <c r="E125" s="460">
        <v>0</v>
      </c>
      <c r="F125" s="460">
        <v>0</v>
      </c>
      <c r="G125" s="460">
        <v>0</v>
      </c>
      <c r="H125" s="460">
        <v>0</v>
      </c>
      <c r="I125" s="460">
        <v>0</v>
      </c>
      <c r="J125" s="460">
        <v>0</v>
      </c>
      <c r="K125" s="460">
        <v>0</v>
      </c>
      <c r="L125" s="460">
        <v>0</v>
      </c>
      <c r="M125" s="460">
        <v>0</v>
      </c>
      <c r="N125" s="460">
        <v>0</v>
      </c>
      <c r="O125" s="101">
        <f t="shared" si="112"/>
        <v>0</v>
      </c>
      <c r="P125" s="110"/>
      <c r="Q125" s="110"/>
      <c r="R125" s="110"/>
      <c r="S125" s="110"/>
      <c r="T125" s="110"/>
      <c r="U125" s="110"/>
      <c r="V125" s="110"/>
      <c r="W125" s="110"/>
      <c r="X125" s="110"/>
      <c r="Y125" s="110"/>
      <c r="Z125" s="110"/>
      <c r="AA125" s="110"/>
      <c r="AB125" s="110"/>
      <c r="AC125" s="140"/>
    </row>
    <row r="126" spans="1:29" s="92" customFormat="1">
      <c r="A126" s="7"/>
      <c r="B126" s="484" t="s">
        <v>517</v>
      </c>
      <c r="C126" s="460">
        <v>0</v>
      </c>
      <c r="D126" s="460">
        <v>0</v>
      </c>
      <c r="E126" s="460">
        <v>0</v>
      </c>
      <c r="F126" s="460">
        <v>0</v>
      </c>
      <c r="G126" s="460">
        <v>0</v>
      </c>
      <c r="H126" s="460">
        <v>0</v>
      </c>
      <c r="I126" s="460">
        <v>0</v>
      </c>
      <c r="J126" s="460">
        <v>0</v>
      </c>
      <c r="K126" s="460">
        <v>0</v>
      </c>
      <c r="L126" s="460">
        <v>0</v>
      </c>
      <c r="M126" s="460">
        <v>0</v>
      </c>
      <c r="N126" s="460">
        <v>0</v>
      </c>
      <c r="O126" s="101">
        <f t="shared" si="112"/>
        <v>0</v>
      </c>
      <c r="P126" s="110"/>
      <c r="Q126" s="110"/>
      <c r="R126" s="110"/>
      <c r="S126" s="110"/>
      <c r="T126" s="110"/>
      <c r="U126" s="110"/>
      <c r="V126" s="110"/>
      <c r="W126" s="110"/>
      <c r="X126" s="110"/>
      <c r="Y126" s="110"/>
      <c r="Z126" s="110"/>
      <c r="AA126" s="110"/>
      <c r="AB126" s="110"/>
      <c r="AC126" s="140"/>
    </row>
    <row r="127" spans="1:29" s="92" customFormat="1">
      <c r="A127" s="7"/>
      <c r="B127" s="484" t="s">
        <v>518</v>
      </c>
      <c r="C127" s="460">
        <v>0</v>
      </c>
      <c r="D127" s="460">
        <v>0</v>
      </c>
      <c r="E127" s="460">
        <v>0</v>
      </c>
      <c r="F127" s="460">
        <v>0</v>
      </c>
      <c r="G127" s="460">
        <v>0</v>
      </c>
      <c r="H127" s="460">
        <v>0</v>
      </c>
      <c r="I127" s="460">
        <v>0</v>
      </c>
      <c r="J127" s="460">
        <v>0</v>
      </c>
      <c r="K127" s="460">
        <v>0</v>
      </c>
      <c r="L127" s="460">
        <v>0</v>
      </c>
      <c r="M127" s="460">
        <v>0</v>
      </c>
      <c r="N127" s="460">
        <v>0</v>
      </c>
      <c r="O127" s="101">
        <f t="shared" si="112"/>
        <v>0</v>
      </c>
      <c r="P127" s="110"/>
      <c r="Q127" s="110"/>
      <c r="R127" s="110"/>
      <c r="S127" s="110"/>
      <c r="T127" s="110"/>
      <c r="U127" s="110"/>
      <c r="V127" s="110"/>
      <c r="W127" s="110"/>
      <c r="X127" s="110"/>
      <c r="Y127" s="110"/>
      <c r="Z127" s="110"/>
      <c r="AA127" s="110"/>
      <c r="AB127" s="110"/>
      <c r="AC127" s="140"/>
    </row>
    <row r="128" spans="1:29" s="92" customFormat="1">
      <c r="A128" s="7"/>
      <c r="B128" s="484" t="s">
        <v>636</v>
      </c>
      <c r="C128" s="460">
        <v>0</v>
      </c>
      <c r="D128" s="460">
        <v>0</v>
      </c>
      <c r="E128" s="460">
        <v>0</v>
      </c>
      <c r="F128" s="460">
        <v>0</v>
      </c>
      <c r="G128" s="460">
        <v>0</v>
      </c>
      <c r="H128" s="460">
        <v>0</v>
      </c>
      <c r="I128" s="460">
        <v>0</v>
      </c>
      <c r="J128" s="460">
        <v>0</v>
      </c>
      <c r="K128" s="460">
        <v>0</v>
      </c>
      <c r="L128" s="460">
        <v>0</v>
      </c>
      <c r="M128" s="460">
        <v>0</v>
      </c>
      <c r="N128" s="460">
        <v>0</v>
      </c>
      <c r="O128" s="101">
        <f t="shared" si="112"/>
        <v>0</v>
      </c>
      <c r="P128" s="110"/>
      <c r="Q128" s="110"/>
      <c r="R128" s="110"/>
      <c r="S128" s="110"/>
      <c r="T128" s="110"/>
      <c r="U128" s="110"/>
      <c r="V128" s="110"/>
      <c r="W128" s="110"/>
      <c r="X128" s="110"/>
      <c r="Y128" s="110"/>
      <c r="Z128" s="110"/>
      <c r="AA128" s="110"/>
      <c r="AB128" s="110"/>
      <c r="AC128" s="140"/>
    </row>
    <row r="129" spans="1:29" s="92" customFormat="1">
      <c r="A129" s="7"/>
      <c r="B129" s="484" t="s">
        <v>741</v>
      </c>
      <c r="C129" s="460">
        <v>0</v>
      </c>
      <c r="D129" s="460">
        <v>0</v>
      </c>
      <c r="E129" s="460">
        <v>0</v>
      </c>
      <c r="F129" s="460">
        <v>0</v>
      </c>
      <c r="G129" s="460">
        <v>0</v>
      </c>
      <c r="H129" s="460">
        <v>0</v>
      </c>
      <c r="I129" s="460">
        <v>0</v>
      </c>
      <c r="J129" s="460">
        <v>0</v>
      </c>
      <c r="K129" s="460">
        <v>0</v>
      </c>
      <c r="L129" s="460">
        <v>0</v>
      </c>
      <c r="M129" s="460">
        <v>0</v>
      </c>
      <c r="N129" s="460">
        <v>0</v>
      </c>
      <c r="O129" s="101">
        <f t="shared" si="112"/>
        <v>0</v>
      </c>
      <c r="P129" s="110"/>
      <c r="Q129" s="110"/>
      <c r="R129" s="110"/>
      <c r="S129" s="110"/>
      <c r="T129" s="110"/>
      <c r="U129" s="110"/>
      <c r="V129" s="110"/>
      <c r="W129" s="110"/>
      <c r="X129" s="110"/>
      <c r="Y129" s="110"/>
      <c r="Z129" s="110"/>
      <c r="AA129" s="110"/>
      <c r="AB129" s="110"/>
      <c r="AC129" s="140"/>
    </row>
    <row r="130" spans="1:29" s="92" customFormat="1">
      <c r="A130" s="7"/>
      <c r="B130" s="459" t="s">
        <v>88</v>
      </c>
      <c r="C130" s="460">
        <v>0</v>
      </c>
      <c r="D130" s="460">
        <v>0</v>
      </c>
      <c r="E130" s="460">
        <v>0</v>
      </c>
      <c r="F130" s="460">
        <v>0</v>
      </c>
      <c r="G130" s="460">
        <v>0</v>
      </c>
      <c r="H130" s="460">
        <v>0</v>
      </c>
      <c r="I130" s="460">
        <v>0</v>
      </c>
      <c r="J130" s="460">
        <v>0</v>
      </c>
      <c r="K130" s="460">
        <v>0</v>
      </c>
      <c r="L130" s="460">
        <v>0</v>
      </c>
      <c r="M130" s="460">
        <v>0</v>
      </c>
      <c r="N130" s="460">
        <v>0</v>
      </c>
      <c r="O130" s="101">
        <f t="shared" si="112"/>
        <v>0</v>
      </c>
      <c r="P130" s="110"/>
      <c r="Q130" s="110"/>
      <c r="R130" s="110"/>
      <c r="S130" s="110"/>
      <c r="T130" s="110"/>
      <c r="U130" s="110"/>
      <c r="V130" s="110"/>
      <c r="W130" s="110"/>
      <c r="X130" s="110"/>
      <c r="Y130" s="110"/>
      <c r="Z130" s="110"/>
      <c r="AA130" s="110"/>
      <c r="AB130" s="110"/>
      <c r="AC130" s="140"/>
    </row>
    <row r="131" spans="1:29" s="92" customFormat="1">
      <c r="A131" s="7"/>
      <c r="B131" s="459" t="s">
        <v>737</v>
      </c>
      <c r="C131" s="460">
        <v>0</v>
      </c>
      <c r="D131" s="460">
        <v>0</v>
      </c>
      <c r="E131" s="460">
        <v>0</v>
      </c>
      <c r="F131" s="460">
        <v>0</v>
      </c>
      <c r="G131" s="460">
        <v>0</v>
      </c>
      <c r="H131" s="460">
        <v>0</v>
      </c>
      <c r="I131" s="460">
        <v>0</v>
      </c>
      <c r="J131" s="460">
        <v>0</v>
      </c>
      <c r="K131" s="460">
        <v>0</v>
      </c>
      <c r="L131" s="460">
        <v>0</v>
      </c>
      <c r="M131" s="460">
        <v>0</v>
      </c>
      <c r="N131" s="460">
        <v>46.590249999999997</v>
      </c>
      <c r="O131" s="101">
        <f t="shared" si="112"/>
        <v>46.590249999999997</v>
      </c>
      <c r="P131" s="110"/>
      <c r="Q131" s="110"/>
      <c r="R131" s="110"/>
      <c r="S131" s="110"/>
      <c r="T131" s="110"/>
      <c r="U131" s="110"/>
      <c r="V131" s="110"/>
      <c r="W131" s="110"/>
      <c r="X131" s="110"/>
      <c r="Y131" s="110"/>
      <c r="Z131" s="110"/>
      <c r="AA131" s="110"/>
      <c r="AB131" s="110"/>
      <c r="AC131" s="140"/>
    </row>
    <row r="132" spans="1:29" s="92" customFormat="1">
      <c r="A132" s="7"/>
      <c r="B132" s="459" t="s">
        <v>242</v>
      </c>
      <c r="C132" s="460">
        <f t="shared" ref="C132:O132" si="113">+C133+C134</f>
        <v>959.99999800000001</v>
      </c>
      <c r="D132" s="460">
        <f t="shared" si="113"/>
        <v>1088.9999950000001</v>
      </c>
      <c r="E132" s="460">
        <f t="shared" si="113"/>
        <v>0</v>
      </c>
      <c r="F132" s="460">
        <f t="shared" si="113"/>
        <v>0</v>
      </c>
      <c r="G132" s="460">
        <f t="shared" si="113"/>
        <v>0</v>
      </c>
      <c r="H132" s="460">
        <f t="shared" si="113"/>
        <v>0</v>
      </c>
      <c r="I132" s="460">
        <f t="shared" si="113"/>
        <v>0</v>
      </c>
      <c r="J132" s="460">
        <f t="shared" si="113"/>
        <v>0</v>
      </c>
      <c r="K132" s="460">
        <f t="shared" si="113"/>
        <v>0</v>
      </c>
      <c r="L132" s="460">
        <f t="shared" si="113"/>
        <v>0</v>
      </c>
      <c r="M132" s="460">
        <f t="shared" si="113"/>
        <v>0</v>
      </c>
      <c r="N132" s="460">
        <f t="shared" si="113"/>
        <v>0</v>
      </c>
      <c r="O132" s="101">
        <f t="shared" si="113"/>
        <v>2048.9999930000004</v>
      </c>
      <c r="P132" s="110"/>
      <c r="Q132" s="110"/>
      <c r="R132" s="110"/>
      <c r="S132" s="110"/>
      <c r="T132" s="110"/>
      <c r="U132" s="110"/>
      <c r="V132" s="110"/>
      <c r="W132" s="110"/>
      <c r="X132" s="110"/>
      <c r="Y132" s="110"/>
      <c r="Z132" s="110"/>
      <c r="AA132" s="110"/>
      <c r="AB132" s="110"/>
      <c r="AC132" s="140"/>
    </row>
    <row r="133" spans="1:29" s="92" customFormat="1">
      <c r="A133" s="7"/>
      <c r="B133" s="623" t="s">
        <v>79</v>
      </c>
      <c r="C133" s="624">
        <v>0</v>
      </c>
      <c r="D133" s="624">
        <v>0</v>
      </c>
      <c r="E133" s="624">
        <v>0</v>
      </c>
      <c r="F133" s="624">
        <v>0</v>
      </c>
      <c r="G133" s="624">
        <v>0</v>
      </c>
      <c r="H133" s="624">
        <v>0</v>
      </c>
      <c r="I133" s="624">
        <v>0</v>
      </c>
      <c r="J133" s="624">
        <v>0</v>
      </c>
      <c r="K133" s="624">
        <v>0</v>
      </c>
      <c r="L133" s="624">
        <v>0</v>
      </c>
      <c r="M133" s="624">
        <v>0</v>
      </c>
      <c r="N133" s="624">
        <v>0</v>
      </c>
      <c r="O133" s="456">
        <f>SUM(C133:N133)</f>
        <v>0</v>
      </c>
      <c r="P133" s="110"/>
      <c r="Q133" s="110"/>
      <c r="R133" s="110"/>
      <c r="S133" s="110"/>
      <c r="T133" s="110"/>
      <c r="U133" s="110"/>
      <c r="V133" s="110"/>
      <c r="W133" s="110"/>
      <c r="X133" s="110"/>
      <c r="Y133" s="110"/>
      <c r="Z133" s="110"/>
      <c r="AA133" s="110"/>
      <c r="AB133" s="110"/>
      <c r="AC133" s="140"/>
    </row>
    <row r="134" spans="1:29" s="92" customFormat="1">
      <c r="A134" s="7"/>
      <c r="B134" s="470" t="s">
        <v>77</v>
      </c>
      <c r="C134" s="489">
        <v>959.99999800000001</v>
      </c>
      <c r="D134" s="489">
        <v>1088.9999950000001</v>
      </c>
      <c r="E134" s="489">
        <v>0</v>
      </c>
      <c r="F134" s="489">
        <v>0</v>
      </c>
      <c r="G134" s="489">
        <v>0</v>
      </c>
      <c r="H134" s="489">
        <v>0</v>
      </c>
      <c r="I134" s="489">
        <v>0</v>
      </c>
      <c r="J134" s="489">
        <v>0</v>
      </c>
      <c r="K134" s="489">
        <v>0</v>
      </c>
      <c r="L134" s="489">
        <v>0</v>
      </c>
      <c r="M134" s="489">
        <v>0</v>
      </c>
      <c r="N134" s="489">
        <v>0</v>
      </c>
      <c r="O134" s="102">
        <f>SUM(C134:N134)</f>
        <v>2048.9999930000004</v>
      </c>
      <c r="P134" s="110"/>
      <c r="Q134" s="110"/>
      <c r="R134" s="110"/>
      <c r="S134" s="110"/>
      <c r="T134" s="110"/>
      <c r="U134" s="110"/>
      <c r="V134" s="110"/>
      <c r="W134" s="110"/>
      <c r="X134" s="110"/>
      <c r="Y134" s="110"/>
      <c r="Z134" s="110"/>
      <c r="AA134" s="110"/>
      <c r="AB134" s="110"/>
      <c r="AC134" s="140"/>
    </row>
    <row r="135" spans="1:29" s="92" customFormat="1">
      <c r="A135" s="7"/>
      <c r="B135" s="459" t="s">
        <v>387</v>
      </c>
      <c r="C135" s="460">
        <f t="shared" ref="C135:O135" si="114">+C136+C143</f>
        <v>6.3863479767345313</v>
      </c>
      <c r="D135" s="460">
        <f t="shared" si="114"/>
        <v>5.9487515128979203</v>
      </c>
      <c r="E135" s="460">
        <f t="shared" si="114"/>
        <v>5.9487515128979203</v>
      </c>
      <c r="F135" s="460">
        <f t="shared" si="114"/>
        <v>5.9487515128979203</v>
      </c>
      <c r="G135" s="460">
        <f t="shared" si="114"/>
        <v>5.9487515128979203</v>
      </c>
      <c r="H135" s="460">
        <f t="shared" si="114"/>
        <v>5.9487515128979203</v>
      </c>
      <c r="I135" s="460">
        <f t="shared" si="114"/>
        <v>21.96254742572502</v>
      </c>
      <c r="J135" s="460">
        <f t="shared" si="114"/>
        <v>5.9487515128979203</v>
      </c>
      <c r="K135" s="460">
        <f t="shared" si="114"/>
        <v>5.9487515128979203</v>
      </c>
      <c r="L135" s="460">
        <f t="shared" si="114"/>
        <v>21.96254742572502</v>
      </c>
      <c r="M135" s="460">
        <f t="shared" si="114"/>
        <v>5.9487515128979203</v>
      </c>
      <c r="N135" s="460">
        <f t="shared" si="114"/>
        <v>5.9487515128979203</v>
      </c>
      <c r="O135" s="101">
        <f t="shared" si="114"/>
        <v>103.85020644426585</v>
      </c>
      <c r="P135" s="1073"/>
      <c r="Q135" s="110"/>
      <c r="R135" s="110"/>
      <c r="S135" s="110"/>
      <c r="T135" s="110"/>
      <c r="U135" s="110"/>
      <c r="V135" s="110"/>
      <c r="W135" s="110"/>
      <c r="X135" s="110"/>
      <c r="Y135" s="110"/>
      <c r="Z135" s="110"/>
      <c r="AA135" s="110"/>
      <c r="AB135" s="110"/>
      <c r="AC135" s="140"/>
    </row>
    <row r="136" spans="1:29" s="92" customFormat="1">
      <c r="A136" s="7"/>
      <c r="B136" s="491" t="s">
        <v>89</v>
      </c>
      <c r="C136" s="492">
        <f t="shared" ref="C136:O136" si="115">+C137+C140</f>
        <v>6.3863479767345313</v>
      </c>
      <c r="D136" s="492">
        <f t="shared" si="115"/>
        <v>5.9487515128979203</v>
      </c>
      <c r="E136" s="492">
        <f t="shared" si="115"/>
        <v>5.9487515128979203</v>
      </c>
      <c r="F136" s="492">
        <f t="shared" si="115"/>
        <v>5.9487515128979203</v>
      </c>
      <c r="G136" s="492">
        <f t="shared" si="115"/>
        <v>5.9487515128979203</v>
      </c>
      <c r="H136" s="492">
        <f t="shared" si="115"/>
        <v>5.9487515128979203</v>
      </c>
      <c r="I136" s="492">
        <f t="shared" si="115"/>
        <v>21.96254742572502</v>
      </c>
      <c r="J136" s="492">
        <f t="shared" si="115"/>
        <v>5.9487515128979203</v>
      </c>
      <c r="K136" s="492">
        <f t="shared" si="115"/>
        <v>5.9487515128979203</v>
      </c>
      <c r="L136" s="492">
        <f t="shared" si="115"/>
        <v>21.96254742572502</v>
      </c>
      <c r="M136" s="492">
        <f t="shared" si="115"/>
        <v>5.9487515128979203</v>
      </c>
      <c r="N136" s="492">
        <f t="shared" si="115"/>
        <v>5.9487515128979203</v>
      </c>
      <c r="O136" s="152">
        <f t="shared" si="115"/>
        <v>103.85020644426585</v>
      </c>
      <c r="P136" s="110"/>
      <c r="Q136" s="110"/>
      <c r="R136" s="110"/>
      <c r="S136" s="110"/>
      <c r="T136" s="110"/>
      <c r="U136" s="110"/>
      <c r="V136" s="110"/>
      <c r="W136" s="110"/>
      <c r="X136" s="110"/>
      <c r="Y136" s="110"/>
      <c r="Z136" s="110"/>
      <c r="AA136" s="110"/>
      <c r="AB136" s="110"/>
      <c r="AC136" s="140"/>
    </row>
    <row r="137" spans="1:29" s="92" customFormat="1">
      <c r="A137" s="7"/>
      <c r="B137" s="470" t="s">
        <v>91</v>
      </c>
      <c r="C137" s="489">
        <f t="shared" ref="C137:O137" si="116">+C138+C139</f>
        <v>5.9487515128979203</v>
      </c>
      <c r="D137" s="489">
        <f t="shared" si="116"/>
        <v>5.9487515128979203</v>
      </c>
      <c r="E137" s="489">
        <f t="shared" si="116"/>
        <v>5.9487515128979203</v>
      </c>
      <c r="F137" s="489">
        <f t="shared" si="116"/>
        <v>5.9487515128979203</v>
      </c>
      <c r="G137" s="489">
        <f t="shared" si="116"/>
        <v>5.9487515128979203</v>
      </c>
      <c r="H137" s="489">
        <f t="shared" si="116"/>
        <v>5.9487515128979203</v>
      </c>
      <c r="I137" s="489">
        <f t="shared" si="116"/>
        <v>5.9487515128979203</v>
      </c>
      <c r="J137" s="489">
        <f t="shared" si="116"/>
        <v>5.9487515128979203</v>
      </c>
      <c r="K137" s="489">
        <f t="shared" si="116"/>
        <v>5.9487515128979203</v>
      </c>
      <c r="L137" s="489">
        <f t="shared" si="116"/>
        <v>5.9487515128979203</v>
      </c>
      <c r="M137" s="489">
        <f t="shared" si="116"/>
        <v>5.9487515128979203</v>
      </c>
      <c r="N137" s="489">
        <f t="shared" si="116"/>
        <v>5.9487515128979203</v>
      </c>
      <c r="O137" s="102">
        <f t="shared" si="116"/>
        <v>71.38501815477504</v>
      </c>
      <c r="P137" s="110"/>
      <c r="Q137" s="110"/>
      <c r="R137" s="110"/>
      <c r="S137" s="110"/>
      <c r="T137" s="110"/>
      <c r="U137" s="110"/>
      <c r="V137" s="110"/>
      <c r="W137" s="110"/>
      <c r="X137" s="110"/>
      <c r="Y137" s="110"/>
      <c r="Z137" s="110"/>
      <c r="AA137" s="110"/>
      <c r="AB137" s="110"/>
      <c r="AC137" s="140"/>
    </row>
    <row r="138" spans="1:29" s="92" customFormat="1">
      <c r="A138" s="7"/>
      <c r="B138" s="470" t="s">
        <v>149</v>
      </c>
      <c r="C138" s="489">
        <v>5.9487515128979203</v>
      </c>
      <c r="D138" s="489">
        <v>5.9487515128979203</v>
      </c>
      <c r="E138" s="489">
        <v>5.9487515128979203</v>
      </c>
      <c r="F138" s="489">
        <v>5.9487515128979203</v>
      </c>
      <c r="G138" s="489">
        <v>5.9487515128979203</v>
      </c>
      <c r="H138" s="489">
        <v>5.9487515128979203</v>
      </c>
      <c r="I138" s="489">
        <v>5.9487515128979203</v>
      </c>
      <c r="J138" s="489">
        <v>5.9487515128979203</v>
      </c>
      <c r="K138" s="489">
        <v>5.9487515128979203</v>
      </c>
      <c r="L138" s="489">
        <v>5.9487515128979203</v>
      </c>
      <c r="M138" s="489">
        <v>5.9487515128979203</v>
      </c>
      <c r="N138" s="489">
        <v>5.9487515128979203</v>
      </c>
      <c r="O138" s="102">
        <f>SUM(C138:N138)</f>
        <v>71.38501815477504</v>
      </c>
      <c r="P138" s="110"/>
      <c r="Q138" s="110"/>
      <c r="R138" s="110"/>
      <c r="S138" s="110"/>
      <c r="T138" s="110"/>
      <c r="U138" s="110"/>
      <c r="V138" s="110"/>
      <c r="W138" s="110"/>
      <c r="X138" s="110"/>
      <c r="Y138" s="110"/>
      <c r="Z138" s="110"/>
      <c r="AA138" s="110"/>
      <c r="AB138" s="110"/>
      <c r="AC138" s="140"/>
    </row>
    <row r="139" spans="1:29" s="92" customFormat="1">
      <c r="A139" s="7"/>
      <c r="B139" s="470" t="s">
        <v>94</v>
      </c>
      <c r="C139" s="489">
        <v>0</v>
      </c>
      <c r="D139" s="489">
        <v>0</v>
      </c>
      <c r="E139" s="489">
        <v>0</v>
      </c>
      <c r="F139" s="489">
        <v>0</v>
      </c>
      <c r="G139" s="489">
        <v>0</v>
      </c>
      <c r="H139" s="489">
        <v>0</v>
      </c>
      <c r="I139" s="489">
        <v>0</v>
      </c>
      <c r="J139" s="489">
        <v>0</v>
      </c>
      <c r="K139" s="489">
        <v>0</v>
      </c>
      <c r="L139" s="489">
        <v>0</v>
      </c>
      <c r="M139" s="489">
        <v>0</v>
      </c>
      <c r="N139" s="489">
        <v>0</v>
      </c>
      <c r="O139" s="102">
        <f>SUM(C139:N139)</f>
        <v>0</v>
      </c>
      <c r="P139" s="110"/>
      <c r="Q139" s="110"/>
      <c r="R139" s="110"/>
      <c r="S139" s="110"/>
      <c r="T139" s="110"/>
      <c r="U139" s="110"/>
      <c r="V139" s="110"/>
      <c r="W139" s="110"/>
      <c r="X139" s="110"/>
      <c r="Y139" s="110"/>
      <c r="Z139" s="110"/>
      <c r="AA139" s="110"/>
      <c r="AB139" s="110"/>
      <c r="AC139" s="140"/>
    </row>
    <row r="140" spans="1:29" s="92" customFormat="1">
      <c r="A140" s="7"/>
      <c r="B140" s="490" t="s">
        <v>95</v>
      </c>
      <c r="C140" s="489">
        <f t="shared" ref="C140:O140" si="117">+C141+C142</f>
        <v>0.43759646383661099</v>
      </c>
      <c r="D140" s="489">
        <f t="shared" si="117"/>
        <v>0</v>
      </c>
      <c r="E140" s="489">
        <f t="shared" si="117"/>
        <v>0</v>
      </c>
      <c r="F140" s="489">
        <f t="shared" si="117"/>
        <v>0</v>
      </c>
      <c r="G140" s="489">
        <f t="shared" si="117"/>
        <v>0</v>
      </c>
      <c r="H140" s="489">
        <f t="shared" si="117"/>
        <v>0</v>
      </c>
      <c r="I140" s="489">
        <f t="shared" si="117"/>
        <v>16.013795912827099</v>
      </c>
      <c r="J140" s="489">
        <f t="shared" si="117"/>
        <v>0</v>
      </c>
      <c r="K140" s="489">
        <f t="shared" si="117"/>
        <v>0</v>
      </c>
      <c r="L140" s="489">
        <f t="shared" si="117"/>
        <v>16.013795912827099</v>
      </c>
      <c r="M140" s="489">
        <f t="shared" si="117"/>
        <v>0</v>
      </c>
      <c r="N140" s="489">
        <f t="shared" si="117"/>
        <v>0</v>
      </c>
      <c r="O140" s="102">
        <f t="shared" si="117"/>
        <v>32.465188289490811</v>
      </c>
      <c r="P140" s="110"/>
      <c r="Q140" s="110"/>
      <c r="R140" s="110"/>
      <c r="S140" s="110"/>
      <c r="T140" s="110"/>
      <c r="U140" s="110"/>
      <c r="V140" s="110"/>
      <c r="W140" s="110"/>
      <c r="X140" s="110"/>
      <c r="Y140" s="110"/>
      <c r="Z140" s="110"/>
      <c r="AA140" s="110"/>
      <c r="AB140" s="110"/>
      <c r="AC140" s="140"/>
    </row>
    <row r="141" spans="1:29" s="92" customFormat="1">
      <c r="A141" s="7"/>
      <c r="B141" s="470" t="s">
        <v>149</v>
      </c>
      <c r="C141" s="489">
        <v>0</v>
      </c>
      <c r="D141" s="489">
        <v>0</v>
      </c>
      <c r="E141" s="489">
        <v>0</v>
      </c>
      <c r="F141" s="489">
        <v>0</v>
      </c>
      <c r="G141" s="489">
        <v>0</v>
      </c>
      <c r="H141" s="489">
        <v>0</v>
      </c>
      <c r="I141" s="489">
        <v>16.013795912827099</v>
      </c>
      <c r="J141" s="489">
        <v>0</v>
      </c>
      <c r="K141" s="489">
        <v>0</v>
      </c>
      <c r="L141" s="489">
        <v>16.013795912827099</v>
      </c>
      <c r="M141" s="489">
        <v>0</v>
      </c>
      <c r="N141" s="489">
        <v>0</v>
      </c>
      <c r="O141" s="102">
        <f>SUM(C141:N141)</f>
        <v>32.027591825654198</v>
      </c>
      <c r="P141" s="110"/>
      <c r="Q141" s="110"/>
      <c r="R141" s="110"/>
      <c r="S141" s="110"/>
      <c r="T141" s="110"/>
      <c r="U141" s="110"/>
      <c r="V141" s="110"/>
      <c r="W141" s="110"/>
      <c r="X141" s="110"/>
      <c r="Y141" s="110"/>
      <c r="Z141" s="110"/>
      <c r="AA141" s="110"/>
      <c r="AB141" s="110"/>
      <c r="AC141" s="140"/>
    </row>
    <row r="142" spans="1:29">
      <c r="B142" s="491" t="s">
        <v>94</v>
      </c>
      <c r="C142" s="492">
        <v>0.43759646383661099</v>
      </c>
      <c r="D142" s="492">
        <v>0</v>
      </c>
      <c r="E142" s="492">
        <v>0</v>
      </c>
      <c r="F142" s="492">
        <v>0</v>
      </c>
      <c r="G142" s="492">
        <v>0</v>
      </c>
      <c r="H142" s="492">
        <v>0</v>
      </c>
      <c r="I142" s="492">
        <v>0</v>
      </c>
      <c r="J142" s="492">
        <v>0</v>
      </c>
      <c r="K142" s="492">
        <v>0</v>
      </c>
      <c r="L142" s="492">
        <v>0</v>
      </c>
      <c r="M142" s="492">
        <v>0</v>
      </c>
      <c r="N142" s="492">
        <v>0</v>
      </c>
      <c r="O142" s="152">
        <f>SUM(C142:N142)</f>
        <v>0.43759646383661099</v>
      </c>
      <c r="P142" s="110"/>
      <c r="Q142" s="110"/>
      <c r="R142" s="110"/>
      <c r="S142" s="110"/>
      <c r="T142" s="110"/>
      <c r="U142" s="110"/>
      <c r="V142" s="110"/>
      <c r="W142" s="110"/>
      <c r="X142" s="110"/>
      <c r="Y142" s="110"/>
      <c r="Z142" s="110"/>
      <c r="AA142" s="110"/>
      <c r="AB142" s="110"/>
    </row>
    <row r="143" spans="1:29">
      <c r="B143" s="626" t="s">
        <v>117</v>
      </c>
      <c r="C143" s="492">
        <f t="shared" ref="C143:O143" si="118">+C144+C145</f>
        <v>0</v>
      </c>
      <c r="D143" s="492">
        <f t="shared" si="118"/>
        <v>0</v>
      </c>
      <c r="E143" s="492">
        <f t="shared" si="118"/>
        <v>0</v>
      </c>
      <c r="F143" s="492">
        <f t="shared" si="118"/>
        <v>0</v>
      </c>
      <c r="G143" s="492">
        <f t="shared" si="118"/>
        <v>0</v>
      </c>
      <c r="H143" s="492">
        <f t="shared" si="118"/>
        <v>0</v>
      </c>
      <c r="I143" s="492">
        <f t="shared" si="118"/>
        <v>0</v>
      </c>
      <c r="J143" s="492">
        <f t="shared" si="118"/>
        <v>0</v>
      </c>
      <c r="K143" s="492">
        <f t="shared" si="118"/>
        <v>0</v>
      </c>
      <c r="L143" s="492">
        <f t="shared" si="118"/>
        <v>0</v>
      </c>
      <c r="M143" s="492">
        <f t="shared" si="118"/>
        <v>0</v>
      </c>
      <c r="N143" s="492">
        <f t="shared" si="118"/>
        <v>0</v>
      </c>
      <c r="O143" s="152">
        <f t="shared" si="118"/>
        <v>0</v>
      </c>
      <c r="P143" s="110"/>
      <c r="Q143" s="110"/>
      <c r="R143" s="110"/>
      <c r="S143" s="110"/>
      <c r="T143" s="110"/>
      <c r="U143" s="110"/>
      <c r="V143" s="110"/>
      <c r="W143" s="110"/>
      <c r="X143" s="110"/>
      <c r="Y143" s="110"/>
      <c r="Z143" s="110"/>
      <c r="AA143" s="110"/>
      <c r="AB143" s="110"/>
    </row>
    <row r="144" spans="1:29" s="92" customFormat="1">
      <c r="A144" s="7"/>
      <c r="B144" s="470" t="s">
        <v>149</v>
      </c>
      <c r="C144" s="489">
        <v>0</v>
      </c>
      <c r="D144" s="489">
        <v>0</v>
      </c>
      <c r="E144" s="489">
        <v>0</v>
      </c>
      <c r="F144" s="489">
        <v>0</v>
      </c>
      <c r="G144" s="489">
        <v>0</v>
      </c>
      <c r="H144" s="489">
        <v>0</v>
      </c>
      <c r="I144" s="489">
        <v>0</v>
      </c>
      <c r="J144" s="489">
        <v>0</v>
      </c>
      <c r="K144" s="489">
        <v>0</v>
      </c>
      <c r="L144" s="489">
        <v>0</v>
      </c>
      <c r="M144" s="489">
        <v>0</v>
      </c>
      <c r="N144" s="489">
        <v>0</v>
      </c>
      <c r="O144" s="102">
        <f>SUM(C144:N144)</f>
        <v>0</v>
      </c>
      <c r="P144" s="110"/>
      <c r="Q144" s="110"/>
      <c r="R144" s="110"/>
      <c r="S144" s="110"/>
      <c r="T144" s="110"/>
      <c r="U144" s="110"/>
      <c r="V144" s="110"/>
      <c r="W144" s="110"/>
      <c r="X144" s="110"/>
      <c r="Y144" s="110"/>
      <c r="Z144" s="110"/>
      <c r="AA144" s="110"/>
      <c r="AB144" s="110"/>
      <c r="AC144" s="140"/>
    </row>
    <row r="145" spans="1:29" s="92" customFormat="1">
      <c r="A145" s="7"/>
      <c r="B145" s="496" t="s">
        <v>94</v>
      </c>
      <c r="C145" s="487">
        <v>0</v>
      </c>
      <c r="D145" s="487">
        <v>0</v>
      </c>
      <c r="E145" s="487">
        <v>0</v>
      </c>
      <c r="F145" s="487">
        <v>0</v>
      </c>
      <c r="G145" s="487">
        <v>0</v>
      </c>
      <c r="H145" s="487">
        <v>0</v>
      </c>
      <c r="I145" s="487">
        <v>0</v>
      </c>
      <c r="J145" s="487">
        <v>0</v>
      </c>
      <c r="K145" s="487">
        <v>0</v>
      </c>
      <c r="L145" s="487">
        <v>0</v>
      </c>
      <c r="M145" s="487">
        <v>0</v>
      </c>
      <c r="N145" s="487">
        <v>0</v>
      </c>
      <c r="O145" s="106">
        <f>SUM(C145:N145)</f>
        <v>0</v>
      </c>
      <c r="P145" s="110"/>
      <c r="Q145" s="110"/>
      <c r="R145" s="110"/>
      <c r="S145" s="110"/>
      <c r="T145" s="110"/>
      <c r="U145" s="110"/>
      <c r="V145" s="110"/>
      <c r="W145" s="110"/>
      <c r="X145" s="110"/>
      <c r="Y145" s="110"/>
      <c r="Z145" s="110"/>
      <c r="AA145" s="110"/>
      <c r="AB145" s="110"/>
      <c r="AC145" s="140"/>
    </row>
    <row r="146" spans="1:29" s="92" customFormat="1">
      <c r="A146" s="7"/>
      <c r="B146" s="494"/>
      <c r="C146" s="494"/>
      <c r="D146" s="494"/>
      <c r="E146" s="494"/>
      <c r="F146" s="107"/>
      <c r="G146" s="107"/>
      <c r="H146" s="107"/>
      <c r="I146" s="107"/>
      <c r="J146" s="107"/>
      <c r="K146" s="107"/>
      <c r="L146" s="107"/>
      <c r="M146" s="107"/>
      <c r="N146" s="107"/>
      <c r="O146" s="107"/>
      <c r="P146" s="110"/>
      <c r="Q146" s="110"/>
      <c r="R146" s="110"/>
      <c r="S146" s="110"/>
      <c r="T146" s="110"/>
      <c r="U146" s="110"/>
      <c r="V146" s="110"/>
      <c r="W146" s="110"/>
      <c r="X146" s="110"/>
      <c r="Y146" s="110"/>
      <c r="Z146" s="110"/>
      <c r="AA146" s="110"/>
      <c r="AB146" s="110"/>
      <c r="AC146" s="140"/>
    </row>
    <row r="147" spans="1:29" s="92" customFormat="1">
      <c r="A147" s="7"/>
      <c r="B147" s="457" t="s">
        <v>118</v>
      </c>
      <c r="C147" s="458">
        <f>+C148+C149</f>
        <v>2445.1071645805569</v>
      </c>
      <c r="D147" s="458">
        <f t="shared" ref="D147:N147" si="119">+D148+D149</f>
        <v>4552.8936829612812</v>
      </c>
      <c r="E147" s="458">
        <f t="shared" si="119"/>
        <v>5204.1099212318622</v>
      </c>
      <c r="F147" s="458">
        <f t="shared" si="119"/>
        <v>1993.878488253082</v>
      </c>
      <c r="G147" s="458">
        <f t="shared" ref="G147" si="120">+G148+G149</f>
        <v>304.56913432703431</v>
      </c>
      <c r="H147" s="458">
        <f t="shared" ref="H147" si="121">+H148+H149</f>
        <v>1857.3251417766608</v>
      </c>
      <c r="I147" s="458">
        <f t="shared" ref="I147" si="122">+I148+I149</f>
        <v>468.76123483047002</v>
      </c>
      <c r="J147" s="458">
        <f t="shared" ref="J147" si="123">+J148+J149</f>
        <v>6.7033427238712964</v>
      </c>
      <c r="K147" s="458">
        <f t="shared" ref="K147" si="124">+K148+K149</f>
        <v>179.70379661474291</v>
      </c>
      <c r="L147" s="458">
        <f t="shared" ref="L147" si="125">+L148+L149</f>
        <v>21.96254742572502</v>
      </c>
      <c r="M147" s="458">
        <f t="shared" ref="M147" si="126">+M148+M149</f>
        <v>6.7033427238712964</v>
      </c>
      <c r="N147" s="458">
        <f t="shared" si="119"/>
        <v>5.9487515128979203</v>
      </c>
      <c r="O147" s="147">
        <f>SUM(C147:N147)</f>
        <v>17047.666548962054</v>
      </c>
      <c r="P147" s="110"/>
      <c r="Q147" s="110"/>
      <c r="R147" s="110"/>
      <c r="S147" s="110"/>
      <c r="T147" s="110"/>
      <c r="U147" s="110"/>
      <c r="V147" s="110"/>
      <c r="W147" s="110"/>
      <c r="X147" s="110"/>
      <c r="Y147" s="110"/>
      <c r="Z147" s="110"/>
      <c r="AA147" s="110"/>
      <c r="AB147" s="110"/>
      <c r="AC147" s="140"/>
    </row>
    <row r="148" spans="1:29" s="92" customFormat="1">
      <c r="A148" s="7"/>
      <c r="B148" s="459" t="s">
        <v>119</v>
      </c>
      <c r="C148" s="460">
        <v>1188.6687634913653</v>
      </c>
      <c r="D148" s="460">
        <v>25.403769131377022</v>
      </c>
      <c r="E148" s="460">
        <v>5.9487515128979203</v>
      </c>
      <c r="F148" s="460">
        <v>1730.7637056702879</v>
      </c>
      <c r="G148" s="460">
        <v>5.9487515128979203</v>
      </c>
      <c r="H148" s="460">
        <v>5.9487515128979203</v>
      </c>
      <c r="I148" s="460">
        <v>5.9487515128979203</v>
      </c>
      <c r="J148" s="460">
        <v>5.9487515128979203</v>
      </c>
      <c r="K148" s="460">
        <v>5.9487515128979203</v>
      </c>
      <c r="L148" s="460">
        <v>5.9487515128979203</v>
      </c>
      <c r="M148" s="460">
        <v>5.9487515128979203</v>
      </c>
      <c r="N148" s="460">
        <v>5.9487515128979203</v>
      </c>
      <c r="O148" s="101">
        <f t="shared" ref="O148:O150" si="127">SUM(C148:N148)</f>
        <v>2998.3750019091126</v>
      </c>
      <c r="P148" s="110"/>
      <c r="Q148" s="110"/>
      <c r="R148" s="110"/>
      <c r="S148" s="110"/>
      <c r="T148" s="110"/>
      <c r="U148" s="110"/>
      <c r="V148" s="110"/>
      <c r="W148" s="110"/>
      <c r="X148" s="110"/>
      <c r="Y148" s="110"/>
      <c r="Z148" s="110"/>
      <c r="AA148" s="110"/>
      <c r="AB148" s="110"/>
      <c r="AC148" s="140"/>
    </row>
    <row r="149" spans="1:29" s="92" customFormat="1">
      <c r="A149" s="7"/>
      <c r="B149" s="459" t="s">
        <v>696</v>
      </c>
      <c r="C149" s="460">
        <v>1256.4384010891918</v>
      </c>
      <c r="D149" s="460">
        <v>4527.4899138299043</v>
      </c>
      <c r="E149" s="460">
        <v>5198.1611697189646</v>
      </c>
      <c r="F149" s="460">
        <v>263.11478258279402</v>
      </c>
      <c r="G149" s="460">
        <v>298.62038281413641</v>
      </c>
      <c r="H149" s="460">
        <v>1851.3763902637629</v>
      </c>
      <c r="I149" s="460">
        <v>462.81248331757212</v>
      </c>
      <c r="J149" s="460">
        <v>0.75459121097337589</v>
      </c>
      <c r="K149" s="460">
        <v>173.75504510184498</v>
      </c>
      <c r="L149" s="460">
        <v>16.013795912827099</v>
      </c>
      <c r="M149" s="460">
        <v>0.75459121097337589</v>
      </c>
      <c r="N149" s="460">
        <v>0</v>
      </c>
      <c r="O149" s="101">
        <f t="shared" si="127"/>
        <v>14049.291547052944</v>
      </c>
      <c r="P149" s="110"/>
      <c r="Q149" s="110"/>
      <c r="R149" s="110"/>
      <c r="S149" s="110"/>
      <c r="T149" s="110"/>
      <c r="U149" s="110"/>
      <c r="V149" s="110"/>
      <c r="W149" s="110"/>
      <c r="X149" s="110"/>
      <c r="Y149" s="110"/>
      <c r="Z149" s="110"/>
      <c r="AA149" s="110"/>
      <c r="AB149" s="110"/>
      <c r="AC149" s="140"/>
    </row>
    <row r="150" spans="1:29" s="92" customFormat="1">
      <c r="A150" s="7"/>
      <c r="B150" s="457" t="s">
        <v>120</v>
      </c>
      <c r="C150" s="458">
        <v>1149.8065571427251</v>
      </c>
      <c r="D150" s="458">
        <v>1204.7393602006896</v>
      </c>
      <c r="E150" s="458">
        <v>5240.3882366806274</v>
      </c>
      <c r="F150" s="458">
        <v>2893.1843989302952</v>
      </c>
      <c r="G150" s="458">
        <v>5488.5278579132082</v>
      </c>
      <c r="H150" s="458">
        <v>185.07847619091785</v>
      </c>
      <c r="I150" s="458">
        <v>190.25467289106899</v>
      </c>
      <c r="J150" s="458">
        <v>131.85406015792128</v>
      </c>
      <c r="K150" s="458">
        <v>2244.7000174082905</v>
      </c>
      <c r="L150" s="458">
        <v>144.44291294816176</v>
      </c>
      <c r="M150" s="458">
        <v>169.48767055202504</v>
      </c>
      <c r="N150" s="458">
        <v>233.89835700464752</v>
      </c>
      <c r="O150" s="147">
        <f t="shared" si="127"/>
        <v>19276.362578020577</v>
      </c>
      <c r="P150" s="110"/>
      <c r="Q150" s="110"/>
      <c r="R150" s="110"/>
      <c r="S150" s="110"/>
      <c r="T150" s="110"/>
      <c r="U150" s="110"/>
      <c r="V150" s="110"/>
      <c r="W150" s="110"/>
      <c r="X150" s="110"/>
      <c r="Y150" s="110"/>
      <c r="Z150" s="110"/>
      <c r="AA150" s="110"/>
      <c r="AB150" s="110"/>
      <c r="AC150" s="140"/>
    </row>
    <row r="151" spans="1:29">
      <c r="B151" s="602"/>
      <c r="C151" s="144"/>
      <c r="D151" s="144"/>
      <c r="E151" s="144"/>
      <c r="F151" s="144"/>
      <c r="G151" s="144"/>
      <c r="H151" s="144"/>
      <c r="I151" s="144"/>
      <c r="J151" s="144"/>
      <c r="K151" s="144"/>
      <c r="L151" s="144"/>
      <c r="M151" s="144"/>
      <c r="N151" s="144"/>
      <c r="O151" s="144"/>
    </row>
    <row r="152" spans="1:29">
      <c r="A152" s="140"/>
      <c r="B152" s="119" t="s">
        <v>388</v>
      </c>
      <c r="C152" s="602"/>
      <c r="D152" s="602"/>
      <c r="E152" s="602"/>
      <c r="F152" s="602"/>
      <c r="G152" s="602"/>
      <c r="H152" s="602"/>
      <c r="I152" s="602"/>
      <c r="J152" s="602"/>
      <c r="K152" s="602"/>
      <c r="L152" s="602"/>
      <c r="M152" s="602"/>
      <c r="N152" s="602"/>
      <c r="O152" s="602"/>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ignoredErrors>
    <ignoredError sqref="O22 O25 O35 O38 O40 O132 O140 O143" formula="1"/>
  </ignoredErrors>
</worksheet>
</file>

<file path=xl/worksheets/sheet21.xml><?xml version="1.0" encoding="utf-8"?>
<worksheet xmlns="http://schemas.openxmlformats.org/spreadsheetml/2006/main" xmlns:r="http://schemas.openxmlformats.org/officeDocument/2006/relationships">
  <sheetPr>
    <pageSetUpPr fitToPage="1"/>
  </sheetPr>
  <dimension ref="A1:Q147"/>
  <sheetViews>
    <sheetView showGridLines="0" zoomScale="85" zoomScaleNormal="85" zoomScaleSheetLayoutView="86" workbookViewId="0">
      <selection activeCell="P13" sqref="P13"/>
    </sheetView>
  </sheetViews>
  <sheetFormatPr baseColWidth="10" defaultColWidth="11.42578125" defaultRowHeight="12.75"/>
  <cols>
    <col min="1" max="1" width="6.42578125" style="3" bestFit="1" customWidth="1"/>
    <col min="2" max="2" width="55.7109375" style="140" customWidth="1"/>
    <col min="3" max="14" width="11.42578125" style="92"/>
    <col min="15" max="15" width="10.140625" style="92" bestFit="1" customWidth="1"/>
    <col min="16" max="16" width="10.28515625" style="140" bestFit="1" customWidth="1"/>
    <col min="17" max="17" width="11.42578125" style="140" customWidth="1"/>
    <col min="18" max="16384" width="11.42578125" style="140"/>
  </cols>
  <sheetData>
    <row r="1" spans="1:17" ht="15">
      <c r="A1" s="1080" t="s">
        <v>241</v>
      </c>
      <c r="B1" s="1083"/>
    </row>
    <row r="2" spans="1:17" ht="15" customHeight="1">
      <c r="A2" s="62"/>
      <c r="B2" s="508" t="s">
        <v>614</v>
      </c>
      <c r="C2" s="5"/>
      <c r="D2" s="5"/>
      <c r="E2" s="5"/>
      <c r="F2" s="5"/>
      <c r="G2" s="5"/>
      <c r="H2" s="5"/>
      <c r="I2" s="5"/>
      <c r="J2" s="5"/>
      <c r="K2" s="5"/>
      <c r="L2" s="5"/>
      <c r="M2" s="5"/>
      <c r="N2" s="5"/>
      <c r="O2" s="108"/>
    </row>
    <row r="3" spans="1:17" ht="15" customHeight="1">
      <c r="A3" s="62"/>
      <c r="B3" s="380" t="s">
        <v>339</v>
      </c>
      <c r="C3" s="5"/>
      <c r="D3" s="5"/>
      <c r="E3" s="5"/>
      <c r="F3" s="5"/>
      <c r="G3" s="5"/>
      <c r="H3" s="5"/>
      <c r="I3" s="5"/>
      <c r="J3" s="5"/>
      <c r="K3" s="5"/>
      <c r="L3" s="5"/>
      <c r="M3" s="5"/>
      <c r="N3" s="5"/>
      <c r="O3" s="108"/>
    </row>
    <row r="4" spans="1:17" s="109" customFormat="1">
      <c r="A4" s="7"/>
      <c r="B4" s="108"/>
      <c r="C4" s="108"/>
      <c r="D4" s="108"/>
      <c r="E4" s="97"/>
      <c r="F4" s="97"/>
      <c r="G4" s="108"/>
      <c r="H4" s="108"/>
      <c r="I4" s="108"/>
      <c r="J4" s="108"/>
      <c r="K4" s="108"/>
      <c r="L4" s="108"/>
      <c r="M4" s="108"/>
      <c r="N4" s="108"/>
      <c r="O4" s="108"/>
      <c r="P4" s="140"/>
      <c r="Q4" s="140"/>
    </row>
    <row r="5" spans="1:17" s="109" customFormat="1" ht="13.5" thickBot="1">
      <c r="A5" s="7"/>
      <c r="B5" s="108"/>
      <c r="C5" s="108"/>
      <c r="D5" s="108"/>
      <c r="E5" s="108"/>
      <c r="F5" s="108"/>
      <c r="G5" s="108"/>
      <c r="H5" s="108"/>
      <c r="I5" s="108"/>
      <c r="J5" s="108"/>
      <c r="K5" s="108"/>
      <c r="L5" s="108"/>
      <c r="M5" s="108"/>
      <c r="N5" s="108"/>
      <c r="O5" s="108"/>
      <c r="P5" s="140"/>
      <c r="Q5" s="140"/>
    </row>
    <row r="6" spans="1:17" s="109" customFormat="1" ht="22.5" customHeight="1" thickBot="1">
      <c r="A6" s="7"/>
      <c r="B6" s="1281" t="s">
        <v>648</v>
      </c>
      <c r="C6" s="1282"/>
      <c r="D6" s="1282"/>
      <c r="E6" s="1282"/>
      <c r="F6" s="1282"/>
      <c r="G6" s="1282"/>
      <c r="H6" s="1282"/>
      <c r="I6" s="1282"/>
      <c r="J6" s="1282"/>
      <c r="K6" s="1282"/>
      <c r="L6" s="1282"/>
      <c r="M6" s="1282"/>
      <c r="N6" s="1282"/>
      <c r="O6" s="1283"/>
      <c r="P6" s="140"/>
      <c r="Q6" s="140"/>
    </row>
    <row r="7" spans="1:17" s="109" customFormat="1">
      <c r="A7" s="7"/>
      <c r="B7" s="627"/>
      <c r="C7" s="627"/>
      <c r="D7" s="627"/>
      <c r="E7" s="627"/>
      <c r="F7" s="627"/>
      <c r="G7" s="627"/>
      <c r="H7" s="627"/>
      <c r="I7" s="627"/>
      <c r="J7" s="627"/>
      <c r="K7" s="627"/>
      <c r="L7" s="627"/>
      <c r="M7" s="627"/>
      <c r="N7" s="627"/>
      <c r="O7" s="627"/>
      <c r="P7" s="140"/>
      <c r="Q7" s="140"/>
    </row>
    <row r="8" spans="1:17" s="109" customFormat="1" ht="13.5" thickBot="1">
      <c r="A8" s="7"/>
      <c r="B8" s="606" t="s">
        <v>901</v>
      </c>
      <c r="C8" s="7"/>
      <c r="D8" s="7"/>
      <c r="E8" s="7"/>
      <c r="F8" s="7"/>
      <c r="G8" s="7"/>
      <c r="H8" s="7"/>
      <c r="I8" s="7"/>
      <c r="J8" s="7"/>
      <c r="K8" s="7"/>
      <c r="L8" s="7"/>
      <c r="M8" s="7"/>
      <c r="N8" s="7"/>
      <c r="O8" s="96"/>
      <c r="P8" s="140"/>
      <c r="Q8" s="140"/>
    </row>
    <row r="9" spans="1:17" s="109" customFormat="1" ht="14.25" thickTop="1" thickBot="1">
      <c r="A9" s="7"/>
      <c r="B9" s="141"/>
      <c r="C9" s="608">
        <v>43466</v>
      </c>
      <c r="D9" s="608">
        <v>43497</v>
      </c>
      <c r="E9" s="608">
        <v>43525</v>
      </c>
      <c r="F9" s="608">
        <v>43556</v>
      </c>
      <c r="G9" s="608">
        <v>43586</v>
      </c>
      <c r="H9" s="608">
        <v>43617</v>
      </c>
      <c r="I9" s="608">
        <v>43647</v>
      </c>
      <c r="J9" s="608">
        <v>43678</v>
      </c>
      <c r="K9" s="608">
        <v>43709</v>
      </c>
      <c r="L9" s="608">
        <v>43739</v>
      </c>
      <c r="M9" s="608">
        <v>43770</v>
      </c>
      <c r="N9" s="608">
        <v>43800</v>
      </c>
      <c r="O9" s="609">
        <v>2019</v>
      </c>
      <c r="P9" s="140"/>
      <c r="Q9" s="140"/>
    </row>
    <row r="10" spans="1:17" s="109" customFormat="1" ht="14.25" thickTop="1" thickBot="1">
      <c r="A10" s="7"/>
      <c r="B10" s="7"/>
      <c r="C10" s="7"/>
      <c r="D10" s="7"/>
      <c r="E10" s="7"/>
      <c r="F10" s="114"/>
      <c r="G10" s="114"/>
      <c r="H10" s="114"/>
      <c r="I10" s="114"/>
      <c r="J10" s="114"/>
      <c r="K10" s="114"/>
      <c r="L10" s="114"/>
      <c r="M10" s="114"/>
      <c r="N10" s="114"/>
      <c r="O10" s="114"/>
      <c r="P10" s="140"/>
      <c r="Q10" s="140"/>
    </row>
    <row r="11" spans="1:17" s="109" customFormat="1" ht="13.5" thickBot="1">
      <c r="A11" s="7"/>
      <c r="B11" s="1278" t="s">
        <v>502</v>
      </c>
      <c r="C11" s="1279"/>
      <c r="D11" s="1279"/>
      <c r="E11" s="1279"/>
      <c r="F11" s="1279"/>
      <c r="G11" s="1279"/>
      <c r="H11" s="1279"/>
      <c r="I11" s="1279"/>
      <c r="J11" s="1279"/>
      <c r="K11" s="1279"/>
      <c r="L11" s="1279"/>
      <c r="M11" s="1279"/>
      <c r="N11" s="1279"/>
      <c r="O11" s="1279"/>
      <c r="P11" s="140"/>
      <c r="Q11" s="140"/>
    </row>
    <row r="12" spans="1:17" s="144" customFormat="1" ht="13.5" thickBot="1">
      <c r="A12" s="142"/>
      <c r="B12" s="143"/>
      <c r="C12" s="114"/>
      <c r="D12" s="114"/>
      <c r="E12" s="114"/>
      <c r="F12" s="114"/>
      <c r="G12" s="114"/>
      <c r="H12" s="114"/>
      <c r="I12" s="114"/>
      <c r="J12" s="114"/>
      <c r="K12" s="114"/>
      <c r="L12" s="114"/>
      <c r="M12" s="114"/>
      <c r="N12" s="114"/>
      <c r="O12" s="114"/>
      <c r="P12" s="140"/>
      <c r="Q12" s="140"/>
    </row>
    <row r="13" spans="1:17" ht="15.75" thickBot="1">
      <c r="B13" s="450" t="s">
        <v>66</v>
      </c>
      <c r="C13" s="451">
        <f>+C14+C15</f>
        <v>1181.2746638737049</v>
      </c>
      <c r="D13" s="451">
        <f t="shared" ref="D13:O13" si="0">+D14+D15</f>
        <v>47.046132327420082</v>
      </c>
      <c r="E13" s="451">
        <f t="shared" si="0"/>
        <v>1124.6040307133135</v>
      </c>
      <c r="F13" s="451">
        <f t="shared" si="0"/>
        <v>1858.5316449794811</v>
      </c>
      <c r="G13" s="451">
        <f t="shared" si="0"/>
        <v>716.40972812209498</v>
      </c>
      <c r="H13" s="451">
        <f t="shared" si="0"/>
        <v>2420.5635948161107</v>
      </c>
      <c r="I13" s="451">
        <f t="shared" si="0"/>
        <v>907.19883846922357</v>
      </c>
      <c r="J13" s="451">
        <f t="shared" si="0"/>
        <v>44.056206911828525</v>
      </c>
      <c r="K13" s="451">
        <f t="shared" si="0"/>
        <v>953.57637669034102</v>
      </c>
      <c r="L13" s="451">
        <f t="shared" si="0"/>
        <v>1694.6691507637229</v>
      </c>
      <c r="M13" s="451">
        <f t="shared" si="0"/>
        <v>474.11946137811225</v>
      </c>
      <c r="N13" s="451">
        <f t="shared" si="0"/>
        <v>2361.1477762992272</v>
      </c>
      <c r="O13" s="451">
        <f t="shared" si="0"/>
        <v>13783.197605344578</v>
      </c>
      <c r="P13" s="110"/>
      <c r="Q13" s="110"/>
    </row>
    <row r="14" spans="1:17">
      <c r="A14" s="7"/>
      <c r="B14" s="614" t="s">
        <v>67</v>
      </c>
      <c r="C14" s="149">
        <v>0</v>
      </c>
      <c r="D14" s="149">
        <v>0</v>
      </c>
      <c r="E14" s="149">
        <v>0</v>
      </c>
      <c r="F14" s="149">
        <v>0</v>
      </c>
      <c r="G14" s="149">
        <v>0</v>
      </c>
      <c r="H14" s="149">
        <v>0</v>
      </c>
      <c r="I14" s="149">
        <v>0</v>
      </c>
      <c r="J14" s="149">
        <v>0</v>
      </c>
      <c r="K14" s="149">
        <v>0</v>
      </c>
      <c r="L14" s="149">
        <v>0</v>
      </c>
      <c r="M14" s="149">
        <v>0</v>
      </c>
      <c r="N14" s="149">
        <v>0</v>
      </c>
      <c r="O14" s="149">
        <f>SUM(C14:N14)</f>
        <v>0</v>
      </c>
      <c r="P14" s="110"/>
      <c r="Q14" s="110"/>
    </row>
    <row r="15" spans="1:17">
      <c r="A15" s="7"/>
      <c r="B15" s="614" t="s">
        <v>68</v>
      </c>
      <c r="C15" s="149">
        <v>1181.2746638737049</v>
      </c>
      <c r="D15" s="149">
        <v>47.046132327420082</v>
      </c>
      <c r="E15" s="149">
        <v>1124.6040307133135</v>
      </c>
      <c r="F15" s="149">
        <v>1858.5316449794811</v>
      </c>
      <c r="G15" s="149">
        <v>716.40972812209498</v>
      </c>
      <c r="H15" s="149">
        <v>2420.5635948161107</v>
      </c>
      <c r="I15" s="149">
        <v>907.19883846922357</v>
      </c>
      <c r="J15" s="149">
        <v>44.056206911828525</v>
      </c>
      <c r="K15" s="149">
        <v>953.57637669034102</v>
      </c>
      <c r="L15" s="149">
        <v>1694.6691507637229</v>
      </c>
      <c r="M15" s="149">
        <v>474.11946137811225</v>
      </c>
      <c r="N15" s="149">
        <v>2361.1477762992272</v>
      </c>
      <c r="O15" s="149">
        <f>SUM(C15:N15)</f>
        <v>13783.197605344578</v>
      </c>
      <c r="P15" s="110"/>
      <c r="Q15" s="110"/>
    </row>
    <row r="16" spans="1:17" s="144" customFormat="1" ht="13.5" thickBot="1">
      <c r="A16" s="7"/>
      <c r="B16" s="7"/>
      <c r="C16" s="114"/>
      <c r="D16" s="114"/>
      <c r="E16" s="114"/>
      <c r="F16" s="114"/>
      <c r="G16" s="114"/>
      <c r="H16" s="114"/>
      <c r="I16" s="114"/>
      <c r="J16" s="114"/>
      <c r="K16" s="114"/>
      <c r="L16" s="114"/>
      <c r="M16" s="114"/>
      <c r="N16" s="114"/>
      <c r="O16" s="114"/>
      <c r="P16" s="110"/>
      <c r="Q16" s="110"/>
    </row>
    <row r="17" spans="1:17" s="92" customFormat="1" ht="13.5" thickBot="1">
      <c r="A17" s="7"/>
      <c r="B17" s="150" t="s">
        <v>56</v>
      </c>
      <c r="C17" s="99">
        <f t="shared" ref="C17:O17" si="1">+C18+C22+C25+C31+C32+C38</f>
        <v>85.047194246441279</v>
      </c>
      <c r="D17" s="99">
        <f t="shared" si="1"/>
        <v>32.960702958945149</v>
      </c>
      <c r="E17" s="99">
        <f t="shared" si="1"/>
        <v>136.30354903874297</v>
      </c>
      <c r="F17" s="99">
        <f t="shared" si="1"/>
        <v>54.169650436471755</v>
      </c>
      <c r="G17" s="99">
        <f t="shared" si="1"/>
        <v>305.08043599929135</v>
      </c>
      <c r="H17" s="99">
        <f t="shared" si="1"/>
        <v>94.460016955650261</v>
      </c>
      <c r="I17" s="99">
        <f t="shared" si="1"/>
        <v>81.455314437422373</v>
      </c>
      <c r="J17" s="99">
        <f t="shared" si="1"/>
        <v>30.193186369150744</v>
      </c>
      <c r="K17" s="99">
        <f t="shared" si="1"/>
        <v>118.97632143849631</v>
      </c>
      <c r="L17" s="99">
        <f t="shared" si="1"/>
        <v>52.050284419823051</v>
      </c>
      <c r="M17" s="99">
        <f t="shared" si="1"/>
        <v>73.586088488798168</v>
      </c>
      <c r="N17" s="99">
        <f t="shared" si="1"/>
        <v>89.105722528059687</v>
      </c>
      <c r="O17" s="151">
        <f t="shared" si="1"/>
        <v>1153.3884673172931</v>
      </c>
      <c r="P17" s="110"/>
      <c r="Q17" s="110"/>
    </row>
    <row r="18" spans="1:17" s="92" customFormat="1">
      <c r="A18" s="7"/>
      <c r="B18" s="615" t="s">
        <v>69</v>
      </c>
      <c r="C18" s="100">
        <f>+C19+C20+C21</f>
        <v>39.441812008503277</v>
      </c>
      <c r="D18" s="100">
        <f t="shared" ref="D18:N18" si="2">+D19+D20+D21</f>
        <v>23.202946275612796</v>
      </c>
      <c r="E18" s="100">
        <f t="shared" si="2"/>
        <v>105.7722670107692</v>
      </c>
      <c r="F18" s="100">
        <f t="shared" si="2"/>
        <v>45.799723659069556</v>
      </c>
      <c r="G18" s="100">
        <f t="shared" si="2"/>
        <v>67.614693914592607</v>
      </c>
      <c r="H18" s="100">
        <f t="shared" si="2"/>
        <v>46.259757343062439</v>
      </c>
      <c r="I18" s="100">
        <f t="shared" si="2"/>
        <v>37.243867044411495</v>
      </c>
      <c r="J18" s="100">
        <f t="shared" si="2"/>
        <v>21.187997380317455</v>
      </c>
      <c r="K18" s="100">
        <f t="shared" si="2"/>
        <v>102.85471299615384</v>
      </c>
      <c r="L18" s="100">
        <f t="shared" si="2"/>
        <v>44.315128843819451</v>
      </c>
      <c r="M18" s="100">
        <f t="shared" si="2"/>
        <v>65.92042109678701</v>
      </c>
      <c r="N18" s="100">
        <f t="shared" si="2"/>
        <v>43.359030172273052</v>
      </c>
      <c r="O18" s="100">
        <f>+O19+O20+O21</f>
        <v>642.97235774537216</v>
      </c>
      <c r="P18" s="110"/>
      <c r="Q18" s="110"/>
    </row>
    <row r="19" spans="1:17" s="92" customFormat="1">
      <c r="A19" s="7"/>
      <c r="B19" s="616" t="s">
        <v>70</v>
      </c>
      <c r="C19" s="115">
        <v>2.0553191199999996</v>
      </c>
      <c r="D19" s="115">
        <v>1.81072028</v>
      </c>
      <c r="E19" s="115">
        <v>32.807496790769228</v>
      </c>
      <c r="F19" s="115">
        <v>18.149899120000001</v>
      </c>
      <c r="G19" s="115">
        <v>15.639311138972447</v>
      </c>
      <c r="H19" s="115">
        <v>15.316441829053055</v>
      </c>
      <c r="I19" s="115">
        <v>1.73792904</v>
      </c>
      <c r="J19" s="115">
        <v>1.6346877800000001</v>
      </c>
      <c r="K19" s="115">
        <v>31.640692156153843</v>
      </c>
      <c r="L19" s="115">
        <v>17.468611249999999</v>
      </c>
      <c r="M19" s="115">
        <v>15.593174293625486</v>
      </c>
      <c r="N19" s="115">
        <v>14.923539183350648</v>
      </c>
      <c r="O19" s="115">
        <f>SUM(C19:N19)</f>
        <v>168.77782198192469</v>
      </c>
      <c r="P19" s="110"/>
      <c r="Q19" s="110"/>
    </row>
    <row r="20" spans="1:17" s="92" customFormat="1">
      <c r="A20" s="7"/>
      <c r="B20" s="617" t="s">
        <v>71</v>
      </c>
      <c r="C20" s="463">
        <v>25.682359028503281</v>
      </c>
      <c r="D20" s="463">
        <v>11.914955789026164</v>
      </c>
      <c r="E20" s="463">
        <v>64.611108039999962</v>
      </c>
      <c r="F20" s="463">
        <v>23.657130089999999</v>
      </c>
      <c r="G20" s="463">
        <v>43.748346845620155</v>
      </c>
      <c r="H20" s="463">
        <v>9.7173720931191863</v>
      </c>
      <c r="I20" s="463">
        <v>24.387707604411492</v>
      </c>
      <c r="J20" s="463">
        <v>10.77765502144991</v>
      </c>
      <c r="K20" s="463">
        <v>63.258716</v>
      </c>
      <c r="L20" s="463">
        <v>23.065459579999999</v>
      </c>
      <c r="M20" s="463">
        <v>42.52307273316152</v>
      </c>
      <c r="N20" s="463">
        <v>8.7771995496868307</v>
      </c>
      <c r="O20" s="104">
        <f>SUM(C20:N20)</f>
        <v>352.12108237497853</v>
      </c>
      <c r="P20" s="110"/>
      <c r="Q20" s="110"/>
    </row>
    <row r="21" spans="1:17" s="92" customFormat="1">
      <c r="A21" s="7"/>
      <c r="B21" s="618" t="s">
        <v>72</v>
      </c>
      <c r="C21" s="464">
        <v>11.704133859999999</v>
      </c>
      <c r="D21" s="464">
        <v>9.477270206586633</v>
      </c>
      <c r="E21" s="464">
        <v>8.3536621800000006</v>
      </c>
      <c r="F21" s="464">
        <v>3.9926944490695635</v>
      </c>
      <c r="G21" s="464">
        <v>8.2270359299999996</v>
      </c>
      <c r="H21" s="464">
        <v>21.225943420890196</v>
      </c>
      <c r="I21" s="464">
        <v>11.1182304</v>
      </c>
      <c r="J21" s="464">
        <v>8.7756545788675453</v>
      </c>
      <c r="K21" s="464">
        <v>7.9553048400000002</v>
      </c>
      <c r="L21" s="464">
        <v>3.7810580138194543</v>
      </c>
      <c r="M21" s="464">
        <v>7.8041740700000002</v>
      </c>
      <c r="N21" s="464">
        <v>19.658291439235573</v>
      </c>
      <c r="O21" s="103">
        <f>SUM(C21:N21)</f>
        <v>122.07345338846896</v>
      </c>
      <c r="P21" s="110"/>
      <c r="Q21" s="110"/>
    </row>
    <row r="22" spans="1:17" s="145" customFormat="1">
      <c r="A22" s="7"/>
      <c r="B22" s="481" t="s">
        <v>73</v>
      </c>
      <c r="C22" s="482">
        <f t="shared" ref="C22:O22" si="3">+C23+C24</f>
        <v>3.9788544956756247</v>
      </c>
      <c r="D22" s="482">
        <f t="shared" si="3"/>
        <v>3.9788481593023377</v>
      </c>
      <c r="E22" s="482">
        <f t="shared" si="3"/>
        <v>3.623126273814167</v>
      </c>
      <c r="F22" s="482">
        <f t="shared" si="3"/>
        <v>3.8977855878221979</v>
      </c>
      <c r="G22" s="482">
        <f t="shared" si="3"/>
        <v>3.8062324890919039</v>
      </c>
      <c r="H22" s="482">
        <f t="shared" si="3"/>
        <v>3.8977855878221979</v>
      </c>
      <c r="I22" s="482">
        <f t="shared" si="3"/>
        <v>3.8062324890919039</v>
      </c>
      <c r="J22" s="482">
        <f t="shared" si="3"/>
        <v>3.8977855878221979</v>
      </c>
      <c r="K22" s="482">
        <f t="shared" si="3"/>
        <v>3.8977855878221979</v>
      </c>
      <c r="L22" s="482">
        <f t="shared" si="3"/>
        <v>3.8062324890919039</v>
      </c>
      <c r="M22" s="482">
        <f t="shared" si="3"/>
        <v>3.8977855878221979</v>
      </c>
      <c r="N22" s="482">
        <f t="shared" si="3"/>
        <v>3.8062324890919039</v>
      </c>
      <c r="O22" s="482">
        <f t="shared" si="3"/>
        <v>46.294686824270741</v>
      </c>
      <c r="P22" s="110"/>
      <c r="Q22" s="110"/>
    </row>
    <row r="23" spans="1:17" s="145" customFormat="1">
      <c r="A23" s="7"/>
      <c r="B23" s="616" t="s">
        <v>74</v>
      </c>
      <c r="C23" s="465">
        <v>3.978854203767149</v>
      </c>
      <c r="D23" s="465">
        <v>3.9788481593023377</v>
      </c>
      <c r="E23" s="465">
        <v>3.623126273814167</v>
      </c>
      <c r="F23" s="465">
        <v>3.8977855878221979</v>
      </c>
      <c r="G23" s="465">
        <v>3.8062324890919039</v>
      </c>
      <c r="H23" s="465">
        <v>3.8977855878221979</v>
      </c>
      <c r="I23" s="465">
        <v>3.8062324890919039</v>
      </c>
      <c r="J23" s="465">
        <v>3.8977855878221979</v>
      </c>
      <c r="K23" s="465">
        <v>3.8977855878221979</v>
      </c>
      <c r="L23" s="465">
        <v>3.8062324890919039</v>
      </c>
      <c r="M23" s="465">
        <v>3.8977855878221979</v>
      </c>
      <c r="N23" s="465">
        <v>3.8062324890919039</v>
      </c>
      <c r="O23" s="115">
        <f>SUM(C23:N23)</f>
        <v>46.294686532362263</v>
      </c>
      <c r="P23" s="110"/>
      <c r="Q23" s="110"/>
    </row>
    <row r="24" spans="1:17" s="92" customFormat="1">
      <c r="A24" s="7"/>
      <c r="B24" s="618" t="s">
        <v>75</v>
      </c>
      <c r="C24" s="464">
        <v>2.9190847577110004E-7</v>
      </c>
      <c r="D24" s="464">
        <v>0</v>
      </c>
      <c r="E24" s="464">
        <v>0</v>
      </c>
      <c r="F24" s="464">
        <v>0</v>
      </c>
      <c r="G24" s="464">
        <v>0</v>
      </c>
      <c r="H24" s="464">
        <v>0</v>
      </c>
      <c r="I24" s="464">
        <v>0</v>
      </c>
      <c r="J24" s="464">
        <v>0</v>
      </c>
      <c r="K24" s="464">
        <v>0</v>
      </c>
      <c r="L24" s="464">
        <v>0</v>
      </c>
      <c r="M24" s="464">
        <v>0</v>
      </c>
      <c r="N24" s="464">
        <v>0</v>
      </c>
      <c r="O24" s="103">
        <f>SUM(C24:N24)</f>
        <v>2.9190847577110004E-7</v>
      </c>
      <c r="P24" s="110"/>
      <c r="Q24" s="110"/>
    </row>
    <row r="25" spans="1:17" s="92" customFormat="1">
      <c r="A25" s="7"/>
      <c r="B25" s="481" t="s">
        <v>76</v>
      </c>
      <c r="C25" s="482">
        <f>+C26+C29</f>
        <v>4.4839722623879899E-3</v>
      </c>
      <c r="D25" s="482">
        <f t="shared" ref="D25:O25" si="4">+D26+D29</f>
        <v>0.36674792045326171</v>
      </c>
      <c r="E25" s="482">
        <f t="shared" si="4"/>
        <v>4.0576354070613503E-3</v>
      </c>
      <c r="F25" s="482">
        <f t="shared" si="4"/>
        <v>4.2895035865819098E-3</v>
      </c>
      <c r="G25" s="482">
        <f t="shared" si="4"/>
        <v>0.31082721159069027</v>
      </c>
      <c r="H25" s="482">
        <f t="shared" si="4"/>
        <v>4.1585478425365703E-3</v>
      </c>
      <c r="I25" s="482">
        <f t="shared" si="4"/>
        <v>4.0002439189706701E-3</v>
      </c>
      <c r="J25" s="482">
        <f t="shared" si="4"/>
        <v>0.27577194743433769</v>
      </c>
      <c r="K25" s="482">
        <f t="shared" si="4"/>
        <v>3.9595392862066302E-3</v>
      </c>
      <c r="L25" s="482">
        <f t="shared" si="4"/>
        <v>3.8053009182813799E-3</v>
      </c>
      <c r="M25" s="482">
        <f t="shared" si="4"/>
        <v>0.23027967418894693</v>
      </c>
      <c r="N25" s="482">
        <f t="shared" si="4"/>
        <v>3.6732920793444098E-3</v>
      </c>
      <c r="O25" s="482">
        <f t="shared" si="4"/>
        <v>1.2160547889686075</v>
      </c>
      <c r="P25" s="110"/>
      <c r="Q25" s="110"/>
    </row>
    <row r="26" spans="1:17" s="145" customFormat="1">
      <c r="A26" s="7"/>
      <c r="B26" s="616" t="s">
        <v>79</v>
      </c>
      <c r="C26" s="465">
        <f>+C27+C28</f>
        <v>0</v>
      </c>
      <c r="D26" s="465">
        <f t="shared" ref="D26:N26" si="5">+D27+D28</f>
        <v>0.36232782215426501</v>
      </c>
      <c r="E26" s="465">
        <f t="shared" si="5"/>
        <v>0</v>
      </c>
      <c r="F26" s="465">
        <f t="shared" si="5"/>
        <v>0</v>
      </c>
      <c r="G26" s="465">
        <f t="shared" si="5"/>
        <v>0.30669868641185899</v>
      </c>
      <c r="H26" s="465">
        <f t="shared" si="5"/>
        <v>0</v>
      </c>
      <c r="I26" s="465">
        <f t="shared" si="5"/>
        <v>0</v>
      </c>
      <c r="J26" s="465">
        <f t="shared" si="5"/>
        <v>0.271745866367477</v>
      </c>
      <c r="K26" s="465">
        <f t="shared" si="5"/>
        <v>0</v>
      </c>
      <c r="L26" s="465">
        <f t="shared" si="5"/>
        <v>0</v>
      </c>
      <c r="M26" s="465">
        <f t="shared" si="5"/>
        <v>0.22645488822586199</v>
      </c>
      <c r="N26" s="465">
        <f t="shared" si="5"/>
        <v>0</v>
      </c>
      <c r="O26" s="465">
        <f t="shared" ref="O26:O31" si="6">SUM(C26:N26)</f>
        <v>1.1672272631594629</v>
      </c>
      <c r="P26" s="110"/>
      <c r="Q26" s="110"/>
    </row>
    <row r="27" spans="1:17" s="145" customFormat="1">
      <c r="A27" s="7"/>
      <c r="B27" s="618" t="s">
        <v>110</v>
      </c>
      <c r="C27" s="464">
        <v>0</v>
      </c>
      <c r="D27" s="464">
        <v>0.36232782215426501</v>
      </c>
      <c r="E27" s="464">
        <v>0</v>
      </c>
      <c r="F27" s="464">
        <v>0</v>
      </c>
      <c r="G27" s="464">
        <v>0.30669868641185899</v>
      </c>
      <c r="H27" s="464">
        <v>0</v>
      </c>
      <c r="I27" s="464">
        <v>0</v>
      </c>
      <c r="J27" s="464">
        <v>0.271745866367477</v>
      </c>
      <c r="K27" s="464">
        <v>0</v>
      </c>
      <c r="L27" s="464">
        <v>0</v>
      </c>
      <c r="M27" s="464">
        <v>0.22645488822586199</v>
      </c>
      <c r="N27" s="464">
        <v>0</v>
      </c>
      <c r="O27" s="103">
        <f t="shared" si="6"/>
        <v>1.1672272631594629</v>
      </c>
      <c r="P27" s="110"/>
      <c r="Q27" s="110"/>
    </row>
    <row r="28" spans="1:17" s="92" customFormat="1">
      <c r="A28" s="7"/>
      <c r="B28" s="620" t="s">
        <v>111</v>
      </c>
      <c r="C28" s="502">
        <v>0</v>
      </c>
      <c r="D28" s="502">
        <v>0</v>
      </c>
      <c r="E28" s="502">
        <v>0</v>
      </c>
      <c r="F28" s="502">
        <v>0</v>
      </c>
      <c r="G28" s="502">
        <v>0</v>
      </c>
      <c r="H28" s="502">
        <v>0</v>
      </c>
      <c r="I28" s="502">
        <v>0</v>
      </c>
      <c r="J28" s="502">
        <v>0</v>
      </c>
      <c r="K28" s="502">
        <v>0</v>
      </c>
      <c r="L28" s="502">
        <v>0</v>
      </c>
      <c r="M28" s="502">
        <v>0</v>
      </c>
      <c r="N28" s="502">
        <v>0</v>
      </c>
      <c r="O28" s="152">
        <f t="shared" si="6"/>
        <v>0</v>
      </c>
      <c r="P28" s="110"/>
      <c r="Q28" s="110"/>
    </row>
    <row r="29" spans="1:17" s="92" customFormat="1">
      <c r="A29" s="7"/>
      <c r="B29" s="617" t="s">
        <v>77</v>
      </c>
      <c r="C29" s="463">
        <f>+C30</f>
        <v>4.4839722623879899E-3</v>
      </c>
      <c r="D29" s="463">
        <f t="shared" ref="D29:N29" si="7">+D30</f>
        <v>4.4200982989967101E-3</v>
      </c>
      <c r="E29" s="463">
        <f t="shared" si="7"/>
        <v>4.0576354070613503E-3</v>
      </c>
      <c r="F29" s="463">
        <f t="shared" si="7"/>
        <v>4.2895035865819098E-3</v>
      </c>
      <c r="G29" s="463">
        <f t="shared" si="7"/>
        <v>4.1285251788312797E-3</v>
      </c>
      <c r="H29" s="463">
        <f t="shared" si="7"/>
        <v>4.1585478425365703E-3</v>
      </c>
      <c r="I29" s="463">
        <f t="shared" si="7"/>
        <v>4.0002439189706701E-3</v>
      </c>
      <c r="J29" s="463">
        <f t="shared" si="7"/>
        <v>4.0260810668606905E-3</v>
      </c>
      <c r="K29" s="463">
        <f t="shared" si="7"/>
        <v>3.9595392862066302E-3</v>
      </c>
      <c r="L29" s="463">
        <f t="shared" si="7"/>
        <v>3.8053009182813799E-3</v>
      </c>
      <c r="M29" s="463">
        <f t="shared" si="7"/>
        <v>3.8247859630849406E-3</v>
      </c>
      <c r="N29" s="463">
        <f t="shared" si="7"/>
        <v>3.6732920793444098E-3</v>
      </c>
      <c r="O29" s="104">
        <f t="shared" si="6"/>
        <v>4.8827525809144533E-2</v>
      </c>
      <c r="P29" s="110"/>
      <c r="Q29" s="110"/>
    </row>
    <row r="30" spans="1:17" s="145" customFormat="1">
      <c r="A30" s="7"/>
      <c r="B30" s="621" t="s">
        <v>111</v>
      </c>
      <c r="C30" s="464">
        <v>4.4839722623879899E-3</v>
      </c>
      <c r="D30" s="464">
        <v>4.4200982989967101E-3</v>
      </c>
      <c r="E30" s="464">
        <v>4.0576354070613503E-3</v>
      </c>
      <c r="F30" s="464">
        <v>4.2895035865819098E-3</v>
      </c>
      <c r="G30" s="464">
        <v>4.1285251788312797E-3</v>
      </c>
      <c r="H30" s="464">
        <v>4.1585478425365703E-3</v>
      </c>
      <c r="I30" s="464">
        <v>4.0002439189706701E-3</v>
      </c>
      <c r="J30" s="464">
        <v>4.0260810668606905E-3</v>
      </c>
      <c r="K30" s="464">
        <v>3.9595392862066302E-3</v>
      </c>
      <c r="L30" s="464">
        <v>3.8053009182813799E-3</v>
      </c>
      <c r="M30" s="464">
        <v>3.8247859630849406E-3</v>
      </c>
      <c r="N30" s="464">
        <v>3.6732920793444098E-3</v>
      </c>
      <c r="O30" s="103">
        <f t="shared" si="6"/>
        <v>4.8827525809144533E-2</v>
      </c>
      <c r="P30" s="110"/>
      <c r="Q30" s="110"/>
    </row>
    <row r="31" spans="1:17" s="7" customFormat="1">
      <c r="B31" s="481" t="s">
        <v>78</v>
      </c>
      <c r="C31" s="482">
        <v>38.490450959999997</v>
      </c>
      <c r="D31" s="482">
        <v>3.16464357675761E-3</v>
      </c>
      <c r="E31" s="482">
        <v>2.6623647525503045</v>
      </c>
      <c r="F31" s="482">
        <v>0.39986127599341814</v>
      </c>
      <c r="G31" s="482">
        <v>229.53263134401618</v>
      </c>
      <c r="H31" s="482">
        <v>38.916265086923076</v>
      </c>
      <c r="I31" s="482">
        <v>37.697008439999998</v>
      </c>
      <c r="J31" s="482">
        <v>3.16464357675761E-3</v>
      </c>
      <c r="K31" s="482">
        <v>2.1047954358025267</v>
      </c>
      <c r="L31" s="482">
        <v>0.39666669599341814</v>
      </c>
      <c r="M31" s="482">
        <v>0.14793233</v>
      </c>
      <c r="N31" s="482">
        <v>37.26293127461539</v>
      </c>
      <c r="O31" s="101">
        <f t="shared" si="6"/>
        <v>387.61723688304784</v>
      </c>
      <c r="P31" s="110"/>
      <c r="Q31" s="110"/>
    </row>
    <row r="32" spans="1:17" s="7" customFormat="1">
      <c r="B32" s="459" t="s">
        <v>424</v>
      </c>
      <c r="C32" s="482">
        <f>+C33+C35</f>
        <v>0</v>
      </c>
      <c r="D32" s="482">
        <f t="shared" ref="D32:N32" si="8">+D33+D35</f>
        <v>0</v>
      </c>
      <c r="E32" s="482">
        <f t="shared" si="8"/>
        <v>17.545376656202244</v>
      </c>
      <c r="F32" s="482">
        <f t="shared" si="8"/>
        <v>0</v>
      </c>
      <c r="G32" s="482">
        <f t="shared" si="8"/>
        <v>0</v>
      </c>
      <c r="H32" s="482">
        <f t="shared" si="8"/>
        <v>0</v>
      </c>
      <c r="I32" s="482">
        <f t="shared" si="8"/>
        <v>0</v>
      </c>
      <c r="J32" s="482">
        <f t="shared" si="8"/>
        <v>0</v>
      </c>
      <c r="K32" s="482">
        <f t="shared" si="8"/>
        <v>3.96849575943155</v>
      </c>
      <c r="L32" s="482">
        <f t="shared" si="8"/>
        <v>0</v>
      </c>
      <c r="M32" s="482">
        <f t="shared" si="8"/>
        <v>0</v>
      </c>
      <c r="N32" s="482">
        <f t="shared" si="8"/>
        <v>0</v>
      </c>
      <c r="O32" s="101">
        <f>+O33+O35</f>
        <v>21.513872415633791</v>
      </c>
      <c r="P32" s="110"/>
      <c r="Q32" s="110"/>
    </row>
    <row r="33" spans="1:17" s="7" customFormat="1">
      <c r="B33" s="491" t="s">
        <v>74</v>
      </c>
      <c r="C33" s="502">
        <f>+C34</f>
        <v>0</v>
      </c>
      <c r="D33" s="502">
        <f t="shared" ref="D33:O33" si="9">+D34</f>
        <v>0</v>
      </c>
      <c r="E33" s="502">
        <f t="shared" si="9"/>
        <v>2.6456638425905603</v>
      </c>
      <c r="F33" s="502">
        <f t="shared" si="9"/>
        <v>0</v>
      </c>
      <c r="G33" s="502">
        <f t="shared" si="9"/>
        <v>0</v>
      </c>
      <c r="H33" s="502">
        <f t="shared" si="9"/>
        <v>0</v>
      </c>
      <c r="I33" s="502">
        <f t="shared" si="9"/>
        <v>0</v>
      </c>
      <c r="J33" s="502">
        <f t="shared" si="9"/>
        <v>0</v>
      </c>
      <c r="K33" s="502">
        <f t="shared" si="9"/>
        <v>3.96849575943155</v>
      </c>
      <c r="L33" s="502">
        <f t="shared" si="9"/>
        <v>0</v>
      </c>
      <c r="M33" s="502">
        <f t="shared" si="9"/>
        <v>0</v>
      </c>
      <c r="N33" s="502">
        <f t="shared" si="9"/>
        <v>0</v>
      </c>
      <c r="O33" s="152">
        <f t="shared" si="9"/>
        <v>6.6141596020221103</v>
      </c>
      <c r="P33" s="110"/>
      <c r="Q33" s="110"/>
    </row>
    <row r="34" spans="1:17" s="7" customFormat="1">
      <c r="B34" s="467" t="s">
        <v>432</v>
      </c>
      <c r="C34" s="463">
        <v>0</v>
      </c>
      <c r="D34" s="463">
        <v>0</v>
      </c>
      <c r="E34" s="463">
        <v>2.6456638425905603</v>
      </c>
      <c r="F34" s="463">
        <v>0</v>
      </c>
      <c r="G34" s="463">
        <v>0</v>
      </c>
      <c r="H34" s="463">
        <v>0</v>
      </c>
      <c r="I34" s="463">
        <v>0</v>
      </c>
      <c r="J34" s="463">
        <v>0</v>
      </c>
      <c r="K34" s="463">
        <v>3.96849575943155</v>
      </c>
      <c r="L34" s="463">
        <v>0</v>
      </c>
      <c r="M34" s="463">
        <v>0</v>
      </c>
      <c r="N34" s="463">
        <v>0</v>
      </c>
      <c r="O34" s="104">
        <f>SUM(C34:N34)</f>
        <v>6.6141596020221103</v>
      </c>
      <c r="P34" s="110"/>
      <c r="Q34" s="110"/>
    </row>
    <row r="35" spans="1:17" s="7" customFormat="1">
      <c r="B35" s="467" t="s">
        <v>75</v>
      </c>
      <c r="C35" s="463">
        <f>+C36+C37</f>
        <v>0</v>
      </c>
      <c r="D35" s="463">
        <f t="shared" ref="D35:O35" si="10">+D36+D37</f>
        <v>0</v>
      </c>
      <c r="E35" s="463">
        <f t="shared" si="10"/>
        <v>14.899712813611682</v>
      </c>
      <c r="F35" s="463">
        <f t="shared" si="10"/>
        <v>0</v>
      </c>
      <c r="G35" s="463">
        <f t="shared" si="10"/>
        <v>0</v>
      </c>
      <c r="H35" s="463">
        <f t="shared" si="10"/>
        <v>0</v>
      </c>
      <c r="I35" s="463">
        <f t="shared" si="10"/>
        <v>0</v>
      </c>
      <c r="J35" s="463">
        <f t="shared" si="10"/>
        <v>0</v>
      </c>
      <c r="K35" s="463">
        <f t="shared" si="10"/>
        <v>0</v>
      </c>
      <c r="L35" s="463">
        <f t="shared" si="10"/>
        <v>0</v>
      </c>
      <c r="M35" s="463">
        <f t="shared" si="10"/>
        <v>0</v>
      </c>
      <c r="N35" s="463">
        <f t="shared" si="10"/>
        <v>0</v>
      </c>
      <c r="O35" s="104">
        <f t="shared" si="10"/>
        <v>14.899712813611682</v>
      </c>
      <c r="P35" s="110"/>
      <c r="Q35" s="110"/>
    </row>
    <row r="36" spans="1:17" s="7" customFormat="1">
      <c r="B36" s="498" t="s">
        <v>82</v>
      </c>
      <c r="C36" s="464">
        <v>0</v>
      </c>
      <c r="D36" s="464">
        <v>0</v>
      </c>
      <c r="E36" s="464">
        <v>14.899712813611682</v>
      </c>
      <c r="F36" s="464">
        <v>0</v>
      </c>
      <c r="G36" s="464">
        <v>0</v>
      </c>
      <c r="H36" s="464">
        <v>0</v>
      </c>
      <c r="I36" s="464">
        <v>0</v>
      </c>
      <c r="J36" s="464">
        <v>0</v>
      </c>
      <c r="K36" s="464">
        <v>0</v>
      </c>
      <c r="L36" s="464">
        <v>0</v>
      </c>
      <c r="M36" s="464">
        <v>0</v>
      </c>
      <c r="N36" s="464">
        <v>0</v>
      </c>
      <c r="O36" s="103">
        <f>SUM(C36:N36)</f>
        <v>14.899712813611682</v>
      </c>
      <c r="P36" s="110"/>
      <c r="Q36" s="110"/>
    </row>
    <row r="37" spans="1:17" s="7" customFormat="1">
      <c r="B37" s="491" t="s">
        <v>111</v>
      </c>
      <c r="C37" s="502">
        <v>0</v>
      </c>
      <c r="D37" s="502">
        <v>0</v>
      </c>
      <c r="E37" s="502">
        <v>0</v>
      </c>
      <c r="F37" s="502">
        <v>0</v>
      </c>
      <c r="G37" s="502">
        <v>0</v>
      </c>
      <c r="H37" s="502">
        <v>0</v>
      </c>
      <c r="I37" s="502">
        <v>0</v>
      </c>
      <c r="J37" s="502">
        <v>0</v>
      </c>
      <c r="K37" s="502">
        <v>0</v>
      </c>
      <c r="L37" s="502">
        <v>0</v>
      </c>
      <c r="M37" s="502">
        <v>0</v>
      </c>
      <c r="N37" s="502">
        <v>0</v>
      </c>
      <c r="O37" s="152">
        <f>SUM(C37:N37)</f>
        <v>0</v>
      </c>
      <c r="P37" s="110"/>
      <c r="Q37" s="110"/>
    </row>
    <row r="38" spans="1:17" s="145" customFormat="1">
      <c r="A38" s="7"/>
      <c r="B38" s="466" t="s">
        <v>439</v>
      </c>
      <c r="C38" s="465">
        <f>+C39+C40</f>
        <v>3.1315928099999999</v>
      </c>
      <c r="D38" s="465">
        <f t="shared" ref="D38:N38" si="11">+D39+D40</f>
        <v>5.4089959599999995</v>
      </c>
      <c r="E38" s="465">
        <f t="shared" si="11"/>
        <v>6.6963567099999999</v>
      </c>
      <c r="F38" s="465">
        <f t="shared" si="11"/>
        <v>4.0679904100000002</v>
      </c>
      <c r="G38" s="465">
        <f t="shared" si="11"/>
        <v>3.8160510399999996</v>
      </c>
      <c r="H38" s="465">
        <f t="shared" si="11"/>
        <v>5.3820503899999999</v>
      </c>
      <c r="I38" s="465">
        <f t="shared" si="11"/>
        <v>2.7042062200000001</v>
      </c>
      <c r="J38" s="465">
        <f t="shared" si="11"/>
        <v>4.8284668100000001</v>
      </c>
      <c r="K38" s="465">
        <f t="shared" si="11"/>
        <v>6.1465721200000001</v>
      </c>
      <c r="L38" s="465">
        <f t="shared" si="11"/>
        <v>3.5284510899999999</v>
      </c>
      <c r="M38" s="465">
        <f t="shared" si="11"/>
        <v>3.3896698000000001</v>
      </c>
      <c r="N38" s="465">
        <f t="shared" si="11"/>
        <v>4.6738552999999996</v>
      </c>
      <c r="O38" s="115">
        <f>+O39+O40</f>
        <v>53.774258660000001</v>
      </c>
      <c r="P38" s="110"/>
      <c r="Q38" s="110"/>
    </row>
    <row r="39" spans="1:17" s="92" customFormat="1">
      <c r="A39" s="7"/>
      <c r="B39" s="466" t="s">
        <v>79</v>
      </c>
      <c r="C39" s="465">
        <v>0</v>
      </c>
      <c r="D39" s="465">
        <v>0</v>
      </c>
      <c r="E39" s="465">
        <v>0</v>
      </c>
      <c r="F39" s="465">
        <v>0</v>
      </c>
      <c r="G39" s="465">
        <v>0</v>
      </c>
      <c r="H39" s="465">
        <v>0</v>
      </c>
      <c r="I39" s="465">
        <v>0</v>
      </c>
      <c r="J39" s="465">
        <v>0</v>
      </c>
      <c r="K39" s="465">
        <v>0</v>
      </c>
      <c r="L39" s="465">
        <v>0</v>
      </c>
      <c r="M39" s="465">
        <v>0</v>
      </c>
      <c r="N39" s="465">
        <v>0</v>
      </c>
      <c r="O39" s="115">
        <f t="shared" ref="O39:O45" si="12">SUM(C39:N39)</f>
        <v>0</v>
      </c>
      <c r="P39" s="110"/>
      <c r="Q39" s="110"/>
    </row>
    <row r="40" spans="1:17" s="92" customFormat="1">
      <c r="A40" s="7"/>
      <c r="B40" s="468" t="s">
        <v>77</v>
      </c>
      <c r="C40" s="469">
        <v>3.1315928099999999</v>
      </c>
      <c r="D40" s="469">
        <v>5.4089959599999995</v>
      </c>
      <c r="E40" s="469">
        <v>6.6963567099999999</v>
      </c>
      <c r="F40" s="469">
        <v>4.0679904100000002</v>
      </c>
      <c r="G40" s="469">
        <v>3.8160510399999996</v>
      </c>
      <c r="H40" s="469">
        <v>5.3820503899999999</v>
      </c>
      <c r="I40" s="469">
        <v>2.7042062200000001</v>
      </c>
      <c r="J40" s="469">
        <v>4.8284668100000001</v>
      </c>
      <c r="K40" s="469">
        <v>6.1465721200000001</v>
      </c>
      <c r="L40" s="469">
        <v>3.5284510899999999</v>
      </c>
      <c r="M40" s="469">
        <v>3.3896698000000001</v>
      </c>
      <c r="N40" s="469">
        <v>4.6738552999999996</v>
      </c>
      <c r="O40" s="105">
        <f t="shared" si="12"/>
        <v>53.774258660000001</v>
      </c>
      <c r="P40" s="110"/>
      <c r="Q40" s="110"/>
    </row>
    <row r="41" spans="1:17" s="92" customFormat="1" ht="13.5" thickBot="1">
      <c r="A41" s="7"/>
      <c r="B41" s="470"/>
      <c r="C41" s="470"/>
      <c r="D41" s="470"/>
      <c r="E41" s="470"/>
      <c r="F41" s="102"/>
      <c r="G41" s="102"/>
      <c r="H41" s="102"/>
      <c r="I41" s="102"/>
      <c r="J41" s="102"/>
      <c r="K41" s="102"/>
      <c r="L41" s="102"/>
      <c r="M41" s="102"/>
      <c r="N41" s="102"/>
      <c r="O41" s="102"/>
      <c r="P41" s="110"/>
      <c r="Q41" s="110"/>
    </row>
    <row r="42" spans="1:17" s="92" customFormat="1" ht="13.5" thickBot="1">
      <c r="A42" s="7"/>
      <c r="B42" s="150" t="s">
        <v>342</v>
      </c>
      <c r="C42" s="99">
        <f t="shared" ref="C42:N42" si="13">+C43+C60+SUM(C77:C130)+C133</f>
        <v>1096.2274696272636</v>
      </c>
      <c r="D42" s="99">
        <f t="shared" si="13"/>
        <v>14.085429368474896</v>
      </c>
      <c r="E42" s="99">
        <f t="shared" si="13"/>
        <v>988.30048167457028</v>
      </c>
      <c r="F42" s="99">
        <f t="shared" si="13"/>
        <v>1804.3619945430089</v>
      </c>
      <c r="G42" s="99">
        <f t="shared" si="13"/>
        <v>411.32929212280339</v>
      </c>
      <c r="H42" s="99">
        <f t="shared" si="13"/>
        <v>2326.103577860461</v>
      </c>
      <c r="I42" s="99">
        <f t="shared" si="13"/>
        <v>825.7435240318008</v>
      </c>
      <c r="J42" s="99">
        <f t="shared" si="13"/>
        <v>13.863020542677774</v>
      </c>
      <c r="K42" s="99">
        <f t="shared" si="13"/>
        <v>834.60005525184374</v>
      </c>
      <c r="L42" s="99">
        <f t="shared" si="13"/>
        <v>1642.6188663438993</v>
      </c>
      <c r="M42" s="99">
        <f t="shared" si="13"/>
        <v>400.53337288931402</v>
      </c>
      <c r="N42" s="99">
        <f t="shared" si="13"/>
        <v>2272.0420537711661</v>
      </c>
      <c r="O42" s="151">
        <f t="shared" si="12"/>
        <v>12629.809138027285</v>
      </c>
      <c r="P42" s="110"/>
      <c r="Q42" s="110"/>
    </row>
    <row r="43" spans="1:17" s="92" customFormat="1">
      <c r="A43" s="7"/>
      <c r="B43" s="475" t="s">
        <v>83</v>
      </c>
      <c r="C43" s="106">
        <f>+C44+C47+C54+C57</f>
        <v>0</v>
      </c>
      <c r="D43" s="106">
        <f t="shared" ref="D43:N43" si="14">+D44+D47+D54+D57</f>
        <v>0</v>
      </c>
      <c r="E43" s="106">
        <f t="shared" si="14"/>
        <v>179.21328123810213</v>
      </c>
      <c r="F43" s="106">
        <f t="shared" si="14"/>
        <v>0</v>
      </c>
      <c r="G43" s="106">
        <f t="shared" si="14"/>
        <v>0</v>
      </c>
      <c r="H43" s="106">
        <f t="shared" si="14"/>
        <v>0</v>
      </c>
      <c r="I43" s="106">
        <f t="shared" si="14"/>
        <v>0</v>
      </c>
      <c r="J43" s="106">
        <f t="shared" si="14"/>
        <v>0</v>
      </c>
      <c r="K43" s="106">
        <f t="shared" si="14"/>
        <v>268.41733040805258</v>
      </c>
      <c r="L43" s="106">
        <f t="shared" si="14"/>
        <v>0</v>
      </c>
      <c r="M43" s="106">
        <f t="shared" si="14"/>
        <v>0</v>
      </c>
      <c r="N43" s="106">
        <f t="shared" si="14"/>
        <v>0</v>
      </c>
      <c r="O43" s="106">
        <f t="shared" si="12"/>
        <v>447.6306116461547</v>
      </c>
      <c r="P43" s="110"/>
      <c r="Q43" s="110"/>
    </row>
    <row r="44" spans="1:17" s="92" customFormat="1">
      <c r="A44" s="7"/>
      <c r="B44" s="379" t="s">
        <v>20</v>
      </c>
      <c r="C44" s="606">
        <f>+C45+C46</f>
        <v>0</v>
      </c>
      <c r="D44" s="606">
        <f t="shared" ref="D44:N44" si="15">+D45+D46</f>
        <v>0</v>
      </c>
      <c r="E44" s="763">
        <f t="shared" si="15"/>
        <v>5.1212677590117757</v>
      </c>
      <c r="F44" s="606">
        <f t="shared" si="15"/>
        <v>0</v>
      </c>
      <c r="G44" s="606">
        <f t="shared" si="15"/>
        <v>0</v>
      </c>
      <c r="H44" s="606">
        <f t="shared" si="15"/>
        <v>0</v>
      </c>
      <c r="I44" s="606">
        <f t="shared" si="15"/>
        <v>0</v>
      </c>
      <c r="J44" s="606">
        <f t="shared" si="15"/>
        <v>0</v>
      </c>
      <c r="K44" s="763">
        <f t="shared" si="15"/>
        <v>7.6819016385176679</v>
      </c>
      <c r="L44" s="606">
        <f t="shared" si="15"/>
        <v>0</v>
      </c>
      <c r="M44" s="606">
        <f t="shared" si="15"/>
        <v>0</v>
      </c>
      <c r="N44" s="606">
        <f t="shared" si="15"/>
        <v>0</v>
      </c>
      <c r="O44" s="116">
        <f t="shared" si="12"/>
        <v>12.803169397529444</v>
      </c>
      <c r="P44" s="110"/>
      <c r="Q44" s="110"/>
    </row>
    <row r="45" spans="1:17" s="92" customFormat="1">
      <c r="A45" s="7"/>
      <c r="B45" s="478" t="s">
        <v>263</v>
      </c>
      <c r="C45" s="606">
        <v>0</v>
      </c>
      <c r="D45" s="606">
        <v>0</v>
      </c>
      <c r="E45" s="763">
        <v>5.1009811453677303</v>
      </c>
      <c r="F45" s="606">
        <v>0</v>
      </c>
      <c r="G45" s="606">
        <v>0</v>
      </c>
      <c r="H45" s="606">
        <v>0</v>
      </c>
      <c r="I45" s="606">
        <v>0</v>
      </c>
      <c r="J45" s="606">
        <v>0</v>
      </c>
      <c r="K45" s="763">
        <v>7.6514717180516003</v>
      </c>
      <c r="L45" s="606">
        <v>0</v>
      </c>
      <c r="M45" s="606">
        <v>0</v>
      </c>
      <c r="N45" s="606">
        <v>0</v>
      </c>
      <c r="O45" s="102">
        <f t="shared" si="12"/>
        <v>12.752452863419331</v>
      </c>
      <c r="P45" s="110"/>
      <c r="Q45" s="110"/>
    </row>
    <row r="46" spans="1:17" s="92" customFormat="1">
      <c r="A46" s="7"/>
      <c r="B46" s="478" t="s">
        <v>264</v>
      </c>
      <c r="C46" s="606">
        <v>0</v>
      </c>
      <c r="D46" s="606">
        <v>0</v>
      </c>
      <c r="E46" s="763">
        <v>2.0286613644045253E-2</v>
      </c>
      <c r="F46" s="606">
        <v>0</v>
      </c>
      <c r="G46" s="606">
        <v>0</v>
      </c>
      <c r="H46" s="606">
        <v>0</v>
      </c>
      <c r="I46" s="606">
        <v>0</v>
      </c>
      <c r="J46" s="606">
        <v>0</v>
      </c>
      <c r="K46" s="763">
        <v>3.0429920466067881E-2</v>
      </c>
      <c r="L46" s="606">
        <v>0</v>
      </c>
      <c r="M46" s="606">
        <v>0</v>
      </c>
      <c r="N46" s="606">
        <v>0</v>
      </c>
      <c r="O46" s="102">
        <f t="shared" ref="O46:O59" si="16">SUM(C46:N46)</f>
        <v>5.0716534110113135E-2</v>
      </c>
      <c r="P46" s="110"/>
      <c r="Q46" s="110"/>
    </row>
    <row r="47" spans="1:17" s="92" customFormat="1">
      <c r="A47" s="7"/>
      <c r="B47" s="379" t="s">
        <v>21</v>
      </c>
      <c r="C47" s="763">
        <f>+C48+C49</f>
        <v>0</v>
      </c>
      <c r="D47" s="763">
        <f>+D48+D51</f>
        <v>0</v>
      </c>
      <c r="E47" s="763">
        <f>+E48+E51</f>
        <v>83.682886490000001</v>
      </c>
      <c r="F47" s="763">
        <f t="shared" ref="F47:N47" si="17">+F48+F51</f>
        <v>0</v>
      </c>
      <c r="G47" s="763">
        <f t="shared" si="17"/>
        <v>0</v>
      </c>
      <c r="H47" s="763">
        <f t="shared" si="17"/>
        <v>0</v>
      </c>
      <c r="I47" s="763">
        <f t="shared" si="17"/>
        <v>0</v>
      </c>
      <c r="J47" s="763">
        <f t="shared" si="17"/>
        <v>0</v>
      </c>
      <c r="K47" s="763">
        <f t="shared" si="17"/>
        <v>125.52432972000001</v>
      </c>
      <c r="L47" s="763">
        <f t="shared" si="17"/>
        <v>0</v>
      </c>
      <c r="M47" s="763">
        <f t="shared" si="17"/>
        <v>0</v>
      </c>
      <c r="N47" s="763">
        <f t="shared" si="17"/>
        <v>0</v>
      </c>
      <c r="O47" s="763">
        <f t="shared" si="16"/>
        <v>209.20721621000001</v>
      </c>
      <c r="P47" s="110"/>
      <c r="Q47" s="110"/>
    </row>
    <row r="48" spans="1:17" s="92" customFormat="1">
      <c r="A48" s="7"/>
      <c r="B48" s="478" t="s">
        <v>263</v>
      </c>
      <c r="C48" s="763">
        <f>+C49+C50</f>
        <v>0</v>
      </c>
      <c r="D48" s="763">
        <f t="shared" ref="D48:N48" si="18">+D49+D50</f>
        <v>0</v>
      </c>
      <c r="E48" s="763">
        <f t="shared" si="18"/>
        <v>81.578150469999997</v>
      </c>
      <c r="F48" s="763">
        <f t="shared" si="18"/>
        <v>0</v>
      </c>
      <c r="G48" s="763">
        <f t="shared" si="18"/>
        <v>0</v>
      </c>
      <c r="H48" s="763">
        <f t="shared" si="18"/>
        <v>0</v>
      </c>
      <c r="I48" s="763">
        <f t="shared" si="18"/>
        <v>0</v>
      </c>
      <c r="J48" s="763">
        <f t="shared" si="18"/>
        <v>0</v>
      </c>
      <c r="K48" s="763">
        <f t="shared" si="18"/>
        <v>122.36722570000001</v>
      </c>
      <c r="L48" s="763">
        <f t="shared" si="18"/>
        <v>0</v>
      </c>
      <c r="M48" s="763">
        <f t="shared" si="18"/>
        <v>0</v>
      </c>
      <c r="N48" s="763">
        <f t="shared" si="18"/>
        <v>0</v>
      </c>
      <c r="O48" s="763">
        <f t="shared" si="16"/>
        <v>203.94537617</v>
      </c>
      <c r="P48" s="110"/>
      <c r="Q48" s="110"/>
    </row>
    <row r="49" spans="1:17" s="92" customFormat="1">
      <c r="A49" s="7"/>
      <c r="B49" s="479" t="s">
        <v>265</v>
      </c>
      <c r="C49" s="606">
        <v>0</v>
      </c>
      <c r="D49" s="606">
        <v>0</v>
      </c>
      <c r="E49" s="763">
        <v>66.208614940000004</v>
      </c>
      <c r="F49" s="606">
        <v>0</v>
      </c>
      <c r="G49" s="606">
        <v>0</v>
      </c>
      <c r="H49" s="606">
        <v>0</v>
      </c>
      <c r="I49" s="606">
        <v>0</v>
      </c>
      <c r="J49" s="606">
        <v>0</v>
      </c>
      <c r="K49" s="763">
        <v>99.312922409999999</v>
      </c>
      <c r="L49" s="606">
        <v>0</v>
      </c>
      <c r="M49" s="606">
        <v>0</v>
      </c>
      <c r="N49" s="606">
        <v>0</v>
      </c>
      <c r="O49" s="102">
        <f t="shared" si="16"/>
        <v>165.52153735000002</v>
      </c>
      <c r="P49" s="110"/>
      <c r="Q49" s="110"/>
    </row>
    <row r="50" spans="1:17" s="92" customFormat="1">
      <c r="A50" s="7"/>
      <c r="B50" s="480" t="s">
        <v>266</v>
      </c>
      <c r="C50" s="606">
        <v>0</v>
      </c>
      <c r="D50" s="606">
        <v>0</v>
      </c>
      <c r="E50" s="763">
        <v>15.369535529999999</v>
      </c>
      <c r="F50" s="606">
        <v>0</v>
      </c>
      <c r="G50" s="606">
        <v>0</v>
      </c>
      <c r="H50" s="606">
        <v>0</v>
      </c>
      <c r="I50" s="606">
        <v>0</v>
      </c>
      <c r="J50" s="606">
        <v>0</v>
      </c>
      <c r="K50" s="763">
        <v>23.05430329</v>
      </c>
      <c r="L50" s="606">
        <v>0</v>
      </c>
      <c r="M50" s="606">
        <v>0</v>
      </c>
      <c r="N50" s="606">
        <v>0</v>
      </c>
      <c r="O50" s="102">
        <f t="shared" si="16"/>
        <v>38.42383882</v>
      </c>
      <c r="P50" s="110"/>
      <c r="Q50" s="110"/>
    </row>
    <row r="51" spans="1:17" s="92" customFormat="1">
      <c r="A51" s="7"/>
      <c r="B51" s="478" t="s">
        <v>264</v>
      </c>
      <c r="C51" s="763">
        <f>+C52+C53</f>
        <v>0</v>
      </c>
      <c r="D51" s="763">
        <f t="shared" ref="D51:N51" si="19">+D52+D53</f>
        <v>0</v>
      </c>
      <c r="E51" s="763">
        <f t="shared" si="19"/>
        <v>2.1047360199999998</v>
      </c>
      <c r="F51" s="763">
        <f t="shared" si="19"/>
        <v>0</v>
      </c>
      <c r="G51" s="763">
        <f t="shared" si="19"/>
        <v>0</v>
      </c>
      <c r="H51" s="763">
        <f t="shared" si="19"/>
        <v>0</v>
      </c>
      <c r="I51" s="763">
        <f t="shared" si="19"/>
        <v>0</v>
      </c>
      <c r="J51" s="763">
        <f t="shared" si="19"/>
        <v>0</v>
      </c>
      <c r="K51" s="763">
        <f t="shared" si="19"/>
        <v>3.1571040199999998</v>
      </c>
      <c r="L51" s="763">
        <f t="shared" si="19"/>
        <v>0</v>
      </c>
      <c r="M51" s="763">
        <f t="shared" si="19"/>
        <v>0</v>
      </c>
      <c r="N51" s="763">
        <f t="shared" si="19"/>
        <v>0</v>
      </c>
      <c r="O51" s="102">
        <f t="shared" si="16"/>
        <v>5.2618400399999992</v>
      </c>
      <c r="P51" s="110"/>
      <c r="Q51" s="110"/>
    </row>
    <row r="52" spans="1:17" s="92" customFormat="1">
      <c r="A52" s="7"/>
      <c r="B52" s="479" t="s">
        <v>265</v>
      </c>
      <c r="C52" s="606">
        <v>0</v>
      </c>
      <c r="D52" s="606">
        <v>0</v>
      </c>
      <c r="E52" s="763">
        <v>1.2117397399999998</v>
      </c>
      <c r="F52" s="606">
        <v>0</v>
      </c>
      <c r="G52" s="606">
        <v>0</v>
      </c>
      <c r="H52" s="606">
        <v>0</v>
      </c>
      <c r="I52" s="606">
        <v>0</v>
      </c>
      <c r="J52" s="606">
        <v>0</v>
      </c>
      <c r="K52" s="763">
        <v>1.8176096099999999</v>
      </c>
      <c r="L52" s="606">
        <v>0</v>
      </c>
      <c r="M52" s="606">
        <v>0</v>
      </c>
      <c r="N52" s="606">
        <v>0</v>
      </c>
      <c r="O52" s="102">
        <f t="shared" si="16"/>
        <v>3.0293493499999995</v>
      </c>
      <c r="P52" s="110"/>
      <c r="Q52" s="110"/>
    </row>
    <row r="53" spans="1:17" s="92" customFormat="1">
      <c r="A53" s="7"/>
      <c r="B53" s="480" t="s">
        <v>266</v>
      </c>
      <c r="C53" s="606">
        <v>0</v>
      </c>
      <c r="D53" s="606">
        <v>0</v>
      </c>
      <c r="E53" s="763">
        <v>0.89299627999999998</v>
      </c>
      <c r="F53" s="606">
        <v>0</v>
      </c>
      <c r="G53" s="606">
        <v>0</v>
      </c>
      <c r="H53" s="606">
        <v>0</v>
      </c>
      <c r="I53" s="606">
        <v>0</v>
      </c>
      <c r="J53" s="606">
        <v>0</v>
      </c>
      <c r="K53" s="763">
        <v>1.3394944099999999</v>
      </c>
      <c r="L53" s="606">
        <v>0</v>
      </c>
      <c r="M53" s="606">
        <v>0</v>
      </c>
      <c r="N53" s="606">
        <v>0</v>
      </c>
      <c r="O53" s="102">
        <f t="shared" si="16"/>
        <v>2.2324906899999997</v>
      </c>
      <c r="P53" s="110"/>
      <c r="Q53" s="110"/>
    </row>
    <row r="54" spans="1:17" s="92" customFormat="1">
      <c r="A54" s="7"/>
      <c r="B54" s="379" t="s">
        <v>22</v>
      </c>
      <c r="C54" s="763">
        <f>+C55+C56</f>
        <v>0</v>
      </c>
      <c r="D54" s="763">
        <f t="shared" ref="D54:N54" si="20">+D55+D56</f>
        <v>0</v>
      </c>
      <c r="E54" s="763">
        <f t="shared" si="20"/>
        <v>90.027595089230743</v>
      </c>
      <c r="F54" s="763">
        <f t="shared" si="20"/>
        <v>0</v>
      </c>
      <c r="G54" s="763">
        <f t="shared" si="20"/>
        <v>0</v>
      </c>
      <c r="H54" s="763">
        <f t="shared" si="20"/>
        <v>0</v>
      </c>
      <c r="I54" s="763">
        <f t="shared" si="20"/>
        <v>0</v>
      </c>
      <c r="J54" s="763">
        <f t="shared" si="20"/>
        <v>0</v>
      </c>
      <c r="K54" s="763">
        <f t="shared" si="20"/>
        <v>134.64304044307727</v>
      </c>
      <c r="L54" s="763">
        <f t="shared" si="20"/>
        <v>0</v>
      </c>
      <c r="M54" s="763">
        <f t="shared" si="20"/>
        <v>0</v>
      </c>
      <c r="N54" s="763">
        <f t="shared" si="20"/>
        <v>0</v>
      </c>
      <c r="O54" s="102">
        <f t="shared" si="16"/>
        <v>224.67063553230801</v>
      </c>
      <c r="P54" s="110"/>
      <c r="Q54" s="110"/>
    </row>
    <row r="55" spans="1:17" s="92" customFormat="1">
      <c r="A55" s="7"/>
      <c r="B55" s="478" t="s">
        <v>263</v>
      </c>
      <c r="C55" s="606">
        <v>0</v>
      </c>
      <c r="D55" s="606">
        <v>0</v>
      </c>
      <c r="E55" s="763">
        <v>70.024009230769195</v>
      </c>
      <c r="F55" s="606">
        <v>0</v>
      </c>
      <c r="G55" s="606">
        <v>0</v>
      </c>
      <c r="H55" s="606">
        <v>0</v>
      </c>
      <c r="I55" s="606">
        <v>0</v>
      </c>
      <c r="J55" s="606">
        <v>0</v>
      </c>
      <c r="K55" s="763">
        <v>104.72617309538499</v>
      </c>
      <c r="L55" s="606">
        <v>0</v>
      </c>
      <c r="M55" s="606">
        <v>0</v>
      </c>
      <c r="N55" s="606">
        <v>0</v>
      </c>
      <c r="O55" s="102">
        <f t="shared" si="16"/>
        <v>174.75018232615417</v>
      </c>
      <c r="P55" s="110"/>
      <c r="Q55" s="110"/>
    </row>
    <row r="56" spans="1:17" s="92" customFormat="1">
      <c r="A56" s="7"/>
      <c r="B56" s="478" t="s">
        <v>264</v>
      </c>
      <c r="C56" s="606">
        <v>0</v>
      </c>
      <c r="D56" s="606">
        <v>0</v>
      </c>
      <c r="E56" s="763">
        <v>20.003585858461541</v>
      </c>
      <c r="F56" s="606">
        <v>0</v>
      </c>
      <c r="G56" s="606">
        <v>0</v>
      </c>
      <c r="H56" s="606">
        <v>0</v>
      </c>
      <c r="I56" s="606">
        <v>0</v>
      </c>
      <c r="J56" s="606">
        <v>0</v>
      </c>
      <c r="K56" s="763">
        <v>29.916867347692286</v>
      </c>
      <c r="L56" s="606">
        <v>0</v>
      </c>
      <c r="M56" s="606">
        <v>0</v>
      </c>
      <c r="N56" s="606">
        <v>0</v>
      </c>
      <c r="O56" s="102">
        <f t="shared" si="16"/>
        <v>49.920453206153823</v>
      </c>
      <c r="P56" s="110"/>
      <c r="Q56" s="110"/>
    </row>
    <row r="57" spans="1:17" s="92" customFormat="1">
      <c r="A57" s="7"/>
      <c r="B57" s="379" t="s">
        <v>23</v>
      </c>
      <c r="C57" s="763">
        <f>+C58+C59</f>
        <v>0</v>
      </c>
      <c r="D57" s="763">
        <f t="shared" ref="D57:N57" si="21">+D58+D59</f>
        <v>0</v>
      </c>
      <c r="E57" s="763">
        <f t="shared" si="21"/>
        <v>0.38153189985961655</v>
      </c>
      <c r="F57" s="763">
        <f t="shared" si="21"/>
        <v>0</v>
      </c>
      <c r="G57" s="763">
        <f t="shared" si="21"/>
        <v>0</v>
      </c>
      <c r="H57" s="763">
        <f t="shared" si="21"/>
        <v>0</v>
      </c>
      <c r="I57" s="763">
        <f t="shared" si="21"/>
        <v>0</v>
      </c>
      <c r="J57" s="763">
        <f t="shared" si="21"/>
        <v>0</v>
      </c>
      <c r="K57" s="763">
        <f t="shared" si="21"/>
        <v>0.56805860645765061</v>
      </c>
      <c r="L57" s="763">
        <f t="shared" si="21"/>
        <v>0</v>
      </c>
      <c r="M57" s="763">
        <f t="shared" si="21"/>
        <v>0</v>
      </c>
      <c r="N57" s="763">
        <f t="shared" si="21"/>
        <v>0</v>
      </c>
      <c r="O57" s="102">
        <f t="shared" si="16"/>
        <v>0.94959050631726716</v>
      </c>
      <c r="P57" s="110"/>
      <c r="Q57" s="110"/>
    </row>
    <row r="58" spans="1:17" s="92" customFormat="1">
      <c r="A58" s="7"/>
      <c r="B58" s="478" t="s">
        <v>263</v>
      </c>
      <c r="C58" s="477">
        <v>0</v>
      </c>
      <c r="D58" s="477">
        <v>0</v>
      </c>
      <c r="E58" s="477">
        <v>0.36355120963968202</v>
      </c>
      <c r="F58" s="477">
        <v>0</v>
      </c>
      <c r="G58" s="477">
        <v>0</v>
      </c>
      <c r="H58" s="477">
        <v>0</v>
      </c>
      <c r="I58" s="477">
        <v>0</v>
      </c>
      <c r="J58" s="477">
        <v>0</v>
      </c>
      <c r="K58" s="477">
        <v>0.541287356574637</v>
      </c>
      <c r="L58" s="477">
        <v>0</v>
      </c>
      <c r="M58" s="477">
        <v>0</v>
      </c>
      <c r="N58" s="477">
        <v>0</v>
      </c>
      <c r="O58" s="102">
        <f t="shared" si="16"/>
        <v>0.90483856621431902</v>
      </c>
      <c r="P58" s="110"/>
      <c r="Q58" s="110"/>
    </row>
    <row r="59" spans="1:17" s="92" customFormat="1">
      <c r="A59" s="7"/>
      <c r="B59" s="478" t="s">
        <v>264</v>
      </c>
      <c r="C59" s="477">
        <v>0</v>
      </c>
      <c r="D59" s="477">
        <v>0</v>
      </c>
      <c r="E59" s="477">
        <v>1.7980690219934512E-2</v>
      </c>
      <c r="F59" s="477">
        <v>0</v>
      </c>
      <c r="G59" s="477">
        <v>0</v>
      </c>
      <c r="H59" s="477">
        <v>0</v>
      </c>
      <c r="I59" s="477">
        <v>0</v>
      </c>
      <c r="J59" s="477">
        <v>0</v>
      </c>
      <c r="K59" s="477">
        <v>2.677124988301359E-2</v>
      </c>
      <c r="L59" s="477">
        <v>0</v>
      </c>
      <c r="M59" s="477">
        <v>0</v>
      </c>
      <c r="N59" s="477">
        <v>0</v>
      </c>
      <c r="O59" s="106">
        <f t="shared" si="16"/>
        <v>4.4751940102948098E-2</v>
      </c>
      <c r="P59" s="110"/>
      <c r="Q59" s="110"/>
    </row>
    <row r="60" spans="1:17" s="92" customFormat="1">
      <c r="A60" s="7"/>
      <c r="B60" s="481" t="s">
        <v>84</v>
      </c>
      <c r="C60" s="764">
        <f>+C61+C64+C71+C74</f>
        <v>0</v>
      </c>
      <c r="D60" s="764">
        <f t="shared" ref="D60:N60" si="22">+D61+D64+D71+D74</f>
        <v>0</v>
      </c>
      <c r="E60" s="764">
        <f t="shared" si="22"/>
        <v>0</v>
      </c>
      <c r="F60" s="764">
        <f t="shared" si="22"/>
        <v>0</v>
      </c>
      <c r="G60" s="764">
        <f t="shared" si="22"/>
        <v>0</v>
      </c>
      <c r="H60" s="764">
        <f t="shared" si="22"/>
        <v>925.3161525366329</v>
      </c>
      <c r="I60" s="764">
        <f t="shared" si="22"/>
        <v>0</v>
      </c>
      <c r="J60" s="764">
        <f t="shared" si="22"/>
        <v>0</v>
      </c>
      <c r="K60" s="764">
        <f t="shared" si="22"/>
        <v>0</v>
      </c>
      <c r="L60" s="764">
        <f t="shared" si="22"/>
        <v>0</v>
      </c>
      <c r="M60" s="764">
        <f t="shared" si="22"/>
        <v>0</v>
      </c>
      <c r="N60" s="764">
        <f t="shared" si="22"/>
        <v>925.3161525366329</v>
      </c>
      <c r="O60" s="101">
        <f t="shared" ref="O60:O64" si="23">SUM(C60:N60)</f>
        <v>1850.6323050732658</v>
      </c>
      <c r="P60" s="110"/>
      <c r="Q60" s="110"/>
    </row>
    <row r="61" spans="1:17" s="92" customFormat="1">
      <c r="A61" s="7"/>
      <c r="B61" s="379" t="s">
        <v>24</v>
      </c>
      <c r="C61" s="763">
        <f>+C62+C63</f>
        <v>0</v>
      </c>
      <c r="D61" s="763">
        <f t="shared" ref="D61:N61" si="24">+D62+D63</f>
        <v>0</v>
      </c>
      <c r="E61" s="763">
        <f t="shared" si="24"/>
        <v>0</v>
      </c>
      <c r="F61" s="763">
        <f t="shared" si="24"/>
        <v>0</v>
      </c>
      <c r="G61" s="763">
        <f t="shared" si="24"/>
        <v>0</v>
      </c>
      <c r="H61" s="763">
        <f t="shared" si="24"/>
        <v>119.60150655946885</v>
      </c>
      <c r="I61" s="763">
        <f t="shared" si="24"/>
        <v>0</v>
      </c>
      <c r="J61" s="763">
        <f t="shared" si="24"/>
        <v>0</v>
      </c>
      <c r="K61" s="763">
        <f t="shared" si="24"/>
        <v>0</v>
      </c>
      <c r="L61" s="763">
        <f t="shared" si="24"/>
        <v>0</v>
      </c>
      <c r="M61" s="763">
        <f t="shared" si="24"/>
        <v>0</v>
      </c>
      <c r="N61" s="763">
        <f t="shared" si="24"/>
        <v>119.60150655946885</v>
      </c>
      <c r="O61" s="763">
        <f t="shared" si="23"/>
        <v>239.20301311893769</v>
      </c>
      <c r="P61" s="110"/>
      <c r="Q61" s="110"/>
    </row>
    <row r="62" spans="1:17" s="92" customFormat="1">
      <c r="A62" s="7"/>
      <c r="B62" s="478" t="s">
        <v>263</v>
      </c>
      <c r="C62" s="606">
        <v>0</v>
      </c>
      <c r="D62" s="606">
        <v>0</v>
      </c>
      <c r="E62" s="606">
        <v>0</v>
      </c>
      <c r="F62" s="606">
        <v>0</v>
      </c>
      <c r="G62" s="606">
        <v>0</v>
      </c>
      <c r="H62" s="763">
        <v>118.180884778692</v>
      </c>
      <c r="I62" s="606">
        <v>0</v>
      </c>
      <c r="J62" s="606">
        <v>0</v>
      </c>
      <c r="K62" s="606">
        <v>0</v>
      </c>
      <c r="L62" s="606">
        <v>0</v>
      </c>
      <c r="M62" s="606">
        <v>0</v>
      </c>
      <c r="N62" s="763">
        <v>118.180884778692</v>
      </c>
      <c r="O62" s="102">
        <f t="shared" si="23"/>
        <v>236.36176955738401</v>
      </c>
      <c r="P62" s="110"/>
      <c r="Q62" s="110"/>
    </row>
    <row r="63" spans="1:17" s="92" customFormat="1">
      <c r="A63" s="7"/>
      <c r="B63" s="478" t="s">
        <v>264</v>
      </c>
      <c r="C63" s="606">
        <v>0</v>
      </c>
      <c r="D63" s="606">
        <v>0</v>
      </c>
      <c r="E63" s="606">
        <v>0</v>
      </c>
      <c r="F63" s="606">
        <v>0</v>
      </c>
      <c r="G63" s="606">
        <v>0</v>
      </c>
      <c r="H63" s="763">
        <v>1.42062178077684</v>
      </c>
      <c r="I63" s="606">
        <v>0</v>
      </c>
      <c r="J63" s="606">
        <v>0</v>
      </c>
      <c r="K63" s="606">
        <v>0</v>
      </c>
      <c r="L63" s="606">
        <v>0</v>
      </c>
      <c r="M63" s="606">
        <v>0</v>
      </c>
      <c r="N63" s="763">
        <v>1.42062178077684</v>
      </c>
      <c r="O63" s="102">
        <f t="shared" si="23"/>
        <v>2.84124356155368</v>
      </c>
      <c r="P63" s="110"/>
      <c r="Q63" s="110"/>
    </row>
    <row r="64" spans="1:17" s="92" customFormat="1">
      <c r="A64" s="7"/>
      <c r="B64" s="379" t="s">
        <v>25</v>
      </c>
      <c r="C64" s="763">
        <f>+C65+C68</f>
        <v>0</v>
      </c>
      <c r="D64" s="763">
        <f t="shared" ref="D64:N64" si="25">+D65+D68</f>
        <v>0</v>
      </c>
      <c r="E64" s="763">
        <f t="shared" si="25"/>
        <v>0</v>
      </c>
      <c r="F64" s="763">
        <f t="shared" si="25"/>
        <v>0</v>
      </c>
      <c r="G64" s="763">
        <f t="shared" si="25"/>
        <v>0</v>
      </c>
      <c r="H64" s="763">
        <f t="shared" si="25"/>
        <v>525.75141403999999</v>
      </c>
      <c r="I64" s="763">
        <f t="shared" si="25"/>
        <v>0</v>
      </c>
      <c r="J64" s="763">
        <f t="shared" si="25"/>
        <v>0</v>
      </c>
      <c r="K64" s="763">
        <f t="shared" si="25"/>
        <v>0</v>
      </c>
      <c r="L64" s="763">
        <f t="shared" si="25"/>
        <v>0</v>
      </c>
      <c r="M64" s="763">
        <f t="shared" si="25"/>
        <v>0</v>
      </c>
      <c r="N64" s="763">
        <f t="shared" si="25"/>
        <v>525.75141403999999</v>
      </c>
      <c r="O64" s="102">
        <f t="shared" si="23"/>
        <v>1051.50282808</v>
      </c>
      <c r="P64" s="110"/>
      <c r="Q64" s="110"/>
    </row>
    <row r="65" spans="1:17" s="92" customFormat="1">
      <c r="A65" s="7"/>
      <c r="B65" s="478" t="s">
        <v>263</v>
      </c>
      <c r="C65" s="763">
        <f>+C66+C67</f>
        <v>0</v>
      </c>
      <c r="D65" s="763">
        <f t="shared" ref="D65:N65" si="26">+D66+D67</f>
        <v>0</v>
      </c>
      <c r="E65" s="763">
        <f t="shared" si="26"/>
        <v>0</v>
      </c>
      <c r="F65" s="763">
        <f t="shared" si="26"/>
        <v>0</v>
      </c>
      <c r="G65" s="763">
        <f t="shared" si="26"/>
        <v>0</v>
      </c>
      <c r="H65" s="763">
        <f t="shared" si="26"/>
        <v>464.14475555999996</v>
      </c>
      <c r="I65" s="763">
        <f t="shared" si="26"/>
        <v>0</v>
      </c>
      <c r="J65" s="763">
        <f t="shared" si="26"/>
        <v>0</v>
      </c>
      <c r="K65" s="763">
        <f t="shared" si="26"/>
        <v>0</v>
      </c>
      <c r="L65" s="763">
        <f t="shared" si="26"/>
        <v>0</v>
      </c>
      <c r="M65" s="763">
        <f t="shared" si="26"/>
        <v>0</v>
      </c>
      <c r="N65" s="763">
        <f t="shared" si="26"/>
        <v>464.14475555999996</v>
      </c>
      <c r="O65" s="102">
        <f t="shared" ref="O65:O96" si="27">SUM(C65:N65)</f>
        <v>928.28951111999993</v>
      </c>
      <c r="P65" s="110"/>
      <c r="Q65" s="110"/>
    </row>
    <row r="66" spans="1:17" s="92" customFormat="1">
      <c r="A66" s="7"/>
      <c r="B66" s="479" t="s">
        <v>265</v>
      </c>
      <c r="C66" s="606">
        <v>0</v>
      </c>
      <c r="D66" s="606">
        <v>0</v>
      </c>
      <c r="E66" s="606">
        <v>0</v>
      </c>
      <c r="F66" s="606">
        <v>0</v>
      </c>
      <c r="G66" s="606">
        <v>0</v>
      </c>
      <c r="H66" s="763">
        <v>176.81122730999999</v>
      </c>
      <c r="I66" s="606">
        <v>0</v>
      </c>
      <c r="J66" s="606">
        <v>0</v>
      </c>
      <c r="K66" s="606">
        <v>0</v>
      </c>
      <c r="L66" s="606">
        <v>0</v>
      </c>
      <c r="M66" s="606">
        <v>0</v>
      </c>
      <c r="N66" s="763">
        <v>176.81122730999999</v>
      </c>
      <c r="O66" s="102">
        <f t="shared" si="27"/>
        <v>353.62245461999998</v>
      </c>
      <c r="P66" s="110"/>
      <c r="Q66" s="110"/>
    </row>
    <row r="67" spans="1:17" s="92" customFormat="1">
      <c r="A67" s="7"/>
      <c r="B67" s="480" t="s">
        <v>266</v>
      </c>
      <c r="C67" s="606">
        <v>0</v>
      </c>
      <c r="D67" s="606">
        <v>0</v>
      </c>
      <c r="E67" s="606">
        <v>0</v>
      </c>
      <c r="F67" s="606">
        <v>0</v>
      </c>
      <c r="G67" s="606">
        <v>0</v>
      </c>
      <c r="H67" s="763">
        <v>287.33352824999997</v>
      </c>
      <c r="I67" s="606">
        <v>0</v>
      </c>
      <c r="J67" s="606">
        <v>0</v>
      </c>
      <c r="K67" s="606">
        <v>0</v>
      </c>
      <c r="L67" s="606">
        <v>0</v>
      </c>
      <c r="M67" s="606">
        <v>0</v>
      </c>
      <c r="N67" s="763">
        <v>287.33352824999997</v>
      </c>
      <c r="O67" s="102">
        <f t="shared" si="27"/>
        <v>574.66705649999994</v>
      </c>
      <c r="P67" s="110"/>
      <c r="Q67" s="110"/>
    </row>
    <row r="68" spans="1:17" s="92" customFormat="1">
      <c r="A68" s="7"/>
      <c r="B68" s="478" t="s">
        <v>264</v>
      </c>
      <c r="C68" s="763">
        <f>+C69+C70</f>
        <v>0</v>
      </c>
      <c r="D68" s="763">
        <f t="shared" ref="D68:N68" si="28">+D69+D70</f>
        <v>0</v>
      </c>
      <c r="E68" s="763">
        <f t="shared" si="28"/>
        <v>0</v>
      </c>
      <c r="F68" s="763">
        <f t="shared" si="28"/>
        <v>0</v>
      </c>
      <c r="G68" s="763">
        <f t="shared" si="28"/>
        <v>0</v>
      </c>
      <c r="H68" s="763">
        <f t="shared" si="28"/>
        <v>61.60665848</v>
      </c>
      <c r="I68" s="763">
        <f t="shared" si="28"/>
        <v>0</v>
      </c>
      <c r="J68" s="763">
        <f t="shared" si="28"/>
        <v>0</v>
      </c>
      <c r="K68" s="763">
        <f t="shared" si="28"/>
        <v>0</v>
      </c>
      <c r="L68" s="763">
        <f t="shared" si="28"/>
        <v>0</v>
      </c>
      <c r="M68" s="763">
        <f t="shared" si="28"/>
        <v>0</v>
      </c>
      <c r="N68" s="763">
        <f t="shared" si="28"/>
        <v>61.60665848</v>
      </c>
      <c r="O68" s="102">
        <f t="shared" si="27"/>
        <v>123.21331696</v>
      </c>
      <c r="P68" s="110"/>
      <c r="Q68" s="110"/>
    </row>
    <row r="69" spans="1:17" s="92" customFormat="1">
      <c r="A69" s="7"/>
      <c r="B69" s="479" t="s">
        <v>265</v>
      </c>
      <c r="C69" s="606">
        <v>0</v>
      </c>
      <c r="D69" s="606">
        <v>0</v>
      </c>
      <c r="E69" s="606">
        <v>0</v>
      </c>
      <c r="F69" s="606">
        <v>0</v>
      </c>
      <c r="G69" s="606">
        <v>0</v>
      </c>
      <c r="H69" s="763">
        <v>53.975224019999999</v>
      </c>
      <c r="I69" s="606">
        <v>0</v>
      </c>
      <c r="J69" s="606">
        <v>0</v>
      </c>
      <c r="K69" s="606">
        <v>0</v>
      </c>
      <c r="L69" s="606">
        <v>0</v>
      </c>
      <c r="M69" s="606">
        <v>0</v>
      </c>
      <c r="N69" s="763">
        <v>53.975224019999999</v>
      </c>
      <c r="O69" s="102">
        <f t="shared" si="27"/>
        <v>107.95044804</v>
      </c>
      <c r="P69" s="110"/>
      <c r="Q69" s="110"/>
    </row>
    <row r="70" spans="1:17" s="92" customFormat="1">
      <c r="A70" s="7"/>
      <c r="B70" s="480" t="s">
        <v>266</v>
      </c>
      <c r="C70" s="606">
        <v>0</v>
      </c>
      <c r="D70" s="606">
        <v>0</v>
      </c>
      <c r="E70" s="606">
        <v>0</v>
      </c>
      <c r="F70" s="606">
        <v>0</v>
      </c>
      <c r="G70" s="606">
        <v>0</v>
      </c>
      <c r="H70" s="763">
        <v>7.6314344600000004</v>
      </c>
      <c r="I70" s="606">
        <v>0</v>
      </c>
      <c r="J70" s="606">
        <v>0</v>
      </c>
      <c r="K70" s="606">
        <v>0</v>
      </c>
      <c r="L70" s="606">
        <v>0</v>
      </c>
      <c r="M70" s="606">
        <v>0</v>
      </c>
      <c r="N70" s="763">
        <v>7.6314344600000004</v>
      </c>
      <c r="O70" s="102">
        <f t="shared" si="27"/>
        <v>15.262868920000001</v>
      </c>
      <c r="P70" s="110"/>
      <c r="Q70" s="110"/>
    </row>
    <row r="71" spans="1:17" s="92" customFormat="1">
      <c r="A71" s="7"/>
      <c r="B71" s="379" t="s">
        <v>26</v>
      </c>
      <c r="C71" s="763">
        <f>+C72+C73</f>
        <v>0</v>
      </c>
      <c r="D71" s="763">
        <f t="shared" ref="D71:N71" si="29">+D72+D73</f>
        <v>0</v>
      </c>
      <c r="E71" s="763">
        <f t="shared" si="29"/>
        <v>0</v>
      </c>
      <c r="F71" s="763">
        <f t="shared" si="29"/>
        <v>0</v>
      </c>
      <c r="G71" s="763">
        <f t="shared" si="29"/>
        <v>0</v>
      </c>
      <c r="H71" s="763">
        <f t="shared" si="29"/>
        <v>277.97256015999983</v>
      </c>
      <c r="I71" s="763">
        <f t="shared" si="29"/>
        <v>0</v>
      </c>
      <c r="J71" s="763">
        <f t="shared" si="29"/>
        <v>0</v>
      </c>
      <c r="K71" s="763">
        <f t="shared" si="29"/>
        <v>0</v>
      </c>
      <c r="L71" s="763">
        <f t="shared" si="29"/>
        <v>0</v>
      </c>
      <c r="M71" s="763">
        <f t="shared" si="29"/>
        <v>0</v>
      </c>
      <c r="N71" s="763">
        <f t="shared" si="29"/>
        <v>277.97256015999983</v>
      </c>
      <c r="O71" s="102">
        <f t="shared" si="27"/>
        <v>555.94512031999966</v>
      </c>
      <c r="P71" s="110"/>
      <c r="Q71" s="110"/>
    </row>
    <row r="72" spans="1:17" s="92" customFormat="1">
      <c r="A72" s="7"/>
      <c r="B72" s="478" t="s">
        <v>263</v>
      </c>
      <c r="C72" s="606">
        <v>0</v>
      </c>
      <c r="D72" s="606">
        <v>0</v>
      </c>
      <c r="E72" s="606">
        <v>0</v>
      </c>
      <c r="F72" s="606">
        <v>0</v>
      </c>
      <c r="G72" s="606">
        <v>0</v>
      </c>
      <c r="H72" s="763">
        <v>149.89431730461499</v>
      </c>
      <c r="I72" s="606">
        <v>0</v>
      </c>
      <c r="J72" s="606">
        <v>0</v>
      </c>
      <c r="K72" s="606">
        <v>0</v>
      </c>
      <c r="L72" s="606">
        <v>0</v>
      </c>
      <c r="M72" s="606">
        <v>0</v>
      </c>
      <c r="N72" s="763">
        <v>149.89431730461499</v>
      </c>
      <c r="O72" s="102">
        <f t="shared" si="27"/>
        <v>299.78863460922997</v>
      </c>
      <c r="P72" s="110"/>
      <c r="Q72" s="110"/>
    </row>
    <row r="73" spans="1:17" s="92" customFormat="1">
      <c r="A73" s="7"/>
      <c r="B73" s="478" t="s">
        <v>264</v>
      </c>
      <c r="C73" s="606">
        <v>0</v>
      </c>
      <c r="D73" s="606">
        <v>0</v>
      </c>
      <c r="E73" s="606">
        <v>0</v>
      </c>
      <c r="F73" s="606">
        <v>0</v>
      </c>
      <c r="G73" s="606">
        <v>0</v>
      </c>
      <c r="H73" s="763">
        <v>128.07824285538484</v>
      </c>
      <c r="I73" s="606">
        <v>0</v>
      </c>
      <c r="J73" s="606">
        <v>0</v>
      </c>
      <c r="K73" s="606">
        <v>0</v>
      </c>
      <c r="L73" s="606">
        <v>0</v>
      </c>
      <c r="M73" s="606">
        <v>0</v>
      </c>
      <c r="N73" s="763">
        <v>128.07824285538484</v>
      </c>
      <c r="O73" s="102">
        <f t="shared" si="27"/>
        <v>256.15648571076969</v>
      </c>
      <c r="P73" s="110"/>
      <c r="Q73" s="110"/>
    </row>
    <row r="74" spans="1:17" s="92" customFormat="1">
      <c r="A74" s="7"/>
      <c r="B74" s="379" t="s">
        <v>27</v>
      </c>
      <c r="C74" s="763">
        <f>+C75+C76</f>
        <v>0</v>
      </c>
      <c r="D74" s="763">
        <f t="shared" ref="D74:N74" si="30">+D75+D76</f>
        <v>0</v>
      </c>
      <c r="E74" s="763">
        <f t="shared" si="30"/>
        <v>0</v>
      </c>
      <c r="F74" s="763">
        <f t="shared" si="30"/>
        <v>0</v>
      </c>
      <c r="G74" s="763">
        <f t="shared" si="30"/>
        <v>0</v>
      </c>
      <c r="H74" s="763">
        <f t="shared" si="30"/>
        <v>1.990671777164251</v>
      </c>
      <c r="I74" s="763">
        <f t="shared" si="30"/>
        <v>0</v>
      </c>
      <c r="J74" s="763">
        <f t="shared" si="30"/>
        <v>0</v>
      </c>
      <c r="K74" s="763">
        <f t="shared" si="30"/>
        <v>0</v>
      </c>
      <c r="L74" s="763">
        <f t="shared" si="30"/>
        <v>0</v>
      </c>
      <c r="M74" s="763">
        <f t="shared" si="30"/>
        <v>0</v>
      </c>
      <c r="N74" s="763">
        <f t="shared" si="30"/>
        <v>1.990671777164251</v>
      </c>
      <c r="O74" s="102">
        <f t="shared" si="27"/>
        <v>3.9813435543285021</v>
      </c>
      <c r="P74" s="110"/>
      <c r="Q74" s="110"/>
    </row>
    <row r="75" spans="1:17" s="92" customFormat="1">
      <c r="A75" s="7"/>
      <c r="B75" s="478" t="s">
        <v>263</v>
      </c>
      <c r="C75" s="606">
        <v>0</v>
      </c>
      <c r="D75" s="606">
        <v>0</v>
      </c>
      <c r="E75" s="606">
        <v>0</v>
      </c>
      <c r="F75" s="606">
        <v>0</v>
      </c>
      <c r="G75" s="606">
        <v>0</v>
      </c>
      <c r="H75" s="763">
        <v>1.3734957762283599</v>
      </c>
      <c r="I75" s="606">
        <v>0</v>
      </c>
      <c r="J75" s="606">
        <v>0</v>
      </c>
      <c r="K75" s="606">
        <v>0</v>
      </c>
      <c r="L75" s="606">
        <v>0</v>
      </c>
      <c r="M75" s="606">
        <v>0</v>
      </c>
      <c r="N75" s="763">
        <v>1.3734957762283599</v>
      </c>
      <c r="O75" s="102">
        <f t="shared" si="27"/>
        <v>2.7469915524567199</v>
      </c>
      <c r="P75" s="110"/>
      <c r="Q75" s="110"/>
    </row>
    <row r="76" spans="1:17" s="92" customFormat="1">
      <c r="A76" s="7"/>
      <c r="B76" s="478" t="s">
        <v>264</v>
      </c>
      <c r="C76" s="606">
        <v>0</v>
      </c>
      <c r="D76" s="606">
        <v>0</v>
      </c>
      <c r="E76" s="606">
        <v>0</v>
      </c>
      <c r="F76" s="606">
        <v>0</v>
      </c>
      <c r="G76" s="606">
        <v>0</v>
      </c>
      <c r="H76" s="763">
        <v>0.61717600093589109</v>
      </c>
      <c r="I76" s="606">
        <v>0</v>
      </c>
      <c r="J76" s="606">
        <v>0</v>
      </c>
      <c r="K76" s="606">
        <v>0</v>
      </c>
      <c r="L76" s="606">
        <v>0</v>
      </c>
      <c r="M76" s="606">
        <v>0</v>
      </c>
      <c r="N76" s="763">
        <v>0.61717600093589109</v>
      </c>
      <c r="O76" s="102">
        <f t="shared" si="27"/>
        <v>1.2343520018717822</v>
      </c>
      <c r="P76" s="110"/>
      <c r="Q76" s="110"/>
    </row>
    <row r="77" spans="1:17" s="92" customFormat="1">
      <c r="A77" s="7"/>
      <c r="B77" s="484" t="s">
        <v>28</v>
      </c>
      <c r="C77" s="484">
        <v>0</v>
      </c>
      <c r="D77" s="484">
        <v>0</v>
      </c>
      <c r="E77" s="484">
        <v>0</v>
      </c>
      <c r="F77" s="484">
        <v>0</v>
      </c>
      <c r="G77" s="484">
        <v>0</v>
      </c>
      <c r="H77" s="765">
        <v>164.66373797721698</v>
      </c>
      <c r="I77" s="484">
        <v>0</v>
      </c>
      <c r="J77" s="484">
        <v>0</v>
      </c>
      <c r="K77" s="484">
        <v>0</v>
      </c>
      <c r="L77" s="484">
        <v>0</v>
      </c>
      <c r="M77" s="484">
        <v>0</v>
      </c>
      <c r="N77" s="765">
        <v>164.66373797721698</v>
      </c>
      <c r="O77" s="101">
        <f t="shared" si="27"/>
        <v>329.32747595443396</v>
      </c>
      <c r="P77" s="110"/>
      <c r="Q77" s="110"/>
    </row>
    <row r="78" spans="1:17" s="92" customFormat="1">
      <c r="A78" s="7"/>
      <c r="B78" s="459" t="s">
        <v>392</v>
      </c>
      <c r="C78" s="116">
        <v>0</v>
      </c>
      <c r="D78" s="116">
        <v>0</v>
      </c>
      <c r="E78" s="116">
        <v>111.66134763128299</v>
      </c>
      <c r="F78" s="116">
        <v>0</v>
      </c>
      <c r="G78" s="116">
        <v>0</v>
      </c>
      <c r="H78" s="116">
        <v>114.14271091197901</v>
      </c>
      <c r="I78" s="116">
        <v>0</v>
      </c>
      <c r="J78" s="116">
        <v>0</v>
      </c>
      <c r="K78" s="116">
        <v>114.14271091197901</v>
      </c>
      <c r="L78" s="116">
        <v>0</v>
      </c>
      <c r="M78" s="116">
        <v>0</v>
      </c>
      <c r="N78" s="116">
        <v>112.90202927163101</v>
      </c>
      <c r="O78" s="101">
        <f t="shared" si="27"/>
        <v>452.84879872687202</v>
      </c>
      <c r="P78" s="110"/>
      <c r="Q78" s="110"/>
    </row>
    <row r="79" spans="1:17" s="92" customFormat="1">
      <c r="A79" s="7"/>
      <c r="B79" s="484" t="s">
        <v>434</v>
      </c>
      <c r="C79" s="116">
        <v>0</v>
      </c>
      <c r="D79" s="116">
        <v>0</v>
      </c>
      <c r="E79" s="116">
        <v>121.741734028021</v>
      </c>
      <c r="F79" s="116">
        <v>0</v>
      </c>
      <c r="G79" s="116">
        <v>0</v>
      </c>
      <c r="H79" s="116">
        <v>0</v>
      </c>
      <c r="I79" s="116">
        <v>0</v>
      </c>
      <c r="J79" s="116">
        <v>0</v>
      </c>
      <c r="K79" s="116">
        <v>0</v>
      </c>
      <c r="L79" s="116">
        <v>0</v>
      </c>
      <c r="M79" s="116">
        <v>0</v>
      </c>
      <c r="N79" s="116">
        <v>0</v>
      </c>
      <c r="O79" s="101">
        <f t="shared" si="27"/>
        <v>121.741734028021</v>
      </c>
      <c r="P79" s="110"/>
      <c r="Q79" s="110"/>
    </row>
    <row r="80" spans="1:17" s="92" customFormat="1">
      <c r="A80" s="7"/>
      <c r="B80" s="459" t="s">
        <v>435</v>
      </c>
      <c r="C80" s="116">
        <v>0</v>
      </c>
      <c r="D80" s="116">
        <v>0</v>
      </c>
      <c r="E80" s="116">
        <v>47.258493744832002</v>
      </c>
      <c r="F80" s="116">
        <v>0</v>
      </c>
      <c r="G80" s="116">
        <v>0</v>
      </c>
      <c r="H80" s="116">
        <v>48.308682494717203</v>
      </c>
      <c r="I80" s="116">
        <v>0</v>
      </c>
      <c r="J80" s="116">
        <v>0</v>
      </c>
      <c r="K80" s="116">
        <v>0</v>
      </c>
      <c r="L80" s="116">
        <v>0</v>
      </c>
      <c r="M80" s="116">
        <v>0</v>
      </c>
      <c r="N80" s="116">
        <v>0</v>
      </c>
      <c r="O80" s="101">
        <f t="shared" si="27"/>
        <v>95.567176239549212</v>
      </c>
      <c r="P80" s="110"/>
      <c r="Q80" s="110"/>
    </row>
    <row r="81" spans="1:17" s="92" customFormat="1">
      <c r="A81" s="7"/>
      <c r="B81" s="484" t="s">
        <v>436</v>
      </c>
      <c r="C81" s="116">
        <v>0</v>
      </c>
      <c r="D81" s="116">
        <v>0</v>
      </c>
      <c r="E81" s="116">
        <v>0</v>
      </c>
      <c r="F81" s="116">
        <v>0</v>
      </c>
      <c r="G81" s="116">
        <v>0</v>
      </c>
      <c r="H81" s="116">
        <v>0</v>
      </c>
      <c r="I81" s="116">
        <v>0</v>
      </c>
      <c r="J81" s="116">
        <v>0</v>
      </c>
      <c r="K81" s="116">
        <v>0</v>
      </c>
      <c r="L81" s="116">
        <v>0</v>
      </c>
      <c r="M81" s="116">
        <v>0</v>
      </c>
      <c r="N81" s="116">
        <v>0</v>
      </c>
      <c r="O81" s="101">
        <f t="shared" si="27"/>
        <v>0</v>
      </c>
      <c r="P81" s="110"/>
      <c r="Q81" s="110"/>
    </row>
    <row r="82" spans="1:17" s="92" customFormat="1">
      <c r="A82" s="7"/>
      <c r="B82" s="459" t="s">
        <v>448</v>
      </c>
      <c r="C82" s="116">
        <v>0</v>
      </c>
      <c r="D82" s="116">
        <v>0</v>
      </c>
      <c r="E82" s="116">
        <v>0</v>
      </c>
      <c r="F82" s="116">
        <v>0</v>
      </c>
      <c r="G82" s="116">
        <v>0</v>
      </c>
      <c r="H82" s="116">
        <v>0</v>
      </c>
      <c r="I82" s="116">
        <v>0</v>
      </c>
      <c r="J82" s="116">
        <v>0</v>
      </c>
      <c r="K82" s="116">
        <v>0</v>
      </c>
      <c r="L82" s="116">
        <v>0</v>
      </c>
      <c r="M82" s="116">
        <v>0</v>
      </c>
      <c r="N82" s="116">
        <v>0</v>
      </c>
      <c r="O82" s="101">
        <f t="shared" si="27"/>
        <v>0</v>
      </c>
      <c r="P82" s="110"/>
      <c r="Q82" s="110"/>
    </row>
    <row r="83" spans="1:17" s="92" customFormat="1">
      <c r="A83" s="7"/>
      <c r="B83" s="484" t="s">
        <v>507</v>
      </c>
      <c r="C83" s="116">
        <v>0</v>
      </c>
      <c r="D83" s="116">
        <v>0</v>
      </c>
      <c r="E83" s="116">
        <v>0</v>
      </c>
      <c r="F83" s="116">
        <v>0</v>
      </c>
      <c r="G83" s="116">
        <v>0</v>
      </c>
      <c r="H83" s="116">
        <v>0</v>
      </c>
      <c r="I83" s="116">
        <v>0</v>
      </c>
      <c r="J83" s="116">
        <v>0</v>
      </c>
      <c r="K83" s="116">
        <v>0</v>
      </c>
      <c r="L83" s="116">
        <v>0</v>
      </c>
      <c r="M83" s="116">
        <v>0</v>
      </c>
      <c r="N83" s="116">
        <v>0</v>
      </c>
      <c r="O83" s="101">
        <f t="shared" si="27"/>
        <v>0</v>
      </c>
      <c r="P83" s="110"/>
      <c r="Q83" s="110"/>
    </row>
    <row r="84" spans="1:17" s="92" customFormat="1">
      <c r="A84" s="7"/>
      <c r="B84" s="459" t="s">
        <v>590</v>
      </c>
      <c r="C84" s="116">
        <v>0</v>
      </c>
      <c r="D84" s="116">
        <v>0</v>
      </c>
      <c r="E84" s="116">
        <v>0</v>
      </c>
      <c r="F84" s="116">
        <v>0</v>
      </c>
      <c r="G84" s="116">
        <v>0</v>
      </c>
      <c r="H84" s="116">
        <v>0</v>
      </c>
      <c r="I84" s="116">
        <v>0</v>
      </c>
      <c r="J84" s="116">
        <v>0</v>
      </c>
      <c r="K84" s="116">
        <v>0</v>
      </c>
      <c r="L84" s="116">
        <v>0</v>
      </c>
      <c r="M84" s="116">
        <v>0</v>
      </c>
      <c r="N84" s="116">
        <v>0</v>
      </c>
      <c r="O84" s="101">
        <f t="shared" si="27"/>
        <v>0</v>
      </c>
      <c r="P84" s="110"/>
      <c r="Q84" s="110"/>
    </row>
    <row r="85" spans="1:17" s="92" customFormat="1">
      <c r="A85" s="7"/>
      <c r="B85" s="484" t="s">
        <v>449</v>
      </c>
      <c r="C85" s="116">
        <v>0</v>
      </c>
      <c r="D85" s="116">
        <v>0</v>
      </c>
      <c r="E85" s="116">
        <v>53.238486705440501</v>
      </c>
      <c r="F85" s="116">
        <v>0</v>
      </c>
      <c r="G85" s="116">
        <v>0</v>
      </c>
      <c r="H85" s="116">
        <v>54.421564187783503</v>
      </c>
      <c r="I85" s="116">
        <v>0</v>
      </c>
      <c r="J85" s="116">
        <v>0</v>
      </c>
      <c r="K85" s="116">
        <v>54.421564187783503</v>
      </c>
      <c r="L85" s="116">
        <v>0</v>
      </c>
      <c r="M85" s="116">
        <v>0</v>
      </c>
      <c r="N85" s="116">
        <v>53.830025446611998</v>
      </c>
      <c r="O85" s="101">
        <f t="shared" si="27"/>
        <v>215.91164052761951</v>
      </c>
      <c r="P85" s="110"/>
      <c r="Q85" s="110"/>
    </row>
    <row r="86" spans="1:17" s="92" customFormat="1">
      <c r="A86" s="7"/>
      <c r="B86" s="459" t="s">
        <v>675</v>
      </c>
      <c r="C86" s="116">
        <v>162.714899869025</v>
      </c>
      <c r="D86" s="116">
        <v>0</v>
      </c>
      <c r="E86" s="116">
        <v>0</v>
      </c>
      <c r="F86" s="116">
        <v>159.17761943708899</v>
      </c>
      <c r="G86" s="116">
        <v>0</v>
      </c>
      <c r="H86" s="116">
        <v>0</v>
      </c>
      <c r="I86" s="116">
        <v>160.94625965305701</v>
      </c>
      <c r="J86" s="116">
        <v>0</v>
      </c>
      <c r="K86" s="116">
        <v>0</v>
      </c>
      <c r="L86" s="116">
        <v>162.714899869025</v>
      </c>
      <c r="M86" s="116">
        <v>0</v>
      </c>
      <c r="N86" s="116">
        <v>0</v>
      </c>
      <c r="O86" s="101">
        <f t="shared" si="27"/>
        <v>645.55367882819598</v>
      </c>
      <c r="P86" s="110"/>
      <c r="Q86" s="110"/>
    </row>
    <row r="87" spans="1:17" s="92" customFormat="1">
      <c r="A87" s="7"/>
      <c r="B87" s="484" t="s">
        <v>517</v>
      </c>
      <c r="C87" s="116">
        <v>0</v>
      </c>
      <c r="D87" s="116">
        <v>0</v>
      </c>
      <c r="E87" s="116">
        <v>0</v>
      </c>
      <c r="F87" s="116">
        <v>0</v>
      </c>
      <c r="G87" s="116">
        <v>0</v>
      </c>
      <c r="H87" s="116">
        <v>0</v>
      </c>
      <c r="I87" s="116">
        <v>0</v>
      </c>
      <c r="J87" s="116">
        <v>0</v>
      </c>
      <c r="K87" s="116">
        <v>0</v>
      </c>
      <c r="L87" s="116">
        <v>0</v>
      </c>
      <c r="M87" s="116">
        <v>0</v>
      </c>
      <c r="N87" s="116">
        <v>0</v>
      </c>
      <c r="O87" s="101">
        <f t="shared" si="27"/>
        <v>0</v>
      </c>
      <c r="P87" s="110"/>
      <c r="Q87" s="110"/>
    </row>
    <row r="88" spans="1:17" s="92" customFormat="1">
      <c r="A88" s="7"/>
      <c r="B88" s="484" t="s">
        <v>518</v>
      </c>
      <c r="C88" s="116">
        <v>0</v>
      </c>
      <c r="D88" s="116">
        <v>0</v>
      </c>
      <c r="E88" s="116">
        <v>0</v>
      </c>
      <c r="F88" s="116">
        <v>0</v>
      </c>
      <c r="G88" s="116">
        <v>0</v>
      </c>
      <c r="H88" s="116">
        <v>0</v>
      </c>
      <c r="I88" s="116">
        <v>0</v>
      </c>
      <c r="J88" s="116">
        <v>0</v>
      </c>
      <c r="K88" s="116">
        <v>0</v>
      </c>
      <c r="L88" s="116">
        <v>0</v>
      </c>
      <c r="M88" s="116">
        <v>0</v>
      </c>
      <c r="N88" s="116">
        <v>0</v>
      </c>
      <c r="O88" s="101">
        <f t="shared" si="27"/>
        <v>0</v>
      </c>
      <c r="P88" s="110"/>
      <c r="Q88" s="110"/>
    </row>
    <row r="89" spans="1:17" s="92" customFormat="1">
      <c r="A89" s="7"/>
      <c r="B89" s="484" t="s">
        <v>616</v>
      </c>
      <c r="C89" s="116">
        <v>0</v>
      </c>
      <c r="D89" s="116">
        <v>0</v>
      </c>
      <c r="E89" s="116">
        <v>0</v>
      </c>
      <c r="F89" s="116">
        <v>231.58444324117698</v>
      </c>
      <c r="G89" s="116">
        <v>0</v>
      </c>
      <c r="H89" s="116">
        <v>0</v>
      </c>
      <c r="I89" s="116">
        <v>0</v>
      </c>
      <c r="J89" s="116">
        <v>0</v>
      </c>
      <c r="K89" s="116">
        <v>0</v>
      </c>
      <c r="L89" s="116">
        <v>231.58444324117698</v>
      </c>
      <c r="M89" s="116">
        <v>0</v>
      </c>
      <c r="N89" s="116">
        <v>0</v>
      </c>
      <c r="O89" s="101">
        <f t="shared" si="27"/>
        <v>463.16888648235397</v>
      </c>
      <c r="P89" s="110"/>
      <c r="Q89" s="110"/>
    </row>
    <row r="90" spans="1:17" s="92" customFormat="1">
      <c r="A90" s="7"/>
      <c r="B90" s="484" t="s">
        <v>617</v>
      </c>
      <c r="C90" s="116">
        <v>0</v>
      </c>
      <c r="D90" s="116">
        <v>0</v>
      </c>
      <c r="E90" s="116">
        <v>0</v>
      </c>
      <c r="F90" s="116">
        <v>108.33855448114299</v>
      </c>
      <c r="G90" s="116">
        <v>0</v>
      </c>
      <c r="H90" s="116">
        <v>0</v>
      </c>
      <c r="I90" s="116">
        <v>0</v>
      </c>
      <c r="J90" s="116">
        <v>0</v>
      </c>
      <c r="K90" s="116">
        <v>0</v>
      </c>
      <c r="L90" s="116">
        <v>108.33855448114299</v>
      </c>
      <c r="M90" s="116">
        <v>0</v>
      </c>
      <c r="N90" s="116">
        <v>0</v>
      </c>
      <c r="O90" s="101">
        <f t="shared" si="27"/>
        <v>216.67710896228598</v>
      </c>
      <c r="P90" s="110"/>
      <c r="Q90" s="110"/>
    </row>
    <row r="91" spans="1:17" s="92" customFormat="1">
      <c r="A91" s="7"/>
      <c r="B91" s="484" t="s">
        <v>618</v>
      </c>
      <c r="C91" s="116">
        <v>0</v>
      </c>
      <c r="D91" s="116">
        <v>0</v>
      </c>
      <c r="E91" s="116">
        <v>0</v>
      </c>
      <c r="F91" s="116">
        <v>282.35194824978998</v>
      </c>
      <c r="G91" s="116">
        <v>0</v>
      </c>
      <c r="H91" s="116">
        <v>0</v>
      </c>
      <c r="I91" s="116">
        <v>0</v>
      </c>
      <c r="J91" s="116">
        <v>0</v>
      </c>
      <c r="K91" s="116">
        <v>0</v>
      </c>
      <c r="L91" s="116">
        <v>282.35194824978998</v>
      </c>
      <c r="M91" s="116">
        <v>0</v>
      </c>
      <c r="N91" s="116">
        <v>0</v>
      </c>
      <c r="O91" s="101">
        <f t="shared" si="27"/>
        <v>564.70389649957997</v>
      </c>
      <c r="P91" s="110"/>
      <c r="Q91" s="110"/>
    </row>
    <row r="92" spans="1:17" s="92" customFormat="1">
      <c r="A92" s="7"/>
      <c r="B92" s="484" t="s">
        <v>636</v>
      </c>
      <c r="C92" s="116">
        <v>0</v>
      </c>
      <c r="D92" s="116">
        <v>0</v>
      </c>
      <c r="E92" s="116">
        <v>0</v>
      </c>
      <c r="F92" s="116">
        <v>0</v>
      </c>
      <c r="G92" s="116">
        <v>0</v>
      </c>
      <c r="H92" s="116">
        <v>0</v>
      </c>
      <c r="I92" s="116">
        <v>0</v>
      </c>
      <c r="J92" s="116">
        <v>0</v>
      </c>
      <c r="K92" s="116">
        <v>0</v>
      </c>
      <c r="L92" s="116">
        <v>0</v>
      </c>
      <c r="M92" s="116">
        <v>0</v>
      </c>
      <c r="N92" s="116">
        <v>0</v>
      </c>
      <c r="O92" s="101">
        <f t="shared" si="27"/>
        <v>0</v>
      </c>
      <c r="P92" s="110"/>
      <c r="Q92" s="110"/>
    </row>
    <row r="93" spans="1:17" s="92" customFormat="1">
      <c r="A93" s="7"/>
      <c r="B93" s="484" t="s">
        <v>410</v>
      </c>
      <c r="C93" s="116">
        <v>0</v>
      </c>
      <c r="D93" s="116">
        <v>0</v>
      </c>
      <c r="E93" s="116">
        <v>0</v>
      </c>
      <c r="F93" s="116">
        <v>0</v>
      </c>
      <c r="G93" s="116">
        <v>410.73954875999993</v>
      </c>
      <c r="H93" s="116">
        <v>0</v>
      </c>
      <c r="I93" s="116">
        <v>0</v>
      </c>
      <c r="J93" s="116">
        <v>0</v>
      </c>
      <c r="K93" s="116">
        <v>0</v>
      </c>
      <c r="L93" s="116">
        <v>0</v>
      </c>
      <c r="M93" s="116">
        <v>342.31080935</v>
      </c>
      <c r="N93" s="116">
        <v>0</v>
      </c>
      <c r="O93" s="101">
        <f t="shared" si="27"/>
        <v>753.05035810999993</v>
      </c>
      <c r="P93" s="110"/>
      <c r="Q93" s="110"/>
    </row>
    <row r="94" spans="1:17" s="92" customFormat="1">
      <c r="A94" s="7"/>
      <c r="B94" s="484" t="s">
        <v>437</v>
      </c>
      <c r="C94" s="116">
        <v>0</v>
      </c>
      <c r="D94" s="116">
        <v>0</v>
      </c>
      <c r="E94" s="116">
        <v>0</v>
      </c>
      <c r="F94" s="116">
        <v>117.90242668</v>
      </c>
      <c r="G94" s="116">
        <v>0</v>
      </c>
      <c r="H94" s="116">
        <v>0</v>
      </c>
      <c r="I94" s="116">
        <v>0</v>
      </c>
      <c r="J94" s="116">
        <v>0</v>
      </c>
      <c r="K94" s="116">
        <v>0</v>
      </c>
      <c r="L94" s="116">
        <v>117.90242668</v>
      </c>
      <c r="M94" s="116">
        <v>0</v>
      </c>
      <c r="N94" s="116">
        <v>0</v>
      </c>
      <c r="O94" s="101">
        <f t="shared" si="27"/>
        <v>235.80485336000001</v>
      </c>
      <c r="P94" s="110"/>
      <c r="Q94" s="110"/>
    </row>
    <row r="95" spans="1:17" s="92" customFormat="1">
      <c r="A95" s="7"/>
      <c r="B95" s="484" t="s">
        <v>591</v>
      </c>
      <c r="C95" s="116">
        <v>0</v>
      </c>
      <c r="D95" s="116">
        <v>0</v>
      </c>
      <c r="E95" s="116">
        <v>0</v>
      </c>
      <c r="F95" s="116">
        <v>0</v>
      </c>
      <c r="G95" s="116">
        <v>0</v>
      </c>
      <c r="H95" s="116">
        <v>174.28794468000001</v>
      </c>
      <c r="I95" s="116">
        <v>0</v>
      </c>
      <c r="J95" s="116">
        <v>0</v>
      </c>
      <c r="K95" s="116">
        <v>0</v>
      </c>
      <c r="L95" s="116">
        <v>0</v>
      </c>
      <c r="M95" s="116">
        <v>0</v>
      </c>
      <c r="N95" s="116">
        <v>174.28794468000001</v>
      </c>
      <c r="O95" s="101">
        <f t="shared" si="27"/>
        <v>348.57588936000002</v>
      </c>
      <c r="P95" s="110"/>
      <c r="Q95" s="110"/>
    </row>
    <row r="96" spans="1:17" s="92" customFormat="1">
      <c r="A96" s="7"/>
      <c r="B96" s="484" t="s">
        <v>592</v>
      </c>
      <c r="C96" s="116">
        <v>0</v>
      </c>
      <c r="D96" s="116">
        <v>0</v>
      </c>
      <c r="E96" s="116">
        <v>0</v>
      </c>
      <c r="F96" s="116">
        <v>0</v>
      </c>
      <c r="G96" s="116">
        <v>0</v>
      </c>
      <c r="H96" s="116">
        <v>177.59946388999998</v>
      </c>
      <c r="I96" s="116">
        <v>0</v>
      </c>
      <c r="J96" s="116">
        <v>0</v>
      </c>
      <c r="K96" s="116">
        <v>0</v>
      </c>
      <c r="L96" s="116">
        <v>0</v>
      </c>
      <c r="M96" s="116">
        <v>0</v>
      </c>
      <c r="N96" s="116">
        <v>177.59946388999998</v>
      </c>
      <c r="O96" s="101">
        <f t="shared" si="27"/>
        <v>355.19892777999996</v>
      </c>
      <c r="P96" s="110"/>
      <c r="Q96" s="110"/>
    </row>
    <row r="97" spans="1:17" s="92" customFormat="1">
      <c r="A97" s="7"/>
      <c r="B97" s="484" t="s">
        <v>593</v>
      </c>
      <c r="C97" s="116">
        <v>0</v>
      </c>
      <c r="D97" s="116">
        <v>0</v>
      </c>
      <c r="E97" s="116">
        <v>0</v>
      </c>
      <c r="F97" s="116">
        <v>0</v>
      </c>
      <c r="G97" s="116">
        <v>0</v>
      </c>
      <c r="H97" s="116">
        <v>184.68842028999998</v>
      </c>
      <c r="I97" s="116">
        <v>0</v>
      </c>
      <c r="J97" s="116">
        <v>0</v>
      </c>
      <c r="K97" s="116">
        <v>0</v>
      </c>
      <c r="L97" s="116">
        <v>0</v>
      </c>
      <c r="M97" s="116">
        <v>0</v>
      </c>
      <c r="N97" s="116">
        <v>184.68842028999998</v>
      </c>
      <c r="O97" s="101">
        <f t="shared" ref="O97:O133" si="31">SUM(C97:N97)</f>
        <v>369.37684057999996</v>
      </c>
      <c r="P97" s="110"/>
      <c r="Q97" s="110"/>
    </row>
    <row r="98" spans="1:17" s="92" customFormat="1">
      <c r="A98" s="7"/>
      <c r="B98" s="484" t="s">
        <v>683</v>
      </c>
      <c r="C98" s="116">
        <v>0</v>
      </c>
      <c r="D98" s="116">
        <v>0</v>
      </c>
      <c r="E98" s="116">
        <v>0</v>
      </c>
      <c r="F98" s="116">
        <v>100.45048446</v>
      </c>
      <c r="G98" s="116">
        <v>0</v>
      </c>
      <c r="H98" s="116">
        <v>0</v>
      </c>
      <c r="I98" s="116">
        <v>0</v>
      </c>
      <c r="J98" s="116">
        <v>0</v>
      </c>
      <c r="K98" s="116">
        <v>0</v>
      </c>
      <c r="L98" s="116">
        <v>44.154652329999998</v>
      </c>
      <c r="M98" s="116">
        <v>0</v>
      </c>
      <c r="N98" s="116">
        <v>0</v>
      </c>
      <c r="O98" s="101">
        <f t="shared" si="31"/>
        <v>144.60513678999999</v>
      </c>
      <c r="P98" s="110"/>
      <c r="Q98" s="110"/>
    </row>
    <row r="99" spans="1:17" s="92" customFormat="1">
      <c r="A99" s="7"/>
      <c r="B99" s="484" t="s">
        <v>684</v>
      </c>
      <c r="C99" s="116">
        <v>0</v>
      </c>
      <c r="D99" s="116">
        <v>0</v>
      </c>
      <c r="E99" s="116">
        <v>0</v>
      </c>
      <c r="F99" s="116">
        <v>103.72979526</v>
      </c>
      <c r="G99" s="116">
        <v>0</v>
      </c>
      <c r="H99" s="116">
        <v>0</v>
      </c>
      <c r="I99" s="116">
        <v>0</v>
      </c>
      <c r="J99" s="116">
        <v>0</v>
      </c>
      <c r="K99" s="116">
        <v>0</v>
      </c>
      <c r="L99" s="116">
        <v>103.72979526</v>
      </c>
      <c r="M99" s="116">
        <v>0</v>
      </c>
      <c r="N99" s="116">
        <v>0</v>
      </c>
      <c r="O99" s="101">
        <f t="shared" si="31"/>
        <v>207.45959052000001</v>
      </c>
      <c r="P99" s="110"/>
      <c r="Q99" s="110"/>
    </row>
    <row r="100" spans="1:17" s="92" customFormat="1">
      <c r="A100" s="7"/>
      <c r="B100" s="484" t="s">
        <v>503</v>
      </c>
      <c r="C100" s="116">
        <v>0</v>
      </c>
      <c r="D100" s="116">
        <v>0</v>
      </c>
      <c r="E100" s="116">
        <v>0</v>
      </c>
      <c r="F100" s="116">
        <v>85.9375</v>
      </c>
      <c r="G100" s="116">
        <v>0</v>
      </c>
      <c r="H100" s="116">
        <v>0</v>
      </c>
      <c r="I100" s="116">
        <v>0</v>
      </c>
      <c r="J100" s="116">
        <v>0</v>
      </c>
      <c r="K100" s="116">
        <v>0</v>
      </c>
      <c r="L100" s="116">
        <v>0</v>
      </c>
      <c r="M100" s="116">
        <v>0</v>
      </c>
      <c r="N100" s="116">
        <v>0</v>
      </c>
      <c r="O100" s="101">
        <f t="shared" si="31"/>
        <v>85.9375</v>
      </c>
      <c r="P100" s="110"/>
      <c r="Q100" s="110"/>
    </row>
    <row r="101" spans="1:17" s="144" customFormat="1">
      <c r="A101" s="7"/>
      <c r="B101" s="459" t="s">
        <v>504</v>
      </c>
      <c r="C101" s="116">
        <v>0</v>
      </c>
      <c r="D101" s="116">
        <v>0</v>
      </c>
      <c r="E101" s="116">
        <v>0</v>
      </c>
      <c r="F101" s="116">
        <v>154.6875</v>
      </c>
      <c r="G101" s="116">
        <v>0</v>
      </c>
      <c r="H101" s="116">
        <v>0</v>
      </c>
      <c r="I101" s="116">
        <v>0</v>
      </c>
      <c r="J101" s="116">
        <v>0</v>
      </c>
      <c r="K101" s="116">
        <v>0</v>
      </c>
      <c r="L101" s="116">
        <v>154.6875</v>
      </c>
      <c r="M101" s="116">
        <v>0</v>
      </c>
      <c r="N101" s="116">
        <v>0</v>
      </c>
      <c r="O101" s="101">
        <f t="shared" si="31"/>
        <v>309.375</v>
      </c>
      <c r="P101" s="110"/>
      <c r="Q101" s="110"/>
    </row>
    <row r="102" spans="1:17" s="144" customFormat="1">
      <c r="A102" s="7"/>
      <c r="B102" s="484" t="s">
        <v>505</v>
      </c>
      <c r="C102" s="116">
        <v>0</v>
      </c>
      <c r="D102" s="116">
        <v>0</v>
      </c>
      <c r="E102" s="116">
        <v>0</v>
      </c>
      <c r="F102" s="116">
        <v>243.75</v>
      </c>
      <c r="G102" s="116">
        <v>0</v>
      </c>
      <c r="H102" s="116">
        <v>0</v>
      </c>
      <c r="I102" s="116">
        <v>0</v>
      </c>
      <c r="J102" s="116">
        <v>0</v>
      </c>
      <c r="K102" s="116">
        <v>0</v>
      </c>
      <c r="L102" s="116">
        <v>243.75</v>
      </c>
      <c r="M102" s="116">
        <v>0</v>
      </c>
      <c r="N102" s="116">
        <v>0</v>
      </c>
      <c r="O102" s="101">
        <f t="shared" si="31"/>
        <v>487.5</v>
      </c>
      <c r="P102" s="110"/>
      <c r="Q102" s="110"/>
    </row>
    <row r="103" spans="1:17" s="92" customFormat="1">
      <c r="A103" s="7"/>
      <c r="B103" s="459" t="s">
        <v>506</v>
      </c>
      <c r="C103" s="116">
        <v>0</v>
      </c>
      <c r="D103" s="116">
        <v>0</v>
      </c>
      <c r="E103" s="116">
        <v>0</v>
      </c>
      <c r="F103" s="116">
        <v>104.84375</v>
      </c>
      <c r="G103" s="116">
        <v>0</v>
      </c>
      <c r="H103" s="116">
        <v>0</v>
      </c>
      <c r="I103" s="116">
        <v>0</v>
      </c>
      <c r="J103" s="116">
        <v>0</v>
      </c>
      <c r="K103" s="116">
        <v>0</v>
      </c>
      <c r="L103" s="116">
        <v>104.84375</v>
      </c>
      <c r="M103" s="116">
        <v>0</v>
      </c>
      <c r="N103" s="116">
        <v>0</v>
      </c>
      <c r="O103" s="101">
        <f t="shared" si="31"/>
        <v>209.6875</v>
      </c>
      <c r="P103" s="110"/>
      <c r="Q103" s="110"/>
    </row>
    <row r="104" spans="1:17" s="92" customFormat="1">
      <c r="A104" s="7"/>
      <c r="B104" s="484" t="s">
        <v>513</v>
      </c>
      <c r="C104" s="116">
        <v>33.125</v>
      </c>
      <c r="D104" s="116">
        <v>0</v>
      </c>
      <c r="E104" s="116">
        <v>0</v>
      </c>
      <c r="F104" s="116">
        <v>0</v>
      </c>
      <c r="G104" s="116">
        <v>0</v>
      </c>
      <c r="H104" s="116">
        <v>0</v>
      </c>
      <c r="I104" s="116">
        <v>33.125</v>
      </c>
      <c r="J104" s="116">
        <v>0</v>
      </c>
      <c r="K104" s="116">
        <v>0</v>
      </c>
      <c r="L104" s="116">
        <v>0</v>
      </c>
      <c r="M104" s="116">
        <v>0</v>
      </c>
      <c r="N104" s="116">
        <v>0</v>
      </c>
      <c r="O104" s="101">
        <f t="shared" si="31"/>
        <v>66.25</v>
      </c>
      <c r="P104" s="110"/>
      <c r="Q104" s="110"/>
    </row>
    <row r="105" spans="1:17" s="92" customFormat="1">
      <c r="A105" s="7"/>
      <c r="B105" s="484" t="s">
        <v>883</v>
      </c>
      <c r="C105" s="116">
        <v>40.46875</v>
      </c>
      <c r="D105" s="116">
        <v>0</v>
      </c>
      <c r="E105" s="116">
        <v>0</v>
      </c>
      <c r="F105" s="116">
        <v>0</v>
      </c>
      <c r="G105" s="116">
        <v>0</v>
      </c>
      <c r="H105" s="116">
        <v>0</v>
      </c>
      <c r="I105" s="116">
        <v>40.46875</v>
      </c>
      <c r="J105" s="116">
        <v>0</v>
      </c>
      <c r="K105" s="116">
        <v>0</v>
      </c>
      <c r="L105" s="116">
        <v>0</v>
      </c>
      <c r="M105" s="116">
        <v>0</v>
      </c>
      <c r="N105" s="116">
        <v>0</v>
      </c>
      <c r="O105" s="101">
        <f t="shared" si="31"/>
        <v>80.9375</v>
      </c>
      <c r="P105" s="110"/>
      <c r="Q105" s="110"/>
    </row>
    <row r="106" spans="1:17" s="92" customFormat="1">
      <c r="A106" s="7"/>
      <c r="B106" s="484" t="s">
        <v>515</v>
      </c>
      <c r="C106" s="116">
        <v>62.34375</v>
      </c>
      <c r="D106" s="116">
        <v>0</v>
      </c>
      <c r="E106" s="116">
        <v>0</v>
      </c>
      <c r="F106" s="116">
        <v>0</v>
      </c>
      <c r="G106" s="116">
        <v>0</v>
      </c>
      <c r="H106" s="116">
        <v>0</v>
      </c>
      <c r="I106" s="116">
        <v>62.34375</v>
      </c>
      <c r="J106" s="116">
        <v>0</v>
      </c>
      <c r="K106" s="116">
        <v>0</v>
      </c>
      <c r="L106" s="116">
        <v>0</v>
      </c>
      <c r="M106" s="116">
        <v>0</v>
      </c>
      <c r="N106" s="116">
        <v>0</v>
      </c>
      <c r="O106" s="101">
        <f t="shared" si="31"/>
        <v>124.6875</v>
      </c>
      <c r="P106" s="110"/>
      <c r="Q106" s="110"/>
    </row>
    <row r="107" spans="1:17" s="92" customFormat="1">
      <c r="A107" s="7"/>
      <c r="B107" s="484" t="s">
        <v>681</v>
      </c>
      <c r="C107" s="116">
        <v>0</v>
      </c>
      <c r="D107" s="116">
        <v>0</v>
      </c>
      <c r="E107" s="116">
        <v>0</v>
      </c>
      <c r="F107" s="116">
        <v>0</v>
      </c>
      <c r="G107" s="116">
        <v>0</v>
      </c>
      <c r="H107" s="116">
        <v>97.96875</v>
      </c>
      <c r="I107" s="116">
        <v>0</v>
      </c>
      <c r="J107" s="116">
        <v>0</v>
      </c>
      <c r="K107" s="116">
        <v>0</v>
      </c>
      <c r="L107" s="116">
        <v>0</v>
      </c>
      <c r="M107" s="116">
        <v>0</v>
      </c>
      <c r="N107" s="116">
        <v>97.96875</v>
      </c>
      <c r="O107" s="101">
        <f t="shared" si="31"/>
        <v>195.9375</v>
      </c>
      <c r="P107" s="110"/>
      <c r="Q107" s="110"/>
    </row>
    <row r="108" spans="1:17" s="92" customFormat="1">
      <c r="A108" s="7"/>
      <c r="B108" s="484" t="s">
        <v>682</v>
      </c>
      <c r="C108" s="116">
        <v>0</v>
      </c>
      <c r="D108" s="116">
        <v>0</v>
      </c>
      <c r="E108" s="116">
        <v>0</v>
      </c>
      <c r="F108" s="116">
        <v>0</v>
      </c>
      <c r="G108" s="116">
        <v>0</v>
      </c>
      <c r="H108" s="116">
        <v>0</v>
      </c>
      <c r="I108" s="116">
        <v>0</v>
      </c>
      <c r="J108" s="116">
        <v>0</v>
      </c>
      <c r="K108" s="116">
        <v>0</v>
      </c>
      <c r="L108" s="116">
        <v>14.1139571353894</v>
      </c>
      <c r="M108" s="116">
        <v>0</v>
      </c>
      <c r="N108" s="116">
        <v>0</v>
      </c>
      <c r="O108" s="101">
        <f t="shared" si="31"/>
        <v>14.1139571353894</v>
      </c>
      <c r="P108" s="110"/>
      <c r="Q108" s="110"/>
    </row>
    <row r="109" spans="1:17" s="92" customFormat="1">
      <c r="A109" s="7"/>
      <c r="B109" s="484" t="s">
        <v>512</v>
      </c>
      <c r="C109" s="116">
        <v>0</v>
      </c>
      <c r="D109" s="116">
        <v>3.4734359700000002</v>
      </c>
      <c r="E109" s="116">
        <v>0</v>
      </c>
      <c r="F109" s="116">
        <v>0</v>
      </c>
      <c r="G109" s="116">
        <v>0</v>
      </c>
      <c r="H109" s="116">
        <v>0</v>
      </c>
      <c r="I109" s="116">
        <v>0</v>
      </c>
      <c r="J109" s="116">
        <v>3.4734359700000002</v>
      </c>
      <c r="K109" s="116">
        <v>0</v>
      </c>
      <c r="L109" s="116">
        <v>0</v>
      </c>
      <c r="M109" s="116">
        <v>0</v>
      </c>
      <c r="N109" s="116">
        <v>0</v>
      </c>
      <c r="O109" s="101">
        <f t="shared" si="31"/>
        <v>6.9468719400000003</v>
      </c>
      <c r="P109" s="110"/>
      <c r="Q109" s="110"/>
    </row>
    <row r="110" spans="1:17" s="92" customFormat="1">
      <c r="A110" s="7"/>
      <c r="B110" s="459" t="s">
        <v>594</v>
      </c>
      <c r="C110" s="116">
        <v>0</v>
      </c>
      <c r="D110" s="116">
        <v>0</v>
      </c>
      <c r="E110" s="116">
        <v>0</v>
      </c>
      <c r="F110" s="116">
        <v>0</v>
      </c>
      <c r="G110" s="116">
        <v>0</v>
      </c>
      <c r="H110" s="116">
        <v>0</v>
      </c>
      <c r="I110" s="116">
        <v>0</v>
      </c>
      <c r="J110" s="116">
        <v>0</v>
      </c>
      <c r="K110" s="116">
        <v>0</v>
      </c>
      <c r="L110" s="116">
        <v>0</v>
      </c>
      <c r="M110" s="116">
        <v>0</v>
      </c>
      <c r="N110" s="116">
        <v>0</v>
      </c>
      <c r="O110" s="101">
        <f t="shared" si="31"/>
        <v>0</v>
      </c>
      <c r="P110" s="110"/>
      <c r="Q110" s="110"/>
    </row>
    <row r="111" spans="1:17" s="92" customFormat="1">
      <c r="A111" s="7"/>
      <c r="B111" s="484" t="s">
        <v>595</v>
      </c>
      <c r="C111" s="116">
        <v>0</v>
      </c>
      <c r="D111" s="116">
        <v>0</v>
      </c>
      <c r="E111" s="116">
        <v>85.49966714</v>
      </c>
      <c r="F111" s="116">
        <v>0</v>
      </c>
      <c r="G111" s="116">
        <v>0</v>
      </c>
      <c r="H111" s="116">
        <v>0</v>
      </c>
      <c r="I111" s="116">
        <v>0</v>
      </c>
      <c r="J111" s="116">
        <v>0</v>
      </c>
      <c r="K111" s="116">
        <v>0</v>
      </c>
      <c r="L111" s="116">
        <v>0</v>
      </c>
      <c r="M111" s="116">
        <v>0</v>
      </c>
      <c r="N111" s="116">
        <v>0</v>
      </c>
      <c r="O111" s="101">
        <f t="shared" si="31"/>
        <v>85.49966714</v>
      </c>
      <c r="P111" s="110"/>
      <c r="Q111" s="110"/>
    </row>
    <row r="112" spans="1:17" s="92" customFormat="1">
      <c r="A112" s="7"/>
      <c r="B112" s="459" t="s">
        <v>741</v>
      </c>
      <c r="C112" s="460">
        <v>0</v>
      </c>
      <c r="D112" s="460">
        <v>0</v>
      </c>
      <c r="E112" s="460">
        <v>356.99539782458697</v>
      </c>
      <c r="F112" s="460">
        <v>0</v>
      </c>
      <c r="G112" s="460">
        <v>0</v>
      </c>
      <c r="H112" s="460">
        <v>364.92862888752103</v>
      </c>
      <c r="I112" s="460">
        <v>0</v>
      </c>
      <c r="J112" s="460">
        <v>0</v>
      </c>
      <c r="K112" s="460">
        <v>364.92862888752103</v>
      </c>
      <c r="L112" s="460">
        <v>0</v>
      </c>
      <c r="M112" s="460">
        <v>0</v>
      </c>
      <c r="N112" s="460">
        <v>360.96201335580599</v>
      </c>
      <c r="O112" s="101">
        <f t="shared" si="31"/>
        <v>1447.8146689554351</v>
      </c>
      <c r="P112" s="110"/>
      <c r="Q112" s="110"/>
    </row>
    <row r="113" spans="1:17" s="92" customFormat="1">
      <c r="A113" s="7"/>
      <c r="B113" s="484" t="s">
        <v>884</v>
      </c>
      <c r="C113" s="460">
        <v>124.84375</v>
      </c>
      <c r="D113" s="460">
        <v>0</v>
      </c>
      <c r="E113" s="460">
        <v>0</v>
      </c>
      <c r="F113" s="460">
        <v>0</v>
      </c>
      <c r="G113" s="460">
        <v>0</v>
      </c>
      <c r="H113" s="460">
        <v>0</v>
      </c>
      <c r="I113" s="460">
        <v>124.84375</v>
      </c>
      <c r="J113" s="460">
        <v>0</v>
      </c>
      <c r="K113" s="460">
        <v>0</v>
      </c>
      <c r="L113" s="460">
        <v>0</v>
      </c>
      <c r="M113" s="460">
        <v>0</v>
      </c>
      <c r="N113" s="460">
        <v>0</v>
      </c>
      <c r="O113" s="101">
        <f t="shared" si="31"/>
        <v>249.6875</v>
      </c>
      <c r="P113" s="110"/>
      <c r="Q113" s="110"/>
    </row>
    <row r="114" spans="1:17" s="92" customFormat="1">
      <c r="A114" s="7"/>
      <c r="B114" s="459" t="s">
        <v>637</v>
      </c>
      <c r="C114" s="460">
        <v>91.40625</v>
      </c>
      <c r="D114" s="460">
        <v>0</v>
      </c>
      <c r="E114" s="460">
        <v>0</v>
      </c>
      <c r="F114" s="460">
        <v>0</v>
      </c>
      <c r="G114" s="460">
        <v>0</v>
      </c>
      <c r="H114" s="460">
        <v>0</v>
      </c>
      <c r="I114" s="460">
        <v>91.40625</v>
      </c>
      <c r="J114" s="460">
        <v>0</v>
      </c>
      <c r="K114" s="460">
        <v>0</v>
      </c>
      <c r="L114" s="460">
        <v>0</v>
      </c>
      <c r="M114" s="460">
        <v>0</v>
      </c>
      <c r="N114" s="460">
        <v>0</v>
      </c>
      <c r="O114" s="101">
        <f t="shared" si="31"/>
        <v>182.8125</v>
      </c>
      <c r="P114" s="110"/>
      <c r="Q114" s="110"/>
    </row>
    <row r="115" spans="1:17" s="92" customFormat="1">
      <c r="A115" s="7"/>
      <c r="B115" s="484" t="s">
        <v>885</v>
      </c>
      <c r="C115" s="460">
        <v>103.125</v>
      </c>
      <c r="D115" s="460">
        <v>0</v>
      </c>
      <c r="E115" s="460">
        <v>0</v>
      </c>
      <c r="F115" s="460">
        <v>0</v>
      </c>
      <c r="G115" s="460">
        <v>0</v>
      </c>
      <c r="H115" s="460">
        <v>0</v>
      </c>
      <c r="I115" s="460">
        <v>103.125</v>
      </c>
      <c r="J115" s="460">
        <v>0</v>
      </c>
      <c r="K115" s="460">
        <v>0</v>
      </c>
      <c r="L115" s="460">
        <v>0</v>
      </c>
      <c r="M115" s="460">
        <v>0</v>
      </c>
      <c r="N115" s="460">
        <v>0</v>
      </c>
      <c r="O115" s="101">
        <f t="shared" si="31"/>
        <v>206.25</v>
      </c>
      <c r="P115" s="110"/>
      <c r="Q115" s="110"/>
    </row>
    <row r="116" spans="1:17" s="92" customFormat="1">
      <c r="A116" s="7"/>
      <c r="B116" s="459" t="s">
        <v>638</v>
      </c>
      <c r="C116" s="460">
        <v>128.90625</v>
      </c>
      <c r="D116" s="460">
        <v>0</v>
      </c>
      <c r="E116" s="460">
        <v>0</v>
      </c>
      <c r="F116" s="460">
        <v>0</v>
      </c>
      <c r="G116" s="460">
        <v>0</v>
      </c>
      <c r="H116" s="460">
        <v>0</v>
      </c>
      <c r="I116" s="460">
        <v>128.90625</v>
      </c>
      <c r="J116" s="460">
        <v>0</v>
      </c>
      <c r="K116" s="460">
        <v>0</v>
      </c>
      <c r="L116" s="460">
        <v>0</v>
      </c>
      <c r="M116" s="460">
        <v>0</v>
      </c>
      <c r="N116" s="460">
        <v>0</v>
      </c>
      <c r="O116" s="101">
        <f t="shared" si="31"/>
        <v>257.8125</v>
      </c>
      <c r="P116" s="110"/>
      <c r="Q116" s="110"/>
    </row>
    <row r="117" spans="1:17" s="92" customFormat="1">
      <c r="A117" s="7"/>
      <c r="B117" s="484" t="s">
        <v>640</v>
      </c>
      <c r="C117" s="460">
        <v>0</v>
      </c>
      <c r="D117" s="460">
        <v>0</v>
      </c>
      <c r="E117" s="460">
        <v>0</v>
      </c>
      <c r="F117" s="460">
        <v>0</v>
      </c>
      <c r="G117" s="460">
        <v>0</v>
      </c>
      <c r="H117" s="460">
        <v>0</v>
      </c>
      <c r="I117" s="460">
        <v>0</v>
      </c>
      <c r="J117" s="460">
        <v>0</v>
      </c>
      <c r="K117" s="460">
        <v>0</v>
      </c>
      <c r="L117" s="460">
        <v>0</v>
      </c>
      <c r="M117" s="460">
        <v>0</v>
      </c>
      <c r="N117" s="460">
        <v>0</v>
      </c>
      <c r="O117" s="101">
        <f t="shared" si="31"/>
        <v>0</v>
      </c>
      <c r="P117" s="110"/>
      <c r="Q117" s="110"/>
    </row>
    <row r="118" spans="1:17" s="92" customFormat="1">
      <c r="A118" s="7"/>
      <c r="B118" s="459" t="s">
        <v>641</v>
      </c>
      <c r="C118" s="460">
        <v>0</v>
      </c>
      <c r="D118" s="460">
        <v>0</v>
      </c>
      <c r="E118" s="460">
        <v>0</v>
      </c>
      <c r="F118" s="460">
        <v>0</v>
      </c>
      <c r="G118" s="460">
        <v>0</v>
      </c>
      <c r="H118" s="460">
        <v>0</v>
      </c>
      <c r="I118" s="460">
        <v>0</v>
      </c>
      <c r="J118" s="460">
        <v>0</v>
      </c>
      <c r="K118" s="460">
        <v>0</v>
      </c>
      <c r="L118" s="460">
        <v>0</v>
      </c>
      <c r="M118" s="460">
        <v>0</v>
      </c>
      <c r="N118" s="460">
        <v>0</v>
      </c>
      <c r="O118" s="101">
        <f t="shared" si="31"/>
        <v>0</v>
      </c>
      <c r="P118" s="110"/>
      <c r="Q118" s="110"/>
    </row>
    <row r="119" spans="1:17" s="92" customFormat="1">
      <c r="A119" s="7"/>
      <c r="B119" s="484" t="s">
        <v>520</v>
      </c>
      <c r="C119" s="460">
        <v>23.765439344842399</v>
      </c>
      <c r="D119" s="460">
        <v>0</v>
      </c>
      <c r="E119" s="460">
        <v>0</v>
      </c>
      <c r="F119" s="460">
        <v>0</v>
      </c>
      <c r="G119" s="460">
        <v>0</v>
      </c>
      <c r="H119" s="460">
        <v>0</v>
      </c>
      <c r="I119" s="460">
        <v>23.765439344842399</v>
      </c>
      <c r="J119" s="460">
        <v>0</v>
      </c>
      <c r="K119" s="460">
        <v>0</v>
      </c>
      <c r="L119" s="460">
        <v>0</v>
      </c>
      <c r="M119" s="460">
        <v>0</v>
      </c>
      <c r="N119" s="460">
        <v>0</v>
      </c>
      <c r="O119" s="101">
        <f t="shared" si="31"/>
        <v>47.530878689684798</v>
      </c>
      <c r="P119" s="110"/>
      <c r="Q119" s="110"/>
    </row>
    <row r="120" spans="1:17" s="92" customFormat="1">
      <c r="A120" s="7"/>
      <c r="B120" s="484" t="s">
        <v>619</v>
      </c>
      <c r="C120" s="460">
        <v>0</v>
      </c>
      <c r="D120" s="460">
        <v>0</v>
      </c>
      <c r="E120" s="460">
        <v>0</v>
      </c>
      <c r="F120" s="460">
        <v>43.687302071616699</v>
      </c>
      <c r="G120" s="460">
        <v>0</v>
      </c>
      <c r="H120" s="460">
        <v>0</v>
      </c>
      <c r="I120" s="460">
        <v>0</v>
      </c>
      <c r="J120" s="460">
        <v>0</v>
      </c>
      <c r="K120" s="460">
        <v>0</v>
      </c>
      <c r="L120" s="460">
        <v>43.687302071616699</v>
      </c>
      <c r="M120" s="460">
        <v>0</v>
      </c>
      <c r="N120" s="460">
        <v>0</v>
      </c>
      <c r="O120" s="101">
        <f t="shared" si="31"/>
        <v>87.374604143233398</v>
      </c>
      <c r="P120" s="110"/>
      <c r="Q120" s="110"/>
    </row>
    <row r="121" spans="1:17" s="92" customFormat="1">
      <c r="A121" s="7"/>
      <c r="B121" s="459" t="s">
        <v>904</v>
      </c>
      <c r="C121" s="460">
        <v>0</v>
      </c>
      <c r="D121" s="460">
        <v>0</v>
      </c>
      <c r="E121" s="460">
        <v>28.6031920475689</v>
      </c>
      <c r="F121" s="460">
        <v>0</v>
      </c>
      <c r="G121" s="460">
        <v>0</v>
      </c>
      <c r="H121" s="460">
        <v>0</v>
      </c>
      <c r="I121" s="460">
        <v>0</v>
      </c>
      <c r="J121" s="460">
        <v>0</v>
      </c>
      <c r="K121" s="460">
        <v>28.6031920475689</v>
      </c>
      <c r="L121" s="460">
        <v>0</v>
      </c>
      <c r="M121" s="460">
        <v>0</v>
      </c>
      <c r="N121" s="460">
        <v>0</v>
      </c>
      <c r="O121" s="101">
        <f t="shared" si="31"/>
        <v>57.2063840951378</v>
      </c>
      <c r="P121" s="110"/>
      <c r="Q121" s="110"/>
    </row>
    <row r="122" spans="1:17" s="92" customFormat="1">
      <c r="A122" s="7"/>
      <c r="B122" s="484" t="s">
        <v>760</v>
      </c>
      <c r="C122" s="460">
        <v>25.132769440148</v>
      </c>
      <c r="D122" s="460">
        <v>0</v>
      </c>
      <c r="E122" s="460">
        <v>0</v>
      </c>
      <c r="F122" s="460">
        <v>0</v>
      </c>
      <c r="G122" s="460">
        <v>0</v>
      </c>
      <c r="H122" s="460">
        <v>0</v>
      </c>
      <c r="I122" s="460">
        <v>0</v>
      </c>
      <c r="J122" s="460">
        <v>0</v>
      </c>
      <c r="K122" s="460">
        <v>0</v>
      </c>
      <c r="L122" s="460">
        <v>0</v>
      </c>
      <c r="M122" s="460">
        <v>0</v>
      </c>
      <c r="N122" s="460">
        <v>0</v>
      </c>
      <c r="O122" s="101">
        <f t="shared" si="31"/>
        <v>25.132769440148</v>
      </c>
      <c r="P122" s="110"/>
      <c r="Q122" s="110"/>
    </row>
    <row r="123" spans="1:17" s="92" customFormat="1">
      <c r="A123" s="7"/>
      <c r="B123" s="459" t="s">
        <v>761</v>
      </c>
      <c r="C123" s="460">
        <v>0</v>
      </c>
      <c r="D123" s="460">
        <v>0</v>
      </c>
      <c r="E123" s="460">
        <v>0</v>
      </c>
      <c r="F123" s="460">
        <v>36.6523177738624</v>
      </c>
      <c r="G123" s="460">
        <v>0</v>
      </c>
      <c r="H123" s="460">
        <v>0</v>
      </c>
      <c r="I123" s="460">
        <v>0</v>
      </c>
      <c r="J123" s="460">
        <v>0</v>
      </c>
      <c r="K123" s="460">
        <v>0</v>
      </c>
      <c r="L123" s="460">
        <v>0</v>
      </c>
      <c r="M123" s="460">
        <v>0</v>
      </c>
      <c r="N123" s="460">
        <v>0</v>
      </c>
      <c r="O123" s="101">
        <f t="shared" si="31"/>
        <v>36.6523177738624</v>
      </c>
      <c r="P123" s="110"/>
      <c r="Q123" s="110"/>
    </row>
    <row r="124" spans="1:17" s="92" customFormat="1">
      <c r="A124" s="7"/>
      <c r="B124" s="459" t="s">
        <v>762</v>
      </c>
      <c r="C124" s="460">
        <v>41.538461538461497</v>
      </c>
      <c r="D124" s="460">
        <v>0</v>
      </c>
      <c r="E124" s="460">
        <v>0</v>
      </c>
      <c r="F124" s="460">
        <v>0</v>
      </c>
      <c r="G124" s="460">
        <v>0</v>
      </c>
      <c r="H124" s="460">
        <v>0</v>
      </c>
      <c r="I124" s="460">
        <v>0</v>
      </c>
      <c r="J124" s="460">
        <v>0</v>
      </c>
      <c r="K124" s="460">
        <v>0</v>
      </c>
      <c r="L124" s="460">
        <v>0</v>
      </c>
      <c r="M124" s="460">
        <v>0</v>
      </c>
      <c r="N124" s="460">
        <v>0</v>
      </c>
      <c r="O124" s="101">
        <f t="shared" si="31"/>
        <v>41.538461538461497</v>
      </c>
      <c r="P124" s="110"/>
      <c r="Q124" s="110"/>
    </row>
    <row r="125" spans="1:17" s="92" customFormat="1">
      <c r="A125" s="7"/>
      <c r="B125" s="459" t="s">
        <v>620</v>
      </c>
      <c r="C125" s="460">
        <v>59.615384615384599</v>
      </c>
      <c r="D125" s="460">
        <v>0</v>
      </c>
      <c r="E125" s="460">
        <v>0</v>
      </c>
      <c r="F125" s="460">
        <v>0</v>
      </c>
      <c r="G125" s="460">
        <v>0</v>
      </c>
      <c r="H125" s="460">
        <v>0</v>
      </c>
      <c r="I125" s="460">
        <v>0</v>
      </c>
      <c r="J125" s="460">
        <v>0</v>
      </c>
      <c r="K125" s="460">
        <v>0</v>
      </c>
      <c r="L125" s="460">
        <v>0</v>
      </c>
      <c r="M125" s="460">
        <v>0</v>
      </c>
      <c r="N125" s="460">
        <v>0</v>
      </c>
      <c r="O125" s="101">
        <f t="shared" si="31"/>
        <v>59.615384615384599</v>
      </c>
      <c r="P125" s="110"/>
      <c r="Q125" s="110"/>
    </row>
    <row r="126" spans="1:17" s="92" customFormat="1">
      <c r="A126" s="7"/>
      <c r="B126" s="459" t="s">
        <v>621</v>
      </c>
      <c r="C126" s="460">
        <v>76.923076923076891</v>
      </c>
      <c r="D126" s="460">
        <v>0</v>
      </c>
      <c r="E126" s="460">
        <v>0</v>
      </c>
      <c r="F126" s="460">
        <v>0</v>
      </c>
      <c r="G126" s="460">
        <v>0</v>
      </c>
      <c r="H126" s="460">
        <v>0</v>
      </c>
      <c r="I126" s="460">
        <v>0</v>
      </c>
      <c r="J126" s="460">
        <v>0</v>
      </c>
      <c r="K126" s="460">
        <v>0</v>
      </c>
      <c r="L126" s="460">
        <v>0</v>
      </c>
      <c r="M126" s="460">
        <v>0</v>
      </c>
      <c r="N126" s="460">
        <v>0</v>
      </c>
      <c r="O126" s="101">
        <f t="shared" si="31"/>
        <v>76.923076923076891</v>
      </c>
      <c r="P126" s="110"/>
      <c r="Q126" s="110"/>
    </row>
    <row r="127" spans="1:17" s="92" customFormat="1">
      <c r="A127" s="7"/>
      <c r="B127" s="459" t="s">
        <v>763</v>
      </c>
      <c r="C127" s="460">
        <v>64.615384615384599</v>
      </c>
      <c r="D127" s="460">
        <v>0</v>
      </c>
      <c r="E127" s="460">
        <v>0</v>
      </c>
      <c r="F127" s="460">
        <v>0</v>
      </c>
      <c r="G127" s="460">
        <v>0</v>
      </c>
      <c r="H127" s="460">
        <v>0</v>
      </c>
      <c r="I127" s="460">
        <v>0</v>
      </c>
      <c r="J127" s="460">
        <v>0</v>
      </c>
      <c r="K127" s="460">
        <v>0</v>
      </c>
      <c r="L127" s="460">
        <v>0</v>
      </c>
      <c r="M127" s="460">
        <v>0</v>
      </c>
      <c r="N127" s="460">
        <v>0</v>
      </c>
      <c r="O127" s="101">
        <f t="shared" si="31"/>
        <v>64.615384615384599</v>
      </c>
      <c r="P127" s="110"/>
      <c r="Q127" s="110"/>
    </row>
    <row r="128" spans="1:17" s="92" customFormat="1">
      <c r="A128" s="7"/>
      <c r="B128" s="459" t="s">
        <v>764</v>
      </c>
      <c r="C128" s="460">
        <v>0</v>
      </c>
      <c r="D128" s="460">
        <v>0</v>
      </c>
      <c r="E128" s="460">
        <v>0</v>
      </c>
      <c r="F128" s="460">
        <v>0</v>
      </c>
      <c r="G128" s="460">
        <v>0</v>
      </c>
      <c r="H128" s="460">
        <v>0</v>
      </c>
      <c r="I128" s="460">
        <v>0</v>
      </c>
      <c r="J128" s="460">
        <v>0</v>
      </c>
      <c r="K128" s="460">
        <v>0</v>
      </c>
      <c r="L128" s="460">
        <v>0</v>
      </c>
      <c r="M128" s="460">
        <v>57.692307692307701</v>
      </c>
      <c r="N128" s="460">
        <v>0</v>
      </c>
      <c r="O128" s="101">
        <f t="shared" si="31"/>
        <v>57.692307692307701</v>
      </c>
      <c r="P128" s="110"/>
      <c r="Q128" s="110"/>
    </row>
    <row r="129" spans="1:17" s="92" customFormat="1">
      <c r="A129" s="7"/>
      <c r="B129" s="484" t="s">
        <v>88</v>
      </c>
      <c r="C129" s="460">
        <v>38.708490699999999</v>
      </c>
      <c r="D129" s="460">
        <v>9.9925062800000006</v>
      </c>
      <c r="E129" s="460">
        <v>3.45317878</v>
      </c>
      <c r="F129" s="460">
        <v>12.70253213</v>
      </c>
      <c r="G129" s="460">
        <v>0</v>
      </c>
      <c r="H129" s="460">
        <v>19.197693229999999</v>
      </c>
      <c r="I129" s="460">
        <v>38.077374000000006</v>
      </c>
      <c r="J129" s="460">
        <v>9.8295849699999991</v>
      </c>
      <c r="K129" s="460">
        <v>3.5104137899999999</v>
      </c>
      <c r="L129" s="460">
        <v>12.77232626</v>
      </c>
      <c r="M129" s="460">
        <v>0</v>
      </c>
      <c r="N129" s="460">
        <v>19.303175060000001</v>
      </c>
      <c r="O129" s="101">
        <f t="shared" si="31"/>
        <v>167.5472752</v>
      </c>
      <c r="P129" s="110"/>
      <c r="Q129" s="110"/>
    </row>
    <row r="130" spans="1:17" s="92" customFormat="1">
      <c r="A130" s="7"/>
      <c r="B130" s="459" t="s">
        <v>242</v>
      </c>
      <c r="C130" s="460">
        <f>+C131+C132</f>
        <v>0</v>
      </c>
      <c r="D130" s="460">
        <f t="shared" ref="D130:N130" si="32">+D131+D132</f>
        <v>0</v>
      </c>
      <c r="E130" s="460">
        <f t="shared" si="32"/>
        <v>0</v>
      </c>
      <c r="F130" s="460">
        <f t="shared" si="32"/>
        <v>0</v>
      </c>
      <c r="G130" s="460">
        <f t="shared" si="32"/>
        <v>0</v>
      </c>
      <c r="H130" s="460">
        <f t="shared" si="32"/>
        <v>0</v>
      </c>
      <c r="I130" s="460">
        <f t="shared" si="32"/>
        <v>0</v>
      </c>
      <c r="J130" s="460">
        <f t="shared" si="32"/>
        <v>0</v>
      </c>
      <c r="K130" s="460">
        <f t="shared" si="32"/>
        <v>0</v>
      </c>
      <c r="L130" s="460">
        <f t="shared" si="32"/>
        <v>0</v>
      </c>
      <c r="M130" s="460">
        <f t="shared" si="32"/>
        <v>0</v>
      </c>
      <c r="N130" s="460">
        <f t="shared" si="32"/>
        <v>0</v>
      </c>
      <c r="O130" s="101">
        <f t="shared" si="31"/>
        <v>0</v>
      </c>
      <c r="P130" s="110"/>
      <c r="Q130" s="110"/>
    </row>
    <row r="131" spans="1:17" s="92" customFormat="1">
      <c r="A131" s="7"/>
      <c r="B131" s="623" t="s">
        <v>79</v>
      </c>
      <c r="C131" s="624">
        <v>0</v>
      </c>
      <c r="D131" s="624">
        <v>0</v>
      </c>
      <c r="E131" s="624">
        <v>0</v>
      </c>
      <c r="F131" s="624">
        <v>0</v>
      </c>
      <c r="G131" s="624">
        <v>0</v>
      </c>
      <c r="H131" s="624">
        <v>0</v>
      </c>
      <c r="I131" s="624">
        <v>0</v>
      </c>
      <c r="J131" s="624">
        <v>0</v>
      </c>
      <c r="K131" s="624">
        <v>0</v>
      </c>
      <c r="L131" s="624">
        <v>0</v>
      </c>
      <c r="M131" s="624">
        <v>0</v>
      </c>
      <c r="N131" s="624">
        <v>0</v>
      </c>
      <c r="O131" s="456">
        <f t="shared" si="31"/>
        <v>0</v>
      </c>
      <c r="P131" s="110"/>
      <c r="Q131" s="110"/>
    </row>
    <row r="132" spans="1:17" s="92" customFormat="1">
      <c r="A132" s="7"/>
      <c r="B132" s="470" t="s">
        <v>77</v>
      </c>
      <c r="C132" s="489">
        <v>0</v>
      </c>
      <c r="D132" s="489">
        <v>0</v>
      </c>
      <c r="E132" s="489">
        <v>0</v>
      </c>
      <c r="F132" s="489">
        <v>0</v>
      </c>
      <c r="G132" s="489">
        <v>0</v>
      </c>
      <c r="H132" s="489">
        <v>0</v>
      </c>
      <c r="I132" s="489">
        <v>0</v>
      </c>
      <c r="J132" s="489">
        <v>0</v>
      </c>
      <c r="K132" s="489">
        <v>0</v>
      </c>
      <c r="L132" s="489">
        <v>0</v>
      </c>
      <c r="M132" s="489">
        <v>0</v>
      </c>
      <c r="N132" s="489">
        <v>0</v>
      </c>
      <c r="O132" s="102">
        <f t="shared" si="31"/>
        <v>0</v>
      </c>
      <c r="P132" s="110"/>
      <c r="Q132" s="110"/>
    </row>
    <row r="133" spans="1:17" s="92" customFormat="1">
      <c r="A133" s="7"/>
      <c r="B133" s="625" t="s">
        <v>387</v>
      </c>
      <c r="C133" s="460">
        <f>+C134+C139</f>
        <v>18.994812580940625</v>
      </c>
      <c r="D133" s="460">
        <f t="shared" ref="D133:N133" si="33">+D134+D139</f>
        <v>0.6194871184748959</v>
      </c>
      <c r="E133" s="460">
        <f t="shared" si="33"/>
        <v>0.63570253473585092</v>
      </c>
      <c r="F133" s="460">
        <f t="shared" si="33"/>
        <v>18.565820758330723</v>
      </c>
      <c r="G133" s="460">
        <f t="shared" si="33"/>
        <v>0.58974336280347694</v>
      </c>
      <c r="H133" s="460">
        <f t="shared" si="33"/>
        <v>0.57982877461014803</v>
      </c>
      <c r="I133" s="460">
        <f t="shared" si="33"/>
        <v>18.735701033901403</v>
      </c>
      <c r="J133" s="460">
        <f t="shared" si="33"/>
        <v>0.55999960267777404</v>
      </c>
      <c r="K133" s="460">
        <f t="shared" si="33"/>
        <v>0.57621501893872895</v>
      </c>
      <c r="L133" s="460">
        <f t="shared" si="33"/>
        <v>17.987310765758384</v>
      </c>
      <c r="M133" s="460">
        <f t="shared" si="33"/>
        <v>0.53025584700635497</v>
      </c>
      <c r="N133" s="460">
        <f t="shared" si="33"/>
        <v>0.520341263267311</v>
      </c>
      <c r="O133" s="455">
        <f t="shared" si="31"/>
        <v>78.895218661445682</v>
      </c>
      <c r="P133" s="110"/>
      <c r="Q133" s="110"/>
    </row>
    <row r="134" spans="1:17" s="92" customFormat="1">
      <c r="A134" s="7"/>
      <c r="B134" s="491" t="s">
        <v>79</v>
      </c>
      <c r="C134" s="492">
        <f t="shared" ref="C134:N134" si="34">+C135+C137</f>
        <v>18.994812580940625</v>
      </c>
      <c r="D134" s="492">
        <f t="shared" si="34"/>
        <v>0.6194871184748959</v>
      </c>
      <c r="E134" s="492">
        <f t="shared" si="34"/>
        <v>0.60957253473585093</v>
      </c>
      <c r="F134" s="492">
        <f t="shared" si="34"/>
        <v>18.565820758330723</v>
      </c>
      <c r="G134" s="492">
        <f t="shared" si="34"/>
        <v>0.58974336280347694</v>
      </c>
      <c r="H134" s="492">
        <f t="shared" si="34"/>
        <v>0.57982877461014803</v>
      </c>
      <c r="I134" s="492">
        <f t="shared" si="34"/>
        <v>18.735701033901403</v>
      </c>
      <c r="J134" s="492">
        <f t="shared" si="34"/>
        <v>0.55999960267777404</v>
      </c>
      <c r="K134" s="492">
        <f t="shared" si="34"/>
        <v>0.55008501893872896</v>
      </c>
      <c r="L134" s="492">
        <f t="shared" si="34"/>
        <v>17.987310765758384</v>
      </c>
      <c r="M134" s="492">
        <f t="shared" si="34"/>
        <v>0.53025584700635497</v>
      </c>
      <c r="N134" s="492">
        <f t="shared" si="34"/>
        <v>0.520341263267311</v>
      </c>
      <c r="O134" s="152">
        <f t="shared" ref="O134:O140" si="35">SUM(C134:N134)</f>
        <v>78.842958661445678</v>
      </c>
      <c r="P134" s="110"/>
      <c r="Q134" s="110"/>
    </row>
    <row r="135" spans="1:17" s="92" customFormat="1">
      <c r="A135" s="7"/>
      <c r="B135" s="470" t="s">
        <v>91</v>
      </c>
      <c r="C135" s="489">
        <f t="shared" ref="C135:N135" si="36">+C136</f>
        <v>0.62940170666822504</v>
      </c>
      <c r="D135" s="489">
        <f t="shared" si="36"/>
        <v>0.6194871184748959</v>
      </c>
      <c r="E135" s="489">
        <f t="shared" si="36"/>
        <v>0.60957253473585093</v>
      </c>
      <c r="F135" s="489">
        <f t="shared" si="36"/>
        <v>0.59965794654252202</v>
      </c>
      <c r="G135" s="489">
        <f t="shared" si="36"/>
        <v>0.58974336280347694</v>
      </c>
      <c r="H135" s="489">
        <f t="shared" si="36"/>
        <v>0.57982877461014803</v>
      </c>
      <c r="I135" s="489">
        <f t="shared" si="36"/>
        <v>0.56991419087110295</v>
      </c>
      <c r="J135" s="489">
        <f t="shared" si="36"/>
        <v>0.55999960267777404</v>
      </c>
      <c r="K135" s="489">
        <f t="shared" si="36"/>
        <v>0.55008501893872896</v>
      </c>
      <c r="L135" s="489">
        <f t="shared" si="36"/>
        <v>0.540170435199685</v>
      </c>
      <c r="M135" s="489">
        <f t="shared" si="36"/>
        <v>0.53025584700635497</v>
      </c>
      <c r="N135" s="489">
        <f t="shared" si="36"/>
        <v>0.520341263267311</v>
      </c>
      <c r="O135" s="102">
        <f t="shared" si="35"/>
        <v>6.8984578017960763</v>
      </c>
      <c r="P135" s="110"/>
      <c r="Q135" s="110"/>
    </row>
    <row r="136" spans="1:17" s="92" customFormat="1">
      <c r="A136" s="7"/>
      <c r="B136" s="470" t="s">
        <v>149</v>
      </c>
      <c r="C136" s="489">
        <v>0.62940170666822504</v>
      </c>
      <c r="D136" s="489">
        <v>0.6194871184748959</v>
      </c>
      <c r="E136" s="489">
        <v>0.60957253473585093</v>
      </c>
      <c r="F136" s="489">
        <v>0.59965794654252202</v>
      </c>
      <c r="G136" s="489">
        <v>0.58974336280347694</v>
      </c>
      <c r="H136" s="489">
        <v>0.57982877461014803</v>
      </c>
      <c r="I136" s="489">
        <v>0.56991419087110295</v>
      </c>
      <c r="J136" s="489">
        <v>0.55999960267777404</v>
      </c>
      <c r="K136" s="489">
        <v>0.55008501893872896</v>
      </c>
      <c r="L136" s="489">
        <v>0.540170435199685</v>
      </c>
      <c r="M136" s="489">
        <v>0.53025584700635497</v>
      </c>
      <c r="N136" s="489">
        <v>0.520341263267311</v>
      </c>
      <c r="O136" s="102">
        <f t="shared" si="35"/>
        <v>6.8984578017960763</v>
      </c>
      <c r="P136" s="110"/>
      <c r="Q136" s="110"/>
    </row>
    <row r="137" spans="1:17" s="92" customFormat="1">
      <c r="A137" s="7"/>
      <c r="B137" s="490" t="s">
        <v>95</v>
      </c>
      <c r="C137" s="489">
        <f t="shared" ref="C137:N137" si="37">+C138</f>
        <v>18.365410874272399</v>
      </c>
      <c r="D137" s="489">
        <f t="shared" si="37"/>
        <v>0</v>
      </c>
      <c r="E137" s="489">
        <f t="shared" si="37"/>
        <v>0</v>
      </c>
      <c r="F137" s="489">
        <f t="shared" si="37"/>
        <v>17.966162811788202</v>
      </c>
      <c r="G137" s="489">
        <f t="shared" si="37"/>
        <v>0</v>
      </c>
      <c r="H137" s="489">
        <f t="shared" si="37"/>
        <v>0</v>
      </c>
      <c r="I137" s="489">
        <f t="shared" si="37"/>
        <v>18.1657868430303</v>
      </c>
      <c r="J137" s="489">
        <f t="shared" si="37"/>
        <v>0</v>
      </c>
      <c r="K137" s="489">
        <f t="shared" si="37"/>
        <v>0</v>
      </c>
      <c r="L137" s="489">
        <f t="shared" si="37"/>
        <v>17.4471403305587</v>
      </c>
      <c r="M137" s="489">
        <f t="shared" si="37"/>
        <v>0</v>
      </c>
      <c r="N137" s="489">
        <f t="shared" si="37"/>
        <v>0</v>
      </c>
      <c r="O137" s="102">
        <f t="shared" si="35"/>
        <v>71.944500859649594</v>
      </c>
      <c r="P137" s="110"/>
      <c r="Q137" s="110"/>
    </row>
    <row r="138" spans="1:17" s="92" customFormat="1">
      <c r="A138" s="7"/>
      <c r="B138" s="470" t="s">
        <v>149</v>
      </c>
      <c r="C138" s="489">
        <v>18.365410874272399</v>
      </c>
      <c r="D138" s="489">
        <v>0</v>
      </c>
      <c r="E138" s="489">
        <v>0</v>
      </c>
      <c r="F138" s="489">
        <v>17.966162811788202</v>
      </c>
      <c r="G138" s="489">
        <v>0</v>
      </c>
      <c r="H138" s="489">
        <v>0</v>
      </c>
      <c r="I138" s="489">
        <v>18.1657868430303</v>
      </c>
      <c r="J138" s="489">
        <v>0</v>
      </c>
      <c r="K138" s="489">
        <v>0</v>
      </c>
      <c r="L138" s="489">
        <v>17.4471403305587</v>
      </c>
      <c r="M138" s="489">
        <v>0</v>
      </c>
      <c r="N138" s="489">
        <v>0</v>
      </c>
      <c r="O138" s="102">
        <f t="shared" si="35"/>
        <v>71.944500859649594</v>
      </c>
      <c r="P138" s="110"/>
      <c r="Q138" s="110"/>
    </row>
    <row r="139" spans="1:17">
      <c r="B139" s="767" t="s">
        <v>77</v>
      </c>
      <c r="C139" s="493">
        <f>+C140</f>
        <v>0</v>
      </c>
      <c r="D139" s="493">
        <f t="shared" ref="D139:N139" si="38">+D140</f>
        <v>0</v>
      </c>
      <c r="E139" s="493">
        <f t="shared" si="38"/>
        <v>2.613E-2</v>
      </c>
      <c r="F139" s="493">
        <f t="shared" si="38"/>
        <v>0</v>
      </c>
      <c r="G139" s="493">
        <f t="shared" si="38"/>
        <v>0</v>
      </c>
      <c r="H139" s="493">
        <f t="shared" si="38"/>
        <v>0</v>
      </c>
      <c r="I139" s="493">
        <f t="shared" si="38"/>
        <v>0</v>
      </c>
      <c r="J139" s="493">
        <f t="shared" si="38"/>
        <v>0</v>
      </c>
      <c r="K139" s="493">
        <f t="shared" si="38"/>
        <v>2.613E-2</v>
      </c>
      <c r="L139" s="493">
        <f t="shared" si="38"/>
        <v>0</v>
      </c>
      <c r="M139" s="493">
        <f t="shared" si="38"/>
        <v>0</v>
      </c>
      <c r="N139" s="493">
        <f t="shared" si="38"/>
        <v>0</v>
      </c>
      <c r="O139" s="104">
        <f t="shared" si="35"/>
        <v>5.2260000000000001E-2</v>
      </c>
      <c r="P139" s="110"/>
      <c r="Q139" s="110"/>
    </row>
    <row r="140" spans="1:17" s="92" customFormat="1">
      <c r="A140" s="7"/>
      <c r="B140" s="496" t="s">
        <v>94</v>
      </c>
      <c r="C140" s="487">
        <v>0</v>
      </c>
      <c r="D140" s="487">
        <v>0</v>
      </c>
      <c r="E140" s="487">
        <v>2.613E-2</v>
      </c>
      <c r="F140" s="487">
        <v>0</v>
      </c>
      <c r="G140" s="487">
        <v>0</v>
      </c>
      <c r="H140" s="487">
        <v>0</v>
      </c>
      <c r="I140" s="487">
        <v>0</v>
      </c>
      <c r="J140" s="487">
        <v>0</v>
      </c>
      <c r="K140" s="487">
        <v>2.613E-2</v>
      </c>
      <c r="L140" s="487">
        <v>0</v>
      </c>
      <c r="M140" s="487">
        <v>0</v>
      </c>
      <c r="N140" s="487">
        <v>0</v>
      </c>
      <c r="O140" s="106">
        <f t="shared" si="35"/>
        <v>5.2260000000000001E-2</v>
      </c>
      <c r="P140" s="110"/>
      <c r="Q140" s="110"/>
    </row>
    <row r="141" spans="1:17" s="92" customFormat="1">
      <c r="A141" s="7"/>
      <c r="B141" s="494"/>
      <c r="C141" s="494"/>
      <c r="D141" s="494"/>
      <c r="E141" s="494"/>
      <c r="F141" s="107"/>
      <c r="G141" s="107"/>
      <c r="H141" s="107"/>
      <c r="I141" s="107"/>
      <c r="J141" s="107"/>
      <c r="K141" s="107"/>
      <c r="L141" s="107"/>
      <c r="M141" s="107"/>
      <c r="N141" s="107"/>
      <c r="O141" s="107"/>
      <c r="P141" s="110"/>
      <c r="Q141" s="110"/>
    </row>
    <row r="142" spans="1:17" s="92" customFormat="1">
      <c r="A142" s="7"/>
      <c r="B142" s="457" t="s">
        <v>118</v>
      </c>
      <c r="C142" s="458">
        <f>+C143+C144</f>
        <v>234.58677573063164</v>
      </c>
      <c r="D142" s="458">
        <f t="shared" ref="D142:N142" si="39">+D143+D144</f>
        <v>4.960663099931498</v>
      </c>
      <c r="E142" s="458">
        <f t="shared" si="39"/>
        <v>746.39799520549661</v>
      </c>
      <c r="F142" s="458">
        <f t="shared" si="39"/>
        <v>884.255791600831</v>
      </c>
      <c r="G142" s="458">
        <f t="shared" si="39"/>
        <v>4.7026745383072406</v>
      </c>
      <c r="H142" s="458">
        <f t="shared" si="39"/>
        <v>870.54444538111886</v>
      </c>
      <c r="I142" s="458">
        <f t="shared" si="39"/>
        <v>207.25363252089272</v>
      </c>
      <c r="J142" s="458">
        <f t="shared" si="39"/>
        <v>4.7295310568674491</v>
      </c>
      <c r="K142" s="458">
        <f t="shared" si="39"/>
        <v>578.19436403956252</v>
      </c>
      <c r="L142" s="458">
        <f t="shared" si="39"/>
        <v>850.4706911676019</v>
      </c>
      <c r="M142" s="458">
        <f t="shared" si="39"/>
        <v>4.6544963230544152</v>
      </c>
      <c r="N142" s="458">
        <f t="shared" si="39"/>
        <v>816.28588636309405</v>
      </c>
      <c r="O142" s="147">
        <f>SUM(C142:N142)</f>
        <v>5207.036947027389</v>
      </c>
      <c r="P142" s="110"/>
      <c r="Q142" s="110"/>
    </row>
    <row r="143" spans="1:17" s="92" customFormat="1">
      <c r="A143" s="7"/>
      <c r="B143" s="459" t="s">
        <v>119</v>
      </c>
      <c r="C143" s="460">
        <v>53.506464695425784</v>
      </c>
      <c r="D143" s="460">
        <v>4.5983352777772328</v>
      </c>
      <c r="E143" s="460">
        <v>40.602822457721246</v>
      </c>
      <c r="F143" s="460">
        <v>84.837063379843798</v>
      </c>
      <c r="G143" s="460">
        <v>4.3959758518953818</v>
      </c>
      <c r="H143" s="460">
        <v>288.74285889911812</v>
      </c>
      <c r="I143" s="460">
        <v>28.141586024805406</v>
      </c>
      <c r="J143" s="460">
        <v>4.4577851904999717</v>
      </c>
      <c r="K143" s="460">
        <v>44.701460052279053</v>
      </c>
      <c r="L143" s="460">
        <v>48.033704995908288</v>
      </c>
      <c r="M143" s="460">
        <v>4.4280414348285531</v>
      </c>
      <c r="N143" s="460">
        <v>288.59181828904508</v>
      </c>
      <c r="O143" s="101">
        <f>SUM(C143:N143)</f>
        <v>895.03791654914767</v>
      </c>
      <c r="P143" s="110"/>
      <c r="Q143" s="110"/>
    </row>
    <row r="144" spans="1:17" s="92" customFormat="1">
      <c r="A144" s="7"/>
      <c r="B144" s="459" t="s">
        <v>696</v>
      </c>
      <c r="C144" s="460">
        <v>181.08031103520585</v>
      </c>
      <c r="D144" s="460">
        <v>0.36232782215426501</v>
      </c>
      <c r="E144" s="460">
        <v>705.79517274777538</v>
      </c>
      <c r="F144" s="460">
        <v>799.41872822098719</v>
      </c>
      <c r="G144" s="460">
        <v>0.30669868641185899</v>
      </c>
      <c r="H144" s="460">
        <v>581.80158648200074</v>
      </c>
      <c r="I144" s="460">
        <v>179.11204649608732</v>
      </c>
      <c r="J144" s="460">
        <v>0.271745866367477</v>
      </c>
      <c r="K144" s="460">
        <v>533.49290398728351</v>
      </c>
      <c r="L144" s="460">
        <v>802.43698617169366</v>
      </c>
      <c r="M144" s="460">
        <v>0.22645488822586199</v>
      </c>
      <c r="N144" s="460">
        <v>527.69406807404903</v>
      </c>
      <c r="O144" s="101">
        <f>SUM(C144:N144)</f>
        <v>4311.9990304782423</v>
      </c>
      <c r="P144" s="110"/>
      <c r="Q144" s="110"/>
    </row>
    <row r="145" spans="1:17" s="92" customFormat="1">
      <c r="A145" s="7"/>
      <c r="B145" s="457" t="s">
        <v>120</v>
      </c>
      <c r="C145" s="458">
        <v>946.68788814307322</v>
      </c>
      <c r="D145" s="458">
        <v>42.085469227488581</v>
      </c>
      <c r="E145" s="458">
        <v>378.20603550781698</v>
      </c>
      <c r="F145" s="458">
        <v>974.27585337864957</v>
      </c>
      <c r="G145" s="458">
        <v>711.70705358378746</v>
      </c>
      <c r="H145" s="458">
        <v>1550.019149434992</v>
      </c>
      <c r="I145" s="458">
        <v>699.94520594833057</v>
      </c>
      <c r="J145" s="458">
        <v>39.32667585496106</v>
      </c>
      <c r="K145" s="458">
        <v>375.38201265077748</v>
      </c>
      <c r="L145" s="458">
        <v>844.1984595961203</v>
      </c>
      <c r="M145" s="458">
        <v>469.46496505505786</v>
      </c>
      <c r="N145" s="458">
        <v>1544.861889936132</v>
      </c>
      <c r="O145" s="147">
        <f>SUM(C145:N145)</f>
        <v>8576.160658317187</v>
      </c>
      <c r="P145" s="110"/>
      <c r="Q145" s="110"/>
    </row>
    <row r="147" spans="1:17">
      <c r="A147" s="140"/>
      <c r="B147" s="109" t="s">
        <v>388</v>
      </c>
      <c r="C147" s="140"/>
      <c r="D147" s="140"/>
      <c r="E147" s="140"/>
      <c r="F147" s="140"/>
      <c r="G147" s="140"/>
      <c r="H147" s="140"/>
      <c r="I147" s="140"/>
      <c r="J147" s="140"/>
      <c r="K147" s="140"/>
      <c r="L147" s="140"/>
      <c r="M147" s="140"/>
      <c r="N147" s="140"/>
      <c r="O147" s="140"/>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7" orientation="portrait"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X81"/>
  <sheetViews>
    <sheetView showGridLines="0" showRuler="0" zoomScale="85" zoomScaleNormal="85" zoomScaleSheetLayoutView="80" workbookViewId="0"/>
  </sheetViews>
  <sheetFormatPr baseColWidth="10" defaultColWidth="11.42578125" defaultRowHeight="12.75"/>
  <cols>
    <col min="1" max="1" width="6.85546875" style="3" customWidth="1"/>
    <col min="2" max="2" width="40" style="120" customWidth="1"/>
    <col min="3" max="12" width="17.140625" style="120" bestFit="1" customWidth="1"/>
    <col min="13" max="13" width="20.140625" style="120" bestFit="1" customWidth="1"/>
    <col min="14" max="14" width="11.42578125" style="122" customWidth="1"/>
    <col min="15" max="16384" width="11.42578125" style="122"/>
  </cols>
  <sheetData>
    <row r="1" spans="1:24" ht="15">
      <c r="A1" s="1080" t="s">
        <v>241</v>
      </c>
      <c r="B1" s="243"/>
      <c r="C1" s="121"/>
    </row>
    <row r="2" spans="1:24" ht="15" customHeight="1">
      <c r="A2" s="243"/>
      <c r="B2" s="508" t="s">
        <v>614</v>
      </c>
      <c r="C2" s="123"/>
      <c r="D2" s="124"/>
      <c r="E2" s="124"/>
      <c r="F2" s="124"/>
      <c r="G2" s="124"/>
      <c r="H2" s="124"/>
      <c r="I2" s="124"/>
      <c r="J2" s="124"/>
      <c r="K2" s="124"/>
      <c r="L2" s="124"/>
      <c r="M2" s="124"/>
    </row>
    <row r="3" spans="1:24" ht="15" customHeight="1">
      <c r="A3" s="243"/>
      <c r="B3" s="913" t="s">
        <v>738</v>
      </c>
      <c r="C3" s="123"/>
      <c r="D3" s="124"/>
      <c r="E3" s="124"/>
      <c r="F3" s="124"/>
      <c r="G3" s="124"/>
      <c r="H3" s="124"/>
      <c r="I3" s="124"/>
      <c r="J3" s="124"/>
      <c r="K3" s="124"/>
      <c r="L3" s="124"/>
      <c r="M3" s="124"/>
    </row>
    <row r="4" spans="1:24" ht="11.25">
      <c r="A4" s="120"/>
      <c r="B4" s="125"/>
      <c r="C4" s="123"/>
      <c r="D4" s="124"/>
      <c r="E4" s="124"/>
      <c r="F4" s="124"/>
      <c r="G4" s="124"/>
      <c r="H4" s="124"/>
      <c r="I4" s="124"/>
      <c r="J4" s="124"/>
      <c r="K4" s="124"/>
      <c r="L4" s="124"/>
      <c r="M4" s="124"/>
    </row>
    <row r="5" spans="1:24" ht="11.25">
      <c r="A5" s="120"/>
      <c r="B5" s="125"/>
      <c r="C5" s="123"/>
      <c r="D5" s="124"/>
      <c r="E5" s="124"/>
      <c r="F5" s="124"/>
      <c r="G5" s="124"/>
      <c r="H5" s="124"/>
      <c r="I5" s="124"/>
      <c r="J5" s="124"/>
      <c r="K5" s="124"/>
      <c r="L5" s="124"/>
      <c r="M5" s="124"/>
    </row>
    <row r="6" spans="1:24" ht="17.25">
      <c r="A6" s="120"/>
      <c r="B6" s="1284" t="s">
        <v>649</v>
      </c>
      <c r="C6" s="1284"/>
      <c r="D6" s="1284"/>
      <c r="E6" s="1284"/>
      <c r="F6" s="1284"/>
      <c r="G6" s="1284"/>
      <c r="H6" s="1284"/>
      <c r="I6" s="1284"/>
      <c r="J6" s="1284"/>
      <c r="K6" s="1284"/>
      <c r="L6" s="1284"/>
      <c r="M6" s="1284"/>
    </row>
    <row r="7" spans="1:24" ht="17.25">
      <c r="A7" s="120"/>
      <c r="B7" s="1284" t="s">
        <v>386</v>
      </c>
      <c r="C7" s="1284"/>
      <c r="D7" s="1284"/>
      <c r="E7" s="1284"/>
      <c r="F7" s="1284"/>
      <c r="G7" s="1284"/>
      <c r="H7" s="1284"/>
      <c r="I7" s="1284"/>
      <c r="J7" s="1284"/>
      <c r="K7" s="1284"/>
      <c r="L7" s="1284"/>
      <c r="M7" s="1284"/>
    </row>
    <row r="8" spans="1:24" ht="11.25">
      <c r="A8" s="120"/>
      <c r="B8" s="126"/>
      <c r="C8" s="127"/>
      <c r="D8" s="128"/>
      <c r="E8" s="129"/>
      <c r="F8" s="128"/>
      <c r="G8" s="128"/>
      <c r="H8" s="128"/>
      <c r="I8" s="128"/>
      <c r="J8" s="128"/>
      <c r="K8" s="128"/>
      <c r="L8" s="128"/>
      <c r="M8" s="128"/>
    </row>
    <row r="9" spans="1:24" ht="13.5" customHeight="1" thickBot="1">
      <c r="A9" s="120"/>
      <c r="B9" s="987" t="s">
        <v>905</v>
      </c>
      <c r="C9" s="127"/>
      <c r="D9" s="128"/>
      <c r="E9" s="129"/>
      <c r="F9" s="128"/>
      <c r="G9" s="128"/>
      <c r="H9" s="128"/>
      <c r="I9" s="128"/>
      <c r="J9" s="128"/>
      <c r="K9" s="128"/>
      <c r="L9" s="128"/>
      <c r="M9" s="128"/>
    </row>
    <row r="10" spans="1:24" ht="12" customHeight="1" thickTop="1">
      <c r="A10" s="120"/>
      <c r="B10" s="1285" t="s">
        <v>335</v>
      </c>
      <c r="C10" s="1287">
        <v>2018</v>
      </c>
      <c r="D10" s="1287">
        <v>2019</v>
      </c>
      <c r="E10" s="1287">
        <v>2020</v>
      </c>
      <c r="F10" s="1287">
        <v>2021</v>
      </c>
      <c r="G10" s="1287">
        <v>2022</v>
      </c>
      <c r="H10" s="1287">
        <v>2023</v>
      </c>
      <c r="I10" s="1287">
        <v>2024</v>
      </c>
      <c r="J10" s="1287">
        <v>2025</v>
      </c>
      <c r="K10" s="1287">
        <v>2026</v>
      </c>
      <c r="L10" s="1287" t="s">
        <v>719</v>
      </c>
      <c r="M10" s="1287" t="s">
        <v>308</v>
      </c>
    </row>
    <row r="11" spans="1:24" ht="12" customHeight="1" thickBot="1">
      <c r="A11" s="120"/>
      <c r="B11" s="1286"/>
      <c r="C11" s="1288"/>
      <c r="D11" s="1288"/>
      <c r="E11" s="1288"/>
      <c r="F11" s="1288"/>
      <c r="G11" s="1288"/>
      <c r="H11" s="1288"/>
      <c r="I11" s="1288"/>
      <c r="J11" s="1288"/>
      <c r="K11" s="1288"/>
      <c r="L11" s="1288"/>
      <c r="M11" s="1288"/>
    </row>
    <row r="12" spans="1:24" s="134" customFormat="1" ht="9.75" customHeight="1" thickTop="1" thickBot="1">
      <c r="A12" s="130"/>
      <c r="B12" s="131"/>
      <c r="C12" s="133"/>
      <c r="D12" s="133"/>
      <c r="E12" s="133"/>
      <c r="F12" s="133"/>
      <c r="G12" s="133"/>
      <c r="H12" s="133"/>
      <c r="I12" s="133"/>
      <c r="J12" s="133"/>
      <c r="K12" s="133"/>
      <c r="L12" s="133"/>
      <c r="M12" s="132"/>
    </row>
    <row r="13" spans="1:24" s="134" customFormat="1" ht="15.75" thickTop="1">
      <c r="A13" s="130"/>
      <c r="B13" s="768" t="s">
        <v>260</v>
      </c>
      <c r="C13" s="775">
        <f t="shared" ref="C13:L13" si="0">+C15+C16</f>
        <v>25954312.688757081</v>
      </c>
      <c r="D13" s="775">
        <f t="shared" si="0"/>
        <v>33147390.724928342</v>
      </c>
      <c r="E13" s="775">
        <f t="shared" si="0"/>
        <v>30373989.931472845</v>
      </c>
      <c r="F13" s="775">
        <f t="shared" si="0"/>
        <v>34153371.466826446</v>
      </c>
      <c r="G13" s="775">
        <f t="shared" si="0"/>
        <v>28963453.79984447</v>
      </c>
      <c r="H13" s="775">
        <f t="shared" si="0"/>
        <v>24529501.308630995</v>
      </c>
      <c r="I13" s="775">
        <f t="shared" si="0"/>
        <v>21380116.80817993</v>
      </c>
      <c r="J13" s="775">
        <f t="shared" si="0"/>
        <v>23905609.988961678</v>
      </c>
      <c r="K13" s="775">
        <f t="shared" si="0"/>
        <v>17359654.449504755</v>
      </c>
      <c r="L13" s="775">
        <f t="shared" si="0"/>
        <v>119573609.78083096</v>
      </c>
      <c r="M13" s="1070">
        <f>+M15+M16</f>
        <v>359341010.94793749</v>
      </c>
    </row>
    <row r="14" spans="1:24" s="134" customFormat="1" ht="15">
      <c r="A14" s="130"/>
      <c r="B14" s="751" t="s">
        <v>411</v>
      </c>
      <c r="C14" s="776">
        <f>+C13/$M$70</f>
        <v>5.618562783041104E-2</v>
      </c>
      <c r="D14" s="776">
        <f t="shared" ref="D14:M14" si="1">+D13/$M$70</f>
        <v>7.1757128811459611E-2</v>
      </c>
      <c r="E14" s="776">
        <f t="shared" si="1"/>
        <v>6.5753299441200175E-2</v>
      </c>
      <c r="F14" s="776">
        <f t="shared" si="1"/>
        <v>7.3934865523144211E-2</v>
      </c>
      <c r="G14" s="776">
        <f t="shared" si="1"/>
        <v>6.2699785403536976E-2</v>
      </c>
      <c r="H14" s="776">
        <f t="shared" si="1"/>
        <v>5.3101210882356913E-2</v>
      </c>
      <c r="I14" s="776">
        <f t="shared" si="1"/>
        <v>4.628345586957016E-2</v>
      </c>
      <c r="J14" s="776">
        <f t="shared" si="1"/>
        <v>5.1750617402424433E-2</v>
      </c>
      <c r="K14" s="776">
        <f t="shared" si="1"/>
        <v>3.7580000513245032E-2</v>
      </c>
      <c r="L14" s="776">
        <f t="shared" si="1"/>
        <v>0.25885171447421201</v>
      </c>
      <c r="M14" s="776">
        <f t="shared" si="1"/>
        <v>0.77789770615156051</v>
      </c>
    </row>
    <row r="15" spans="1:24" s="134" customFormat="1" ht="15">
      <c r="A15" s="130"/>
      <c r="B15" s="769" t="s">
        <v>304</v>
      </c>
      <c r="C15" s="777">
        <v>13230072.55165698</v>
      </c>
      <c r="D15" s="777">
        <v>20517581.586901061</v>
      </c>
      <c r="E15" s="777">
        <v>19347425.095976058</v>
      </c>
      <c r="F15" s="777">
        <v>24960997.983919047</v>
      </c>
      <c r="G15" s="777">
        <v>21119258.029412515</v>
      </c>
      <c r="H15" s="777">
        <v>17749821.905419212</v>
      </c>
      <c r="I15" s="777">
        <v>15157556.291626278</v>
      </c>
      <c r="J15" s="777">
        <v>17995966.414359368</v>
      </c>
      <c r="K15" s="777">
        <v>12265273.654798444</v>
      </c>
      <c r="L15" s="778">
        <v>72841620.17393519</v>
      </c>
      <c r="M15" s="777">
        <f>SUM(C15:L15)</f>
        <v>235185573.68800414</v>
      </c>
    </row>
    <row r="16" spans="1:24" ht="15">
      <c r="A16" s="130"/>
      <c r="B16" s="769" t="s">
        <v>341</v>
      </c>
      <c r="C16" s="777">
        <v>12724240.137100101</v>
      </c>
      <c r="D16" s="777">
        <v>12629809.138027282</v>
      </c>
      <c r="E16" s="777">
        <v>11026564.835496785</v>
      </c>
      <c r="F16" s="777">
        <v>9192373.4829073977</v>
      </c>
      <c r="G16" s="777">
        <v>7844195.7704319544</v>
      </c>
      <c r="H16" s="777">
        <v>6779679.4032117845</v>
      </c>
      <c r="I16" s="777">
        <v>6222560.5165536506</v>
      </c>
      <c r="J16" s="777">
        <v>5909643.5746023087</v>
      </c>
      <c r="K16" s="777">
        <v>5094380.794706312</v>
      </c>
      <c r="L16" s="778">
        <v>46731989.606895775</v>
      </c>
      <c r="M16" s="777">
        <f>SUM(C16:L16)</f>
        <v>124155437.25993335</v>
      </c>
      <c r="N16" s="134"/>
      <c r="O16" s="134"/>
      <c r="P16" s="134"/>
      <c r="Q16" s="134"/>
      <c r="R16" s="134"/>
      <c r="S16" s="134"/>
      <c r="T16" s="134"/>
      <c r="U16" s="134"/>
      <c r="V16" s="134"/>
      <c r="W16" s="134"/>
      <c r="X16" s="134"/>
    </row>
    <row r="17" spans="1:24" ht="9.75" customHeight="1">
      <c r="A17" s="120"/>
      <c r="B17" s="741"/>
      <c r="C17" s="779"/>
      <c r="D17" s="779"/>
      <c r="E17" s="779"/>
      <c r="F17" s="779"/>
      <c r="G17" s="779"/>
      <c r="H17" s="779"/>
      <c r="I17" s="779"/>
      <c r="J17" s="779"/>
      <c r="K17" s="779"/>
      <c r="L17" s="780"/>
      <c r="M17" s="779"/>
      <c r="N17" s="134"/>
      <c r="O17" s="134"/>
      <c r="P17" s="134"/>
      <c r="Q17" s="134"/>
      <c r="R17" s="134"/>
      <c r="S17" s="134"/>
      <c r="T17" s="134"/>
      <c r="U17" s="134"/>
      <c r="V17" s="134"/>
      <c r="W17" s="134"/>
      <c r="X17" s="134"/>
    </row>
    <row r="18" spans="1:24" ht="15">
      <c r="A18" s="120"/>
      <c r="B18" s="751" t="s">
        <v>261</v>
      </c>
      <c r="C18" s="782">
        <f t="shared" ref="C18:I18" si="2">+C20+C21</f>
        <v>27867720.634431664</v>
      </c>
      <c r="D18" s="782">
        <f t="shared" si="2"/>
        <v>2048999.9930000002</v>
      </c>
      <c r="E18" s="782">
        <f t="shared" si="2"/>
        <v>0</v>
      </c>
      <c r="F18" s="782">
        <f t="shared" si="2"/>
        <v>0</v>
      </c>
      <c r="G18" s="782">
        <f t="shared" si="2"/>
        <v>0</v>
      </c>
      <c r="H18" s="782">
        <f t="shared" si="2"/>
        <v>0</v>
      </c>
      <c r="I18" s="782">
        <f t="shared" si="2"/>
        <v>0</v>
      </c>
      <c r="J18" s="782">
        <f t="shared" ref="J18:L18" si="3">+J20+J21</f>
        <v>0</v>
      </c>
      <c r="K18" s="782">
        <f t="shared" si="3"/>
        <v>0</v>
      </c>
      <c r="L18" s="783">
        <f t="shared" si="3"/>
        <v>0</v>
      </c>
      <c r="M18" s="782">
        <f>+M20+M21</f>
        <v>29916720.627431665</v>
      </c>
      <c r="N18" s="134"/>
      <c r="O18" s="134"/>
      <c r="P18" s="134"/>
      <c r="Q18" s="134"/>
      <c r="R18" s="134"/>
      <c r="S18" s="134"/>
      <c r="T18" s="134"/>
      <c r="U18" s="134"/>
      <c r="V18" s="134"/>
      <c r="W18" s="134"/>
      <c r="X18" s="134"/>
    </row>
    <row r="19" spans="1:24" ht="15">
      <c r="A19" s="120"/>
      <c r="B19" s="751" t="s">
        <v>411</v>
      </c>
      <c r="C19" s="776">
        <f>+C18/$M$70</f>
        <v>6.032775357315872E-2</v>
      </c>
      <c r="D19" s="776">
        <f t="shared" ref="D19:M19" si="4">+D18/$M$70</f>
        <v>4.4356540052429335E-3</v>
      </c>
      <c r="E19" s="776">
        <f t="shared" si="4"/>
        <v>0</v>
      </c>
      <c r="F19" s="776">
        <f t="shared" si="4"/>
        <v>0</v>
      </c>
      <c r="G19" s="776">
        <f t="shared" si="4"/>
        <v>0</v>
      </c>
      <c r="H19" s="776">
        <f t="shared" si="4"/>
        <v>0</v>
      </c>
      <c r="I19" s="776">
        <f t="shared" si="4"/>
        <v>0</v>
      </c>
      <c r="J19" s="776">
        <f t="shared" si="4"/>
        <v>0</v>
      </c>
      <c r="K19" s="776">
        <f t="shared" si="4"/>
        <v>0</v>
      </c>
      <c r="L19" s="776">
        <f t="shared" si="4"/>
        <v>0</v>
      </c>
      <c r="M19" s="776">
        <f t="shared" si="4"/>
        <v>6.4763407578401655E-2</v>
      </c>
      <c r="N19" s="134"/>
      <c r="O19" s="134"/>
      <c r="P19" s="134"/>
      <c r="Q19" s="134"/>
      <c r="R19" s="134"/>
      <c r="S19" s="134"/>
      <c r="T19" s="134"/>
      <c r="U19" s="134"/>
      <c r="V19" s="134"/>
      <c r="W19" s="134"/>
      <c r="X19" s="134"/>
    </row>
    <row r="20" spans="1:24" ht="15">
      <c r="A20" s="120"/>
      <c r="B20" s="770" t="s">
        <v>304</v>
      </c>
      <c r="C20" s="1074">
        <v>26752778.590803262</v>
      </c>
      <c r="D20" s="1074">
        <v>2048999.9930000002</v>
      </c>
      <c r="E20" s="1074">
        <v>0</v>
      </c>
      <c r="F20" s="1074">
        <v>0</v>
      </c>
      <c r="G20" s="1074">
        <v>0</v>
      </c>
      <c r="H20" s="1074">
        <v>0</v>
      </c>
      <c r="I20" s="1074">
        <v>0</v>
      </c>
      <c r="J20" s="1074">
        <v>0</v>
      </c>
      <c r="K20" s="1074">
        <v>0</v>
      </c>
      <c r="L20" s="1075">
        <v>0</v>
      </c>
      <c r="M20" s="787">
        <f>SUM(C20:L20)</f>
        <v>28801778.583803263</v>
      </c>
      <c r="N20" s="134"/>
      <c r="O20" s="134"/>
      <c r="P20" s="134"/>
      <c r="Q20" s="134"/>
      <c r="R20" s="134"/>
      <c r="S20" s="134"/>
      <c r="T20" s="134"/>
      <c r="U20" s="134"/>
      <c r="V20" s="134"/>
      <c r="W20" s="134"/>
      <c r="X20" s="134"/>
    </row>
    <row r="21" spans="1:24" ht="15">
      <c r="A21" s="120"/>
      <c r="B21" s="770" t="s">
        <v>341</v>
      </c>
      <c r="C21" s="1074">
        <v>1114942.0436284028</v>
      </c>
      <c r="D21" s="1074">
        <v>0</v>
      </c>
      <c r="E21" s="1074">
        <v>0</v>
      </c>
      <c r="F21" s="1074">
        <v>0</v>
      </c>
      <c r="G21" s="1074">
        <v>0</v>
      </c>
      <c r="H21" s="1074">
        <v>0</v>
      </c>
      <c r="I21" s="1074">
        <v>0</v>
      </c>
      <c r="J21" s="1074">
        <v>0</v>
      </c>
      <c r="K21" s="1074">
        <v>0</v>
      </c>
      <c r="L21" s="1075">
        <v>0</v>
      </c>
      <c r="M21" s="787">
        <f>SUM(C21:L21)</f>
        <v>1114942.0436284028</v>
      </c>
      <c r="N21" s="134"/>
      <c r="O21" s="134"/>
      <c r="P21" s="134"/>
      <c r="Q21" s="134"/>
      <c r="R21" s="134"/>
      <c r="S21" s="134"/>
      <c r="T21" s="134"/>
      <c r="U21" s="134"/>
      <c r="V21" s="134"/>
      <c r="W21" s="134"/>
      <c r="X21" s="134"/>
    </row>
    <row r="22" spans="1:24" ht="9.75" customHeight="1">
      <c r="A22" s="120"/>
      <c r="B22" s="741"/>
      <c r="C22" s="788"/>
      <c r="D22" s="788"/>
      <c r="E22" s="788"/>
      <c r="F22" s="788"/>
      <c r="G22" s="788"/>
      <c r="H22" s="788"/>
      <c r="I22" s="788"/>
      <c r="J22" s="788"/>
      <c r="K22" s="788"/>
      <c r="L22" s="789"/>
      <c r="M22" s="788"/>
      <c r="N22" s="134"/>
      <c r="O22" s="134"/>
      <c r="P22" s="134"/>
      <c r="Q22" s="134"/>
      <c r="R22" s="134"/>
      <c r="S22" s="134"/>
      <c r="T22" s="134"/>
      <c r="U22" s="134"/>
      <c r="V22" s="134"/>
      <c r="W22" s="134"/>
      <c r="X22" s="134"/>
    </row>
    <row r="23" spans="1:24" ht="15">
      <c r="A23" s="120"/>
      <c r="B23" s="751" t="s">
        <v>742</v>
      </c>
      <c r="C23" s="782">
        <f t="shared" ref="C23:M23" si="5">+C25+C26</f>
        <v>0</v>
      </c>
      <c r="D23" s="782">
        <f t="shared" si="5"/>
        <v>46590.25</v>
      </c>
      <c r="E23" s="782">
        <f t="shared" si="5"/>
        <v>208169.25</v>
      </c>
      <c r="F23" s="782">
        <f t="shared" si="5"/>
        <v>219302.45</v>
      </c>
      <c r="G23" s="782">
        <f t="shared" si="5"/>
        <v>219302.45</v>
      </c>
      <c r="H23" s="782">
        <f t="shared" si="5"/>
        <v>224927.45</v>
      </c>
      <c r="I23" s="782">
        <f t="shared" si="5"/>
        <v>224927.45</v>
      </c>
      <c r="J23" s="782">
        <f t="shared" si="5"/>
        <v>224927.45</v>
      </c>
      <c r="K23" s="782">
        <f t="shared" si="5"/>
        <v>224927.45</v>
      </c>
      <c r="L23" s="783">
        <f t="shared" si="5"/>
        <v>2905474.8000000007</v>
      </c>
      <c r="M23" s="782">
        <f t="shared" si="5"/>
        <v>4498549.0000000009</v>
      </c>
      <c r="N23" s="134"/>
      <c r="O23" s="134"/>
      <c r="P23" s="134"/>
      <c r="Q23" s="134"/>
      <c r="R23" s="134"/>
      <c r="S23" s="134"/>
      <c r="T23" s="134"/>
      <c r="U23" s="134"/>
      <c r="V23" s="134"/>
      <c r="W23" s="134"/>
      <c r="X23" s="134"/>
    </row>
    <row r="24" spans="1:24" ht="15">
      <c r="A24" s="120"/>
      <c r="B24" s="751" t="s">
        <v>411</v>
      </c>
      <c r="C24" s="776">
        <f>+C23/$M$70</f>
        <v>0</v>
      </c>
      <c r="D24" s="776">
        <f t="shared" ref="D24:M24" si="6">+D23/$M$70</f>
        <v>1.0085809161726511E-4</v>
      </c>
      <c r="E24" s="776">
        <f t="shared" si="6"/>
        <v>4.506426406468599E-4</v>
      </c>
      <c r="F24" s="776">
        <f t="shared" si="6"/>
        <v>4.7474367692791305E-4</v>
      </c>
      <c r="G24" s="776">
        <f t="shared" si="6"/>
        <v>4.7474367692791305E-4</v>
      </c>
      <c r="H24" s="776">
        <f t="shared" si="6"/>
        <v>4.8692061878478476E-4</v>
      </c>
      <c r="I24" s="776">
        <f t="shared" si="6"/>
        <v>4.8692061878478476E-4</v>
      </c>
      <c r="J24" s="776">
        <f t="shared" si="6"/>
        <v>4.8692061878478476E-4</v>
      </c>
      <c r="K24" s="776">
        <f t="shared" si="6"/>
        <v>4.8692061878478476E-4</v>
      </c>
      <c r="L24" s="776">
        <f t="shared" si="6"/>
        <v>6.2897418144366064E-3</v>
      </c>
      <c r="M24" s="776">
        <f t="shared" si="6"/>
        <v>9.7384123756956969E-3</v>
      </c>
      <c r="N24" s="134"/>
      <c r="O24" s="134"/>
      <c r="P24" s="134"/>
      <c r="Q24" s="134"/>
      <c r="R24" s="134"/>
      <c r="S24" s="134"/>
      <c r="T24" s="134"/>
      <c r="U24" s="134"/>
      <c r="V24" s="134"/>
      <c r="W24" s="134"/>
      <c r="X24" s="134"/>
    </row>
    <row r="25" spans="1:24" ht="15">
      <c r="A25" s="120"/>
      <c r="B25" s="770" t="s">
        <v>304</v>
      </c>
      <c r="C25" s="785">
        <v>0</v>
      </c>
      <c r="D25" s="785">
        <v>46590.25</v>
      </c>
      <c r="E25" s="785">
        <v>208169.25</v>
      </c>
      <c r="F25" s="785">
        <v>219302.45</v>
      </c>
      <c r="G25" s="785">
        <v>219302.45</v>
      </c>
      <c r="H25" s="785">
        <v>224927.45</v>
      </c>
      <c r="I25" s="785">
        <v>224927.45</v>
      </c>
      <c r="J25" s="785">
        <v>224927.45</v>
      </c>
      <c r="K25" s="785">
        <v>224927.45</v>
      </c>
      <c r="L25" s="786">
        <v>2905474.8000000007</v>
      </c>
      <c r="M25" s="787">
        <f>SUM(C25:L25)</f>
        <v>4498549.0000000009</v>
      </c>
      <c r="N25" s="134"/>
      <c r="O25" s="134"/>
      <c r="P25" s="134"/>
      <c r="Q25" s="134"/>
      <c r="R25" s="134"/>
      <c r="S25" s="134"/>
      <c r="T25" s="134"/>
      <c r="U25" s="134"/>
      <c r="V25" s="134"/>
      <c r="W25" s="134"/>
      <c r="X25" s="134"/>
    </row>
    <row r="26" spans="1:24" ht="15">
      <c r="A26" s="120"/>
      <c r="B26" s="770" t="s">
        <v>341</v>
      </c>
      <c r="C26" s="785">
        <v>0</v>
      </c>
      <c r="D26" s="785">
        <v>0</v>
      </c>
      <c r="E26" s="785">
        <v>0</v>
      </c>
      <c r="F26" s="785">
        <v>0</v>
      </c>
      <c r="G26" s="785">
        <v>0</v>
      </c>
      <c r="H26" s="785">
        <v>0</v>
      </c>
      <c r="I26" s="785">
        <v>0</v>
      </c>
      <c r="J26" s="785">
        <v>0</v>
      </c>
      <c r="K26" s="785">
        <v>0</v>
      </c>
      <c r="L26" s="786">
        <v>0</v>
      </c>
      <c r="M26" s="787">
        <f>SUM(C26:L26)</f>
        <v>0</v>
      </c>
      <c r="N26" s="134"/>
      <c r="O26" s="134"/>
      <c r="P26" s="134"/>
      <c r="Q26" s="134"/>
      <c r="R26" s="134"/>
      <c r="S26" s="134"/>
      <c r="T26" s="134"/>
      <c r="U26" s="134"/>
      <c r="V26" s="134"/>
      <c r="W26" s="134"/>
      <c r="X26" s="134"/>
    </row>
    <row r="27" spans="1:24" ht="9.75" customHeight="1">
      <c r="A27" s="120"/>
      <c r="B27" s="741"/>
      <c r="C27" s="788"/>
      <c r="D27" s="788"/>
      <c r="E27" s="788"/>
      <c r="F27" s="788"/>
      <c r="G27" s="788"/>
      <c r="H27" s="788"/>
      <c r="I27" s="788"/>
      <c r="J27" s="788"/>
      <c r="K27" s="788"/>
      <c r="L27" s="789"/>
      <c r="M27" s="788"/>
      <c r="N27" s="134"/>
      <c r="O27" s="134"/>
      <c r="P27" s="134"/>
      <c r="Q27" s="134"/>
      <c r="R27" s="134"/>
      <c r="S27" s="134"/>
      <c r="T27" s="134"/>
      <c r="U27" s="134"/>
      <c r="V27" s="134"/>
      <c r="W27" s="134"/>
      <c r="X27" s="134"/>
    </row>
    <row r="28" spans="1:24" ht="15">
      <c r="A28" s="120"/>
      <c r="B28" s="751" t="s">
        <v>718</v>
      </c>
      <c r="C28" s="782">
        <f t="shared" ref="C28:M28" si="7">+C30+C31</f>
        <v>6805554.1368554942</v>
      </c>
      <c r="D28" s="782">
        <f t="shared" si="7"/>
        <v>7348098.9562790534</v>
      </c>
      <c r="E28" s="782">
        <f t="shared" si="7"/>
        <v>3007543.5289428378</v>
      </c>
      <c r="F28" s="782">
        <f t="shared" si="7"/>
        <v>2844230.5473150234</v>
      </c>
      <c r="G28" s="782">
        <f t="shared" si="7"/>
        <v>2492743.9690129994</v>
      </c>
      <c r="H28" s="782">
        <f t="shared" si="7"/>
        <v>2373395.7309558825</v>
      </c>
      <c r="I28" s="782">
        <f t="shared" si="7"/>
        <v>2038119.7913676146</v>
      </c>
      <c r="J28" s="782">
        <f t="shared" si="7"/>
        <v>1889755.1687309621</v>
      </c>
      <c r="K28" s="782">
        <f t="shared" si="7"/>
        <v>1731335.0182052774</v>
      </c>
      <c r="L28" s="783">
        <f t="shared" si="7"/>
        <v>12475472.653253403</v>
      </c>
      <c r="M28" s="782">
        <f t="shared" si="7"/>
        <v>43006249.500918545</v>
      </c>
      <c r="N28" s="134"/>
      <c r="O28" s="134"/>
      <c r="P28" s="134"/>
      <c r="Q28" s="134"/>
      <c r="R28" s="134"/>
      <c r="S28" s="134"/>
      <c r="T28" s="134"/>
      <c r="U28" s="134"/>
      <c r="V28" s="134"/>
      <c r="W28" s="134"/>
      <c r="X28" s="134"/>
    </row>
    <row r="29" spans="1:24" ht="15">
      <c r="A29" s="120"/>
      <c r="B29" s="751" t="s">
        <v>411</v>
      </c>
      <c r="C29" s="776">
        <f>+C28/$M$70</f>
        <v>1.4732593249472346E-2</v>
      </c>
      <c r="D29" s="776">
        <f t="shared" ref="D29:M29" si="8">+D28/$M$70</f>
        <v>1.5907088666515481E-2</v>
      </c>
      <c r="E29" s="776">
        <f t="shared" si="8"/>
        <v>6.510699143812913E-3</v>
      </c>
      <c r="F29" s="776">
        <f t="shared" si="8"/>
        <v>6.1571608892788234E-3</v>
      </c>
      <c r="G29" s="776">
        <f t="shared" si="8"/>
        <v>5.3962663777313525E-3</v>
      </c>
      <c r="H29" s="776">
        <f t="shared" si="8"/>
        <v>5.137902545635069E-3</v>
      </c>
      <c r="I29" s="776">
        <f t="shared" si="8"/>
        <v>4.4121006572129607E-3</v>
      </c>
      <c r="J29" s="776">
        <f t="shared" si="8"/>
        <v>4.0909224557083863E-3</v>
      </c>
      <c r="K29" s="776">
        <f t="shared" si="8"/>
        <v>3.7479761513691647E-3</v>
      </c>
      <c r="L29" s="776">
        <f t="shared" si="8"/>
        <v>2.700677424633946E-2</v>
      </c>
      <c r="M29" s="776">
        <f t="shared" si="8"/>
        <v>9.3099484383075956E-2</v>
      </c>
      <c r="N29" s="134"/>
      <c r="O29" s="134"/>
      <c r="P29" s="134"/>
      <c r="Q29" s="134"/>
      <c r="R29" s="134"/>
      <c r="S29" s="134"/>
      <c r="T29" s="134"/>
      <c r="U29" s="134"/>
      <c r="V29" s="134"/>
      <c r="W29" s="134"/>
      <c r="X29" s="134"/>
    </row>
    <row r="30" spans="1:24" ht="15">
      <c r="A30" s="120"/>
      <c r="B30" s="770" t="s">
        <v>304</v>
      </c>
      <c r="C30" s="784">
        <f t="shared" ref="C30:L30" si="9">+C35+C40+C45+C50+C55+C60</f>
        <v>5766959.9291238049</v>
      </c>
      <c r="D30" s="784">
        <f t="shared" si="9"/>
        <v>6194710.4889617609</v>
      </c>
      <c r="E30" s="784">
        <f t="shared" si="9"/>
        <v>2182189.4468707158</v>
      </c>
      <c r="F30" s="784">
        <f t="shared" si="9"/>
        <v>2107980.130636164</v>
      </c>
      <c r="G30" s="784">
        <f t="shared" si="9"/>
        <v>1840250.2015299399</v>
      </c>
      <c r="H30" s="784">
        <f t="shared" si="9"/>
        <v>1790205.413913222</v>
      </c>
      <c r="I30" s="784">
        <f t="shared" si="9"/>
        <v>1514753.8871571177</v>
      </c>
      <c r="J30" s="784">
        <f t="shared" si="9"/>
        <v>1425962.1114748982</v>
      </c>
      <c r="K30" s="784">
        <f t="shared" si="9"/>
        <v>1322370.2105457708</v>
      </c>
      <c r="L30" s="784">
        <f t="shared" si="9"/>
        <v>10661621.44794526</v>
      </c>
      <c r="M30" s="785">
        <f>SUM(C30:L30)</f>
        <v>34807003.268158652</v>
      </c>
      <c r="N30" s="134"/>
      <c r="O30" s="134"/>
      <c r="P30" s="134"/>
      <c r="Q30" s="134"/>
      <c r="R30" s="134"/>
      <c r="S30" s="134"/>
      <c r="T30" s="134"/>
      <c r="U30" s="134"/>
      <c r="V30" s="134"/>
      <c r="W30" s="134"/>
      <c r="X30" s="134"/>
    </row>
    <row r="31" spans="1:24" ht="15">
      <c r="A31" s="120"/>
      <c r="B31" s="770" t="s">
        <v>341</v>
      </c>
      <c r="C31" s="784">
        <f t="shared" ref="C31:L31" si="10">+C36+C41+C46+C51+C56+C61</f>
        <v>1038594.2077316893</v>
      </c>
      <c r="D31" s="784">
        <f t="shared" si="10"/>
        <v>1153388.4673172927</v>
      </c>
      <c r="E31" s="784">
        <f t="shared" si="10"/>
        <v>825354.08207212202</v>
      </c>
      <c r="F31" s="784">
        <f t="shared" si="10"/>
        <v>736250.4166788595</v>
      </c>
      <c r="G31" s="784">
        <f t="shared" si="10"/>
        <v>652493.76748305955</v>
      </c>
      <c r="H31" s="784">
        <f t="shared" si="10"/>
        <v>583190.31704266032</v>
      </c>
      <c r="I31" s="784">
        <f t="shared" si="10"/>
        <v>523365.90421049681</v>
      </c>
      <c r="J31" s="784">
        <f t="shared" si="10"/>
        <v>463793.05725606385</v>
      </c>
      <c r="K31" s="784">
        <f t="shared" si="10"/>
        <v>408964.80765950662</v>
      </c>
      <c r="L31" s="784">
        <f t="shared" si="10"/>
        <v>1813851.205308143</v>
      </c>
      <c r="M31" s="785">
        <f>SUM(C31:L31)</f>
        <v>8199246.2327598929</v>
      </c>
      <c r="N31" s="134"/>
      <c r="O31" s="134"/>
      <c r="P31" s="134"/>
      <c r="Q31" s="134"/>
      <c r="R31" s="134"/>
      <c r="S31" s="134"/>
      <c r="T31" s="134"/>
      <c r="U31" s="134"/>
      <c r="V31" s="134"/>
      <c r="W31" s="134"/>
      <c r="X31" s="134"/>
    </row>
    <row r="32" spans="1:24" ht="9.75" customHeight="1">
      <c r="A32" s="120"/>
      <c r="B32" s="745"/>
      <c r="C32" s="790"/>
      <c r="D32" s="790"/>
      <c r="E32" s="790"/>
      <c r="F32" s="790"/>
      <c r="G32" s="790"/>
      <c r="H32" s="790"/>
      <c r="I32" s="790"/>
      <c r="J32" s="790"/>
      <c r="K32" s="790"/>
      <c r="L32" s="791"/>
      <c r="M32" s="790"/>
      <c r="N32" s="134"/>
      <c r="O32" s="134"/>
      <c r="P32" s="134"/>
      <c r="Q32" s="134"/>
      <c r="R32" s="134"/>
      <c r="S32" s="134"/>
      <c r="T32" s="134"/>
      <c r="U32" s="134"/>
      <c r="V32" s="134"/>
      <c r="W32" s="134"/>
      <c r="X32" s="134"/>
    </row>
    <row r="33" spans="1:24" ht="6.75" customHeight="1">
      <c r="A33" s="120"/>
      <c r="B33" s="771"/>
      <c r="C33" s="792"/>
      <c r="D33" s="792"/>
      <c r="E33" s="792"/>
      <c r="F33" s="792"/>
      <c r="G33" s="792"/>
      <c r="H33" s="792"/>
      <c r="I33" s="792"/>
      <c r="J33" s="792"/>
      <c r="K33" s="792"/>
      <c r="L33" s="793"/>
      <c r="M33" s="792"/>
      <c r="N33" s="134"/>
      <c r="O33" s="134"/>
      <c r="P33" s="134"/>
      <c r="Q33" s="134"/>
      <c r="R33" s="134"/>
      <c r="S33" s="134"/>
      <c r="T33" s="134"/>
      <c r="U33" s="134"/>
      <c r="V33" s="134"/>
      <c r="W33" s="134"/>
      <c r="X33" s="134"/>
    </row>
    <row r="34" spans="1:24" ht="15">
      <c r="A34" s="120"/>
      <c r="B34" s="741" t="s">
        <v>177</v>
      </c>
      <c r="C34" s="794">
        <f t="shared" ref="C34:M34" si="11">+C35+C36</f>
        <v>1923540.519999356</v>
      </c>
      <c r="D34" s="794">
        <f t="shared" si="11"/>
        <v>2397993.934043549</v>
      </c>
      <c r="E34" s="794">
        <f t="shared" si="11"/>
        <v>2264358.7050953503</v>
      </c>
      <c r="F34" s="794">
        <f t="shared" si="11"/>
        <v>2111043.6164063495</v>
      </c>
      <c r="G34" s="794">
        <f t="shared" si="11"/>
        <v>1857441.7741756111</v>
      </c>
      <c r="H34" s="794">
        <f t="shared" si="11"/>
        <v>1695814.8086309016</v>
      </c>
      <c r="I34" s="794">
        <f t="shared" si="11"/>
        <v>1626520.1112165884</v>
      </c>
      <c r="J34" s="794">
        <f t="shared" si="11"/>
        <v>1494577.4052918302</v>
      </c>
      <c r="K34" s="794">
        <f t="shared" si="11"/>
        <v>1360296.9734542957</v>
      </c>
      <c r="L34" s="795">
        <f t="shared" si="11"/>
        <v>9907988.4959866405</v>
      </c>
      <c r="M34" s="794">
        <f t="shared" si="11"/>
        <v>26639576.344300471</v>
      </c>
      <c r="N34" s="134"/>
      <c r="O34" s="134"/>
      <c r="P34" s="134"/>
      <c r="Q34" s="134"/>
      <c r="R34" s="134"/>
      <c r="S34" s="134"/>
      <c r="T34" s="134"/>
      <c r="U34" s="134"/>
      <c r="V34" s="134"/>
      <c r="W34" s="134"/>
      <c r="X34" s="134"/>
    </row>
    <row r="35" spans="1:24" ht="15">
      <c r="A35" s="120"/>
      <c r="B35" s="741" t="s">
        <v>304</v>
      </c>
      <c r="C35" s="794">
        <v>1422280.9196802552</v>
      </c>
      <c r="D35" s="794">
        <v>1755021.5762981768</v>
      </c>
      <c r="E35" s="794">
        <v>1680822.3565272531</v>
      </c>
      <c r="F35" s="794">
        <v>1584825.8124586376</v>
      </c>
      <c r="G35" s="794">
        <v>1383278.0798947716</v>
      </c>
      <c r="H35" s="794">
        <v>1267971.1261502197</v>
      </c>
      <c r="I35" s="794">
        <v>1242423.9285022556</v>
      </c>
      <c r="J35" s="794">
        <v>1154834.428761434</v>
      </c>
      <c r="K35" s="794">
        <v>1060523.6916495846</v>
      </c>
      <c r="L35" s="795">
        <v>8422597.8899109308</v>
      </c>
      <c r="M35" s="794">
        <f>SUM(C35:L35)</f>
        <v>20974579.809833519</v>
      </c>
      <c r="N35" s="134"/>
      <c r="O35" s="134"/>
      <c r="P35" s="134"/>
      <c r="Q35" s="134"/>
      <c r="R35" s="134"/>
      <c r="S35" s="134"/>
      <c r="T35" s="134"/>
      <c r="U35" s="134"/>
      <c r="V35" s="134"/>
      <c r="W35" s="134"/>
      <c r="X35" s="134"/>
    </row>
    <row r="36" spans="1:24" ht="15">
      <c r="A36" s="120"/>
      <c r="B36" s="741" t="s">
        <v>341</v>
      </c>
      <c r="C36" s="794">
        <v>501259.60031910083</v>
      </c>
      <c r="D36" s="794">
        <v>642972.35774537234</v>
      </c>
      <c r="E36" s="794">
        <v>583536.34856809734</v>
      </c>
      <c r="F36" s="794">
        <v>526217.80394771206</v>
      </c>
      <c r="G36" s="794">
        <v>474163.69428083953</v>
      </c>
      <c r="H36" s="794">
        <v>427843.68248068198</v>
      </c>
      <c r="I36" s="794">
        <v>384096.18271433283</v>
      </c>
      <c r="J36" s="794">
        <v>339742.97653039603</v>
      </c>
      <c r="K36" s="794">
        <v>299773.28180471121</v>
      </c>
      <c r="L36" s="795">
        <v>1485390.6060757088</v>
      </c>
      <c r="M36" s="794">
        <f>SUM(C36:L36)</f>
        <v>5664996.5344669521</v>
      </c>
      <c r="N36" s="134"/>
      <c r="O36" s="134"/>
      <c r="P36" s="134"/>
      <c r="Q36" s="134"/>
      <c r="R36" s="134"/>
      <c r="S36" s="134"/>
      <c r="T36" s="134"/>
      <c r="U36" s="134"/>
      <c r="V36" s="134"/>
      <c r="W36" s="134"/>
      <c r="X36" s="134"/>
    </row>
    <row r="37" spans="1:24" ht="6.75" customHeight="1">
      <c r="A37" s="120"/>
      <c r="B37" s="745"/>
      <c r="C37" s="790"/>
      <c r="D37" s="790"/>
      <c r="E37" s="790"/>
      <c r="F37" s="790"/>
      <c r="G37" s="790"/>
      <c r="H37" s="790"/>
      <c r="I37" s="790"/>
      <c r="J37" s="790"/>
      <c r="K37" s="790"/>
      <c r="L37" s="791"/>
      <c r="M37" s="790"/>
      <c r="N37" s="134"/>
      <c r="O37" s="134"/>
      <c r="P37" s="134"/>
      <c r="Q37" s="134"/>
      <c r="R37" s="134"/>
      <c r="S37" s="134"/>
      <c r="T37" s="134"/>
      <c r="U37" s="134"/>
      <c r="V37" s="134"/>
      <c r="W37" s="134"/>
      <c r="X37" s="134"/>
    </row>
    <row r="38" spans="1:24" ht="6.75" customHeight="1">
      <c r="A38" s="120"/>
      <c r="B38" s="741"/>
      <c r="C38" s="779"/>
      <c r="D38" s="779"/>
      <c r="E38" s="779"/>
      <c r="F38" s="779"/>
      <c r="G38" s="779"/>
      <c r="H38" s="779"/>
      <c r="I38" s="779"/>
      <c r="J38" s="779"/>
      <c r="K38" s="779"/>
      <c r="L38" s="780"/>
      <c r="M38" s="779"/>
      <c r="N38" s="134"/>
      <c r="O38" s="134"/>
      <c r="P38" s="134"/>
      <c r="Q38" s="134"/>
      <c r="R38" s="134"/>
      <c r="S38" s="134"/>
      <c r="T38" s="134"/>
      <c r="U38" s="134"/>
      <c r="V38" s="134"/>
      <c r="W38" s="134"/>
      <c r="X38" s="134"/>
    </row>
    <row r="39" spans="1:24" ht="15">
      <c r="A39" s="120"/>
      <c r="B39" s="741" t="s">
        <v>179</v>
      </c>
      <c r="C39" s="794">
        <f t="shared" ref="C39:M39" si="12">+C40+C41</f>
        <v>2142594.8053152477</v>
      </c>
      <c r="D39" s="794">
        <f t="shared" si="12"/>
        <v>4344514.6266260901</v>
      </c>
      <c r="E39" s="794">
        <f t="shared" si="12"/>
        <v>408713.40520850464</v>
      </c>
      <c r="F39" s="794">
        <f t="shared" si="12"/>
        <v>436671.53421769722</v>
      </c>
      <c r="G39" s="794">
        <f t="shared" si="12"/>
        <v>398076.36291407072</v>
      </c>
      <c r="H39" s="794">
        <f t="shared" si="12"/>
        <v>372424.31573148922</v>
      </c>
      <c r="I39" s="794">
        <f t="shared" si="12"/>
        <v>357448.71017709345</v>
      </c>
      <c r="J39" s="794">
        <f t="shared" si="12"/>
        <v>341121.77652612008</v>
      </c>
      <c r="K39" s="794">
        <f t="shared" si="12"/>
        <v>317689.42165283905</v>
      </c>
      <c r="L39" s="795">
        <f t="shared" si="12"/>
        <v>985267.25248886913</v>
      </c>
      <c r="M39" s="794">
        <f t="shared" si="12"/>
        <v>10104522.210858021</v>
      </c>
      <c r="N39" s="134"/>
      <c r="O39" s="134"/>
      <c r="P39" s="134"/>
      <c r="Q39" s="134"/>
      <c r="R39" s="134"/>
      <c r="S39" s="134"/>
      <c r="T39" s="134"/>
      <c r="U39" s="134"/>
      <c r="V39" s="134"/>
      <c r="W39" s="134"/>
      <c r="X39" s="134"/>
    </row>
    <row r="40" spans="1:24" ht="15">
      <c r="A40" s="120"/>
      <c r="B40" s="741" t="s">
        <v>304</v>
      </c>
      <c r="C40" s="796">
        <v>1740323.349971581</v>
      </c>
      <c r="D40" s="796">
        <v>3956897.3897430422</v>
      </c>
      <c r="E40" s="796">
        <v>260558.1024831289</v>
      </c>
      <c r="F40" s="796">
        <v>304417.13562157081</v>
      </c>
      <c r="G40" s="796">
        <v>281896.46874387859</v>
      </c>
      <c r="H40" s="796">
        <v>271455.58582618623</v>
      </c>
      <c r="I40" s="796">
        <v>271144.77612618625</v>
      </c>
      <c r="J40" s="796">
        <v>269943.27793618623</v>
      </c>
      <c r="K40" s="796">
        <v>261368.20808618623</v>
      </c>
      <c r="L40" s="797">
        <v>901094.8531114728</v>
      </c>
      <c r="M40" s="794">
        <f>SUM(C40:L40)</f>
        <v>8519099.1476494204</v>
      </c>
      <c r="N40" s="134"/>
      <c r="O40" s="134"/>
      <c r="P40" s="134"/>
      <c r="Q40" s="134"/>
      <c r="R40" s="134"/>
      <c r="S40" s="134"/>
      <c r="T40" s="134"/>
      <c r="U40" s="134"/>
      <c r="V40" s="134"/>
      <c r="W40" s="134"/>
      <c r="X40" s="134"/>
    </row>
    <row r="41" spans="1:24" ht="15">
      <c r="A41" s="120"/>
      <c r="B41" s="741" t="s">
        <v>341</v>
      </c>
      <c r="C41" s="796">
        <v>402271.45534366666</v>
      </c>
      <c r="D41" s="796">
        <v>387617.23688304768</v>
      </c>
      <c r="E41" s="796">
        <v>148155.30272537578</v>
      </c>
      <c r="F41" s="796">
        <v>132254.39859612638</v>
      </c>
      <c r="G41" s="796">
        <v>116179.89417019213</v>
      </c>
      <c r="H41" s="796">
        <v>100968.72990530299</v>
      </c>
      <c r="I41" s="796">
        <v>86303.934050907206</v>
      </c>
      <c r="J41" s="796">
        <v>71178.498589933864</v>
      </c>
      <c r="K41" s="796">
        <v>56321.213566652812</v>
      </c>
      <c r="L41" s="797">
        <v>84172.39937739633</v>
      </c>
      <c r="M41" s="794">
        <f>SUM(C41:L41)</f>
        <v>1585423.0632086014</v>
      </c>
      <c r="N41" s="134"/>
      <c r="O41" s="134"/>
      <c r="P41" s="134"/>
      <c r="Q41" s="134"/>
      <c r="R41" s="134"/>
      <c r="S41" s="134"/>
      <c r="T41" s="134"/>
      <c r="U41" s="134"/>
      <c r="V41" s="134"/>
      <c r="W41" s="134"/>
      <c r="X41" s="134"/>
    </row>
    <row r="42" spans="1:24" ht="6.75" customHeight="1">
      <c r="A42" s="120"/>
      <c r="B42" s="745"/>
      <c r="C42" s="790"/>
      <c r="D42" s="790"/>
      <c r="E42" s="790"/>
      <c r="F42" s="790"/>
      <c r="G42" s="790"/>
      <c r="H42" s="790"/>
      <c r="I42" s="790"/>
      <c r="J42" s="790"/>
      <c r="K42" s="790"/>
      <c r="L42" s="791"/>
      <c r="M42" s="790"/>
      <c r="N42" s="134"/>
      <c r="O42" s="134"/>
      <c r="P42" s="134"/>
      <c r="Q42" s="134"/>
      <c r="R42" s="134"/>
      <c r="S42" s="134"/>
      <c r="T42" s="134"/>
      <c r="U42" s="134"/>
      <c r="V42" s="134"/>
      <c r="W42" s="134"/>
      <c r="X42" s="134"/>
    </row>
    <row r="43" spans="1:24" ht="6.75" customHeight="1">
      <c r="A43" s="120"/>
      <c r="B43" s="741"/>
      <c r="C43" s="779"/>
      <c r="D43" s="779"/>
      <c r="E43" s="779"/>
      <c r="F43" s="779"/>
      <c r="G43" s="779"/>
      <c r="H43" s="779"/>
      <c r="I43" s="779"/>
      <c r="J43" s="779"/>
      <c r="K43" s="779"/>
      <c r="L43" s="780"/>
      <c r="M43" s="779"/>
      <c r="N43" s="134"/>
      <c r="O43" s="134"/>
      <c r="P43" s="134"/>
      <c r="Q43" s="134"/>
      <c r="R43" s="134"/>
      <c r="S43" s="134"/>
      <c r="T43" s="134"/>
      <c r="U43" s="134"/>
      <c r="V43" s="134"/>
      <c r="W43" s="134"/>
      <c r="X43" s="134"/>
    </row>
    <row r="44" spans="1:24" s="134" customFormat="1" ht="15">
      <c r="A44" s="120"/>
      <c r="B44" s="740" t="s">
        <v>707</v>
      </c>
      <c r="C44" s="794">
        <f t="shared" ref="C44:M44" si="13">+C45+C46</f>
        <v>240944.05691325892</v>
      </c>
      <c r="D44" s="794">
        <f t="shared" si="13"/>
        <v>65751.204463037313</v>
      </c>
      <c r="E44" s="794">
        <f t="shared" si="13"/>
        <v>69209.43760107836</v>
      </c>
      <c r="F44" s="794">
        <f t="shared" si="13"/>
        <v>44933.32076927957</v>
      </c>
      <c r="G44" s="794">
        <f t="shared" si="13"/>
        <v>44933.320769279489</v>
      </c>
      <c r="H44" s="794">
        <f t="shared" si="13"/>
        <v>44933.32076927957</v>
      </c>
      <c r="I44" s="794">
        <f t="shared" si="13"/>
        <v>45024.873876918355</v>
      </c>
      <c r="J44" s="794">
        <f t="shared" si="13"/>
        <v>44933.32076927957</v>
      </c>
      <c r="K44" s="794">
        <f t="shared" si="13"/>
        <v>44933.32076927957</v>
      </c>
      <c r="L44" s="795">
        <f t="shared" si="13"/>
        <v>1055711.8637966916</v>
      </c>
      <c r="M44" s="794">
        <f t="shared" si="13"/>
        <v>1701308.0404973822</v>
      </c>
    </row>
    <row r="45" spans="1:24" s="134" customFormat="1" ht="15">
      <c r="A45" s="130"/>
      <c r="B45" s="741" t="s">
        <v>304</v>
      </c>
      <c r="C45" s="796">
        <v>203280.03643626685</v>
      </c>
      <c r="D45" s="796">
        <v>19456.517638767069</v>
      </c>
      <c r="E45" s="796">
        <v>23984.691294883822</v>
      </c>
      <c r="F45" s="796">
        <v>0</v>
      </c>
      <c r="G45" s="796">
        <v>0</v>
      </c>
      <c r="H45" s="796">
        <v>0</v>
      </c>
      <c r="I45" s="796">
        <v>0</v>
      </c>
      <c r="J45" s="796">
        <v>0</v>
      </c>
      <c r="K45" s="796">
        <v>0</v>
      </c>
      <c r="L45" s="797">
        <v>889511.10481324664</v>
      </c>
      <c r="M45" s="794">
        <f>SUM(C45:L45)</f>
        <v>1136232.3501831645</v>
      </c>
    </row>
    <row r="46" spans="1:24" ht="15">
      <c r="A46" s="130"/>
      <c r="B46" s="741" t="s">
        <v>341</v>
      </c>
      <c r="C46" s="796">
        <v>37664.020476992053</v>
      </c>
      <c r="D46" s="796">
        <v>46294.68682427024</v>
      </c>
      <c r="E46" s="796">
        <v>45224.746306194538</v>
      </c>
      <c r="F46" s="796">
        <v>44933.32076927957</v>
      </c>
      <c r="G46" s="796">
        <v>44933.320769279489</v>
      </c>
      <c r="H46" s="796">
        <v>44933.32076927957</v>
      </c>
      <c r="I46" s="796">
        <v>45024.873876918355</v>
      </c>
      <c r="J46" s="796">
        <v>44933.32076927957</v>
      </c>
      <c r="K46" s="796">
        <v>44933.32076927957</v>
      </c>
      <c r="L46" s="797">
        <v>166200.75898344492</v>
      </c>
      <c r="M46" s="794">
        <f>SUM(C46:L46)</f>
        <v>565075.69031421782</v>
      </c>
      <c r="N46" s="134"/>
      <c r="O46" s="134"/>
      <c r="P46" s="134"/>
      <c r="Q46" s="134"/>
      <c r="R46" s="134"/>
      <c r="S46" s="134"/>
      <c r="T46" s="134"/>
      <c r="U46" s="134"/>
      <c r="V46" s="134"/>
      <c r="W46" s="134"/>
      <c r="X46" s="134"/>
    </row>
    <row r="47" spans="1:24" ht="6.75" customHeight="1">
      <c r="A47" s="120"/>
      <c r="B47" s="745"/>
      <c r="C47" s="790"/>
      <c r="D47" s="790"/>
      <c r="E47" s="790"/>
      <c r="F47" s="790"/>
      <c r="G47" s="790"/>
      <c r="H47" s="790"/>
      <c r="I47" s="790"/>
      <c r="J47" s="790"/>
      <c r="K47" s="790"/>
      <c r="L47" s="791"/>
      <c r="M47" s="790"/>
      <c r="N47" s="134"/>
      <c r="O47" s="134"/>
      <c r="P47" s="134"/>
      <c r="Q47" s="134"/>
      <c r="R47" s="134"/>
      <c r="S47" s="134"/>
      <c r="T47" s="134"/>
      <c r="U47" s="134"/>
      <c r="V47" s="134"/>
      <c r="W47" s="134"/>
      <c r="X47" s="134"/>
    </row>
    <row r="48" spans="1:24" ht="6.75" customHeight="1">
      <c r="A48" s="120"/>
      <c r="B48" s="771"/>
      <c r="C48" s="792"/>
      <c r="D48" s="792"/>
      <c r="E48" s="792"/>
      <c r="F48" s="792"/>
      <c r="G48" s="792"/>
      <c r="H48" s="792"/>
      <c r="I48" s="792"/>
      <c r="J48" s="792"/>
      <c r="K48" s="792"/>
      <c r="L48" s="793"/>
      <c r="M48" s="792"/>
      <c r="N48" s="134"/>
      <c r="O48" s="134"/>
      <c r="P48" s="134"/>
      <c r="Q48" s="134"/>
      <c r="R48" s="134"/>
      <c r="S48" s="134"/>
      <c r="T48" s="134"/>
      <c r="U48" s="134"/>
      <c r="V48" s="134"/>
      <c r="W48" s="134"/>
      <c r="X48" s="134"/>
    </row>
    <row r="49" spans="1:24" s="134" customFormat="1" ht="15">
      <c r="A49" s="120"/>
      <c r="B49" s="747" t="s">
        <v>180</v>
      </c>
      <c r="C49" s="794">
        <f t="shared" ref="C49:K49" si="14">+C50+C51</f>
        <v>2249906.5635644495</v>
      </c>
      <c r="D49" s="794">
        <f t="shared" si="14"/>
        <v>16538.751102227969</v>
      </c>
      <c r="E49" s="794">
        <f t="shared" si="14"/>
        <v>3653.4798690409584</v>
      </c>
      <c r="F49" s="794">
        <f t="shared" si="14"/>
        <v>185.15900283372889</v>
      </c>
      <c r="G49" s="794">
        <f t="shared" si="14"/>
        <v>185.15899517500199</v>
      </c>
      <c r="H49" s="794">
        <f t="shared" si="14"/>
        <v>77.158987516274976</v>
      </c>
      <c r="I49" s="794">
        <f t="shared" si="14"/>
        <v>41.159018151183268</v>
      </c>
      <c r="J49" s="794">
        <f t="shared" si="14"/>
        <v>37.729064869418686</v>
      </c>
      <c r="K49" s="794">
        <f t="shared" si="14"/>
        <v>0</v>
      </c>
      <c r="L49" s="795">
        <f t="shared" ref="L49" si="15">+L50+L51</f>
        <v>0</v>
      </c>
      <c r="M49" s="794">
        <f>+M50+M51</f>
        <v>2270625.159604264</v>
      </c>
    </row>
    <row r="50" spans="1:24" s="134" customFormat="1" ht="15">
      <c r="A50" s="130"/>
      <c r="B50" s="747" t="s">
        <v>304</v>
      </c>
      <c r="C50" s="798">
        <v>2248521.3374043279</v>
      </c>
      <c r="D50" s="798">
        <v>15322.696313259361</v>
      </c>
      <c r="E50" s="798">
        <v>3164.3173854497591</v>
      </c>
      <c r="F50" s="798">
        <v>156.42348595542609</v>
      </c>
      <c r="G50" s="798">
        <v>167.55719128972973</v>
      </c>
      <c r="H50" s="798">
        <v>70.016438983687095</v>
      </c>
      <c r="I50" s="798">
        <v>37.236968675806082</v>
      </c>
      <c r="J50" s="798">
        <v>36.459217278088367</v>
      </c>
      <c r="K50" s="798">
        <v>0</v>
      </c>
      <c r="L50" s="799">
        <v>0</v>
      </c>
      <c r="M50" s="794">
        <f>SUM(C50:L50)</f>
        <v>2267476.0444052196</v>
      </c>
    </row>
    <row r="51" spans="1:24" s="134" customFormat="1" ht="15">
      <c r="A51" s="130"/>
      <c r="B51" s="744" t="s">
        <v>341</v>
      </c>
      <c r="C51" s="800">
        <v>1385.2261601214886</v>
      </c>
      <c r="D51" s="800">
        <v>1216.054788968607</v>
      </c>
      <c r="E51" s="800">
        <v>489.16248359119942</v>
      </c>
      <c r="F51" s="800">
        <v>28.735516878302818</v>
      </c>
      <c r="G51" s="800">
        <v>17.601803885272254</v>
      </c>
      <c r="H51" s="800">
        <v>7.1425485325878757</v>
      </c>
      <c r="I51" s="800">
        <v>3.9220494753771855</v>
      </c>
      <c r="J51" s="800">
        <v>1.2698475913303167</v>
      </c>
      <c r="K51" s="800">
        <v>0</v>
      </c>
      <c r="L51" s="801">
        <v>0</v>
      </c>
      <c r="M51" s="794">
        <f>SUM(C51:L51)</f>
        <v>3149.1151990441654</v>
      </c>
    </row>
    <row r="52" spans="1:24" s="134" customFormat="1" ht="6.75" customHeight="1">
      <c r="A52" s="130"/>
      <c r="B52" s="745"/>
      <c r="C52" s="790"/>
      <c r="D52" s="790"/>
      <c r="E52" s="790"/>
      <c r="F52" s="790"/>
      <c r="G52" s="790"/>
      <c r="H52" s="790"/>
      <c r="I52" s="790"/>
      <c r="J52" s="790"/>
      <c r="K52" s="790"/>
      <c r="L52" s="791"/>
      <c r="M52" s="790"/>
    </row>
    <row r="53" spans="1:24" ht="6.75" customHeight="1">
      <c r="A53" s="130"/>
      <c r="B53" s="741"/>
      <c r="C53" s="788"/>
      <c r="D53" s="788"/>
      <c r="E53" s="788"/>
      <c r="F53" s="788"/>
      <c r="G53" s="788"/>
      <c r="H53" s="788"/>
      <c r="I53" s="788"/>
      <c r="J53" s="788"/>
      <c r="K53" s="788"/>
      <c r="L53" s="789"/>
      <c r="M53" s="788"/>
      <c r="N53" s="134"/>
      <c r="O53" s="134"/>
      <c r="P53" s="134"/>
      <c r="Q53" s="134"/>
      <c r="R53" s="134"/>
      <c r="S53" s="134"/>
      <c r="T53" s="134"/>
      <c r="U53" s="134"/>
      <c r="V53" s="134"/>
      <c r="W53" s="134"/>
      <c r="X53" s="134"/>
    </row>
    <row r="54" spans="1:24" ht="15">
      <c r="A54" s="120"/>
      <c r="B54" s="746" t="s">
        <v>181</v>
      </c>
      <c r="C54" s="794">
        <f t="shared" ref="C54:M54" si="16">+C55+C56</f>
        <v>180673.69337137433</v>
      </c>
      <c r="D54" s="794">
        <f t="shared" si="16"/>
        <v>232355.73590000003</v>
      </c>
      <c r="E54" s="794">
        <f t="shared" si="16"/>
        <v>236982.05610000002</v>
      </c>
      <c r="F54" s="794">
        <f t="shared" si="16"/>
        <v>242278.72889</v>
      </c>
      <c r="G54" s="794">
        <f t="shared" si="16"/>
        <v>184170.36064</v>
      </c>
      <c r="H54" s="794">
        <f t="shared" si="16"/>
        <v>252209.13531783241</v>
      </c>
      <c r="I54" s="794">
        <f t="shared" si="16"/>
        <v>1147.9455600000001</v>
      </c>
      <c r="J54" s="794">
        <f t="shared" si="16"/>
        <v>1147.9455600000001</v>
      </c>
      <c r="K54" s="794">
        <f t="shared" si="16"/>
        <v>478.31081</v>
      </c>
      <c r="L54" s="795">
        <f t="shared" si="16"/>
        <v>0</v>
      </c>
      <c r="M54" s="794">
        <f t="shared" si="16"/>
        <v>1331443.9121492067</v>
      </c>
      <c r="N54" s="134"/>
      <c r="O54" s="134"/>
      <c r="P54" s="134"/>
      <c r="Q54" s="134"/>
      <c r="R54" s="134"/>
      <c r="S54" s="134"/>
      <c r="T54" s="134"/>
      <c r="U54" s="134"/>
      <c r="V54" s="134"/>
      <c r="W54" s="134"/>
      <c r="X54" s="134"/>
    </row>
    <row r="55" spans="1:24" ht="15">
      <c r="A55" s="120"/>
      <c r="B55" s="741" t="s">
        <v>304</v>
      </c>
      <c r="C55" s="794">
        <v>132666.79968137434</v>
      </c>
      <c r="D55" s="794">
        <v>178581.47724000001</v>
      </c>
      <c r="E55" s="794">
        <v>196970.52563000002</v>
      </c>
      <c r="F55" s="794">
        <v>217399.56255999999</v>
      </c>
      <c r="G55" s="794">
        <v>174908.09570000001</v>
      </c>
      <c r="H55" s="794">
        <v>250708.6854978324</v>
      </c>
      <c r="I55" s="794">
        <v>1147.9455600000001</v>
      </c>
      <c r="J55" s="794">
        <v>1147.9455600000001</v>
      </c>
      <c r="K55" s="794">
        <v>478.31081</v>
      </c>
      <c r="L55" s="795">
        <v>0</v>
      </c>
      <c r="M55" s="794">
        <f>SUM(C55:L55)</f>
        <v>1154009.3482392067</v>
      </c>
      <c r="N55" s="134"/>
      <c r="O55" s="134"/>
      <c r="P55" s="134"/>
      <c r="Q55" s="134"/>
      <c r="R55" s="134"/>
      <c r="S55" s="134"/>
      <c r="T55" s="134"/>
      <c r="U55" s="134"/>
      <c r="V55" s="134"/>
      <c r="W55" s="134"/>
      <c r="X55" s="134"/>
    </row>
    <row r="56" spans="1:24" ht="15">
      <c r="A56" s="120"/>
      <c r="B56" s="741" t="s">
        <v>341</v>
      </c>
      <c r="C56" s="794">
        <v>48006.893689999997</v>
      </c>
      <c r="D56" s="794">
        <v>53774.258660000007</v>
      </c>
      <c r="E56" s="794">
        <v>40011.530469999998</v>
      </c>
      <c r="F56" s="794">
        <v>24879.16633</v>
      </c>
      <c r="G56" s="794">
        <v>9262.2649400000009</v>
      </c>
      <c r="H56" s="794">
        <v>1500.44982</v>
      </c>
      <c r="I56" s="794">
        <v>0</v>
      </c>
      <c r="J56" s="794">
        <v>0</v>
      </c>
      <c r="K56" s="794">
        <v>0</v>
      </c>
      <c r="L56" s="795">
        <v>0</v>
      </c>
      <c r="M56" s="794">
        <f>SUM(C56:L56)</f>
        <v>177434.56391</v>
      </c>
      <c r="N56" s="134"/>
      <c r="O56" s="134"/>
      <c r="P56" s="134"/>
      <c r="Q56" s="134"/>
      <c r="R56" s="134"/>
      <c r="S56" s="134"/>
      <c r="T56" s="134"/>
      <c r="U56" s="134"/>
      <c r="V56" s="134"/>
      <c r="W56" s="134"/>
      <c r="X56" s="134"/>
    </row>
    <row r="57" spans="1:24" ht="6.75" customHeight="1">
      <c r="A57" s="120"/>
      <c r="B57" s="745"/>
      <c r="C57" s="794"/>
      <c r="D57" s="794"/>
      <c r="E57" s="794"/>
      <c r="F57" s="794"/>
      <c r="G57" s="794"/>
      <c r="H57" s="794"/>
      <c r="I57" s="794"/>
      <c r="J57" s="794"/>
      <c r="K57" s="794"/>
      <c r="L57" s="795"/>
      <c r="M57" s="794"/>
      <c r="N57" s="134"/>
      <c r="O57" s="134"/>
      <c r="P57" s="134"/>
      <c r="Q57" s="134"/>
      <c r="R57" s="134"/>
      <c r="S57" s="134"/>
      <c r="T57" s="134"/>
      <c r="U57" s="134"/>
      <c r="V57" s="134"/>
      <c r="W57" s="134"/>
      <c r="X57" s="134"/>
    </row>
    <row r="58" spans="1:24" ht="6.75" customHeight="1">
      <c r="A58" s="120"/>
      <c r="B58" s="743"/>
      <c r="C58" s="802"/>
      <c r="D58" s="802"/>
      <c r="E58" s="802"/>
      <c r="F58" s="802"/>
      <c r="G58" s="802"/>
      <c r="H58" s="802"/>
      <c r="I58" s="802"/>
      <c r="J58" s="802"/>
      <c r="K58" s="802"/>
      <c r="L58" s="803"/>
      <c r="M58" s="802"/>
      <c r="N58" s="134"/>
      <c r="O58" s="134"/>
      <c r="P58" s="134"/>
      <c r="Q58" s="134"/>
      <c r="R58" s="134"/>
      <c r="S58" s="134"/>
      <c r="T58" s="134"/>
      <c r="U58" s="134"/>
      <c r="V58" s="134"/>
      <c r="W58" s="134"/>
      <c r="X58" s="134"/>
    </row>
    <row r="59" spans="1:24" ht="15">
      <c r="A59" s="120"/>
      <c r="B59" s="746" t="s">
        <v>413</v>
      </c>
      <c r="C59" s="794">
        <f t="shared" ref="C59:M59" si="17">+C60+C61</f>
        <v>67894.497691808428</v>
      </c>
      <c r="D59" s="794">
        <f t="shared" si="17"/>
        <v>290944.70414414973</v>
      </c>
      <c r="E59" s="794">
        <f t="shared" si="17"/>
        <v>24626.4450688631</v>
      </c>
      <c r="F59" s="794">
        <f t="shared" si="17"/>
        <v>9118.1880288630982</v>
      </c>
      <c r="G59" s="794">
        <f t="shared" si="17"/>
        <v>7936.9915188630976</v>
      </c>
      <c r="H59" s="794">
        <f t="shared" si="17"/>
        <v>7936.9915188630976</v>
      </c>
      <c r="I59" s="794">
        <f t="shared" si="17"/>
        <v>7936.9915188630976</v>
      </c>
      <c r="J59" s="794">
        <f t="shared" si="17"/>
        <v>7936.9915188630976</v>
      </c>
      <c r="K59" s="794">
        <f t="shared" si="17"/>
        <v>7936.9915188630976</v>
      </c>
      <c r="L59" s="795">
        <f t="shared" si="17"/>
        <v>526505.04098120413</v>
      </c>
      <c r="M59" s="794">
        <f t="shared" si="17"/>
        <v>958773.83350920398</v>
      </c>
      <c r="N59" s="134"/>
      <c r="O59" s="134"/>
      <c r="P59" s="134"/>
      <c r="Q59" s="134"/>
      <c r="R59" s="134"/>
      <c r="S59" s="134"/>
      <c r="T59" s="134"/>
      <c r="U59" s="134"/>
      <c r="V59" s="134"/>
      <c r="W59" s="134"/>
      <c r="X59" s="134"/>
    </row>
    <row r="60" spans="1:24" ht="15">
      <c r="A60" s="120"/>
      <c r="B60" s="741" t="s">
        <v>304</v>
      </c>
      <c r="C60" s="794">
        <v>19887.485949999998</v>
      </c>
      <c r="D60" s="794">
        <v>269430.83172851591</v>
      </c>
      <c r="E60" s="794">
        <v>16689.453550000002</v>
      </c>
      <c r="F60" s="794">
        <v>1181.19651</v>
      </c>
      <c r="G60" s="794">
        <v>0</v>
      </c>
      <c r="H60" s="794">
        <v>0</v>
      </c>
      <c r="I60" s="794">
        <v>0</v>
      </c>
      <c r="J60" s="794">
        <v>0</v>
      </c>
      <c r="K60" s="794">
        <v>0</v>
      </c>
      <c r="L60" s="795">
        <v>448417.60010961106</v>
      </c>
      <c r="M60" s="794">
        <f>SUM(C60:L60)</f>
        <v>755606.56784812687</v>
      </c>
      <c r="N60" s="134"/>
      <c r="O60" s="134"/>
      <c r="P60" s="134"/>
      <c r="Q60" s="134"/>
      <c r="R60" s="134"/>
      <c r="S60" s="134"/>
      <c r="T60" s="134"/>
      <c r="U60" s="134"/>
      <c r="V60" s="134"/>
      <c r="W60" s="134"/>
      <c r="X60" s="134"/>
    </row>
    <row r="61" spans="1:24" ht="15">
      <c r="A61" s="120"/>
      <c r="B61" s="741" t="s">
        <v>341</v>
      </c>
      <c r="C61" s="794">
        <v>48007.011741808426</v>
      </c>
      <c r="D61" s="794">
        <v>21513.872415633792</v>
      </c>
      <c r="E61" s="794">
        <v>7936.9915188630976</v>
      </c>
      <c r="F61" s="794">
        <v>7936.9915188630976</v>
      </c>
      <c r="G61" s="794">
        <v>7936.9915188630976</v>
      </c>
      <c r="H61" s="794">
        <v>7936.9915188630976</v>
      </c>
      <c r="I61" s="794">
        <v>7936.9915188630976</v>
      </c>
      <c r="J61" s="794">
        <v>7936.9915188630976</v>
      </c>
      <c r="K61" s="794">
        <v>7936.9915188630976</v>
      </c>
      <c r="L61" s="795">
        <v>78087.44087159312</v>
      </c>
      <c r="M61" s="794">
        <f>SUM(C61:L61)</f>
        <v>203167.26566107705</v>
      </c>
      <c r="N61" s="134"/>
      <c r="O61" s="134"/>
      <c r="P61" s="134"/>
      <c r="Q61" s="134"/>
      <c r="R61" s="134"/>
      <c r="S61" s="134"/>
      <c r="T61" s="134"/>
      <c r="U61" s="134"/>
      <c r="V61" s="134"/>
      <c r="W61" s="134"/>
      <c r="X61" s="134"/>
    </row>
    <row r="62" spans="1:24" ht="6.75" customHeight="1">
      <c r="A62" s="120"/>
      <c r="B62" s="740"/>
      <c r="C62" s="796"/>
      <c r="D62" s="796"/>
      <c r="E62" s="796"/>
      <c r="F62" s="796"/>
      <c r="G62" s="796"/>
      <c r="H62" s="796"/>
      <c r="I62" s="796"/>
      <c r="J62" s="796"/>
      <c r="K62" s="796"/>
      <c r="L62" s="797"/>
      <c r="M62" s="796"/>
      <c r="N62" s="134"/>
      <c r="O62" s="134"/>
      <c r="P62" s="134"/>
      <c r="Q62" s="134"/>
      <c r="R62" s="134"/>
      <c r="S62" s="134"/>
      <c r="T62" s="134"/>
      <c r="U62" s="134"/>
      <c r="V62" s="134"/>
      <c r="W62" s="134"/>
      <c r="X62" s="134"/>
    </row>
    <row r="63" spans="1:24" ht="6" customHeight="1">
      <c r="A63" s="120"/>
      <c r="B63" s="740"/>
      <c r="C63" s="796"/>
      <c r="D63" s="796"/>
      <c r="E63" s="796"/>
      <c r="F63" s="796"/>
      <c r="G63" s="796"/>
      <c r="H63" s="796"/>
      <c r="I63" s="796"/>
      <c r="J63" s="796"/>
      <c r="K63" s="796"/>
      <c r="L63" s="797"/>
      <c r="M63" s="796"/>
      <c r="N63" s="134"/>
      <c r="O63" s="134"/>
      <c r="P63" s="134"/>
      <c r="Q63" s="134"/>
      <c r="R63" s="134"/>
      <c r="S63" s="134"/>
      <c r="T63" s="134"/>
      <c r="U63" s="134"/>
      <c r="V63" s="134"/>
      <c r="W63" s="134"/>
      <c r="X63" s="134"/>
    </row>
    <row r="64" spans="1:24" ht="15">
      <c r="B64" s="751" t="s">
        <v>178</v>
      </c>
      <c r="C64" s="782">
        <f>+C66+C67</f>
        <v>17659966.341165584</v>
      </c>
      <c r="D64" s="782">
        <f>+D66+D67</f>
        <v>7516146.8081198344</v>
      </c>
      <c r="E64" s="782">
        <f>+E66+E67</f>
        <v>0</v>
      </c>
      <c r="F64" s="782">
        <f t="shared" ref="F64:L64" si="18">+F66+F67</f>
        <v>0</v>
      </c>
      <c r="G64" s="782">
        <f t="shared" si="18"/>
        <v>0</v>
      </c>
      <c r="H64" s="782">
        <f t="shared" si="18"/>
        <v>0</v>
      </c>
      <c r="I64" s="782">
        <f t="shared" si="18"/>
        <v>0</v>
      </c>
      <c r="J64" s="782">
        <f t="shared" si="18"/>
        <v>0</v>
      </c>
      <c r="K64" s="782">
        <f t="shared" si="18"/>
        <v>0</v>
      </c>
      <c r="L64" s="783">
        <f t="shared" si="18"/>
        <v>0</v>
      </c>
      <c r="M64" s="782">
        <f>+M66+M67</f>
        <v>25176113.149285417</v>
      </c>
      <c r="N64" s="134"/>
      <c r="O64" s="134"/>
      <c r="P64" s="134"/>
      <c r="Q64" s="134"/>
      <c r="R64" s="134"/>
      <c r="S64" s="134"/>
      <c r="T64" s="134"/>
      <c r="U64" s="134"/>
      <c r="V64" s="134"/>
      <c r="W64" s="134"/>
      <c r="X64" s="134"/>
    </row>
    <row r="65" spans="1:24" ht="15">
      <c r="B65" s="751" t="s">
        <v>411</v>
      </c>
      <c r="C65" s="776">
        <f>+C64/$M$70</f>
        <v>3.8230112592121668E-2</v>
      </c>
      <c r="D65" s="776">
        <f t="shared" ref="D65:M65" si="19">+D64/$M$70</f>
        <v>1.6270876919144348E-2</v>
      </c>
      <c r="E65" s="776">
        <f t="shared" si="19"/>
        <v>0</v>
      </c>
      <c r="F65" s="776">
        <f t="shared" si="19"/>
        <v>0</v>
      </c>
      <c r="G65" s="776">
        <f t="shared" si="19"/>
        <v>0</v>
      </c>
      <c r="H65" s="776">
        <f t="shared" si="19"/>
        <v>0</v>
      </c>
      <c r="I65" s="776">
        <f t="shared" si="19"/>
        <v>0</v>
      </c>
      <c r="J65" s="776">
        <f t="shared" si="19"/>
        <v>0</v>
      </c>
      <c r="K65" s="776">
        <f t="shared" si="19"/>
        <v>0</v>
      </c>
      <c r="L65" s="776">
        <f t="shared" si="19"/>
        <v>0</v>
      </c>
      <c r="M65" s="776">
        <f t="shared" si="19"/>
        <v>5.4500989511266015E-2</v>
      </c>
      <c r="N65" s="134"/>
      <c r="O65" s="134"/>
      <c r="P65" s="134"/>
      <c r="Q65" s="134"/>
      <c r="R65" s="134"/>
      <c r="S65" s="134"/>
      <c r="T65" s="134"/>
      <c r="U65" s="134"/>
      <c r="V65" s="134"/>
      <c r="W65" s="134"/>
      <c r="X65" s="134"/>
    </row>
    <row r="66" spans="1:24" ht="15">
      <c r="B66" s="770" t="s">
        <v>304</v>
      </c>
      <c r="C66" s="785">
        <v>17659966.341165584</v>
      </c>
      <c r="D66" s="785">
        <v>7516146.8081198344</v>
      </c>
      <c r="E66" s="785">
        <v>0</v>
      </c>
      <c r="F66" s="785">
        <v>0</v>
      </c>
      <c r="G66" s="785">
        <v>0</v>
      </c>
      <c r="H66" s="785">
        <v>0</v>
      </c>
      <c r="I66" s="785">
        <v>0</v>
      </c>
      <c r="J66" s="785">
        <v>0</v>
      </c>
      <c r="K66" s="785">
        <v>0</v>
      </c>
      <c r="L66" s="786">
        <v>0</v>
      </c>
      <c r="M66" s="785">
        <f>SUM(C66:L66)</f>
        <v>25176113.149285417</v>
      </c>
      <c r="N66" s="134"/>
      <c r="O66" s="134"/>
      <c r="P66" s="134"/>
      <c r="Q66" s="134"/>
      <c r="R66" s="134"/>
      <c r="S66" s="134"/>
      <c r="T66" s="134"/>
      <c r="U66" s="134"/>
      <c r="V66" s="134"/>
      <c r="W66" s="134"/>
      <c r="X66" s="134"/>
    </row>
    <row r="67" spans="1:24" ht="15">
      <c r="B67" s="770" t="s">
        <v>341</v>
      </c>
      <c r="C67" s="785">
        <v>0</v>
      </c>
      <c r="D67" s="785">
        <v>0</v>
      </c>
      <c r="E67" s="785">
        <v>0</v>
      </c>
      <c r="F67" s="785">
        <v>0</v>
      </c>
      <c r="G67" s="785">
        <v>0</v>
      </c>
      <c r="H67" s="785">
        <v>0</v>
      </c>
      <c r="I67" s="785">
        <v>0</v>
      </c>
      <c r="J67" s="785">
        <v>0</v>
      </c>
      <c r="K67" s="785">
        <v>0</v>
      </c>
      <c r="L67" s="786">
        <v>0</v>
      </c>
      <c r="M67" s="785">
        <f>SUM(C67:L67)</f>
        <v>0</v>
      </c>
      <c r="N67" s="134"/>
      <c r="O67" s="134"/>
      <c r="P67" s="134"/>
      <c r="Q67" s="134"/>
      <c r="R67" s="134"/>
      <c r="S67" s="134"/>
      <c r="T67" s="134"/>
      <c r="U67" s="134"/>
      <c r="V67" s="134"/>
      <c r="W67" s="134"/>
      <c r="X67" s="134"/>
    </row>
    <row r="68" spans="1:24" ht="9.75" customHeight="1" thickBot="1">
      <c r="B68" s="772"/>
      <c r="C68" s="785"/>
      <c r="D68" s="785"/>
      <c r="E68" s="785"/>
      <c r="F68" s="785"/>
      <c r="G68" s="785"/>
      <c r="H68" s="785"/>
      <c r="I68" s="785"/>
      <c r="J68" s="785"/>
      <c r="K68" s="785"/>
      <c r="L68" s="786"/>
      <c r="M68" s="785"/>
      <c r="N68" s="134"/>
      <c r="O68" s="134"/>
      <c r="P68" s="134"/>
      <c r="Q68" s="134"/>
      <c r="R68" s="134"/>
      <c r="S68" s="134"/>
      <c r="T68" s="134"/>
      <c r="U68" s="134"/>
      <c r="V68" s="134"/>
      <c r="W68" s="134"/>
      <c r="X68" s="134"/>
    </row>
    <row r="69" spans="1:24" ht="9.75" customHeight="1" thickTop="1">
      <c r="B69" s="739"/>
      <c r="C69" s="804"/>
      <c r="D69" s="804"/>
      <c r="E69" s="804"/>
      <c r="F69" s="804"/>
      <c r="G69" s="804"/>
      <c r="H69" s="804"/>
      <c r="I69" s="804"/>
      <c r="J69" s="804"/>
      <c r="K69" s="804"/>
      <c r="L69" s="805"/>
      <c r="M69" s="804"/>
      <c r="N69" s="134"/>
      <c r="O69" s="134"/>
      <c r="P69" s="134"/>
      <c r="Q69" s="134"/>
      <c r="R69" s="134"/>
      <c r="S69" s="134"/>
      <c r="T69" s="134"/>
      <c r="U69" s="134"/>
      <c r="V69" s="134"/>
      <c r="W69" s="134"/>
      <c r="X69" s="134"/>
    </row>
    <row r="70" spans="1:24" ht="15">
      <c r="B70" s="751" t="s">
        <v>708</v>
      </c>
      <c r="C70" s="781">
        <f t="shared" ref="C70:M70" si="20">+C72+C73</f>
        <v>78287553.801209822</v>
      </c>
      <c r="D70" s="781">
        <f t="shared" si="20"/>
        <v>50107226.732327238</v>
      </c>
      <c r="E70" s="781">
        <f t="shared" si="20"/>
        <v>33589702.710415676</v>
      </c>
      <c r="F70" s="781">
        <f t="shared" si="20"/>
        <v>37216904.464141466</v>
      </c>
      <c r="G70" s="781">
        <f t="shared" si="20"/>
        <v>31675500.218857467</v>
      </c>
      <c r="H70" s="781">
        <f t="shared" si="20"/>
        <v>27127824.489586875</v>
      </c>
      <c r="I70" s="781">
        <f t="shared" si="20"/>
        <v>23643164.049547542</v>
      </c>
      <c r="J70" s="781">
        <f t="shared" si="20"/>
        <v>26020292.607692637</v>
      </c>
      <c r="K70" s="781">
        <f t="shared" si="20"/>
        <v>19315916.917710032</v>
      </c>
      <c r="L70" s="781">
        <f t="shared" si="20"/>
        <v>134954557.23408437</v>
      </c>
      <c r="M70" s="781">
        <f t="shared" si="20"/>
        <v>461938643.22557318</v>
      </c>
      <c r="N70" s="134"/>
      <c r="O70" s="134"/>
      <c r="P70" s="134"/>
      <c r="Q70" s="134"/>
      <c r="R70" s="134"/>
      <c r="S70" s="134"/>
      <c r="T70" s="134"/>
      <c r="U70" s="134"/>
      <c r="V70" s="134"/>
      <c r="W70" s="134"/>
      <c r="X70" s="134"/>
    </row>
    <row r="71" spans="1:24" ht="15">
      <c r="B71" s="751" t="s">
        <v>411</v>
      </c>
      <c r="C71" s="776">
        <f>+C70/$M$70</f>
        <v>0.16947608724516378</v>
      </c>
      <c r="D71" s="776">
        <f t="shared" ref="D71:M71" si="21">+D70/$M$70</f>
        <v>0.10847160649397966</v>
      </c>
      <c r="E71" s="776">
        <f t="shared" si="21"/>
        <v>7.2714641225659932E-2</v>
      </c>
      <c r="F71" s="776">
        <f t="shared" si="21"/>
        <v>8.0566770089350939E-2</v>
      </c>
      <c r="G71" s="776">
        <f t="shared" si="21"/>
        <v>6.8570795458196235E-2</v>
      </c>
      <c r="H71" s="776">
        <f t="shared" si="21"/>
        <v>5.8726034046776766E-2</v>
      </c>
      <c r="I71" s="776">
        <f t="shared" si="21"/>
        <v>5.1182477145567895E-2</v>
      </c>
      <c r="J71" s="776">
        <f t="shared" si="21"/>
        <v>5.6328460476917593E-2</v>
      </c>
      <c r="K71" s="776">
        <f t="shared" si="21"/>
        <v>4.1814897283398982E-2</v>
      </c>
      <c r="L71" s="776">
        <f t="shared" si="21"/>
        <v>0.29214823053498806</v>
      </c>
      <c r="M71" s="776">
        <f t="shared" si="21"/>
        <v>1</v>
      </c>
      <c r="N71" s="134"/>
      <c r="O71" s="134"/>
      <c r="P71" s="134"/>
      <c r="Q71" s="134"/>
      <c r="R71" s="134"/>
      <c r="S71" s="134"/>
      <c r="T71" s="134"/>
      <c r="U71" s="134"/>
      <c r="V71" s="134"/>
      <c r="W71" s="134"/>
      <c r="X71" s="134"/>
    </row>
    <row r="72" spans="1:24" ht="15">
      <c r="A72" s="122"/>
      <c r="B72" s="773" t="s">
        <v>304</v>
      </c>
      <c r="C72" s="784">
        <f t="shared" ref="C72:L72" si="22">+C15+C20+C25+C30+C66</f>
        <v>63409777.412749633</v>
      </c>
      <c r="D72" s="784">
        <f t="shared" si="22"/>
        <v>36324029.126982659</v>
      </c>
      <c r="E72" s="784">
        <f t="shared" si="22"/>
        <v>21737783.792846773</v>
      </c>
      <c r="F72" s="784">
        <f t="shared" si="22"/>
        <v>27288280.564555209</v>
      </c>
      <c r="G72" s="784">
        <f t="shared" si="22"/>
        <v>23178810.680942453</v>
      </c>
      <c r="H72" s="784">
        <f t="shared" si="22"/>
        <v>19764954.769332431</v>
      </c>
      <c r="I72" s="784">
        <f t="shared" si="22"/>
        <v>16897237.628783394</v>
      </c>
      <c r="J72" s="784">
        <f t="shared" si="22"/>
        <v>19646855.975834265</v>
      </c>
      <c r="K72" s="784">
        <f t="shared" si="22"/>
        <v>13812571.315344214</v>
      </c>
      <c r="L72" s="784">
        <f t="shared" si="22"/>
        <v>86408716.421880454</v>
      </c>
      <c r="M72" s="785">
        <f>SUM(C72:L72)</f>
        <v>328469017.68925154</v>
      </c>
      <c r="N72" s="134"/>
      <c r="O72" s="134"/>
      <c r="P72" s="134"/>
      <c r="Q72" s="134"/>
      <c r="R72" s="134"/>
      <c r="S72" s="134"/>
      <c r="T72" s="134"/>
      <c r="U72" s="134"/>
      <c r="V72" s="134"/>
      <c r="W72" s="134"/>
      <c r="X72" s="134"/>
    </row>
    <row r="73" spans="1:24" ht="15">
      <c r="A73" s="122"/>
      <c r="B73" s="773" t="s">
        <v>341</v>
      </c>
      <c r="C73" s="784">
        <f t="shared" ref="C73:L73" si="23">+C16+C21+C26+C31+C67</f>
        <v>14877776.388460193</v>
      </c>
      <c r="D73" s="784">
        <f t="shared" si="23"/>
        <v>13783197.605344575</v>
      </c>
      <c r="E73" s="784">
        <f t="shared" si="23"/>
        <v>11851918.917568907</v>
      </c>
      <c r="F73" s="784">
        <f t="shared" si="23"/>
        <v>9928623.8995862566</v>
      </c>
      <c r="G73" s="784">
        <f t="shared" si="23"/>
        <v>8496689.5379150137</v>
      </c>
      <c r="H73" s="784">
        <f t="shared" si="23"/>
        <v>7362869.7202544445</v>
      </c>
      <c r="I73" s="784">
        <f t="shared" si="23"/>
        <v>6745926.4207641473</v>
      </c>
      <c r="J73" s="784">
        <f t="shared" si="23"/>
        <v>6373436.6318583721</v>
      </c>
      <c r="K73" s="784">
        <f t="shared" si="23"/>
        <v>5503345.6023658188</v>
      </c>
      <c r="L73" s="784">
        <f t="shared" si="23"/>
        <v>48545840.812203914</v>
      </c>
      <c r="M73" s="785">
        <f>SUM(C73:L73)</f>
        <v>133469625.53632165</v>
      </c>
      <c r="N73" s="134"/>
      <c r="O73" s="134"/>
      <c r="P73" s="134"/>
      <c r="Q73" s="134"/>
      <c r="R73" s="134"/>
      <c r="S73" s="134"/>
      <c r="T73" s="134"/>
      <c r="U73" s="134"/>
      <c r="V73" s="134"/>
      <c r="W73" s="134"/>
      <c r="X73" s="134"/>
    </row>
    <row r="74" spans="1:24" ht="9.75" customHeight="1" thickBot="1">
      <c r="A74" s="122"/>
      <c r="B74" s="774"/>
      <c r="C74" s="806"/>
      <c r="D74" s="806"/>
      <c r="E74" s="806"/>
      <c r="F74" s="806"/>
      <c r="G74" s="806"/>
      <c r="H74" s="806"/>
      <c r="I74" s="806"/>
      <c r="J74" s="806"/>
      <c r="K74" s="806"/>
      <c r="L74" s="807"/>
      <c r="M74" s="806"/>
    </row>
    <row r="75" spans="1:24" ht="13.5" thickTop="1">
      <c r="A75" s="122"/>
      <c r="B75" s="135"/>
      <c r="C75" s="135"/>
      <c r="D75" s="135"/>
      <c r="E75" s="135"/>
      <c r="F75" s="135"/>
      <c r="G75" s="135"/>
      <c r="H75" s="135"/>
      <c r="I75" s="135"/>
      <c r="J75" s="135"/>
      <c r="K75" s="135"/>
      <c r="L75" s="135"/>
      <c r="M75" s="135"/>
    </row>
    <row r="76" spans="1:24" ht="15">
      <c r="A76" s="122"/>
      <c r="B76" s="606" t="s">
        <v>423</v>
      </c>
      <c r="C76" s="137"/>
      <c r="D76" s="137"/>
      <c r="E76" s="137"/>
      <c r="F76" s="137"/>
      <c r="G76" s="137"/>
      <c r="H76" s="137"/>
      <c r="I76" s="137"/>
      <c r="J76" s="137"/>
      <c r="K76" s="137"/>
      <c r="L76" s="137"/>
      <c r="M76" s="138"/>
    </row>
    <row r="77" spans="1:24" ht="15">
      <c r="A77" s="122"/>
      <c r="B77" s="606" t="s">
        <v>909</v>
      </c>
      <c r="C77" s="137"/>
      <c r="D77" s="137"/>
      <c r="E77" s="137"/>
      <c r="F77" s="137"/>
      <c r="G77" s="137"/>
      <c r="H77" s="137"/>
      <c r="I77" s="137"/>
      <c r="J77" s="137"/>
      <c r="K77" s="137"/>
      <c r="L77" s="137"/>
      <c r="M77" s="138"/>
    </row>
    <row r="78" spans="1:24" ht="15">
      <c r="A78" s="122"/>
      <c r="B78" s="606" t="s">
        <v>695</v>
      </c>
      <c r="C78" s="137"/>
      <c r="D78" s="137"/>
      <c r="E78" s="137"/>
      <c r="F78" s="137"/>
      <c r="G78" s="137"/>
      <c r="H78" s="137"/>
      <c r="I78" s="137"/>
      <c r="J78" s="137"/>
      <c r="K78" s="137"/>
      <c r="L78" s="137"/>
      <c r="M78" s="138"/>
    </row>
    <row r="79" spans="1:24" ht="15">
      <c r="A79" s="122"/>
      <c r="B79" s="42"/>
      <c r="C79" s="137"/>
      <c r="D79" s="137"/>
      <c r="E79" s="137"/>
      <c r="F79" s="137"/>
      <c r="G79" s="137"/>
      <c r="H79" s="137"/>
      <c r="I79" s="137"/>
      <c r="J79" s="137"/>
      <c r="K79" s="137"/>
      <c r="L79" s="137"/>
      <c r="M79" s="137"/>
    </row>
    <row r="81" spans="1:13" ht="11.25">
      <c r="A81" s="122"/>
      <c r="C81" s="139"/>
      <c r="D81" s="139"/>
      <c r="E81" s="139"/>
      <c r="F81" s="139"/>
      <c r="G81" s="139"/>
      <c r="H81" s="139"/>
      <c r="I81" s="139"/>
      <c r="J81" s="139"/>
      <c r="K81" s="139"/>
      <c r="L81" s="139"/>
      <c r="M81" s="139"/>
    </row>
  </sheetData>
  <mergeCells count="14">
    <mergeCell ref="B6:M6"/>
    <mergeCell ref="B7:M7"/>
    <mergeCell ref="B10:B11"/>
    <mergeCell ref="C10:C11"/>
    <mergeCell ref="D10:D11"/>
    <mergeCell ref="E10:E11"/>
    <mergeCell ref="F10:F11"/>
    <mergeCell ref="G10:G11"/>
    <mergeCell ref="H10:H11"/>
    <mergeCell ref="I10:I11"/>
    <mergeCell ref="J10:J11"/>
    <mergeCell ref="K10:K11"/>
    <mergeCell ref="L10:L11"/>
    <mergeCell ref="M10:M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BX157"/>
  <sheetViews>
    <sheetView showGridLines="0" topLeftCell="AB1" zoomScale="85" zoomScaleNormal="85" zoomScaleSheetLayoutView="80" workbookViewId="0">
      <selection activeCell="AM13" sqref="AM13"/>
    </sheetView>
  </sheetViews>
  <sheetFormatPr baseColWidth="10" defaultColWidth="11.42578125" defaultRowHeight="12.75"/>
  <cols>
    <col min="1" max="1" width="7.140625" style="7" bestFit="1" customWidth="1"/>
    <col min="2" max="2" width="36" style="92" customWidth="1"/>
    <col min="3" max="35" width="9.7109375" style="92" customWidth="1"/>
    <col min="36" max="37" width="12.7109375" style="92" customWidth="1"/>
    <col min="38" max="38" width="15.7109375" style="92" bestFit="1" customWidth="1"/>
    <col min="39" max="39" width="13.5703125" style="110" bestFit="1" customWidth="1"/>
    <col min="40" max="41" width="11.42578125" style="110"/>
    <col min="42" max="44" width="13" style="110" bestFit="1" customWidth="1"/>
    <col min="45" max="46" width="13.5703125" style="110" bestFit="1" customWidth="1"/>
    <col min="47" max="16384" width="11.42578125" style="110"/>
  </cols>
  <sheetData>
    <row r="1" spans="1:39" ht="15">
      <c r="A1" s="1080" t="s">
        <v>241</v>
      </c>
      <c r="B1" s="1083"/>
    </row>
    <row r="2" spans="1:39" ht="15" customHeight="1">
      <c r="A2" s="62"/>
      <c r="B2" s="508" t="s">
        <v>614</v>
      </c>
      <c r="C2" s="93"/>
      <c r="D2" s="94"/>
      <c r="E2" s="94"/>
      <c r="F2" s="94"/>
      <c r="G2" s="94"/>
      <c r="H2" s="93"/>
      <c r="I2" s="94"/>
      <c r="J2" s="94"/>
      <c r="K2" s="94"/>
      <c r="L2" s="94"/>
      <c r="M2" s="94"/>
      <c r="N2" s="94"/>
      <c r="O2" s="93"/>
      <c r="P2" s="94"/>
      <c r="Q2" s="94"/>
      <c r="R2" s="94"/>
      <c r="S2" s="94"/>
      <c r="T2" s="94"/>
      <c r="U2" s="94"/>
      <c r="V2" s="94"/>
      <c r="W2" s="94"/>
      <c r="X2" s="94"/>
      <c r="Y2" s="94"/>
      <c r="Z2" s="94"/>
      <c r="AA2" s="94"/>
      <c r="AB2" s="94"/>
      <c r="AC2" s="94"/>
      <c r="AD2" s="94"/>
      <c r="AE2" s="94"/>
      <c r="AF2" s="94"/>
    </row>
    <row r="3" spans="1:39" ht="15" customHeight="1">
      <c r="A3" s="62"/>
      <c r="B3" s="989" t="s">
        <v>339</v>
      </c>
      <c r="C3" s="94"/>
      <c r="D3" s="93"/>
      <c r="E3" s="94"/>
      <c r="F3" s="94"/>
      <c r="G3" s="93"/>
      <c r="H3" s="94"/>
      <c r="I3" s="94"/>
      <c r="J3" s="94"/>
      <c r="K3" s="94"/>
      <c r="L3" s="94"/>
      <c r="M3" s="94"/>
      <c r="N3" s="94"/>
      <c r="O3" s="94"/>
      <c r="P3" s="94"/>
      <c r="Q3" s="94"/>
      <c r="R3" s="94"/>
      <c r="S3" s="94"/>
      <c r="T3" s="94"/>
      <c r="U3" s="94"/>
      <c r="V3" s="94"/>
      <c r="W3" s="94"/>
      <c r="X3" s="94"/>
      <c r="Y3" s="94"/>
      <c r="Z3" s="94"/>
      <c r="AA3" s="94"/>
      <c r="AB3" s="94"/>
      <c r="AC3" s="94"/>
      <c r="AD3" s="94"/>
      <c r="AE3" s="94"/>
      <c r="AF3" s="94"/>
      <c r="AJ3" s="95"/>
      <c r="AK3" s="95"/>
      <c r="AL3" s="95"/>
    </row>
    <row r="4" spans="1:39" s="111" customFormat="1">
      <c r="A4" s="7"/>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9" s="111" customFormat="1" ht="13.5" thickBot="1">
      <c r="A5" s="7"/>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9" s="111" customFormat="1" ht="18" thickBot="1">
      <c r="A6" s="7"/>
      <c r="B6" s="1281" t="s">
        <v>650</v>
      </c>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3"/>
    </row>
    <row r="7" spans="1:39" s="111" customForma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39" s="111" customFormat="1" ht="13.5" thickBot="1">
      <c r="A8" s="7"/>
      <c r="B8" s="379" t="s">
        <v>901</v>
      </c>
      <c r="C8" s="7"/>
      <c r="D8" s="7"/>
      <c r="E8" s="7"/>
      <c r="F8" s="7"/>
      <c r="G8" s="7"/>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row>
    <row r="9" spans="1:39" s="111" customFormat="1" ht="14.25" thickTop="1" thickBot="1">
      <c r="A9" s="7"/>
      <c r="B9" s="609"/>
      <c r="C9" s="609">
        <v>2018</v>
      </c>
      <c r="D9" s="609">
        <v>2019</v>
      </c>
      <c r="E9" s="609">
        <v>2020</v>
      </c>
      <c r="F9" s="609">
        <v>2021</v>
      </c>
      <c r="G9" s="609">
        <v>2022</v>
      </c>
      <c r="H9" s="609">
        <v>2023</v>
      </c>
      <c r="I9" s="609">
        <v>2024</v>
      </c>
      <c r="J9" s="609">
        <v>2025</v>
      </c>
      <c r="K9" s="609">
        <v>2026</v>
      </c>
      <c r="L9" s="609">
        <v>2027</v>
      </c>
      <c r="M9" s="609">
        <v>2028</v>
      </c>
      <c r="N9" s="609">
        <v>2029</v>
      </c>
      <c r="O9" s="609">
        <v>2030</v>
      </c>
      <c r="P9" s="609">
        <v>2031</v>
      </c>
      <c r="Q9" s="609">
        <v>2032</v>
      </c>
      <c r="R9" s="609">
        <v>2033</v>
      </c>
      <c r="S9" s="609">
        <v>2034</v>
      </c>
      <c r="T9" s="609">
        <v>2035</v>
      </c>
      <c r="U9" s="609">
        <v>2036</v>
      </c>
      <c r="V9" s="609">
        <v>2037</v>
      </c>
      <c r="W9" s="609">
        <v>2038</v>
      </c>
      <c r="X9" s="609">
        <v>2039</v>
      </c>
      <c r="Y9" s="609">
        <v>2040</v>
      </c>
      <c r="Z9" s="609">
        <v>2041</v>
      </c>
      <c r="AA9" s="609">
        <v>2042</v>
      </c>
      <c r="AB9" s="609">
        <v>2043</v>
      </c>
      <c r="AC9" s="609">
        <v>2044</v>
      </c>
      <c r="AD9" s="609">
        <v>2045</v>
      </c>
      <c r="AE9" s="609">
        <v>2046</v>
      </c>
      <c r="AF9" s="609">
        <v>2047</v>
      </c>
      <c r="AG9" s="609">
        <v>2048</v>
      </c>
      <c r="AH9" s="609">
        <v>2049</v>
      </c>
      <c r="AI9" s="609">
        <v>2050</v>
      </c>
      <c r="AJ9" s="609" t="s">
        <v>903</v>
      </c>
      <c r="AK9" s="609">
        <v>2117</v>
      </c>
      <c r="AL9" s="609" t="s">
        <v>325</v>
      </c>
    </row>
    <row r="10" spans="1:39" s="111" customFormat="1" ht="14.25" thickTop="1" thickBot="1">
      <c r="A10" s="7"/>
      <c r="B10" s="379"/>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row>
    <row r="11" spans="1:39" s="111" customFormat="1" ht="13.5" thickBot="1">
      <c r="A11" s="7"/>
      <c r="B11" s="1278" t="s">
        <v>502</v>
      </c>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80"/>
    </row>
    <row r="12" spans="1:39" ht="15" customHeight="1" thickBo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row>
    <row r="13" spans="1:39" ht="21.75" customHeight="1" thickBot="1">
      <c r="B13" s="450" t="s">
        <v>66</v>
      </c>
      <c r="C13" s="451">
        <f t="shared" ref="C13:AK13" si="0">+C14+C15</f>
        <v>63409.77741274966</v>
      </c>
      <c r="D13" s="451">
        <f t="shared" si="0"/>
        <v>36324.029126982627</v>
      </c>
      <c r="E13" s="451">
        <f t="shared" si="0"/>
        <v>21737.783792846778</v>
      </c>
      <c r="F13" s="451">
        <f t="shared" si="0"/>
        <v>27288.280564555203</v>
      </c>
      <c r="G13" s="451">
        <f t="shared" si="0"/>
        <v>23178.81068094245</v>
      </c>
      <c r="H13" s="451">
        <f t="shared" si="0"/>
        <v>19764.954769332457</v>
      </c>
      <c r="I13" s="451">
        <f t="shared" si="0"/>
        <v>16897.237628783434</v>
      </c>
      <c r="J13" s="451">
        <f t="shared" si="0"/>
        <v>19646.855975834282</v>
      </c>
      <c r="K13" s="451">
        <f t="shared" si="0"/>
        <v>13812.571315344232</v>
      </c>
      <c r="L13" s="451">
        <f t="shared" si="0"/>
        <v>14039.283975103301</v>
      </c>
      <c r="M13" s="451">
        <f t="shared" si="0"/>
        <v>10317.351501761754</v>
      </c>
      <c r="N13" s="451">
        <f t="shared" si="0"/>
        <v>4599.9640997420975</v>
      </c>
      <c r="O13" s="451">
        <f t="shared" si="0"/>
        <v>5234.4712683357593</v>
      </c>
      <c r="P13" s="451">
        <f t="shared" si="0"/>
        <v>5744.9990153593244</v>
      </c>
      <c r="Q13" s="451">
        <f t="shared" si="0"/>
        <v>4936.8707932396901</v>
      </c>
      <c r="R13" s="451">
        <f t="shared" si="0"/>
        <v>4835.3769185746924</v>
      </c>
      <c r="S13" s="451">
        <f t="shared" si="0"/>
        <v>2392.6627507101598</v>
      </c>
      <c r="T13" s="451">
        <f t="shared" si="0"/>
        <v>3235.4988295947132</v>
      </c>
      <c r="U13" s="451">
        <f t="shared" si="0"/>
        <v>5947.9173639078181</v>
      </c>
      <c r="V13" s="451">
        <f t="shared" si="0"/>
        <v>4145.0270252678183</v>
      </c>
      <c r="W13" s="451">
        <f t="shared" si="0"/>
        <v>3855.45609217323</v>
      </c>
      <c r="X13" s="451">
        <f t="shared" si="0"/>
        <v>1277.8275370730951</v>
      </c>
      <c r="Y13" s="451">
        <f t="shared" si="0"/>
        <v>1088.6493583645545</v>
      </c>
      <c r="Z13" s="451">
        <f t="shared" si="0"/>
        <v>1061.5049823063239</v>
      </c>
      <c r="AA13" s="451">
        <f t="shared" si="0"/>
        <v>1054.0650317601699</v>
      </c>
      <c r="AB13" s="451">
        <f t="shared" si="0"/>
        <v>1041.5689472576792</v>
      </c>
      <c r="AC13" s="451">
        <f t="shared" si="0"/>
        <v>1040.8364804146022</v>
      </c>
      <c r="AD13" s="451">
        <f t="shared" si="0"/>
        <v>1040.8364804146022</v>
      </c>
      <c r="AE13" s="451">
        <f t="shared" si="0"/>
        <v>2794.2181876738364</v>
      </c>
      <c r="AF13" s="451">
        <f t="shared" si="0"/>
        <v>942.40383533875956</v>
      </c>
      <c r="AG13" s="451">
        <f t="shared" si="0"/>
        <v>3003.6935218778362</v>
      </c>
      <c r="AH13" s="451">
        <f t="shared" si="0"/>
        <v>1.9766377958366108</v>
      </c>
      <c r="AI13" s="451">
        <f t="shared" si="0"/>
        <v>0.43759646383661099</v>
      </c>
      <c r="AJ13" s="451">
        <f t="shared" si="0"/>
        <v>25.818191369338702</v>
      </c>
      <c r="AK13" s="451">
        <f t="shared" si="0"/>
        <v>2750</v>
      </c>
      <c r="AL13" s="451">
        <f>SUM(C13:AK13)</f>
        <v>328469.01768925204</v>
      </c>
      <c r="AM13" s="1337"/>
    </row>
    <row r="14" spans="1:39">
      <c r="B14" s="461" t="s">
        <v>67</v>
      </c>
      <c r="C14" s="113">
        <v>20413.484824373263</v>
      </c>
      <c r="D14" s="113">
        <v>5607.6714929086502</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0</v>
      </c>
      <c r="U14" s="113">
        <v>0</v>
      </c>
      <c r="V14" s="113">
        <v>0</v>
      </c>
      <c r="W14" s="113">
        <v>0</v>
      </c>
      <c r="X14" s="113">
        <v>0</v>
      </c>
      <c r="Y14" s="113">
        <v>0</v>
      </c>
      <c r="Z14" s="113">
        <v>0</v>
      </c>
      <c r="AA14" s="113">
        <v>0</v>
      </c>
      <c r="AB14" s="113">
        <v>0</v>
      </c>
      <c r="AC14" s="113">
        <v>0</v>
      </c>
      <c r="AD14" s="113">
        <v>0</v>
      </c>
      <c r="AE14" s="113">
        <v>0</v>
      </c>
      <c r="AF14" s="113">
        <v>0</v>
      </c>
      <c r="AG14" s="113">
        <v>0</v>
      </c>
      <c r="AH14" s="113">
        <v>0</v>
      </c>
      <c r="AI14" s="113">
        <v>0</v>
      </c>
      <c r="AJ14" s="113">
        <v>0</v>
      </c>
      <c r="AK14" s="113">
        <v>0</v>
      </c>
      <c r="AL14" s="98">
        <f>SUM(C14:AK14)</f>
        <v>26021.156317281915</v>
      </c>
    </row>
    <row r="15" spans="1:39">
      <c r="B15" s="461" t="s">
        <v>68</v>
      </c>
      <c r="C15" s="113">
        <v>42996.292588376396</v>
      </c>
      <c r="D15" s="113">
        <v>30716.357634073975</v>
      </c>
      <c r="E15" s="113">
        <v>21737.783792846778</v>
      </c>
      <c r="F15" s="113">
        <v>27288.280564555203</v>
      </c>
      <c r="G15" s="113">
        <v>23178.81068094245</v>
      </c>
      <c r="H15" s="113">
        <v>19764.954769332457</v>
      </c>
      <c r="I15" s="113">
        <v>16897.237628783434</v>
      </c>
      <c r="J15" s="113">
        <v>19646.855975834282</v>
      </c>
      <c r="K15" s="113">
        <v>13812.571315344232</v>
      </c>
      <c r="L15" s="113">
        <v>14039.283975103301</v>
      </c>
      <c r="M15" s="113">
        <v>10317.351501761754</v>
      </c>
      <c r="N15" s="113">
        <v>4599.9640997420975</v>
      </c>
      <c r="O15" s="113">
        <v>5234.4712683357593</v>
      </c>
      <c r="P15" s="113">
        <v>5744.9990153593244</v>
      </c>
      <c r="Q15" s="113">
        <v>4936.8707932396901</v>
      </c>
      <c r="R15" s="113">
        <v>4835.3769185746924</v>
      </c>
      <c r="S15" s="113">
        <v>2392.6627507101598</v>
      </c>
      <c r="T15" s="113">
        <v>3235.4988295947132</v>
      </c>
      <c r="U15" s="113">
        <v>5947.9173639078181</v>
      </c>
      <c r="V15" s="113">
        <v>4145.0270252678183</v>
      </c>
      <c r="W15" s="113">
        <v>3855.45609217323</v>
      </c>
      <c r="X15" s="113">
        <v>1277.8275370730951</v>
      </c>
      <c r="Y15" s="113">
        <v>1088.6493583645545</v>
      </c>
      <c r="Z15" s="113">
        <v>1061.5049823063239</v>
      </c>
      <c r="AA15" s="113">
        <v>1054.0650317601699</v>
      </c>
      <c r="AB15" s="113">
        <v>1041.5689472576792</v>
      </c>
      <c r="AC15" s="113">
        <v>1040.8364804146022</v>
      </c>
      <c r="AD15" s="113">
        <v>1040.8364804146022</v>
      </c>
      <c r="AE15" s="113">
        <v>2794.2181876738364</v>
      </c>
      <c r="AF15" s="113">
        <v>942.40383533875956</v>
      </c>
      <c r="AG15" s="113">
        <v>3003.6935218778362</v>
      </c>
      <c r="AH15" s="113">
        <v>1.9766377958366108</v>
      </c>
      <c r="AI15" s="113">
        <v>0.43759646383661099</v>
      </c>
      <c r="AJ15" s="113">
        <v>25.818191369338702</v>
      </c>
      <c r="AK15" s="113">
        <v>2750</v>
      </c>
      <c r="AL15" s="98">
        <f>SUM(C15:AK15)</f>
        <v>302447.8613719701</v>
      </c>
    </row>
    <row r="16" spans="1:39" ht="13.5" thickBot="1">
      <c r="B16" s="379"/>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row>
    <row r="17" spans="1:38" ht="13.5" thickBot="1">
      <c r="B17" s="150" t="s">
        <v>56</v>
      </c>
      <c r="C17" s="99">
        <f t="shared" ref="C17:AD17" si="1">+C18+C22+C25+C31+C32+C40</f>
        <v>5766.9599291238064</v>
      </c>
      <c r="D17" s="99">
        <f t="shared" si="1"/>
        <v>6194.710488961754</v>
      </c>
      <c r="E17" s="99">
        <f t="shared" si="1"/>
        <v>2182.1894468707151</v>
      </c>
      <c r="F17" s="99">
        <f t="shared" si="1"/>
        <v>2107.9801306361637</v>
      </c>
      <c r="G17" s="99">
        <f t="shared" si="1"/>
        <v>1840.2502015299397</v>
      </c>
      <c r="H17" s="99">
        <f t="shared" si="1"/>
        <v>1790.2054139132215</v>
      </c>
      <c r="I17" s="99">
        <f t="shared" si="1"/>
        <v>1514.7538871571171</v>
      </c>
      <c r="J17" s="99">
        <f t="shared" si="1"/>
        <v>1425.9621114748977</v>
      </c>
      <c r="K17" s="99">
        <f t="shared" si="1"/>
        <v>1322.3702105457714</v>
      </c>
      <c r="L17" s="99">
        <f t="shared" si="1"/>
        <v>1434.0720592323767</v>
      </c>
      <c r="M17" s="99">
        <f t="shared" si="1"/>
        <v>1210.867456593139</v>
      </c>
      <c r="N17" s="99">
        <f t="shared" si="1"/>
        <v>1189.2864878937285</v>
      </c>
      <c r="O17" s="99">
        <f t="shared" si="1"/>
        <v>1038.8308590383867</v>
      </c>
      <c r="P17" s="99">
        <f t="shared" si="1"/>
        <v>1549.3586060619507</v>
      </c>
      <c r="Q17" s="99">
        <f t="shared" si="1"/>
        <v>741.23038394231787</v>
      </c>
      <c r="R17" s="99">
        <f t="shared" si="1"/>
        <v>639.73650927731785</v>
      </c>
      <c r="S17" s="99">
        <f t="shared" si="1"/>
        <v>597.37210934831796</v>
      </c>
      <c r="T17" s="99">
        <f t="shared" si="1"/>
        <v>542.35028828287238</v>
      </c>
      <c r="U17" s="99">
        <f t="shared" si="1"/>
        <v>509.82176533721201</v>
      </c>
      <c r="V17" s="99">
        <f t="shared" si="1"/>
        <v>429.7236115472121</v>
      </c>
      <c r="W17" s="99">
        <f t="shared" si="1"/>
        <v>280.25559610361876</v>
      </c>
      <c r="X17" s="99">
        <f t="shared" si="1"/>
        <v>104.10568335049247</v>
      </c>
      <c r="Y17" s="99">
        <f t="shared" si="1"/>
        <v>76.506504641952375</v>
      </c>
      <c r="Z17" s="99">
        <f t="shared" si="1"/>
        <v>60.495328583721601</v>
      </c>
      <c r="AA17" s="99">
        <f t="shared" si="1"/>
        <v>53.055378037567749</v>
      </c>
      <c r="AB17" s="99">
        <f t="shared" si="1"/>
        <v>46.184293535076911</v>
      </c>
      <c r="AC17" s="99">
        <f t="shared" si="1"/>
        <v>45.45182669199999</v>
      </c>
      <c r="AD17" s="99">
        <f t="shared" si="1"/>
        <v>45.45182669199999</v>
      </c>
      <c r="AE17" s="99">
        <f>+AE18+AE22+AE25+AE31+AE32+AE40</f>
        <v>43.780591209999997</v>
      </c>
      <c r="AF17" s="99">
        <f t="shared" ref="AF17" si="2">+AF18+AF22+AF25+AF31+AF32+AF40</f>
        <v>18.889315797999998</v>
      </c>
      <c r="AG17" s="99">
        <f t="shared" ref="AG17" si="3">+AG18+AG22+AG25+AG31+AG32+AG40</f>
        <v>3.255925414</v>
      </c>
      <c r="AH17" s="99">
        <f t="shared" ref="AH17:AI17" si="4">+AH18+AH22+AH25+AH31+AH32+AH40</f>
        <v>1.5390413319999998</v>
      </c>
      <c r="AI17" s="99">
        <f t="shared" si="4"/>
        <v>0</v>
      </c>
      <c r="AJ17" s="99">
        <f t="shared" ref="AJ17" si="5">+AJ18+AJ22+AJ25+AJ31+AJ32+AJ40</f>
        <v>0</v>
      </c>
      <c r="AK17" s="99">
        <f t="shared" ref="AK17" si="6">+AK18+AK22+AK25+AK31+AK32+AK40</f>
        <v>0</v>
      </c>
      <c r="AL17" s="151">
        <f t="shared" ref="AL17:AL42" si="7">SUM(C17:AK17)</f>
        <v>34807.003268158645</v>
      </c>
    </row>
    <row r="18" spans="1:38">
      <c r="A18" s="110"/>
      <c r="B18" s="497" t="s">
        <v>69</v>
      </c>
      <c r="C18" s="100">
        <f t="shared" ref="C18:AK18" si="8">SUM(C19:C21)</f>
        <v>1422.2809196802532</v>
      </c>
      <c r="D18" s="100">
        <f t="shared" si="8"/>
        <v>1755.0215762981766</v>
      </c>
      <c r="E18" s="100">
        <f t="shared" si="8"/>
        <v>1680.8223565272529</v>
      </c>
      <c r="F18" s="100">
        <f t="shared" si="8"/>
        <v>1584.8258124586373</v>
      </c>
      <c r="G18" s="100">
        <f t="shared" si="8"/>
        <v>1383.2780798947715</v>
      </c>
      <c r="H18" s="100">
        <f t="shared" si="8"/>
        <v>1267.9711261502193</v>
      </c>
      <c r="I18" s="100">
        <f t="shared" si="8"/>
        <v>1242.423928502255</v>
      </c>
      <c r="J18" s="100">
        <f t="shared" si="8"/>
        <v>1154.8344287614336</v>
      </c>
      <c r="K18" s="100">
        <f t="shared" si="8"/>
        <v>1060.5236916495851</v>
      </c>
      <c r="L18" s="100">
        <f t="shared" si="8"/>
        <v>992.64733529464513</v>
      </c>
      <c r="M18" s="100">
        <f t="shared" si="8"/>
        <v>949.5924683069527</v>
      </c>
      <c r="N18" s="100">
        <f t="shared" si="8"/>
        <v>905.59061967295247</v>
      </c>
      <c r="O18" s="100">
        <f t="shared" si="8"/>
        <v>873.43481351095249</v>
      </c>
      <c r="P18" s="100">
        <f t="shared" si="8"/>
        <v>839.82035615695258</v>
      </c>
      <c r="Q18" s="100">
        <f t="shared" si="8"/>
        <v>692.19392080695218</v>
      </c>
      <c r="R18" s="100">
        <f t="shared" si="8"/>
        <v>590.70004614195216</v>
      </c>
      <c r="S18" s="100">
        <f t="shared" si="8"/>
        <v>548.33564621295227</v>
      </c>
      <c r="T18" s="100">
        <f t="shared" si="8"/>
        <v>493.31382515295246</v>
      </c>
      <c r="U18" s="100">
        <f t="shared" si="8"/>
        <v>460.80639983295242</v>
      </c>
      <c r="V18" s="100">
        <f t="shared" si="8"/>
        <v>380.70824604295251</v>
      </c>
      <c r="W18" s="100">
        <f t="shared" si="8"/>
        <v>208.81935057695236</v>
      </c>
      <c r="X18" s="100">
        <f t="shared" si="8"/>
        <v>100.45955068295237</v>
      </c>
      <c r="Y18" s="100">
        <f t="shared" si="8"/>
        <v>73.387844801952369</v>
      </c>
      <c r="Z18" s="100">
        <f t="shared" si="8"/>
        <v>57.376668952952372</v>
      </c>
      <c r="AA18" s="100">
        <f t="shared" si="8"/>
        <v>51.590443932952368</v>
      </c>
      <c r="AB18" s="100">
        <f t="shared" si="8"/>
        <v>45.45182669199999</v>
      </c>
      <c r="AC18" s="100">
        <f t="shared" si="8"/>
        <v>45.45182669199999</v>
      </c>
      <c r="AD18" s="100">
        <f t="shared" si="8"/>
        <v>45.45182669199999</v>
      </c>
      <c r="AE18" s="100">
        <f t="shared" si="8"/>
        <v>43.780591209999997</v>
      </c>
      <c r="AF18" s="100">
        <f t="shared" si="8"/>
        <v>18.889315797999998</v>
      </c>
      <c r="AG18" s="100">
        <f t="shared" si="8"/>
        <v>3.255925414</v>
      </c>
      <c r="AH18" s="100">
        <f t="shared" si="8"/>
        <v>1.5390413319999998</v>
      </c>
      <c r="AI18" s="100">
        <f t="shared" si="8"/>
        <v>0</v>
      </c>
      <c r="AJ18" s="100">
        <f t="shared" si="8"/>
        <v>0</v>
      </c>
      <c r="AK18" s="100">
        <f t="shared" si="8"/>
        <v>0</v>
      </c>
      <c r="AL18" s="100">
        <f t="shared" si="7"/>
        <v>20974.579809833511</v>
      </c>
    </row>
    <row r="19" spans="1:38">
      <c r="A19" s="110"/>
      <c r="B19" s="466" t="s">
        <v>70</v>
      </c>
      <c r="C19" s="115">
        <v>507.55583933061524</v>
      </c>
      <c r="D19" s="115">
        <v>504.68260053353799</v>
      </c>
      <c r="E19" s="115">
        <v>438.78866111661506</v>
      </c>
      <c r="F19" s="115">
        <v>377.1717236259999</v>
      </c>
      <c r="G19" s="115">
        <v>267.74300373400001</v>
      </c>
      <c r="H19" s="115">
        <v>231.18412972599992</v>
      </c>
      <c r="I19" s="115">
        <v>240.48568487</v>
      </c>
      <c r="J19" s="115">
        <v>240.49181232000001</v>
      </c>
      <c r="K19" s="115">
        <v>240.49181232000001</v>
      </c>
      <c r="L19" s="115">
        <v>240.49181232000001</v>
      </c>
      <c r="M19" s="115">
        <v>240.49181232000001</v>
      </c>
      <c r="N19" s="115">
        <v>240.49181232000001</v>
      </c>
      <c r="O19" s="115">
        <v>240.49181232000001</v>
      </c>
      <c r="P19" s="115">
        <v>240.49181232000001</v>
      </c>
      <c r="Q19" s="115">
        <v>240.49181232000001</v>
      </c>
      <c r="R19" s="115">
        <v>240.49181232000001</v>
      </c>
      <c r="S19" s="115">
        <v>240.49181232000001</v>
      </c>
      <c r="T19" s="115">
        <v>240.49181232000001</v>
      </c>
      <c r="U19" s="115">
        <v>240.64281232000002</v>
      </c>
      <c r="V19" s="115">
        <v>207.08900927000008</v>
      </c>
      <c r="W19" s="115">
        <v>123.729665762</v>
      </c>
      <c r="X19" s="115">
        <v>61.650551123999982</v>
      </c>
      <c r="Y19" s="115">
        <v>47.78417508199999</v>
      </c>
      <c r="Z19" s="115">
        <v>45.45182669199999</v>
      </c>
      <c r="AA19" s="115">
        <v>45.45182669199999</v>
      </c>
      <c r="AB19" s="115">
        <v>45.45182669199999</v>
      </c>
      <c r="AC19" s="115">
        <v>45.45182669199999</v>
      </c>
      <c r="AD19" s="115">
        <v>45.45182669199999</v>
      </c>
      <c r="AE19" s="115">
        <v>43.780591209999997</v>
      </c>
      <c r="AF19" s="115">
        <v>18.889315797999998</v>
      </c>
      <c r="AG19" s="115">
        <v>3.255925414</v>
      </c>
      <c r="AH19" s="115">
        <v>1.5390413319999998</v>
      </c>
      <c r="AI19" s="115">
        <v>0</v>
      </c>
      <c r="AJ19" s="115">
        <v>0</v>
      </c>
      <c r="AK19" s="115">
        <v>0</v>
      </c>
      <c r="AL19" s="115">
        <f t="shared" si="7"/>
        <v>6188.6417992287725</v>
      </c>
    </row>
    <row r="20" spans="1:38">
      <c r="A20" s="110"/>
      <c r="B20" s="467" t="s">
        <v>71</v>
      </c>
      <c r="C20" s="463">
        <v>626.95827808999968</v>
      </c>
      <c r="D20" s="463">
        <v>867.98623178799994</v>
      </c>
      <c r="E20" s="463">
        <v>845.3885348209991</v>
      </c>
      <c r="F20" s="463">
        <v>819.91388312599884</v>
      </c>
      <c r="G20" s="463">
        <v>747.89524835695147</v>
      </c>
      <c r="H20" s="463">
        <v>743.41829728695188</v>
      </c>
      <c r="I20" s="463">
        <v>722.21492295695202</v>
      </c>
      <c r="J20" s="463">
        <v>680.5451136769525</v>
      </c>
      <c r="K20" s="104">
        <v>655.31572128695223</v>
      </c>
      <c r="L20" s="463">
        <v>614.38381390695281</v>
      </c>
      <c r="M20" s="463">
        <v>614.38381397695275</v>
      </c>
      <c r="N20" s="463">
        <v>583.23435280695253</v>
      </c>
      <c r="O20" s="463">
        <v>583.23435280695253</v>
      </c>
      <c r="P20" s="463">
        <v>567.32261698195259</v>
      </c>
      <c r="Q20" s="463">
        <v>435.76756355495218</v>
      </c>
      <c r="R20" s="463">
        <v>349.74488777295215</v>
      </c>
      <c r="S20" s="463">
        <v>307.8438338929522</v>
      </c>
      <c r="T20" s="463">
        <v>252.82201283295245</v>
      </c>
      <c r="U20" s="463">
        <v>220.1635875129524</v>
      </c>
      <c r="V20" s="463">
        <v>173.61923677295241</v>
      </c>
      <c r="W20" s="463">
        <v>85.089684814952363</v>
      </c>
      <c r="X20" s="463">
        <v>38.808999558952387</v>
      </c>
      <c r="Y20" s="463">
        <v>25.603669719952375</v>
      </c>
      <c r="Z20" s="463">
        <v>11.924842260952378</v>
      </c>
      <c r="AA20" s="463">
        <v>6.1386172409523807</v>
      </c>
      <c r="AB20" s="463">
        <v>0</v>
      </c>
      <c r="AC20" s="463">
        <v>0</v>
      </c>
      <c r="AD20" s="463">
        <v>0</v>
      </c>
      <c r="AE20" s="463">
        <v>0</v>
      </c>
      <c r="AF20" s="463">
        <v>0</v>
      </c>
      <c r="AG20" s="463">
        <v>0</v>
      </c>
      <c r="AH20" s="463">
        <v>0</v>
      </c>
      <c r="AI20" s="463">
        <v>0</v>
      </c>
      <c r="AJ20" s="463">
        <v>0</v>
      </c>
      <c r="AK20" s="463">
        <v>0</v>
      </c>
      <c r="AL20" s="104">
        <f t="shared" si="7"/>
        <v>11579.722117804999</v>
      </c>
    </row>
    <row r="21" spans="1:38">
      <c r="A21" s="110"/>
      <c r="B21" s="498" t="s">
        <v>72</v>
      </c>
      <c r="C21" s="464">
        <v>287.76680225963844</v>
      </c>
      <c r="D21" s="464">
        <v>382.35274397663846</v>
      </c>
      <c r="E21" s="464">
        <v>396.64516058963864</v>
      </c>
      <c r="F21" s="464">
        <v>387.74020570663868</v>
      </c>
      <c r="G21" s="464">
        <v>367.63982780382014</v>
      </c>
      <c r="H21" s="464">
        <v>293.36869913726747</v>
      </c>
      <c r="I21" s="464">
        <v>279.723320675303</v>
      </c>
      <c r="J21" s="464">
        <v>233.79750276448121</v>
      </c>
      <c r="K21" s="103">
        <v>164.7161580426328</v>
      </c>
      <c r="L21" s="464">
        <v>137.77170906769234</v>
      </c>
      <c r="M21" s="464">
        <v>94.716842009999993</v>
      </c>
      <c r="N21" s="464">
        <v>81.86445454599999</v>
      </c>
      <c r="O21" s="464">
        <v>49.708648383999993</v>
      </c>
      <c r="P21" s="464">
        <v>32.005926854999991</v>
      </c>
      <c r="Q21" s="464">
        <v>15.934544932000001</v>
      </c>
      <c r="R21" s="464">
        <v>0.46334604899999998</v>
      </c>
      <c r="S21" s="464">
        <v>0</v>
      </c>
      <c r="T21" s="464">
        <v>0</v>
      </c>
      <c r="U21" s="464">
        <v>0</v>
      </c>
      <c r="V21" s="464">
        <v>0</v>
      </c>
      <c r="W21" s="464">
        <v>0</v>
      </c>
      <c r="X21" s="464">
        <v>0</v>
      </c>
      <c r="Y21" s="464">
        <v>0</v>
      </c>
      <c r="Z21" s="464">
        <v>0</v>
      </c>
      <c r="AA21" s="464">
        <v>0</v>
      </c>
      <c r="AB21" s="464">
        <v>0</v>
      </c>
      <c r="AC21" s="464">
        <v>0</v>
      </c>
      <c r="AD21" s="464">
        <v>0</v>
      </c>
      <c r="AE21" s="464">
        <v>0</v>
      </c>
      <c r="AF21" s="464">
        <v>0</v>
      </c>
      <c r="AG21" s="464">
        <v>0</v>
      </c>
      <c r="AH21" s="464">
        <v>0</v>
      </c>
      <c r="AI21" s="464">
        <v>0</v>
      </c>
      <c r="AJ21" s="464">
        <v>0</v>
      </c>
      <c r="AK21" s="464">
        <v>0</v>
      </c>
      <c r="AL21" s="103">
        <f t="shared" si="7"/>
        <v>3206.2158927997507</v>
      </c>
    </row>
    <row r="22" spans="1:38">
      <c r="A22" s="110"/>
      <c r="B22" s="459" t="s">
        <v>73</v>
      </c>
      <c r="C22" s="482">
        <f t="shared" ref="C22:AK22" si="9">SUM(C23:C24)</f>
        <v>203.28003643626664</v>
      </c>
      <c r="D22" s="482">
        <f t="shared" si="9"/>
        <v>19.456517638767085</v>
      </c>
      <c r="E22" s="482">
        <f t="shared" si="9"/>
        <v>23.98469129488382</v>
      </c>
      <c r="F22" s="482">
        <f t="shared" si="9"/>
        <v>0</v>
      </c>
      <c r="G22" s="482">
        <f t="shared" si="9"/>
        <v>0</v>
      </c>
      <c r="H22" s="482">
        <f t="shared" si="9"/>
        <v>0</v>
      </c>
      <c r="I22" s="482">
        <f t="shared" si="9"/>
        <v>0</v>
      </c>
      <c r="J22" s="482">
        <f t="shared" si="9"/>
        <v>0</v>
      </c>
      <c r="K22" s="482">
        <f t="shared" si="9"/>
        <v>0</v>
      </c>
      <c r="L22" s="482">
        <f t="shared" si="9"/>
        <v>180.1497356515452</v>
      </c>
      <c r="M22" s="482">
        <f t="shared" si="9"/>
        <v>0</v>
      </c>
      <c r="N22" s="482">
        <f t="shared" si="9"/>
        <v>0</v>
      </c>
      <c r="O22" s="482">
        <f t="shared" si="9"/>
        <v>48.859582392068624</v>
      </c>
      <c r="P22" s="482">
        <f t="shared" si="9"/>
        <v>660.50178676963264</v>
      </c>
      <c r="Q22" s="482">
        <f t="shared" si="9"/>
        <v>0</v>
      </c>
      <c r="R22" s="482">
        <f t="shared" si="9"/>
        <v>0</v>
      </c>
      <c r="S22" s="482">
        <f t="shared" si="9"/>
        <v>0</v>
      </c>
      <c r="T22" s="482">
        <f t="shared" si="9"/>
        <v>0</v>
      </c>
      <c r="U22" s="482">
        <f t="shared" si="9"/>
        <v>0</v>
      </c>
      <c r="V22" s="482">
        <f t="shared" si="9"/>
        <v>0</v>
      </c>
      <c r="W22" s="482">
        <f t="shared" si="9"/>
        <v>0</v>
      </c>
      <c r="X22" s="482">
        <f t="shared" si="9"/>
        <v>0</v>
      </c>
      <c r="Y22" s="482">
        <f t="shared" si="9"/>
        <v>0</v>
      </c>
      <c r="Z22" s="482">
        <f t="shared" si="9"/>
        <v>0</v>
      </c>
      <c r="AA22" s="482">
        <f t="shared" si="9"/>
        <v>0</v>
      </c>
      <c r="AB22" s="482">
        <f t="shared" si="9"/>
        <v>0</v>
      </c>
      <c r="AC22" s="482">
        <f t="shared" si="9"/>
        <v>0</v>
      </c>
      <c r="AD22" s="482">
        <f t="shared" si="9"/>
        <v>0</v>
      </c>
      <c r="AE22" s="482">
        <f t="shared" si="9"/>
        <v>0</v>
      </c>
      <c r="AF22" s="482">
        <f t="shared" si="9"/>
        <v>0</v>
      </c>
      <c r="AG22" s="482">
        <f t="shared" si="9"/>
        <v>0</v>
      </c>
      <c r="AH22" s="482">
        <f t="shared" si="9"/>
        <v>0</v>
      </c>
      <c r="AI22" s="482">
        <f t="shared" si="9"/>
        <v>0</v>
      </c>
      <c r="AJ22" s="482">
        <f t="shared" si="9"/>
        <v>0</v>
      </c>
      <c r="AK22" s="482">
        <f t="shared" si="9"/>
        <v>0</v>
      </c>
      <c r="AL22" s="101">
        <f t="shared" si="7"/>
        <v>1136.232350183164</v>
      </c>
    </row>
    <row r="23" spans="1:38">
      <c r="A23" s="110"/>
      <c r="B23" s="466" t="s">
        <v>74</v>
      </c>
      <c r="C23" s="465">
        <v>203.27163106475354</v>
      </c>
      <c r="D23" s="465">
        <v>19.456467606746514</v>
      </c>
      <c r="E23" s="465">
        <v>23.98469129488382</v>
      </c>
      <c r="F23" s="465">
        <v>0</v>
      </c>
      <c r="G23" s="465">
        <v>0</v>
      </c>
      <c r="H23" s="465">
        <v>0</v>
      </c>
      <c r="I23" s="465">
        <v>0</v>
      </c>
      <c r="J23" s="465">
        <v>0</v>
      </c>
      <c r="K23" s="115">
        <v>0</v>
      </c>
      <c r="L23" s="465">
        <v>180.1497356515452</v>
      </c>
      <c r="M23" s="465">
        <v>0</v>
      </c>
      <c r="N23" s="465">
        <v>0</v>
      </c>
      <c r="O23" s="465">
        <v>48.859582392068624</v>
      </c>
      <c r="P23" s="465">
        <v>660.50178676963264</v>
      </c>
      <c r="Q23" s="465">
        <v>0</v>
      </c>
      <c r="R23" s="465">
        <v>0</v>
      </c>
      <c r="S23" s="465">
        <v>0</v>
      </c>
      <c r="T23" s="465">
        <v>0</v>
      </c>
      <c r="U23" s="465">
        <v>0</v>
      </c>
      <c r="V23" s="465">
        <v>0</v>
      </c>
      <c r="W23" s="465">
        <v>0</v>
      </c>
      <c r="X23" s="465">
        <v>0</v>
      </c>
      <c r="Y23" s="465">
        <v>0</v>
      </c>
      <c r="Z23" s="465">
        <v>0</v>
      </c>
      <c r="AA23" s="465">
        <v>0</v>
      </c>
      <c r="AB23" s="465">
        <v>0</v>
      </c>
      <c r="AC23" s="465">
        <v>0</v>
      </c>
      <c r="AD23" s="465">
        <v>0</v>
      </c>
      <c r="AE23" s="465">
        <v>0</v>
      </c>
      <c r="AF23" s="465">
        <v>0</v>
      </c>
      <c r="AG23" s="465">
        <v>0</v>
      </c>
      <c r="AH23" s="465">
        <v>0</v>
      </c>
      <c r="AI23" s="465">
        <v>0</v>
      </c>
      <c r="AJ23" s="465">
        <v>0</v>
      </c>
      <c r="AK23" s="465">
        <v>0</v>
      </c>
      <c r="AL23" s="115">
        <f t="shared" si="7"/>
        <v>1136.2238947796304</v>
      </c>
    </row>
    <row r="24" spans="1:38">
      <c r="A24" s="110"/>
      <c r="B24" s="498" t="s">
        <v>75</v>
      </c>
      <c r="C24" s="464">
        <v>8.4053715131085591E-3</v>
      </c>
      <c r="D24" s="464">
        <v>5.0032020572597294E-5</v>
      </c>
      <c r="E24" s="464">
        <v>0</v>
      </c>
      <c r="F24" s="464">
        <v>0</v>
      </c>
      <c r="G24" s="464">
        <v>0</v>
      </c>
      <c r="H24" s="464">
        <v>0</v>
      </c>
      <c r="I24" s="464">
        <v>0</v>
      </c>
      <c r="J24" s="464">
        <v>0</v>
      </c>
      <c r="K24" s="103">
        <v>0</v>
      </c>
      <c r="L24" s="464">
        <v>0</v>
      </c>
      <c r="M24" s="464">
        <v>0</v>
      </c>
      <c r="N24" s="464">
        <v>0</v>
      </c>
      <c r="O24" s="464">
        <v>0</v>
      </c>
      <c r="P24" s="464">
        <v>0</v>
      </c>
      <c r="Q24" s="464">
        <v>0</v>
      </c>
      <c r="R24" s="464">
        <v>0</v>
      </c>
      <c r="S24" s="464">
        <v>0</v>
      </c>
      <c r="T24" s="464">
        <v>0</v>
      </c>
      <c r="U24" s="464">
        <v>0</v>
      </c>
      <c r="V24" s="464">
        <v>0</v>
      </c>
      <c r="W24" s="464">
        <v>0</v>
      </c>
      <c r="X24" s="464">
        <v>0</v>
      </c>
      <c r="Y24" s="464">
        <v>0</v>
      </c>
      <c r="Z24" s="464">
        <v>0</v>
      </c>
      <c r="AA24" s="464">
        <v>0</v>
      </c>
      <c r="AB24" s="464">
        <v>0</v>
      </c>
      <c r="AC24" s="464">
        <v>0</v>
      </c>
      <c r="AD24" s="464">
        <v>0</v>
      </c>
      <c r="AE24" s="464">
        <v>0</v>
      </c>
      <c r="AF24" s="464">
        <v>0</v>
      </c>
      <c r="AG24" s="464">
        <v>0</v>
      </c>
      <c r="AH24" s="464">
        <v>0</v>
      </c>
      <c r="AI24" s="464">
        <v>0</v>
      </c>
      <c r="AJ24" s="464">
        <v>0</v>
      </c>
      <c r="AK24" s="464">
        <v>0</v>
      </c>
      <c r="AL24" s="103">
        <f t="shared" si="7"/>
        <v>8.4554035336811568E-3</v>
      </c>
    </row>
    <row r="25" spans="1:38">
      <c r="A25" s="110"/>
      <c r="B25" s="459" t="s">
        <v>76</v>
      </c>
      <c r="C25" s="482">
        <f t="shared" ref="C25:AK25" si="10">+C26+C29</f>
        <v>2248.5213374043324</v>
      </c>
      <c r="D25" s="482">
        <f t="shared" si="10"/>
        <v>15.32269631325936</v>
      </c>
      <c r="E25" s="482">
        <f t="shared" si="10"/>
        <v>3.164317385449757</v>
      </c>
      <c r="F25" s="482">
        <f t="shared" si="10"/>
        <v>0.15642348595542618</v>
      </c>
      <c r="G25" s="482">
        <f t="shared" si="10"/>
        <v>0.16755719128972965</v>
      </c>
      <c r="H25" s="482">
        <f t="shared" si="10"/>
        <v>7.0016438983686896E-2</v>
      </c>
      <c r="I25" s="482">
        <f t="shared" si="10"/>
        <v>3.7236968675806059E-2</v>
      </c>
      <c r="J25" s="482">
        <f t="shared" si="10"/>
        <v>3.6459217278088381E-2</v>
      </c>
      <c r="K25" s="482">
        <f t="shared" si="10"/>
        <v>0</v>
      </c>
      <c r="L25" s="482">
        <f t="shared" si="10"/>
        <v>0</v>
      </c>
      <c r="M25" s="482">
        <f t="shared" si="10"/>
        <v>0</v>
      </c>
      <c r="N25" s="482">
        <f t="shared" si="10"/>
        <v>0</v>
      </c>
      <c r="O25" s="482">
        <f t="shared" si="10"/>
        <v>0</v>
      </c>
      <c r="P25" s="482">
        <f t="shared" si="10"/>
        <v>0</v>
      </c>
      <c r="Q25" s="482">
        <f t="shared" si="10"/>
        <v>0</v>
      </c>
      <c r="R25" s="482">
        <f t="shared" si="10"/>
        <v>0</v>
      </c>
      <c r="S25" s="482">
        <f t="shared" si="10"/>
        <v>0</v>
      </c>
      <c r="T25" s="482">
        <f t="shared" si="10"/>
        <v>0</v>
      </c>
      <c r="U25" s="482">
        <f t="shared" si="10"/>
        <v>0</v>
      </c>
      <c r="V25" s="482">
        <f t="shared" si="10"/>
        <v>0</v>
      </c>
      <c r="W25" s="482">
        <f t="shared" si="10"/>
        <v>0</v>
      </c>
      <c r="X25" s="482">
        <f t="shared" si="10"/>
        <v>0</v>
      </c>
      <c r="Y25" s="482">
        <f t="shared" si="10"/>
        <v>0</v>
      </c>
      <c r="Z25" s="482">
        <f t="shared" si="10"/>
        <v>0</v>
      </c>
      <c r="AA25" s="482">
        <f t="shared" si="10"/>
        <v>0</v>
      </c>
      <c r="AB25" s="482">
        <f t="shared" si="10"/>
        <v>0</v>
      </c>
      <c r="AC25" s="482">
        <f t="shared" si="10"/>
        <v>0</v>
      </c>
      <c r="AD25" s="482">
        <f t="shared" si="10"/>
        <v>0</v>
      </c>
      <c r="AE25" s="482">
        <f t="shared" si="10"/>
        <v>0</v>
      </c>
      <c r="AF25" s="482">
        <f t="shared" si="10"/>
        <v>0</v>
      </c>
      <c r="AG25" s="482">
        <f t="shared" si="10"/>
        <v>0</v>
      </c>
      <c r="AH25" s="482">
        <f t="shared" si="10"/>
        <v>0</v>
      </c>
      <c r="AI25" s="482">
        <f t="shared" si="10"/>
        <v>0</v>
      </c>
      <c r="AJ25" s="482">
        <f t="shared" si="10"/>
        <v>0</v>
      </c>
      <c r="AK25" s="482">
        <f t="shared" si="10"/>
        <v>0</v>
      </c>
      <c r="AL25" s="101">
        <f t="shared" si="7"/>
        <v>2267.476044405224</v>
      </c>
    </row>
    <row r="26" spans="1:38">
      <c r="A26" s="110"/>
      <c r="B26" s="467" t="s">
        <v>79</v>
      </c>
      <c r="C26" s="463">
        <f t="shared" ref="C26:AK26" si="11">+C27+C28</f>
        <v>2236.2572106566499</v>
      </c>
      <c r="D26" s="463">
        <f t="shared" si="11"/>
        <v>3.0183648438935036</v>
      </c>
      <c r="E26" s="463">
        <f t="shared" si="11"/>
        <v>3.0183648438935036</v>
      </c>
      <c r="F26" s="463">
        <f t="shared" si="11"/>
        <v>0</v>
      </c>
      <c r="G26" s="463">
        <f t="shared" si="11"/>
        <v>0</v>
      </c>
      <c r="H26" s="463">
        <f t="shared" si="11"/>
        <v>0</v>
      </c>
      <c r="I26" s="463">
        <f t="shared" si="11"/>
        <v>0</v>
      </c>
      <c r="J26" s="463">
        <f t="shared" si="11"/>
        <v>0</v>
      </c>
      <c r="K26" s="463">
        <f t="shared" si="11"/>
        <v>0</v>
      </c>
      <c r="L26" s="463">
        <f t="shared" si="11"/>
        <v>0</v>
      </c>
      <c r="M26" s="463">
        <f t="shared" si="11"/>
        <v>0</v>
      </c>
      <c r="N26" s="463">
        <f t="shared" si="11"/>
        <v>0</v>
      </c>
      <c r="O26" s="463">
        <f t="shared" si="11"/>
        <v>0</v>
      </c>
      <c r="P26" s="463">
        <f t="shared" si="11"/>
        <v>0</v>
      </c>
      <c r="Q26" s="463">
        <f t="shared" si="11"/>
        <v>0</v>
      </c>
      <c r="R26" s="463">
        <f t="shared" si="11"/>
        <v>0</v>
      </c>
      <c r="S26" s="463">
        <f t="shared" si="11"/>
        <v>0</v>
      </c>
      <c r="T26" s="463">
        <f t="shared" si="11"/>
        <v>0</v>
      </c>
      <c r="U26" s="463">
        <f t="shared" si="11"/>
        <v>0</v>
      </c>
      <c r="V26" s="463">
        <f t="shared" si="11"/>
        <v>0</v>
      </c>
      <c r="W26" s="463">
        <f t="shared" si="11"/>
        <v>0</v>
      </c>
      <c r="X26" s="463">
        <f t="shared" si="11"/>
        <v>0</v>
      </c>
      <c r="Y26" s="463">
        <f t="shared" si="11"/>
        <v>0</v>
      </c>
      <c r="Z26" s="463">
        <f t="shared" si="11"/>
        <v>0</v>
      </c>
      <c r="AA26" s="463">
        <f t="shared" si="11"/>
        <v>0</v>
      </c>
      <c r="AB26" s="463">
        <f t="shared" si="11"/>
        <v>0</v>
      </c>
      <c r="AC26" s="463">
        <f t="shared" si="11"/>
        <v>0</v>
      </c>
      <c r="AD26" s="463">
        <f t="shared" si="11"/>
        <v>0</v>
      </c>
      <c r="AE26" s="463">
        <f t="shared" si="11"/>
        <v>0</v>
      </c>
      <c r="AF26" s="463">
        <f t="shared" si="11"/>
        <v>0</v>
      </c>
      <c r="AG26" s="463">
        <f t="shared" si="11"/>
        <v>0</v>
      </c>
      <c r="AH26" s="463">
        <f t="shared" si="11"/>
        <v>0</v>
      </c>
      <c r="AI26" s="463">
        <f t="shared" si="11"/>
        <v>0</v>
      </c>
      <c r="AJ26" s="463">
        <f t="shared" si="11"/>
        <v>0</v>
      </c>
      <c r="AK26" s="463">
        <f t="shared" si="11"/>
        <v>0</v>
      </c>
      <c r="AL26" s="104">
        <f t="shared" si="7"/>
        <v>2242.2939403444366</v>
      </c>
    </row>
    <row r="27" spans="1:38">
      <c r="A27" s="110"/>
      <c r="B27" s="498" t="s">
        <v>110</v>
      </c>
      <c r="C27" s="464">
        <v>2.2637736329201275</v>
      </c>
      <c r="D27" s="464">
        <v>3.0183648438935036</v>
      </c>
      <c r="E27" s="464">
        <v>3.0183648438935036</v>
      </c>
      <c r="F27" s="464">
        <v>0</v>
      </c>
      <c r="G27" s="464">
        <v>0</v>
      </c>
      <c r="H27" s="464">
        <v>0</v>
      </c>
      <c r="I27" s="464">
        <v>0</v>
      </c>
      <c r="J27" s="464">
        <v>0</v>
      </c>
      <c r="K27" s="103">
        <v>0</v>
      </c>
      <c r="L27" s="464">
        <v>0</v>
      </c>
      <c r="M27" s="464">
        <v>0</v>
      </c>
      <c r="N27" s="464">
        <v>0</v>
      </c>
      <c r="O27" s="464">
        <v>0</v>
      </c>
      <c r="P27" s="464">
        <v>0</v>
      </c>
      <c r="Q27" s="464">
        <v>0</v>
      </c>
      <c r="R27" s="464">
        <v>0</v>
      </c>
      <c r="S27" s="464">
        <v>0</v>
      </c>
      <c r="T27" s="464">
        <v>0</v>
      </c>
      <c r="U27" s="464">
        <v>0</v>
      </c>
      <c r="V27" s="464">
        <v>0</v>
      </c>
      <c r="W27" s="464">
        <v>0</v>
      </c>
      <c r="X27" s="464">
        <v>0</v>
      </c>
      <c r="Y27" s="464">
        <v>0</v>
      </c>
      <c r="Z27" s="464">
        <v>0</v>
      </c>
      <c r="AA27" s="464">
        <v>0</v>
      </c>
      <c r="AB27" s="464">
        <v>0</v>
      </c>
      <c r="AC27" s="464">
        <v>0</v>
      </c>
      <c r="AD27" s="464">
        <v>0</v>
      </c>
      <c r="AE27" s="464">
        <v>0</v>
      </c>
      <c r="AF27" s="464">
        <v>0</v>
      </c>
      <c r="AG27" s="464">
        <v>0</v>
      </c>
      <c r="AH27" s="464">
        <v>0</v>
      </c>
      <c r="AI27" s="464">
        <v>0</v>
      </c>
      <c r="AJ27" s="464">
        <v>0</v>
      </c>
      <c r="AK27" s="464">
        <v>0</v>
      </c>
      <c r="AL27" s="103">
        <f t="shared" si="7"/>
        <v>8.3005033207071346</v>
      </c>
    </row>
    <row r="28" spans="1:38">
      <c r="A28" s="110"/>
      <c r="B28" s="491" t="s">
        <v>111</v>
      </c>
      <c r="C28" s="502">
        <v>2233.9934370237297</v>
      </c>
      <c r="D28" s="502">
        <v>0</v>
      </c>
      <c r="E28" s="502">
        <v>0</v>
      </c>
      <c r="F28" s="502">
        <v>0</v>
      </c>
      <c r="G28" s="502">
        <v>0</v>
      </c>
      <c r="H28" s="502">
        <v>0</v>
      </c>
      <c r="I28" s="502">
        <v>0</v>
      </c>
      <c r="J28" s="502">
        <v>0</v>
      </c>
      <c r="K28" s="152">
        <v>0</v>
      </c>
      <c r="L28" s="502">
        <v>0</v>
      </c>
      <c r="M28" s="502">
        <v>0</v>
      </c>
      <c r="N28" s="502">
        <v>0</v>
      </c>
      <c r="O28" s="502">
        <v>0</v>
      </c>
      <c r="P28" s="502">
        <v>0</v>
      </c>
      <c r="Q28" s="502">
        <v>0</v>
      </c>
      <c r="R28" s="502">
        <v>0</v>
      </c>
      <c r="S28" s="502">
        <v>0</v>
      </c>
      <c r="T28" s="502">
        <v>0</v>
      </c>
      <c r="U28" s="502">
        <v>0</v>
      </c>
      <c r="V28" s="502">
        <v>0</v>
      </c>
      <c r="W28" s="502">
        <v>0</v>
      </c>
      <c r="X28" s="502">
        <v>0</v>
      </c>
      <c r="Y28" s="502">
        <v>0</v>
      </c>
      <c r="Z28" s="502">
        <v>0</v>
      </c>
      <c r="AA28" s="502">
        <v>0</v>
      </c>
      <c r="AB28" s="502">
        <v>0</v>
      </c>
      <c r="AC28" s="502">
        <v>0</v>
      </c>
      <c r="AD28" s="502">
        <v>0</v>
      </c>
      <c r="AE28" s="502">
        <v>0</v>
      </c>
      <c r="AF28" s="502">
        <v>0</v>
      </c>
      <c r="AG28" s="502">
        <v>0</v>
      </c>
      <c r="AH28" s="502">
        <v>0</v>
      </c>
      <c r="AI28" s="502">
        <v>0</v>
      </c>
      <c r="AJ28" s="502">
        <v>0</v>
      </c>
      <c r="AK28" s="502">
        <v>0</v>
      </c>
      <c r="AL28" s="152">
        <f t="shared" si="7"/>
        <v>2233.9934370237297</v>
      </c>
    </row>
    <row r="29" spans="1:38">
      <c r="A29" s="110"/>
      <c r="B29" s="467" t="s">
        <v>77</v>
      </c>
      <c r="C29" s="463">
        <f t="shared" ref="C29:AK29" si="12">+C30</f>
        <v>12.264126747682468</v>
      </c>
      <c r="D29" s="463">
        <f t="shared" si="12"/>
        <v>12.304331469365858</v>
      </c>
      <c r="E29" s="463">
        <f t="shared" si="12"/>
        <v>0.14595254155625337</v>
      </c>
      <c r="F29" s="463">
        <f t="shared" si="12"/>
        <v>0.15642348595542618</v>
      </c>
      <c r="G29" s="463">
        <f t="shared" si="12"/>
        <v>0.16755719128972965</v>
      </c>
      <c r="H29" s="463">
        <f t="shared" si="12"/>
        <v>7.0016438983686896E-2</v>
      </c>
      <c r="I29" s="463">
        <f t="shared" si="12"/>
        <v>3.7236968675806059E-2</v>
      </c>
      <c r="J29" s="463">
        <f t="shared" si="12"/>
        <v>3.6459217278088381E-2</v>
      </c>
      <c r="K29" s="463">
        <f t="shared" si="12"/>
        <v>0</v>
      </c>
      <c r="L29" s="463">
        <f t="shared" si="12"/>
        <v>0</v>
      </c>
      <c r="M29" s="463">
        <f t="shared" si="12"/>
        <v>0</v>
      </c>
      <c r="N29" s="463">
        <f t="shared" si="12"/>
        <v>0</v>
      </c>
      <c r="O29" s="463">
        <f t="shared" si="12"/>
        <v>0</v>
      </c>
      <c r="P29" s="463">
        <f t="shared" si="12"/>
        <v>0</v>
      </c>
      <c r="Q29" s="463">
        <f t="shared" si="12"/>
        <v>0</v>
      </c>
      <c r="R29" s="463">
        <f t="shared" si="12"/>
        <v>0</v>
      </c>
      <c r="S29" s="463">
        <f t="shared" si="12"/>
        <v>0</v>
      </c>
      <c r="T29" s="463">
        <f t="shared" si="12"/>
        <v>0</v>
      </c>
      <c r="U29" s="463">
        <f t="shared" si="12"/>
        <v>0</v>
      </c>
      <c r="V29" s="463">
        <f t="shared" si="12"/>
        <v>0</v>
      </c>
      <c r="W29" s="463">
        <f t="shared" si="12"/>
        <v>0</v>
      </c>
      <c r="X29" s="463">
        <f t="shared" si="12"/>
        <v>0</v>
      </c>
      <c r="Y29" s="463">
        <f t="shared" si="12"/>
        <v>0</v>
      </c>
      <c r="Z29" s="463">
        <f t="shared" si="12"/>
        <v>0</v>
      </c>
      <c r="AA29" s="463">
        <f t="shared" si="12"/>
        <v>0</v>
      </c>
      <c r="AB29" s="463">
        <f t="shared" si="12"/>
        <v>0</v>
      </c>
      <c r="AC29" s="463">
        <f t="shared" si="12"/>
        <v>0</v>
      </c>
      <c r="AD29" s="463">
        <f t="shared" si="12"/>
        <v>0</v>
      </c>
      <c r="AE29" s="463">
        <f t="shared" si="12"/>
        <v>0</v>
      </c>
      <c r="AF29" s="463">
        <f t="shared" si="12"/>
        <v>0</v>
      </c>
      <c r="AG29" s="463">
        <f t="shared" si="12"/>
        <v>0</v>
      </c>
      <c r="AH29" s="463">
        <f t="shared" si="12"/>
        <v>0</v>
      </c>
      <c r="AI29" s="463">
        <f t="shared" si="12"/>
        <v>0</v>
      </c>
      <c r="AJ29" s="463">
        <f t="shared" si="12"/>
        <v>0</v>
      </c>
      <c r="AK29" s="463">
        <f t="shared" si="12"/>
        <v>0</v>
      </c>
      <c r="AL29" s="104">
        <f t="shared" si="7"/>
        <v>25.182104060787314</v>
      </c>
    </row>
    <row r="30" spans="1:38">
      <c r="A30" s="110"/>
      <c r="B30" s="499" t="s">
        <v>111</v>
      </c>
      <c r="C30" s="464">
        <v>12.264126747682468</v>
      </c>
      <c r="D30" s="464">
        <v>12.304331469365858</v>
      </c>
      <c r="E30" s="464">
        <v>0.14595254155625337</v>
      </c>
      <c r="F30" s="464">
        <v>0.15642348595542618</v>
      </c>
      <c r="G30" s="464">
        <v>0.16755719128972965</v>
      </c>
      <c r="H30" s="464">
        <v>7.0016438983686896E-2</v>
      </c>
      <c r="I30" s="464">
        <v>3.7236968675806059E-2</v>
      </c>
      <c r="J30" s="464">
        <v>3.6459217278088381E-2</v>
      </c>
      <c r="K30" s="103">
        <v>0</v>
      </c>
      <c r="L30" s="464">
        <v>0</v>
      </c>
      <c r="M30" s="464">
        <v>0</v>
      </c>
      <c r="N30" s="464">
        <v>0</v>
      </c>
      <c r="O30" s="464">
        <v>0</v>
      </c>
      <c r="P30" s="464">
        <v>0</v>
      </c>
      <c r="Q30" s="464">
        <v>0</v>
      </c>
      <c r="R30" s="464">
        <v>0</v>
      </c>
      <c r="S30" s="464">
        <v>0</v>
      </c>
      <c r="T30" s="464">
        <v>0</v>
      </c>
      <c r="U30" s="464">
        <v>0</v>
      </c>
      <c r="V30" s="464">
        <v>0</v>
      </c>
      <c r="W30" s="464">
        <v>0</v>
      </c>
      <c r="X30" s="464">
        <v>0</v>
      </c>
      <c r="Y30" s="464">
        <v>0</v>
      </c>
      <c r="Z30" s="464">
        <v>0</v>
      </c>
      <c r="AA30" s="464">
        <v>0</v>
      </c>
      <c r="AB30" s="464">
        <v>0</v>
      </c>
      <c r="AC30" s="464">
        <v>0</v>
      </c>
      <c r="AD30" s="464">
        <v>0</v>
      </c>
      <c r="AE30" s="464">
        <v>0</v>
      </c>
      <c r="AF30" s="464">
        <v>0</v>
      </c>
      <c r="AG30" s="464">
        <v>0</v>
      </c>
      <c r="AH30" s="464">
        <v>0</v>
      </c>
      <c r="AI30" s="464">
        <v>0</v>
      </c>
      <c r="AJ30" s="464">
        <v>0</v>
      </c>
      <c r="AK30" s="464">
        <v>0</v>
      </c>
      <c r="AL30" s="103">
        <f t="shared" si="7"/>
        <v>25.182104060787314</v>
      </c>
    </row>
    <row r="31" spans="1:38">
      <c r="A31" s="110"/>
      <c r="B31" s="459" t="s">
        <v>78</v>
      </c>
      <c r="C31" s="482">
        <v>1740.3233499715802</v>
      </c>
      <c r="D31" s="482">
        <v>3956.8973897430355</v>
      </c>
      <c r="E31" s="482">
        <v>260.55810248312889</v>
      </c>
      <c r="F31" s="482">
        <v>304.41713562157088</v>
      </c>
      <c r="G31" s="482">
        <v>281.89646874387853</v>
      </c>
      <c r="H31" s="482">
        <v>271.45558582618622</v>
      </c>
      <c r="I31" s="482">
        <v>271.14477612618623</v>
      </c>
      <c r="J31" s="482">
        <v>269.94327793618623</v>
      </c>
      <c r="K31" s="101">
        <v>261.36820808618626</v>
      </c>
      <c r="L31" s="482">
        <v>261.27498828618627</v>
      </c>
      <c r="M31" s="482">
        <v>261.27498828618627</v>
      </c>
      <c r="N31" s="482">
        <v>261.27498821618627</v>
      </c>
      <c r="O31" s="482">
        <v>71.694703126186241</v>
      </c>
      <c r="P31" s="482">
        <v>4.1947031261862424</v>
      </c>
      <c r="Q31" s="482">
        <v>4.1947031261862424</v>
      </c>
      <c r="R31" s="482">
        <v>4.1947031261862424</v>
      </c>
      <c r="S31" s="482">
        <v>4.1947031261862424</v>
      </c>
      <c r="T31" s="482">
        <v>4.1947031207405088</v>
      </c>
      <c r="U31" s="482">
        <v>4.1736054950802144</v>
      </c>
      <c r="V31" s="482">
        <v>4.1736054950802144</v>
      </c>
      <c r="W31" s="482">
        <v>4.1736054950802144</v>
      </c>
      <c r="X31" s="482">
        <v>3.6461326675401073</v>
      </c>
      <c r="Y31" s="482">
        <v>3.1186598400000003</v>
      </c>
      <c r="Z31" s="482">
        <v>3.1186596307692303</v>
      </c>
      <c r="AA31" s="482">
        <v>1.4649341046153841</v>
      </c>
      <c r="AB31" s="482">
        <v>0.732466843076923</v>
      </c>
      <c r="AC31" s="482">
        <v>0</v>
      </c>
      <c r="AD31" s="482">
        <v>0</v>
      </c>
      <c r="AE31" s="482">
        <v>0</v>
      </c>
      <c r="AF31" s="482">
        <v>0</v>
      </c>
      <c r="AG31" s="482">
        <v>0</v>
      </c>
      <c r="AH31" s="482">
        <v>0</v>
      </c>
      <c r="AI31" s="482">
        <v>0</v>
      </c>
      <c r="AJ31" s="482">
        <v>0</v>
      </c>
      <c r="AK31" s="482">
        <v>0</v>
      </c>
      <c r="AL31" s="101">
        <f t="shared" si="7"/>
        <v>8519.0991476494091</v>
      </c>
    </row>
    <row r="32" spans="1:38">
      <c r="A32" s="110"/>
      <c r="B32" s="459" t="s">
        <v>424</v>
      </c>
      <c r="C32" s="482">
        <f t="shared" ref="C32:AK32" si="13">+C33+C35+C38</f>
        <v>19.887485949999999</v>
      </c>
      <c r="D32" s="482">
        <f t="shared" si="13"/>
        <v>269.43083172851601</v>
      </c>
      <c r="E32" s="482">
        <f t="shared" si="13"/>
        <v>16.68945355</v>
      </c>
      <c r="F32" s="482">
        <f t="shared" si="13"/>
        <v>1.1811965099999999</v>
      </c>
      <c r="G32" s="482">
        <f t="shared" si="13"/>
        <v>0</v>
      </c>
      <c r="H32" s="482">
        <f t="shared" si="13"/>
        <v>0</v>
      </c>
      <c r="I32" s="482">
        <f t="shared" si="13"/>
        <v>0</v>
      </c>
      <c r="J32" s="482">
        <f t="shared" si="13"/>
        <v>0</v>
      </c>
      <c r="K32" s="482">
        <f t="shared" si="13"/>
        <v>0</v>
      </c>
      <c r="L32" s="482">
        <f t="shared" si="13"/>
        <v>0</v>
      </c>
      <c r="M32" s="482">
        <f t="shared" si="13"/>
        <v>0</v>
      </c>
      <c r="N32" s="482">
        <f t="shared" si="13"/>
        <v>22.420880004589698</v>
      </c>
      <c r="O32" s="482">
        <f t="shared" si="13"/>
        <v>44.841760009179396</v>
      </c>
      <c r="P32" s="482">
        <f t="shared" si="13"/>
        <v>44.841760009179396</v>
      </c>
      <c r="Q32" s="482">
        <f t="shared" si="13"/>
        <v>44.841760009179396</v>
      </c>
      <c r="R32" s="482">
        <f t="shared" si="13"/>
        <v>44.841760009179396</v>
      </c>
      <c r="S32" s="482">
        <f t="shared" si="13"/>
        <v>44.841760009179396</v>
      </c>
      <c r="T32" s="482">
        <f t="shared" si="13"/>
        <v>44.841760009179396</v>
      </c>
      <c r="U32" s="482">
        <f t="shared" si="13"/>
        <v>44.841760009179396</v>
      </c>
      <c r="V32" s="482">
        <f t="shared" si="13"/>
        <v>44.841760009179396</v>
      </c>
      <c r="W32" s="482">
        <f t="shared" si="13"/>
        <v>67.262640031586201</v>
      </c>
      <c r="X32" s="482">
        <f t="shared" si="13"/>
        <v>0</v>
      </c>
      <c r="Y32" s="482">
        <f t="shared" si="13"/>
        <v>0</v>
      </c>
      <c r="Z32" s="482">
        <f t="shared" si="13"/>
        <v>0</v>
      </c>
      <c r="AA32" s="482">
        <f t="shared" si="13"/>
        <v>0</v>
      </c>
      <c r="AB32" s="482">
        <f t="shared" si="13"/>
        <v>0</v>
      </c>
      <c r="AC32" s="482">
        <f t="shared" si="13"/>
        <v>0</v>
      </c>
      <c r="AD32" s="482">
        <f t="shared" si="13"/>
        <v>0</v>
      </c>
      <c r="AE32" s="482">
        <f t="shared" si="13"/>
        <v>0</v>
      </c>
      <c r="AF32" s="482">
        <f t="shared" si="13"/>
        <v>0</v>
      </c>
      <c r="AG32" s="482">
        <f t="shared" si="13"/>
        <v>0</v>
      </c>
      <c r="AH32" s="482">
        <f t="shared" si="13"/>
        <v>0</v>
      </c>
      <c r="AI32" s="482">
        <f t="shared" si="13"/>
        <v>0</v>
      </c>
      <c r="AJ32" s="482">
        <f t="shared" si="13"/>
        <v>0</v>
      </c>
      <c r="AK32" s="482">
        <f t="shared" si="13"/>
        <v>0</v>
      </c>
      <c r="AL32" s="101">
        <f t="shared" si="7"/>
        <v>755.60656784812716</v>
      </c>
    </row>
    <row r="33" spans="1:76">
      <c r="A33" s="110"/>
      <c r="B33" s="466" t="s">
        <v>74</v>
      </c>
      <c r="C33" s="465">
        <f t="shared" ref="C33:AK33" si="14">+C34</f>
        <v>0</v>
      </c>
      <c r="D33" s="465">
        <f t="shared" si="14"/>
        <v>0</v>
      </c>
      <c r="E33" s="465">
        <f t="shared" si="14"/>
        <v>0</v>
      </c>
      <c r="F33" s="465">
        <f t="shared" si="14"/>
        <v>0</v>
      </c>
      <c r="G33" s="465">
        <f t="shared" si="14"/>
        <v>0</v>
      </c>
      <c r="H33" s="465">
        <f t="shared" si="14"/>
        <v>0</v>
      </c>
      <c r="I33" s="465">
        <f t="shared" si="14"/>
        <v>0</v>
      </c>
      <c r="J33" s="465">
        <f t="shared" si="14"/>
        <v>0</v>
      </c>
      <c r="K33" s="465">
        <f t="shared" si="14"/>
        <v>0</v>
      </c>
      <c r="L33" s="465">
        <f t="shared" si="14"/>
        <v>0</v>
      </c>
      <c r="M33" s="465">
        <f t="shared" si="14"/>
        <v>0</v>
      </c>
      <c r="N33" s="465">
        <f t="shared" si="14"/>
        <v>22.420880004589698</v>
      </c>
      <c r="O33" s="465">
        <f t="shared" si="14"/>
        <v>44.841760009179396</v>
      </c>
      <c r="P33" s="465">
        <f t="shared" si="14"/>
        <v>44.841760009179396</v>
      </c>
      <c r="Q33" s="465">
        <f t="shared" si="14"/>
        <v>44.841760009179396</v>
      </c>
      <c r="R33" s="465">
        <f t="shared" si="14"/>
        <v>44.841760009179396</v>
      </c>
      <c r="S33" s="465">
        <f t="shared" si="14"/>
        <v>44.841760009179396</v>
      </c>
      <c r="T33" s="465">
        <f t="shared" si="14"/>
        <v>44.841760009179396</v>
      </c>
      <c r="U33" s="465">
        <f t="shared" si="14"/>
        <v>44.841760009179396</v>
      </c>
      <c r="V33" s="465">
        <f t="shared" si="14"/>
        <v>44.841760009179396</v>
      </c>
      <c r="W33" s="465">
        <f t="shared" si="14"/>
        <v>67.262640031586201</v>
      </c>
      <c r="X33" s="465">
        <f t="shared" si="14"/>
        <v>0</v>
      </c>
      <c r="Y33" s="465">
        <f t="shared" si="14"/>
        <v>0</v>
      </c>
      <c r="Z33" s="465">
        <f t="shared" si="14"/>
        <v>0</v>
      </c>
      <c r="AA33" s="465">
        <f t="shared" si="14"/>
        <v>0</v>
      </c>
      <c r="AB33" s="465">
        <f t="shared" si="14"/>
        <v>0</v>
      </c>
      <c r="AC33" s="465">
        <f t="shared" si="14"/>
        <v>0</v>
      </c>
      <c r="AD33" s="465">
        <f t="shared" si="14"/>
        <v>0</v>
      </c>
      <c r="AE33" s="465">
        <f t="shared" si="14"/>
        <v>0</v>
      </c>
      <c r="AF33" s="465">
        <f t="shared" si="14"/>
        <v>0</v>
      </c>
      <c r="AG33" s="465">
        <f t="shared" si="14"/>
        <v>0</v>
      </c>
      <c r="AH33" s="465">
        <f t="shared" si="14"/>
        <v>0</v>
      </c>
      <c r="AI33" s="465"/>
      <c r="AJ33" s="465">
        <f t="shared" si="14"/>
        <v>0</v>
      </c>
      <c r="AK33" s="465">
        <f t="shared" si="14"/>
        <v>0</v>
      </c>
      <c r="AL33" s="115">
        <f t="shared" si="7"/>
        <v>448.41760010961104</v>
      </c>
    </row>
    <row r="34" spans="1:76" s="114" customFormat="1">
      <c r="A34" s="7"/>
      <c r="B34" s="467" t="s">
        <v>432</v>
      </c>
      <c r="C34" s="463">
        <v>0</v>
      </c>
      <c r="D34" s="463">
        <v>0</v>
      </c>
      <c r="E34" s="463">
        <v>0</v>
      </c>
      <c r="F34" s="463">
        <v>0</v>
      </c>
      <c r="G34" s="463">
        <v>0</v>
      </c>
      <c r="H34" s="463">
        <v>0</v>
      </c>
      <c r="I34" s="463">
        <v>0</v>
      </c>
      <c r="J34" s="463">
        <v>0</v>
      </c>
      <c r="K34" s="104">
        <v>0</v>
      </c>
      <c r="L34" s="463">
        <v>0</v>
      </c>
      <c r="M34" s="463">
        <v>0</v>
      </c>
      <c r="N34" s="463">
        <v>22.420880004589698</v>
      </c>
      <c r="O34" s="463">
        <v>44.841760009179396</v>
      </c>
      <c r="P34" s="463">
        <v>44.841760009179396</v>
      </c>
      <c r="Q34" s="463">
        <v>44.841760009179396</v>
      </c>
      <c r="R34" s="463">
        <v>44.841760009179396</v>
      </c>
      <c r="S34" s="463">
        <v>44.841760009179396</v>
      </c>
      <c r="T34" s="463">
        <v>44.841760009179396</v>
      </c>
      <c r="U34" s="463">
        <v>44.841760009179396</v>
      </c>
      <c r="V34" s="463">
        <v>44.841760009179396</v>
      </c>
      <c r="W34" s="463">
        <v>67.262640031586201</v>
      </c>
      <c r="X34" s="463">
        <v>0</v>
      </c>
      <c r="Y34" s="463">
        <v>0</v>
      </c>
      <c r="Z34" s="463">
        <v>0</v>
      </c>
      <c r="AA34" s="463">
        <v>0</v>
      </c>
      <c r="AB34" s="463">
        <v>0</v>
      </c>
      <c r="AC34" s="463">
        <v>0</v>
      </c>
      <c r="AD34" s="463">
        <v>0</v>
      </c>
      <c r="AE34" s="463">
        <v>0</v>
      </c>
      <c r="AF34" s="463">
        <v>0</v>
      </c>
      <c r="AG34" s="463">
        <v>0</v>
      </c>
      <c r="AH34" s="463">
        <v>0</v>
      </c>
      <c r="AI34" s="463">
        <v>0</v>
      </c>
      <c r="AJ34" s="463">
        <v>0</v>
      </c>
      <c r="AK34" s="463">
        <v>0</v>
      </c>
      <c r="AL34" s="104">
        <f t="shared" si="7"/>
        <v>448.41760010961104</v>
      </c>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row>
    <row r="35" spans="1:76" s="114" customFormat="1">
      <c r="A35" s="7"/>
      <c r="B35" s="467" t="s">
        <v>75</v>
      </c>
      <c r="C35" s="463">
        <f t="shared" ref="C35:AK35" si="15">+C36+C37</f>
        <v>0</v>
      </c>
      <c r="D35" s="463">
        <f t="shared" si="15"/>
        <v>239.31331911851603</v>
      </c>
      <c r="E35" s="463">
        <f t="shared" si="15"/>
        <v>0</v>
      </c>
      <c r="F35" s="463">
        <f t="shared" si="15"/>
        <v>0</v>
      </c>
      <c r="G35" s="463">
        <f t="shared" si="15"/>
        <v>0</v>
      </c>
      <c r="H35" s="463">
        <f t="shared" si="15"/>
        <v>0</v>
      </c>
      <c r="I35" s="463">
        <f t="shared" si="15"/>
        <v>0</v>
      </c>
      <c r="J35" s="463">
        <f t="shared" si="15"/>
        <v>0</v>
      </c>
      <c r="K35" s="463">
        <f t="shared" si="15"/>
        <v>0</v>
      </c>
      <c r="L35" s="463">
        <f t="shared" si="15"/>
        <v>0</v>
      </c>
      <c r="M35" s="463">
        <f t="shared" si="15"/>
        <v>0</v>
      </c>
      <c r="N35" s="463">
        <f t="shared" si="15"/>
        <v>0</v>
      </c>
      <c r="O35" s="463">
        <f t="shared" si="15"/>
        <v>0</v>
      </c>
      <c r="P35" s="463">
        <f t="shared" si="15"/>
        <v>0</v>
      </c>
      <c r="Q35" s="463">
        <f t="shared" si="15"/>
        <v>0</v>
      </c>
      <c r="R35" s="463">
        <f t="shared" si="15"/>
        <v>0</v>
      </c>
      <c r="S35" s="463">
        <f t="shared" si="15"/>
        <v>0</v>
      </c>
      <c r="T35" s="463">
        <f t="shared" si="15"/>
        <v>0</v>
      </c>
      <c r="U35" s="463">
        <f t="shared" si="15"/>
        <v>0</v>
      </c>
      <c r="V35" s="463">
        <f t="shared" si="15"/>
        <v>0</v>
      </c>
      <c r="W35" s="463">
        <f t="shared" si="15"/>
        <v>0</v>
      </c>
      <c r="X35" s="463">
        <f t="shared" si="15"/>
        <v>0</v>
      </c>
      <c r="Y35" s="463">
        <f t="shared" si="15"/>
        <v>0</v>
      </c>
      <c r="Z35" s="463">
        <f t="shared" si="15"/>
        <v>0</v>
      </c>
      <c r="AA35" s="463">
        <f t="shared" si="15"/>
        <v>0</v>
      </c>
      <c r="AB35" s="463">
        <f t="shared" si="15"/>
        <v>0</v>
      </c>
      <c r="AC35" s="463">
        <f t="shared" si="15"/>
        <v>0</v>
      </c>
      <c r="AD35" s="463">
        <f t="shared" si="15"/>
        <v>0</v>
      </c>
      <c r="AE35" s="463">
        <f t="shared" si="15"/>
        <v>0</v>
      </c>
      <c r="AF35" s="463">
        <f t="shared" si="15"/>
        <v>0</v>
      </c>
      <c r="AG35" s="463">
        <f t="shared" si="15"/>
        <v>0</v>
      </c>
      <c r="AH35" s="463">
        <f t="shared" si="15"/>
        <v>0</v>
      </c>
      <c r="AI35" s="463">
        <f t="shared" si="15"/>
        <v>0</v>
      </c>
      <c r="AJ35" s="463">
        <f t="shared" si="15"/>
        <v>0</v>
      </c>
      <c r="AK35" s="463">
        <f t="shared" si="15"/>
        <v>0</v>
      </c>
      <c r="AL35" s="104">
        <f t="shared" si="7"/>
        <v>239.31331911851603</v>
      </c>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row>
    <row r="36" spans="1:76" s="114" customFormat="1">
      <c r="A36" s="7"/>
      <c r="B36" s="498" t="s">
        <v>82</v>
      </c>
      <c r="C36" s="464">
        <v>0</v>
      </c>
      <c r="D36" s="464">
        <v>239.31331911851603</v>
      </c>
      <c r="E36" s="464">
        <v>0</v>
      </c>
      <c r="F36" s="464">
        <v>0</v>
      </c>
      <c r="G36" s="464">
        <v>0</v>
      </c>
      <c r="H36" s="464">
        <v>0</v>
      </c>
      <c r="I36" s="464">
        <v>0</v>
      </c>
      <c r="J36" s="464">
        <v>0</v>
      </c>
      <c r="K36" s="103">
        <v>0</v>
      </c>
      <c r="L36" s="464">
        <v>0</v>
      </c>
      <c r="M36" s="464">
        <v>0</v>
      </c>
      <c r="N36" s="464">
        <v>0</v>
      </c>
      <c r="O36" s="464">
        <v>0</v>
      </c>
      <c r="P36" s="464">
        <v>0</v>
      </c>
      <c r="Q36" s="464">
        <v>0</v>
      </c>
      <c r="R36" s="464">
        <v>0</v>
      </c>
      <c r="S36" s="464">
        <v>0</v>
      </c>
      <c r="T36" s="464">
        <v>0</v>
      </c>
      <c r="U36" s="464">
        <v>0</v>
      </c>
      <c r="V36" s="464">
        <v>0</v>
      </c>
      <c r="W36" s="464">
        <v>0</v>
      </c>
      <c r="X36" s="464">
        <v>0</v>
      </c>
      <c r="Y36" s="464">
        <v>0</v>
      </c>
      <c r="Z36" s="464">
        <v>0</v>
      </c>
      <c r="AA36" s="464">
        <v>0</v>
      </c>
      <c r="AB36" s="464">
        <v>0</v>
      </c>
      <c r="AC36" s="464">
        <v>0</v>
      </c>
      <c r="AD36" s="464">
        <v>0</v>
      </c>
      <c r="AE36" s="464">
        <v>0</v>
      </c>
      <c r="AF36" s="464">
        <v>0</v>
      </c>
      <c r="AG36" s="464">
        <v>0</v>
      </c>
      <c r="AH36" s="464">
        <v>0</v>
      </c>
      <c r="AI36" s="464">
        <v>0</v>
      </c>
      <c r="AJ36" s="464">
        <v>0</v>
      </c>
      <c r="AK36" s="464">
        <v>0</v>
      </c>
      <c r="AL36" s="103">
        <f t="shared" si="7"/>
        <v>239.31331911851603</v>
      </c>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row>
    <row r="37" spans="1:76" s="114" customFormat="1">
      <c r="A37" s="7"/>
      <c r="B37" s="491" t="s">
        <v>111</v>
      </c>
      <c r="C37" s="502">
        <v>0</v>
      </c>
      <c r="D37" s="502">
        <v>0</v>
      </c>
      <c r="E37" s="502">
        <v>0</v>
      </c>
      <c r="F37" s="502">
        <v>0</v>
      </c>
      <c r="G37" s="502">
        <v>0</v>
      </c>
      <c r="H37" s="502">
        <v>0</v>
      </c>
      <c r="I37" s="502">
        <v>0</v>
      </c>
      <c r="J37" s="502">
        <v>0</v>
      </c>
      <c r="K37" s="152">
        <v>0</v>
      </c>
      <c r="L37" s="502">
        <v>0</v>
      </c>
      <c r="M37" s="502">
        <v>0</v>
      </c>
      <c r="N37" s="502">
        <v>0</v>
      </c>
      <c r="O37" s="502">
        <v>0</v>
      </c>
      <c r="P37" s="502">
        <v>0</v>
      </c>
      <c r="Q37" s="502">
        <v>0</v>
      </c>
      <c r="R37" s="502">
        <v>0</v>
      </c>
      <c r="S37" s="502">
        <v>0</v>
      </c>
      <c r="T37" s="502">
        <v>0</v>
      </c>
      <c r="U37" s="502">
        <v>0</v>
      </c>
      <c r="V37" s="502">
        <v>0</v>
      </c>
      <c r="W37" s="502">
        <v>0</v>
      </c>
      <c r="X37" s="502">
        <v>0</v>
      </c>
      <c r="Y37" s="502">
        <v>0</v>
      </c>
      <c r="Z37" s="502">
        <v>0</v>
      </c>
      <c r="AA37" s="502">
        <v>0</v>
      </c>
      <c r="AB37" s="502">
        <v>0</v>
      </c>
      <c r="AC37" s="502">
        <v>0</v>
      </c>
      <c r="AD37" s="502">
        <v>0</v>
      </c>
      <c r="AE37" s="502">
        <v>0</v>
      </c>
      <c r="AF37" s="502">
        <v>0</v>
      </c>
      <c r="AG37" s="502">
        <v>0</v>
      </c>
      <c r="AH37" s="502">
        <v>0</v>
      </c>
      <c r="AI37" s="502">
        <v>0</v>
      </c>
      <c r="AJ37" s="502">
        <v>0</v>
      </c>
      <c r="AK37" s="502">
        <v>0</v>
      </c>
      <c r="AL37" s="152">
        <f t="shared" si="7"/>
        <v>0</v>
      </c>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row>
    <row r="38" spans="1:76" s="114" customFormat="1">
      <c r="A38" s="7"/>
      <c r="B38" s="467" t="s">
        <v>77</v>
      </c>
      <c r="C38" s="463">
        <f t="shared" ref="C38:AK38" si="16">+C39</f>
        <v>19.887485949999999</v>
      </c>
      <c r="D38" s="463">
        <f t="shared" si="16"/>
        <v>30.117512610000002</v>
      </c>
      <c r="E38" s="463">
        <f t="shared" si="16"/>
        <v>16.68945355</v>
      </c>
      <c r="F38" s="463">
        <f t="shared" si="16"/>
        <v>1.1811965099999999</v>
      </c>
      <c r="G38" s="463">
        <f t="shared" si="16"/>
        <v>0</v>
      </c>
      <c r="H38" s="463">
        <f t="shared" si="16"/>
        <v>0</v>
      </c>
      <c r="I38" s="463">
        <f t="shared" si="16"/>
        <v>0</v>
      </c>
      <c r="J38" s="463">
        <f t="shared" si="16"/>
        <v>0</v>
      </c>
      <c r="K38" s="463">
        <f t="shared" si="16"/>
        <v>0</v>
      </c>
      <c r="L38" s="463">
        <f t="shared" si="16"/>
        <v>0</v>
      </c>
      <c r="M38" s="463">
        <f t="shared" si="16"/>
        <v>0</v>
      </c>
      <c r="N38" s="463">
        <f t="shared" si="16"/>
        <v>0</v>
      </c>
      <c r="O38" s="463">
        <f t="shared" si="16"/>
        <v>0</v>
      </c>
      <c r="P38" s="463">
        <f t="shared" si="16"/>
        <v>0</v>
      </c>
      <c r="Q38" s="463">
        <f t="shared" si="16"/>
        <v>0</v>
      </c>
      <c r="R38" s="463">
        <f t="shared" si="16"/>
        <v>0</v>
      </c>
      <c r="S38" s="463">
        <f t="shared" si="16"/>
        <v>0</v>
      </c>
      <c r="T38" s="463">
        <f t="shared" si="16"/>
        <v>0</v>
      </c>
      <c r="U38" s="463">
        <f t="shared" si="16"/>
        <v>0</v>
      </c>
      <c r="V38" s="463">
        <f t="shared" si="16"/>
        <v>0</v>
      </c>
      <c r="W38" s="463">
        <f t="shared" si="16"/>
        <v>0</v>
      </c>
      <c r="X38" s="463">
        <f t="shared" si="16"/>
        <v>0</v>
      </c>
      <c r="Y38" s="463">
        <f t="shared" si="16"/>
        <v>0</v>
      </c>
      <c r="Z38" s="463">
        <f t="shared" si="16"/>
        <v>0</v>
      </c>
      <c r="AA38" s="463">
        <f t="shared" si="16"/>
        <v>0</v>
      </c>
      <c r="AB38" s="463">
        <f t="shared" si="16"/>
        <v>0</v>
      </c>
      <c r="AC38" s="463">
        <f t="shared" si="16"/>
        <v>0</v>
      </c>
      <c r="AD38" s="463">
        <f t="shared" si="16"/>
        <v>0</v>
      </c>
      <c r="AE38" s="463">
        <f t="shared" si="16"/>
        <v>0</v>
      </c>
      <c r="AF38" s="463">
        <f t="shared" si="16"/>
        <v>0</v>
      </c>
      <c r="AG38" s="463">
        <f t="shared" si="16"/>
        <v>0</v>
      </c>
      <c r="AH38" s="463">
        <f t="shared" si="16"/>
        <v>0</v>
      </c>
      <c r="AI38" s="463">
        <f t="shared" si="16"/>
        <v>0</v>
      </c>
      <c r="AJ38" s="463">
        <f t="shared" si="16"/>
        <v>0</v>
      </c>
      <c r="AK38" s="463">
        <f t="shared" si="16"/>
        <v>0</v>
      </c>
      <c r="AL38" s="104">
        <f t="shared" si="7"/>
        <v>67.875648620000007</v>
      </c>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row>
    <row r="39" spans="1:76" s="114" customFormat="1">
      <c r="A39" s="7"/>
      <c r="B39" s="468" t="s">
        <v>433</v>
      </c>
      <c r="C39" s="469">
        <v>19.887485949999999</v>
      </c>
      <c r="D39" s="469">
        <v>30.117512610000002</v>
      </c>
      <c r="E39" s="469">
        <v>16.68945355</v>
      </c>
      <c r="F39" s="469">
        <v>1.1811965099999999</v>
      </c>
      <c r="G39" s="469">
        <v>0</v>
      </c>
      <c r="H39" s="469">
        <v>0</v>
      </c>
      <c r="I39" s="469">
        <v>0</v>
      </c>
      <c r="J39" s="469">
        <v>0</v>
      </c>
      <c r="K39" s="105">
        <v>0</v>
      </c>
      <c r="L39" s="469">
        <v>0</v>
      </c>
      <c r="M39" s="469">
        <v>0</v>
      </c>
      <c r="N39" s="469">
        <v>0</v>
      </c>
      <c r="O39" s="469">
        <v>0</v>
      </c>
      <c r="P39" s="469">
        <v>0</v>
      </c>
      <c r="Q39" s="469">
        <v>0</v>
      </c>
      <c r="R39" s="469">
        <v>0</v>
      </c>
      <c r="S39" s="469">
        <v>0</v>
      </c>
      <c r="T39" s="469">
        <v>0</v>
      </c>
      <c r="U39" s="469">
        <v>0</v>
      </c>
      <c r="V39" s="469">
        <v>0</v>
      </c>
      <c r="W39" s="469">
        <v>0</v>
      </c>
      <c r="X39" s="469">
        <v>0</v>
      </c>
      <c r="Y39" s="469">
        <v>0</v>
      </c>
      <c r="Z39" s="469">
        <v>0</v>
      </c>
      <c r="AA39" s="469">
        <v>0</v>
      </c>
      <c r="AB39" s="469">
        <v>0</v>
      </c>
      <c r="AC39" s="469">
        <v>0</v>
      </c>
      <c r="AD39" s="469">
        <v>0</v>
      </c>
      <c r="AE39" s="469">
        <v>0</v>
      </c>
      <c r="AF39" s="469">
        <v>0</v>
      </c>
      <c r="AG39" s="469">
        <v>0</v>
      </c>
      <c r="AH39" s="469">
        <v>0</v>
      </c>
      <c r="AI39" s="469">
        <v>0</v>
      </c>
      <c r="AJ39" s="469">
        <v>0</v>
      </c>
      <c r="AK39" s="469">
        <v>0</v>
      </c>
      <c r="AL39" s="105">
        <f t="shared" si="7"/>
        <v>67.875648620000007</v>
      </c>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row>
    <row r="40" spans="1:76" s="114" customFormat="1">
      <c r="A40" s="7"/>
      <c r="B40" s="466" t="s">
        <v>439</v>
      </c>
      <c r="C40" s="465">
        <f t="shared" ref="C40:AK40" si="17">+C41+C42</f>
        <v>132.66679968137419</v>
      </c>
      <c r="D40" s="465">
        <f t="shared" si="17"/>
        <v>178.58147723999983</v>
      </c>
      <c r="E40" s="465">
        <f t="shared" si="17"/>
        <v>196.97052562999983</v>
      </c>
      <c r="F40" s="465">
        <f t="shared" si="17"/>
        <v>217.39956255999999</v>
      </c>
      <c r="G40" s="465">
        <f t="shared" si="17"/>
        <v>174.90809569999993</v>
      </c>
      <c r="H40" s="465">
        <f t="shared" si="17"/>
        <v>250.70868549783211</v>
      </c>
      <c r="I40" s="465">
        <f t="shared" si="17"/>
        <v>1.1479455599999999</v>
      </c>
      <c r="J40" s="465">
        <f t="shared" si="17"/>
        <v>1.1479455599999999</v>
      </c>
      <c r="K40" s="465">
        <f t="shared" si="17"/>
        <v>0.47831080999999998</v>
      </c>
      <c r="L40" s="465">
        <f t="shared" si="17"/>
        <v>0</v>
      </c>
      <c r="M40" s="465">
        <f t="shared" si="17"/>
        <v>0</v>
      </c>
      <c r="N40" s="465">
        <f t="shared" si="17"/>
        <v>0</v>
      </c>
      <c r="O40" s="465">
        <f t="shared" si="17"/>
        <v>0</v>
      </c>
      <c r="P40" s="465">
        <f t="shared" si="17"/>
        <v>0</v>
      </c>
      <c r="Q40" s="465">
        <f t="shared" si="17"/>
        <v>0</v>
      </c>
      <c r="R40" s="465">
        <f t="shared" si="17"/>
        <v>0</v>
      </c>
      <c r="S40" s="465">
        <f t="shared" si="17"/>
        <v>0</v>
      </c>
      <c r="T40" s="465">
        <f t="shared" si="17"/>
        <v>0</v>
      </c>
      <c r="U40" s="465">
        <f t="shared" si="17"/>
        <v>0</v>
      </c>
      <c r="V40" s="465">
        <f t="shared" si="17"/>
        <v>0</v>
      </c>
      <c r="W40" s="465">
        <f t="shared" si="17"/>
        <v>0</v>
      </c>
      <c r="X40" s="465">
        <f t="shared" si="17"/>
        <v>0</v>
      </c>
      <c r="Y40" s="465">
        <f t="shared" si="17"/>
        <v>0</v>
      </c>
      <c r="Z40" s="465">
        <f t="shared" si="17"/>
        <v>0</v>
      </c>
      <c r="AA40" s="465">
        <f t="shared" si="17"/>
        <v>0</v>
      </c>
      <c r="AB40" s="465">
        <f t="shared" si="17"/>
        <v>0</v>
      </c>
      <c r="AC40" s="465">
        <f t="shared" si="17"/>
        <v>0</v>
      </c>
      <c r="AD40" s="465">
        <f t="shared" si="17"/>
        <v>0</v>
      </c>
      <c r="AE40" s="465">
        <f t="shared" si="17"/>
        <v>0</v>
      </c>
      <c r="AF40" s="465">
        <f t="shared" si="17"/>
        <v>0</v>
      </c>
      <c r="AG40" s="465">
        <f t="shared" si="17"/>
        <v>0</v>
      </c>
      <c r="AH40" s="465">
        <f t="shared" si="17"/>
        <v>0</v>
      </c>
      <c r="AI40" s="465">
        <f t="shared" si="17"/>
        <v>0</v>
      </c>
      <c r="AJ40" s="465">
        <f t="shared" si="17"/>
        <v>0</v>
      </c>
      <c r="AK40" s="465">
        <f t="shared" si="17"/>
        <v>0</v>
      </c>
      <c r="AL40" s="115">
        <f t="shared" si="7"/>
        <v>1154.0093482392058</v>
      </c>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row>
    <row r="41" spans="1:76" s="114" customFormat="1">
      <c r="A41" s="7"/>
      <c r="B41" s="466" t="s">
        <v>79</v>
      </c>
      <c r="C41" s="465">
        <v>0</v>
      </c>
      <c r="D41" s="465">
        <v>0</v>
      </c>
      <c r="E41" s="465">
        <v>0</v>
      </c>
      <c r="F41" s="465">
        <v>0</v>
      </c>
      <c r="G41" s="465">
        <v>0</v>
      </c>
      <c r="H41" s="465">
        <v>218.9888921378321</v>
      </c>
      <c r="I41" s="465">
        <v>0</v>
      </c>
      <c r="J41" s="465">
        <v>0</v>
      </c>
      <c r="K41" s="115">
        <v>0</v>
      </c>
      <c r="L41" s="465">
        <v>0</v>
      </c>
      <c r="M41" s="465">
        <v>0</v>
      </c>
      <c r="N41" s="465">
        <v>0</v>
      </c>
      <c r="O41" s="465">
        <v>0</v>
      </c>
      <c r="P41" s="465">
        <v>0</v>
      </c>
      <c r="Q41" s="465">
        <v>0</v>
      </c>
      <c r="R41" s="465">
        <v>0</v>
      </c>
      <c r="S41" s="465">
        <v>0</v>
      </c>
      <c r="T41" s="465">
        <v>0</v>
      </c>
      <c r="U41" s="465">
        <v>0</v>
      </c>
      <c r="V41" s="465">
        <v>0</v>
      </c>
      <c r="W41" s="465">
        <v>0</v>
      </c>
      <c r="X41" s="465">
        <v>0</v>
      </c>
      <c r="Y41" s="465">
        <v>0</v>
      </c>
      <c r="Z41" s="465">
        <v>0</v>
      </c>
      <c r="AA41" s="465">
        <v>0</v>
      </c>
      <c r="AB41" s="465">
        <v>0</v>
      </c>
      <c r="AC41" s="465">
        <v>0</v>
      </c>
      <c r="AD41" s="465">
        <v>0</v>
      </c>
      <c r="AE41" s="465">
        <v>0</v>
      </c>
      <c r="AF41" s="465">
        <v>0</v>
      </c>
      <c r="AG41" s="465">
        <v>0</v>
      </c>
      <c r="AH41" s="465">
        <v>0</v>
      </c>
      <c r="AI41" s="465">
        <v>0</v>
      </c>
      <c r="AJ41" s="465">
        <v>0</v>
      </c>
      <c r="AK41" s="465">
        <v>0</v>
      </c>
      <c r="AL41" s="115">
        <f t="shared" si="7"/>
        <v>218.9888921378321</v>
      </c>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row>
    <row r="42" spans="1:76" s="114" customFormat="1">
      <c r="A42" s="7"/>
      <c r="B42" s="468" t="s">
        <v>77</v>
      </c>
      <c r="C42" s="469">
        <v>132.66679968137419</v>
      </c>
      <c r="D42" s="469">
        <v>178.58147723999983</v>
      </c>
      <c r="E42" s="469">
        <v>196.97052562999983</v>
      </c>
      <c r="F42" s="469">
        <v>217.39956255999999</v>
      </c>
      <c r="G42" s="469">
        <v>174.90809569999993</v>
      </c>
      <c r="H42" s="469">
        <v>31.719793360000011</v>
      </c>
      <c r="I42" s="469">
        <v>1.1479455599999999</v>
      </c>
      <c r="J42" s="469">
        <v>1.1479455599999999</v>
      </c>
      <c r="K42" s="105">
        <v>0.47831080999999998</v>
      </c>
      <c r="L42" s="469">
        <v>0</v>
      </c>
      <c r="M42" s="469">
        <v>0</v>
      </c>
      <c r="N42" s="469">
        <v>0</v>
      </c>
      <c r="O42" s="469">
        <v>0</v>
      </c>
      <c r="P42" s="469">
        <v>0</v>
      </c>
      <c r="Q42" s="469">
        <v>0</v>
      </c>
      <c r="R42" s="469">
        <v>0</v>
      </c>
      <c r="S42" s="469">
        <v>0</v>
      </c>
      <c r="T42" s="469">
        <v>0</v>
      </c>
      <c r="U42" s="469">
        <v>0</v>
      </c>
      <c r="V42" s="469">
        <v>0</v>
      </c>
      <c r="W42" s="469">
        <v>0</v>
      </c>
      <c r="X42" s="469">
        <v>0</v>
      </c>
      <c r="Y42" s="469">
        <v>0</v>
      </c>
      <c r="Z42" s="469">
        <v>0</v>
      </c>
      <c r="AA42" s="469">
        <v>0</v>
      </c>
      <c r="AB42" s="469">
        <v>0</v>
      </c>
      <c r="AC42" s="469">
        <v>0</v>
      </c>
      <c r="AD42" s="469">
        <v>0</v>
      </c>
      <c r="AE42" s="469">
        <v>0</v>
      </c>
      <c r="AF42" s="469">
        <v>0</v>
      </c>
      <c r="AG42" s="469">
        <v>0</v>
      </c>
      <c r="AH42" s="469">
        <v>0</v>
      </c>
      <c r="AI42" s="469">
        <v>0</v>
      </c>
      <c r="AJ42" s="469">
        <v>0</v>
      </c>
      <c r="AK42" s="469">
        <v>0</v>
      </c>
      <c r="AL42" s="105">
        <f t="shared" si="7"/>
        <v>935.02045610137384</v>
      </c>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row>
    <row r="43" spans="1:76" ht="13.5" thickBot="1">
      <c r="B43" s="470"/>
      <c r="C43" s="471"/>
      <c r="D43" s="471"/>
      <c r="E43" s="471"/>
      <c r="F43" s="471"/>
      <c r="G43" s="471"/>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row>
    <row r="44" spans="1:76" ht="13.5" thickBot="1">
      <c r="B44" s="150" t="s">
        <v>262</v>
      </c>
      <c r="C44" s="99">
        <v>17659.966341165553</v>
      </c>
      <c r="D44" s="99">
        <v>7516.1468081198218</v>
      </c>
      <c r="E44" s="99">
        <v>0</v>
      </c>
      <c r="F44" s="99">
        <v>0</v>
      </c>
      <c r="G44" s="99">
        <v>0</v>
      </c>
      <c r="H44" s="99">
        <v>0</v>
      </c>
      <c r="I44" s="99">
        <v>0</v>
      </c>
      <c r="J44" s="99">
        <v>0</v>
      </c>
      <c r="K44" s="99">
        <v>0</v>
      </c>
      <c r="L44" s="99">
        <v>0</v>
      </c>
      <c r="M44" s="99">
        <v>0</v>
      </c>
      <c r="N44" s="99">
        <v>0</v>
      </c>
      <c r="O44" s="99">
        <v>0</v>
      </c>
      <c r="P44" s="99">
        <v>0</v>
      </c>
      <c r="Q44" s="99">
        <v>0</v>
      </c>
      <c r="R44" s="99">
        <v>0</v>
      </c>
      <c r="S44" s="99">
        <v>0</v>
      </c>
      <c r="T44" s="99">
        <v>0</v>
      </c>
      <c r="U44" s="99">
        <v>0</v>
      </c>
      <c r="V44" s="99">
        <v>0</v>
      </c>
      <c r="W44" s="99">
        <v>0</v>
      </c>
      <c r="X44" s="99">
        <v>0</v>
      </c>
      <c r="Y44" s="99">
        <v>0</v>
      </c>
      <c r="Z44" s="99">
        <v>0</v>
      </c>
      <c r="AA44" s="99">
        <v>0</v>
      </c>
      <c r="AB44" s="99">
        <v>0</v>
      </c>
      <c r="AC44" s="99">
        <v>0</v>
      </c>
      <c r="AD44" s="99">
        <v>0</v>
      </c>
      <c r="AE44" s="99">
        <v>0</v>
      </c>
      <c r="AF44" s="99">
        <v>0</v>
      </c>
      <c r="AG44" s="99">
        <v>0</v>
      </c>
      <c r="AH44" s="99">
        <v>0</v>
      </c>
      <c r="AI44" s="99">
        <v>0</v>
      </c>
      <c r="AJ44" s="99">
        <v>0</v>
      </c>
      <c r="AK44" s="99">
        <v>0</v>
      </c>
      <c r="AL44" s="151">
        <f>SUM(C44:AK44)</f>
        <v>25176.113149285375</v>
      </c>
    </row>
    <row r="45" spans="1:76" ht="13.5" thickBot="1">
      <c r="B45" s="472"/>
      <c r="C45" s="471"/>
      <c r="D45" s="471"/>
      <c r="E45" s="471"/>
      <c r="F45" s="471"/>
      <c r="G45" s="471"/>
      <c r="H45" s="473"/>
      <c r="I45" s="473"/>
      <c r="J45" s="473"/>
      <c r="K45" s="474"/>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row>
    <row r="46" spans="1:76" ht="13.5" thickBot="1">
      <c r="B46" s="150" t="s">
        <v>342</v>
      </c>
      <c r="C46" s="99">
        <f t="shared" ref="C46:AK46" si="18">+C47+C64+SUM(C81:C133)+C136</f>
        <v>39982.851142460233</v>
      </c>
      <c r="D46" s="99">
        <f t="shared" si="18"/>
        <v>22613.171829901061</v>
      </c>
      <c r="E46" s="99">
        <f t="shared" si="18"/>
        <v>19555.594345976053</v>
      </c>
      <c r="F46" s="99">
        <f t="shared" si="18"/>
        <v>25180.300433919045</v>
      </c>
      <c r="G46" s="99">
        <f t="shared" si="18"/>
        <v>21338.560479412514</v>
      </c>
      <c r="H46" s="99">
        <f t="shared" si="18"/>
        <v>17974.749355419215</v>
      </c>
      <c r="I46" s="99">
        <f t="shared" si="18"/>
        <v>15382.483741626278</v>
      </c>
      <c r="J46" s="99">
        <f t="shared" si="18"/>
        <v>18220.893864359368</v>
      </c>
      <c r="K46" s="99">
        <f t="shared" si="18"/>
        <v>12490.201104798447</v>
      </c>
      <c r="L46" s="99">
        <f t="shared" si="18"/>
        <v>12605.211915870908</v>
      </c>
      <c r="M46" s="99">
        <f t="shared" si="18"/>
        <v>9106.4840451685977</v>
      </c>
      <c r="N46" s="99">
        <f t="shared" si="18"/>
        <v>3410.6776118483699</v>
      </c>
      <c r="O46" s="99">
        <f t="shared" si="18"/>
        <v>4195.6404092973726</v>
      </c>
      <c r="P46" s="99">
        <f t="shared" si="18"/>
        <v>4195.6404092973726</v>
      </c>
      <c r="Q46" s="99">
        <f t="shared" si="18"/>
        <v>4195.6404092973726</v>
      </c>
      <c r="R46" s="99">
        <f t="shared" si="18"/>
        <v>4195.6404092973726</v>
      </c>
      <c r="S46" s="99">
        <f t="shared" si="18"/>
        <v>1795.2906413618418</v>
      </c>
      <c r="T46" s="99">
        <f t="shared" si="18"/>
        <v>2693.1485413118417</v>
      </c>
      <c r="U46" s="99">
        <f t="shared" si="18"/>
        <v>5438.0955985706078</v>
      </c>
      <c r="V46" s="99">
        <f t="shared" si="18"/>
        <v>3715.3034137206082</v>
      </c>
      <c r="W46" s="99">
        <f t="shared" si="18"/>
        <v>3575.2004960696104</v>
      </c>
      <c r="X46" s="99">
        <f t="shared" si="18"/>
        <v>1173.7218537226026</v>
      </c>
      <c r="Y46" s="99">
        <f t="shared" si="18"/>
        <v>1012.1428537226027</v>
      </c>
      <c r="Z46" s="99">
        <f t="shared" si="18"/>
        <v>1001.0096537226027</v>
      </c>
      <c r="AA46" s="99">
        <f t="shared" si="18"/>
        <v>1001.0096537226027</v>
      </c>
      <c r="AB46" s="99">
        <f t="shared" si="18"/>
        <v>995.38465372260271</v>
      </c>
      <c r="AC46" s="99">
        <f t="shared" si="18"/>
        <v>995.38465372260271</v>
      </c>
      <c r="AD46" s="99">
        <f t="shared" si="18"/>
        <v>995.38465372260271</v>
      </c>
      <c r="AE46" s="99">
        <f t="shared" si="18"/>
        <v>2750.4375964638366</v>
      </c>
      <c r="AF46" s="99">
        <f t="shared" si="18"/>
        <v>923.51451954075958</v>
      </c>
      <c r="AG46" s="99">
        <f t="shared" si="18"/>
        <v>3000.4375964638366</v>
      </c>
      <c r="AH46" s="99">
        <f t="shared" si="18"/>
        <v>0.43759646383661099</v>
      </c>
      <c r="AI46" s="99">
        <f t="shared" ref="AI46" si="19">+AI47+AI64+SUM(AI81:AI133)+AI136</f>
        <v>0.43759646383661099</v>
      </c>
      <c r="AJ46" s="99">
        <f t="shared" si="18"/>
        <v>25.818191369338702</v>
      </c>
      <c r="AK46" s="99">
        <f t="shared" si="18"/>
        <v>2750</v>
      </c>
      <c r="AL46" s="151">
        <f t="shared" ref="AL46:AL77" si="20">SUM(C46:AK46)</f>
        <v>268485.90127180773</v>
      </c>
    </row>
    <row r="47" spans="1:76">
      <c r="B47" s="475" t="s">
        <v>83</v>
      </c>
      <c r="C47" s="476">
        <f t="shared" ref="C47:AK47" si="21">+C48+C51+C58+C61</f>
        <v>0</v>
      </c>
      <c r="D47" s="476">
        <f t="shared" si="21"/>
        <v>0</v>
      </c>
      <c r="E47" s="476">
        <f t="shared" si="21"/>
        <v>0</v>
      </c>
      <c r="F47" s="476">
        <f t="shared" si="21"/>
        <v>0</v>
      </c>
      <c r="G47" s="476">
        <f t="shared" si="21"/>
        <v>0</v>
      </c>
      <c r="H47" s="476">
        <f t="shared" si="21"/>
        <v>0</v>
      </c>
      <c r="I47" s="476">
        <f t="shared" si="21"/>
        <v>0</v>
      </c>
      <c r="J47" s="476">
        <f t="shared" si="21"/>
        <v>0</v>
      </c>
      <c r="K47" s="476">
        <f t="shared" si="21"/>
        <v>0</v>
      </c>
      <c r="L47" s="476">
        <f t="shared" si="21"/>
        <v>0</v>
      </c>
      <c r="M47" s="476">
        <f t="shared" si="21"/>
        <v>0</v>
      </c>
      <c r="N47" s="476">
        <f t="shared" si="21"/>
        <v>784.96279744900266</v>
      </c>
      <c r="O47" s="476">
        <f t="shared" si="21"/>
        <v>1569.9255948980053</v>
      </c>
      <c r="P47" s="476">
        <f t="shared" si="21"/>
        <v>1569.9255948980053</v>
      </c>
      <c r="Q47" s="476">
        <f t="shared" si="21"/>
        <v>1569.9255948980053</v>
      </c>
      <c r="R47" s="476">
        <f t="shared" si="21"/>
        <v>1569.9255948980053</v>
      </c>
      <c r="S47" s="476">
        <f t="shared" si="21"/>
        <v>1569.9255948980053</v>
      </c>
      <c r="T47" s="476">
        <f t="shared" si="21"/>
        <v>1569.9255948980053</v>
      </c>
      <c r="U47" s="476">
        <f t="shared" si="21"/>
        <v>1569.9255948980053</v>
      </c>
      <c r="V47" s="476">
        <f t="shared" si="21"/>
        <v>1569.9255948980053</v>
      </c>
      <c r="W47" s="476">
        <f t="shared" si="21"/>
        <v>2354.888392347008</v>
      </c>
      <c r="X47" s="476">
        <f t="shared" si="21"/>
        <v>0</v>
      </c>
      <c r="Y47" s="476">
        <f t="shared" si="21"/>
        <v>0</v>
      </c>
      <c r="Z47" s="476">
        <f t="shared" si="21"/>
        <v>0</v>
      </c>
      <c r="AA47" s="476">
        <f t="shared" si="21"/>
        <v>0</v>
      </c>
      <c r="AB47" s="476">
        <f t="shared" si="21"/>
        <v>0</v>
      </c>
      <c r="AC47" s="476">
        <f t="shared" si="21"/>
        <v>0</v>
      </c>
      <c r="AD47" s="476">
        <f t="shared" si="21"/>
        <v>0</v>
      </c>
      <c r="AE47" s="476">
        <f t="shared" si="21"/>
        <v>0</v>
      </c>
      <c r="AF47" s="476">
        <f t="shared" si="21"/>
        <v>0</v>
      </c>
      <c r="AG47" s="476">
        <f t="shared" si="21"/>
        <v>0</v>
      </c>
      <c r="AH47" s="476">
        <f t="shared" si="21"/>
        <v>0</v>
      </c>
      <c r="AI47" s="476">
        <f t="shared" ref="AI47" si="22">+AI48+AI51+AI58+AI61</f>
        <v>0</v>
      </c>
      <c r="AJ47" s="476">
        <f t="shared" si="21"/>
        <v>0</v>
      </c>
      <c r="AK47" s="476">
        <f t="shared" si="21"/>
        <v>0</v>
      </c>
      <c r="AL47" s="106">
        <f t="shared" si="20"/>
        <v>15699.255948980053</v>
      </c>
    </row>
    <row r="48" spans="1:76">
      <c r="B48" s="379" t="s">
        <v>20</v>
      </c>
      <c r="C48" s="477">
        <f t="shared" ref="C48:AK48" si="23">+C49+C50</f>
        <v>0</v>
      </c>
      <c r="D48" s="477">
        <f t="shared" si="23"/>
        <v>0</v>
      </c>
      <c r="E48" s="477">
        <f t="shared" si="23"/>
        <v>0</v>
      </c>
      <c r="F48" s="477">
        <f t="shared" si="23"/>
        <v>0</v>
      </c>
      <c r="G48" s="477">
        <f t="shared" si="23"/>
        <v>0</v>
      </c>
      <c r="H48" s="477">
        <f t="shared" si="23"/>
        <v>0</v>
      </c>
      <c r="I48" s="477">
        <f t="shared" si="23"/>
        <v>0</v>
      </c>
      <c r="J48" s="477">
        <f t="shared" si="23"/>
        <v>0</v>
      </c>
      <c r="K48" s="477">
        <f t="shared" si="23"/>
        <v>0</v>
      </c>
      <c r="L48" s="477">
        <f t="shared" si="23"/>
        <v>0</v>
      </c>
      <c r="M48" s="477">
        <f t="shared" si="23"/>
        <v>0</v>
      </c>
      <c r="N48" s="477">
        <f t="shared" si="23"/>
        <v>43.400574239301697</v>
      </c>
      <c r="O48" s="477">
        <f t="shared" si="23"/>
        <v>86.801148478603395</v>
      </c>
      <c r="P48" s="477">
        <f t="shared" si="23"/>
        <v>86.801148478603395</v>
      </c>
      <c r="Q48" s="477">
        <f t="shared" si="23"/>
        <v>86.801148478603395</v>
      </c>
      <c r="R48" s="477">
        <f t="shared" si="23"/>
        <v>86.801148478603395</v>
      </c>
      <c r="S48" s="477">
        <f t="shared" si="23"/>
        <v>86.801148478603395</v>
      </c>
      <c r="T48" s="477">
        <f t="shared" si="23"/>
        <v>86.801148478603395</v>
      </c>
      <c r="U48" s="477">
        <f t="shared" si="23"/>
        <v>86.801148478603395</v>
      </c>
      <c r="V48" s="477">
        <f t="shared" si="23"/>
        <v>86.801148478603395</v>
      </c>
      <c r="W48" s="477">
        <f t="shared" si="23"/>
        <v>130.20172271790508</v>
      </c>
      <c r="X48" s="477">
        <f t="shared" si="23"/>
        <v>0</v>
      </c>
      <c r="Y48" s="477">
        <f t="shared" si="23"/>
        <v>0</v>
      </c>
      <c r="Z48" s="477">
        <f t="shared" si="23"/>
        <v>0</v>
      </c>
      <c r="AA48" s="477">
        <f t="shared" si="23"/>
        <v>0</v>
      </c>
      <c r="AB48" s="477">
        <f t="shared" si="23"/>
        <v>0</v>
      </c>
      <c r="AC48" s="477">
        <f t="shared" si="23"/>
        <v>0</v>
      </c>
      <c r="AD48" s="477">
        <f t="shared" si="23"/>
        <v>0</v>
      </c>
      <c r="AE48" s="477">
        <f t="shared" si="23"/>
        <v>0</v>
      </c>
      <c r="AF48" s="477">
        <f t="shared" si="23"/>
        <v>0</v>
      </c>
      <c r="AG48" s="477">
        <f t="shared" si="23"/>
        <v>0</v>
      </c>
      <c r="AH48" s="477">
        <f t="shared" si="23"/>
        <v>0</v>
      </c>
      <c r="AI48" s="477">
        <f t="shared" si="23"/>
        <v>0</v>
      </c>
      <c r="AJ48" s="477">
        <f t="shared" si="23"/>
        <v>0</v>
      </c>
      <c r="AK48" s="477">
        <f t="shared" si="23"/>
        <v>0</v>
      </c>
      <c r="AL48" s="116">
        <f t="shared" si="20"/>
        <v>868.01148478603398</v>
      </c>
    </row>
    <row r="49" spans="1:38">
      <c r="B49" s="478" t="s">
        <v>263</v>
      </c>
      <c r="C49" s="477">
        <v>0</v>
      </c>
      <c r="D49" s="477">
        <v>0</v>
      </c>
      <c r="E49" s="477">
        <v>0</v>
      </c>
      <c r="F49" s="477">
        <v>0</v>
      </c>
      <c r="G49" s="477">
        <v>0</v>
      </c>
      <c r="H49" s="477">
        <v>0</v>
      </c>
      <c r="I49" s="477">
        <v>0</v>
      </c>
      <c r="J49" s="477">
        <v>0</v>
      </c>
      <c r="K49" s="102">
        <v>0</v>
      </c>
      <c r="L49" s="477">
        <v>0</v>
      </c>
      <c r="M49" s="477">
        <v>0</v>
      </c>
      <c r="N49" s="477">
        <v>43.228653787665699</v>
      </c>
      <c r="O49" s="477">
        <v>86.457307575331399</v>
      </c>
      <c r="P49" s="477">
        <v>86.457307575331399</v>
      </c>
      <c r="Q49" s="477">
        <v>86.457307575331399</v>
      </c>
      <c r="R49" s="477">
        <v>86.457307575331399</v>
      </c>
      <c r="S49" s="477">
        <v>86.457307575331399</v>
      </c>
      <c r="T49" s="477">
        <v>86.457307575331399</v>
      </c>
      <c r="U49" s="477">
        <v>86.457307575331399</v>
      </c>
      <c r="V49" s="477">
        <v>86.457307575331399</v>
      </c>
      <c r="W49" s="477">
        <v>129.68596136299709</v>
      </c>
      <c r="X49" s="477">
        <v>0</v>
      </c>
      <c r="Y49" s="477">
        <v>0</v>
      </c>
      <c r="Z49" s="477">
        <v>0</v>
      </c>
      <c r="AA49" s="477">
        <v>0</v>
      </c>
      <c r="AB49" s="477">
        <v>0</v>
      </c>
      <c r="AC49" s="477">
        <v>0</v>
      </c>
      <c r="AD49" s="477">
        <v>0</v>
      </c>
      <c r="AE49" s="477">
        <v>0</v>
      </c>
      <c r="AF49" s="477">
        <v>0</v>
      </c>
      <c r="AG49" s="477">
        <v>0</v>
      </c>
      <c r="AH49" s="477">
        <v>0</v>
      </c>
      <c r="AI49" s="477">
        <v>0</v>
      </c>
      <c r="AJ49" s="477">
        <v>0</v>
      </c>
      <c r="AK49" s="477">
        <v>0</v>
      </c>
      <c r="AL49" s="102">
        <f t="shared" si="20"/>
        <v>864.5730757533139</v>
      </c>
    </row>
    <row r="50" spans="1:38">
      <c r="A50" s="110"/>
      <c r="B50" s="478" t="s">
        <v>264</v>
      </c>
      <c r="C50" s="477">
        <v>0</v>
      </c>
      <c r="D50" s="477">
        <v>0</v>
      </c>
      <c r="E50" s="477">
        <v>0</v>
      </c>
      <c r="F50" s="477">
        <v>0</v>
      </c>
      <c r="G50" s="477">
        <v>0</v>
      </c>
      <c r="H50" s="477">
        <v>0</v>
      </c>
      <c r="I50" s="477">
        <v>0</v>
      </c>
      <c r="J50" s="477">
        <v>0</v>
      </c>
      <c r="K50" s="102">
        <v>0</v>
      </c>
      <c r="L50" s="477">
        <v>0</v>
      </c>
      <c r="M50" s="477">
        <v>0</v>
      </c>
      <c r="N50" s="477">
        <v>0.17192045163599698</v>
      </c>
      <c r="O50" s="477">
        <v>0.34384090327199396</v>
      </c>
      <c r="P50" s="477">
        <v>0.34384090327199396</v>
      </c>
      <c r="Q50" s="477">
        <v>0.34384090327199396</v>
      </c>
      <c r="R50" s="477">
        <v>0.34384090327199396</v>
      </c>
      <c r="S50" s="477">
        <v>0.34384090327199396</v>
      </c>
      <c r="T50" s="477">
        <v>0.34384090327199396</v>
      </c>
      <c r="U50" s="477">
        <v>0.34384090327199396</v>
      </c>
      <c r="V50" s="477">
        <v>0.34384090327199396</v>
      </c>
      <c r="W50" s="477">
        <v>0.51576135490799091</v>
      </c>
      <c r="X50" s="477">
        <v>0</v>
      </c>
      <c r="Y50" s="477">
        <v>0</v>
      </c>
      <c r="Z50" s="477">
        <v>0</v>
      </c>
      <c r="AA50" s="477">
        <v>0</v>
      </c>
      <c r="AB50" s="477">
        <v>0</v>
      </c>
      <c r="AC50" s="477">
        <v>0</v>
      </c>
      <c r="AD50" s="477">
        <v>0</v>
      </c>
      <c r="AE50" s="477">
        <v>0</v>
      </c>
      <c r="AF50" s="477">
        <v>0</v>
      </c>
      <c r="AG50" s="477">
        <v>0</v>
      </c>
      <c r="AH50" s="477">
        <v>0</v>
      </c>
      <c r="AI50" s="477">
        <v>0</v>
      </c>
      <c r="AJ50" s="477">
        <v>0</v>
      </c>
      <c r="AK50" s="477">
        <v>0</v>
      </c>
      <c r="AL50" s="102">
        <f t="shared" si="20"/>
        <v>3.4384090327199393</v>
      </c>
    </row>
    <row r="51" spans="1:38">
      <c r="A51" s="110"/>
      <c r="B51" s="379" t="s">
        <v>21</v>
      </c>
      <c r="C51" s="477">
        <f t="shared" ref="C51:AK51" si="24">+C52+C55</f>
        <v>0</v>
      </c>
      <c r="D51" s="477">
        <f t="shared" si="24"/>
        <v>0</v>
      </c>
      <c r="E51" s="477">
        <f t="shared" si="24"/>
        <v>0</v>
      </c>
      <c r="F51" s="477">
        <f t="shared" si="24"/>
        <v>0</v>
      </c>
      <c r="G51" s="477">
        <f t="shared" si="24"/>
        <v>0</v>
      </c>
      <c r="H51" s="477">
        <f t="shared" si="24"/>
        <v>0</v>
      </c>
      <c r="I51" s="477">
        <f t="shared" si="24"/>
        <v>0</v>
      </c>
      <c r="J51" s="477">
        <f t="shared" si="24"/>
        <v>0</v>
      </c>
      <c r="K51" s="477">
        <f t="shared" si="24"/>
        <v>0</v>
      </c>
      <c r="L51" s="477">
        <f t="shared" si="24"/>
        <v>0</v>
      </c>
      <c r="M51" s="477">
        <f t="shared" si="24"/>
        <v>0</v>
      </c>
      <c r="N51" s="477">
        <f t="shared" si="24"/>
        <v>334.73154590000001</v>
      </c>
      <c r="O51" s="477">
        <f t="shared" si="24"/>
        <v>669.46309180000003</v>
      </c>
      <c r="P51" s="477">
        <f t="shared" si="24"/>
        <v>669.46309180000003</v>
      </c>
      <c r="Q51" s="477">
        <f t="shared" si="24"/>
        <v>669.46309180000003</v>
      </c>
      <c r="R51" s="477">
        <f t="shared" si="24"/>
        <v>669.46309180000003</v>
      </c>
      <c r="S51" s="477">
        <f t="shared" si="24"/>
        <v>669.46309180000003</v>
      </c>
      <c r="T51" s="477">
        <f t="shared" si="24"/>
        <v>669.46309180000003</v>
      </c>
      <c r="U51" s="477">
        <f t="shared" si="24"/>
        <v>669.46309180000003</v>
      </c>
      <c r="V51" s="477">
        <f t="shared" si="24"/>
        <v>669.46309180000003</v>
      </c>
      <c r="W51" s="477">
        <f t="shared" si="24"/>
        <v>1004.1946377000002</v>
      </c>
      <c r="X51" s="477">
        <f t="shared" si="24"/>
        <v>0</v>
      </c>
      <c r="Y51" s="477">
        <f t="shared" si="24"/>
        <v>0</v>
      </c>
      <c r="Z51" s="477">
        <f t="shared" si="24"/>
        <v>0</v>
      </c>
      <c r="AA51" s="477">
        <f t="shared" si="24"/>
        <v>0</v>
      </c>
      <c r="AB51" s="477">
        <f t="shared" si="24"/>
        <v>0</v>
      </c>
      <c r="AC51" s="477">
        <f t="shared" si="24"/>
        <v>0</v>
      </c>
      <c r="AD51" s="477">
        <f t="shared" si="24"/>
        <v>0</v>
      </c>
      <c r="AE51" s="477">
        <f t="shared" si="24"/>
        <v>0</v>
      </c>
      <c r="AF51" s="477">
        <f t="shared" si="24"/>
        <v>0</v>
      </c>
      <c r="AG51" s="477">
        <f t="shared" si="24"/>
        <v>0</v>
      </c>
      <c r="AH51" s="477">
        <f t="shared" si="24"/>
        <v>0</v>
      </c>
      <c r="AI51" s="477">
        <f t="shared" si="24"/>
        <v>0</v>
      </c>
      <c r="AJ51" s="477">
        <f t="shared" si="24"/>
        <v>0</v>
      </c>
      <c r="AK51" s="477">
        <f t="shared" si="24"/>
        <v>0</v>
      </c>
      <c r="AL51" s="102">
        <f t="shared" si="20"/>
        <v>6694.6309180000017</v>
      </c>
    </row>
    <row r="52" spans="1:38">
      <c r="A52" s="110"/>
      <c r="B52" s="478" t="s">
        <v>263</v>
      </c>
      <c r="C52" s="477">
        <f t="shared" ref="C52:AK52" si="25">+C53+C54</f>
        <v>0</v>
      </c>
      <c r="D52" s="477">
        <f t="shared" si="25"/>
        <v>0</v>
      </c>
      <c r="E52" s="477">
        <f t="shared" si="25"/>
        <v>0</v>
      </c>
      <c r="F52" s="477">
        <f t="shared" si="25"/>
        <v>0</v>
      </c>
      <c r="G52" s="477">
        <f t="shared" si="25"/>
        <v>0</v>
      </c>
      <c r="H52" s="477">
        <f t="shared" si="25"/>
        <v>0</v>
      </c>
      <c r="I52" s="477">
        <f t="shared" si="25"/>
        <v>0</v>
      </c>
      <c r="J52" s="477">
        <f t="shared" si="25"/>
        <v>0</v>
      </c>
      <c r="K52" s="477">
        <f t="shared" si="25"/>
        <v>0</v>
      </c>
      <c r="L52" s="477">
        <f t="shared" si="25"/>
        <v>0</v>
      </c>
      <c r="M52" s="477">
        <f t="shared" si="25"/>
        <v>0</v>
      </c>
      <c r="N52" s="477">
        <f t="shared" si="25"/>
        <v>326.31260185000002</v>
      </c>
      <c r="O52" s="477">
        <f t="shared" si="25"/>
        <v>652.62520370000004</v>
      </c>
      <c r="P52" s="477">
        <f t="shared" si="25"/>
        <v>652.62520370000004</v>
      </c>
      <c r="Q52" s="477">
        <f t="shared" si="25"/>
        <v>652.62520370000004</v>
      </c>
      <c r="R52" s="477">
        <f t="shared" si="25"/>
        <v>652.62520370000004</v>
      </c>
      <c r="S52" s="477">
        <f t="shared" si="25"/>
        <v>652.62520370000004</v>
      </c>
      <c r="T52" s="477">
        <f t="shared" si="25"/>
        <v>652.62520370000004</v>
      </c>
      <c r="U52" s="477">
        <f t="shared" si="25"/>
        <v>652.62520370000004</v>
      </c>
      <c r="V52" s="477">
        <f t="shared" si="25"/>
        <v>652.62520370000004</v>
      </c>
      <c r="W52" s="477">
        <f t="shared" si="25"/>
        <v>978.93780555000012</v>
      </c>
      <c r="X52" s="477">
        <f t="shared" si="25"/>
        <v>0</v>
      </c>
      <c r="Y52" s="477">
        <f t="shared" si="25"/>
        <v>0</v>
      </c>
      <c r="Z52" s="477">
        <f t="shared" si="25"/>
        <v>0</v>
      </c>
      <c r="AA52" s="477">
        <f t="shared" si="25"/>
        <v>0</v>
      </c>
      <c r="AB52" s="477">
        <f t="shared" si="25"/>
        <v>0</v>
      </c>
      <c r="AC52" s="477">
        <f t="shared" si="25"/>
        <v>0</v>
      </c>
      <c r="AD52" s="477">
        <f t="shared" si="25"/>
        <v>0</v>
      </c>
      <c r="AE52" s="477">
        <f t="shared" si="25"/>
        <v>0</v>
      </c>
      <c r="AF52" s="477">
        <f t="shared" si="25"/>
        <v>0</v>
      </c>
      <c r="AG52" s="477">
        <f t="shared" si="25"/>
        <v>0</v>
      </c>
      <c r="AH52" s="477">
        <f t="shared" si="25"/>
        <v>0</v>
      </c>
      <c r="AI52" s="477">
        <f t="shared" si="25"/>
        <v>0</v>
      </c>
      <c r="AJ52" s="477">
        <f t="shared" si="25"/>
        <v>0</v>
      </c>
      <c r="AK52" s="477">
        <f t="shared" si="25"/>
        <v>0</v>
      </c>
      <c r="AL52" s="102">
        <f t="shared" si="20"/>
        <v>6526.2520370000011</v>
      </c>
    </row>
    <row r="53" spans="1:38">
      <c r="A53" s="110"/>
      <c r="B53" s="479" t="s">
        <v>265</v>
      </c>
      <c r="C53" s="477">
        <v>0</v>
      </c>
      <c r="D53" s="477">
        <v>0</v>
      </c>
      <c r="E53" s="477">
        <v>0</v>
      </c>
      <c r="F53" s="477">
        <v>0</v>
      </c>
      <c r="G53" s="477">
        <v>0</v>
      </c>
      <c r="H53" s="477">
        <v>0</v>
      </c>
      <c r="I53" s="477">
        <v>0</v>
      </c>
      <c r="J53" s="477">
        <v>0</v>
      </c>
      <c r="K53" s="102">
        <v>0</v>
      </c>
      <c r="L53" s="477">
        <v>0</v>
      </c>
      <c r="M53" s="477">
        <v>0</v>
      </c>
      <c r="N53" s="477">
        <v>264.83445975000001</v>
      </c>
      <c r="O53" s="477">
        <v>529.66891950000002</v>
      </c>
      <c r="P53" s="477">
        <v>529.66891950000002</v>
      </c>
      <c r="Q53" s="477">
        <v>529.66891950000002</v>
      </c>
      <c r="R53" s="477">
        <v>529.66891950000002</v>
      </c>
      <c r="S53" s="477">
        <v>529.66891950000002</v>
      </c>
      <c r="T53" s="477">
        <v>529.66891950000002</v>
      </c>
      <c r="U53" s="477">
        <v>529.66891950000002</v>
      </c>
      <c r="V53" s="477">
        <v>529.66891950000002</v>
      </c>
      <c r="W53" s="477">
        <v>794.50337925000008</v>
      </c>
      <c r="X53" s="477">
        <v>0</v>
      </c>
      <c r="Y53" s="477">
        <v>0</v>
      </c>
      <c r="Z53" s="477">
        <v>0</v>
      </c>
      <c r="AA53" s="477">
        <v>0</v>
      </c>
      <c r="AB53" s="477">
        <v>0</v>
      </c>
      <c r="AC53" s="477">
        <v>0</v>
      </c>
      <c r="AD53" s="477">
        <v>0</v>
      </c>
      <c r="AE53" s="477">
        <v>0</v>
      </c>
      <c r="AF53" s="477">
        <v>0</v>
      </c>
      <c r="AG53" s="477">
        <v>0</v>
      </c>
      <c r="AH53" s="477">
        <v>0</v>
      </c>
      <c r="AI53" s="477">
        <v>0</v>
      </c>
      <c r="AJ53" s="477">
        <v>0</v>
      </c>
      <c r="AK53" s="477">
        <v>0</v>
      </c>
      <c r="AL53" s="102">
        <f t="shared" si="20"/>
        <v>5296.6891949999999</v>
      </c>
    </row>
    <row r="54" spans="1:38">
      <c r="A54" s="110"/>
      <c r="B54" s="480" t="s">
        <v>266</v>
      </c>
      <c r="C54" s="477">
        <v>0</v>
      </c>
      <c r="D54" s="477">
        <v>0</v>
      </c>
      <c r="E54" s="477">
        <v>0</v>
      </c>
      <c r="F54" s="477">
        <v>0</v>
      </c>
      <c r="G54" s="477">
        <v>0</v>
      </c>
      <c r="H54" s="477">
        <v>0</v>
      </c>
      <c r="I54" s="477">
        <v>0</v>
      </c>
      <c r="J54" s="477">
        <v>0</v>
      </c>
      <c r="K54" s="102">
        <v>0</v>
      </c>
      <c r="L54" s="477">
        <v>0</v>
      </c>
      <c r="M54" s="477">
        <v>0</v>
      </c>
      <c r="N54" s="477">
        <v>61.478142099999999</v>
      </c>
      <c r="O54" s="477">
        <v>122.9562842</v>
      </c>
      <c r="P54" s="477">
        <v>122.9562842</v>
      </c>
      <c r="Q54" s="477">
        <v>122.9562842</v>
      </c>
      <c r="R54" s="477">
        <v>122.9562842</v>
      </c>
      <c r="S54" s="477">
        <v>122.9562842</v>
      </c>
      <c r="T54" s="477">
        <v>122.9562842</v>
      </c>
      <c r="U54" s="477">
        <v>122.9562842</v>
      </c>
      <c r="V54" s="477">
        <v>122.9562842</v>
      </c>
      <c r="W54" s="477">
        <v>184.43442629999998</v>
      </c>
      <c r="X54" s="477">
        <v>0</v>
      </c>
      <c r="Y54" s="477">
        <v>0</v>
      </c>
      <c r="Z54" s="477">
        <v>0</v>
      </c>
      <c r="AA54" s="477">
        <v>0</v>
      </c>
      <c r="AB54" s="477">
        <v>0</v>
      </c>
      <c r="AC54" s="477">
        <v>0</v>
      </c>
      <c r="AD54" s="477">
        <v>0</v>
      </c>
      <c r="AE54" s="477">
        <v>0</v>
      </c>
      <c r="AF54" s="477">
        <v>0</v>
      </c>
      <c r="AG54" s="477">
        <v>0</v>
      </c>
      <c r="AH54" s="477">
        <v>0</v>
      </c>
      <c r="AI54" s="477">
        <v>0</v>
      </c>
      <c r="AJ54" s="477">
        <v>0</v>
      </c>
      <c r="AK54" s="477">
        <v>0</v>
      </c>
      <c r="AL54" s="102">
        <f t="shared" si="20"/>
        <v>1229.562842</v>
      </c>
    </row>
    <row r="55" spans="1:38">
      <c r="A55" s="110"/>
      <c r="B55" s="478" t="s">
        <v>264</v>
      </c>
      <c r="C55" s="477">
        <f t="shared" ref="C55:AK55" si="26">+C56+C57</f>
        <v>0</v>
      </c>
      <c r="D55" s="477">
        <f t="shared" si="26"/>
        <v>0</v>
      </c>
      <c r="E55" s="477">
        <f t="shared" si="26"/>
        <v>0</v>
      </c>
      <c r="F55" s="477">
        <f t="shared" si="26"/>
        <v>0</v>
      </c>
      <c r="G55" s="477">
        <f t="shared" si="26"/>
        <v>0</v>
      </c>
      <c r="H55" s="477">
        <f t="shared" si="26"/>
        <v>0</v>
      </c>
      <c r="I55" s="477">
        <f t="shared" si="26"/>
        <v>0</v>
      </c>
      <c r="J55" s="477">
        <f t="shared" si="26"/>
        <v>0</v>
      </c>
      <c r="K55" s="477">
        <f t="shared" si="26"/>
        <v>0</v>
      </c>
      <c r="L55" s="477">
        <f t="shared" si="26"/>
        <v>0</v>
      </c>
      <c r="M55" s="477">
        <f t="shared" si="26"/>
        <v>0</v>
      </c>
      <c r="N55" s="477">
        <f t="shared" si="26"/>
        <v>8.4189440500000003</v>
      </c>
      <c r="O55" s="477">
        <f t="shared" si="26"/>
        <v>16.837888100000001</v>
      </c>
      <c r="P55" s="477">
        <f t="shared" si="26"/>
        <v>16.837888100000001</v>
      </c>
      <c r="Q55" s="477">
        <f t="shared" si="26"/>
        <v>16.837888100000001</v>
      </c>
      <c r="R55" s="477">
        <f t="shared" si="26"/>
        <v>16.837888100000001</v>
      </c>
      <c r="S55" s="477">
        <f t="shared" si="26"/>
        <v>16.837888100000001</v>
      </c>
      <c r="T55" s="477">
        <f t="shared" si="26"/>
        <v>16.837888100000001</v>
      </c>
      <c r="U55" s="477">
        <f t="shared" si="26"/>
        <v>16.837888100000001</v>
      </c>
      <c r="V55" s="477">
        <f t="shared" si="26"/>
        <v>16.837888100000001</v>
      </c>
      <c r="W55" s="477">
        <f t="shared" si="26"/>
        <v>25.256832150000001</v>
      </c>
      <c r="X55" s="477">
        <f t="shared" si="26"/>
        <v>0</v>
      </c>
      <c r="Y55" s="477">
        <f t="shared" si="26"/>
        <v>0</v>
      </c>
      <c r="Z55" s="477">
        <f t="shared" si="26"/>
        <v>0</v>
      </c>
      <c r="AA55" s="477">
        <f t="shared" si="26"/>
        <v>0</v>
      </c>
      <c r="AB55" s="477">
        <f t="shared" si="26"/>
        <v>0</v>
      </c>
      <c r="AC55" s="477">
        <f t="shared" si="26"/>
        <v>0</v>
      </c>
      <c r="AD55" s="477">
        <f t="shared" si="26"/>
        <v>0</v>
      </c>
      <c r="AE55" s="477">
        <f t="shared" si="26"/>
        <v>0</v>
      </c>
      <c r="AF55" s="477">
        <f t="shared" si="26"/>
        <v>0</v>
      </c>
      <c r="AG55" s="477">
        <f t="shared" si="26"/>
        <v>0</v>
      </c>
      <c r="AH55" s="477">
        <f t="shared" si="26"/>
        <v>0</v>
      </c>
      <c r="AI55" s="477">
        <f t="shared" si="26"/>
        <v>0</v>
      </c>
      <c r="AJ55" s="477">
        <f t="shared" si="26"/>
        <v>0</v>
      </c>
      <c r="AK55" s="477">
        <f t="shared" si="26"/>
        <v>0</v>
      </c>
      <c r="AL55" s="102">
        <f t="shared" si="20"/>
        <v>168.37888100000001</v>
      </c>
    </row>
    <row r="56" spans="1:38">
      <c r="A56" s="110"/>
      <c r="B56" s="479" t="s">
        <v>265</v>
      </c>
      <c r="C56" s="477">
        <v>0</v>
      </c>
      <c r="D56" s="477">
        <v>0</v>
      </c>
      <c r="E56" s="477">
        <v>0</v>
      </c>
      <c r="F56" s="477">
        <v>0</v>
      </c>
      <c r="G56" s="477">
        <v>0</v>
      </c>
      <c r="H56" s="477">
        <v>0</v>
      </c>
      <c r="I56" s="477">
        <v>0</v>
      </c>
      <c r="J56" s="477">
        <v>0</v>
      </c>
      <c r="K56" s="102">
        <v>0</v>
      </c>
      <c r="L56" s="477">
        <v>0</v>
      </c>
      <c r="M56" s="477">
        <v>0</v>
      </c>
      <c r="N56" s="477">
        <v>4.8469589499999994</v>
      </c>
      <c r="O56" s="477">
        <v>9.6939178999999989</v>
      </c>
      <c r="P56" s="477">
        <v>9.6939178999999989</v>
      </c>
      <c r="Q56" s="477">
        <v>9.6939178999999989</v>
      </c>
      <c r="R56" s="477">
        <v>9.6939178999999989</v>
      </c>
      <c r="S56" s="477">
        <v>9.6939178999999989</v>
      </c>
      <c r="T56" s="477">
        <v>9.6939178999999989</v>
      </c>
      <c r="U56" s="477">
        <v>9.6939178999999989</v>
      </c>
      <c r="V56" s="477">
        <v>9.6939178999999989</v>
      </c>
      <c r="W56" s="477">
        <v>14.540876849999998</v>
      </c>
      <c r="X56" s="477">
        <v>0</v>
      </c>
      <c r="Y56" s="477">
        <v>0</v>
      </c>
      <c r="Z56" s="477">
        <v>0</v>
      </c>
      <c r="AA56" s="477">
        <v>0</v>
      </c>
      <c r="AB56" s="477">
        <v>0</v>
      </c>
      <c r="AC56" s="477">
        <v>0</v>
      </c>
      <c r="AD56" s="477">
        <v>0</v>
      </c>
      <c r="AE56" s="477">
        <v>0</v>
      </c>
      <c r="AF56" s="477">
        <v>0</v>
      </c>
      <c r="AG56" s="477">
        <v>0</v>
      </c>
      <c r="AH56" s="477">
        <v>0</v>
      </c>
      <c r="AI56" s="477">
        <v>0</v>
      </c>
      <c r="AJ56" s="477">
        <v>0</v>
      </c>
      <c r="AK56" s="477">
        <v>0</v>
      </c>
      <c r="AL56" s="102">
        <f t="shared" si="20"/>
        <v>96.93917900000001</v>
      </c>
    </row>
    <row r="57" spans="1:38">
      <c r="A57" s="110"/>
      <c r="B57" s="480" t="s">
        <v>266</v>
      </c>
      <c r="C57" s="477">
        <v>0</v>
      </c>
      <c r="D57" s="477">
        <v>0</v>
      </c>
      <c r="E57" s="477">
        <v>0</v>
      </c>
      <c r="F57" s="477">
        <v>0</v>
      </c>
      <c r="G57" s="477">
        <v>0</v>
      </c>
      <c r="H57" s="477">
        <v>0</v>
      </c>
      <c r="I57" s="477">
        <v>0</v>
      </c>
      <c r="J57" s="477">
        <v>0</v>
      </c>
      <c r="K57" s="102">
        <v>0</v>
      </c>
      <c r="L57" s="477">
        <v>0</v>
      </c>
      <c r="M57" s="477">
        <v>0</v>
      </c>
      <c r="N57" s="477">
        <v>3.5719851</v>
      </c>
      <c r="O57" s="477">
        <v>7.1439702</v>
      </c>
      <c r="P57" s="477">
        <v>7.1439702</v>
      </c>
      <c r="Q57" s="477">
        <v>7.1439702</v>
      </c>
      <c r="R57" s="477">
        <v>7.1439702</v>
      </c>
      <c r="S57" s="477">
        <v>7.1439702</v>
      </c>
      <c r="T57" s="477">
        <v>7.1439702</v>
      </c>
      <c r="U57" s="477">
        <v>7.1439702</v>
      </c>
      <c r="V57" s="477">
        <v>7.1439702</v>
      </c>
      <c r="W57" s="477">
        <v>10.715955300000001</v>
      </c>
      <c r="X57" s="477">
        <v>0</v>
      </c>
      <c r="Y57" s="477">
        <v>0</v>
      </c>
      <c r="Z57" s="477">
        <v>0</v>
      </c>
      <c r="AA57" s="477">
        <v>0</v>
      </c>
      <c r="AB57" s="477">
        <v>0</v>
      </c>
      <c r="AC57" s="477">
        <v>0</v>
      </c>
      <c r="AD57" s="477">
        <v>0</v>
      </c>
      <c r="AE57" s="477">
        <v>0</v>
      </c>
      <c r="AF57" s="477">
        <v>0</v>
      </c>
      <c r="AG57" s="477">
        <v>0</v>
      </c>
      <c r="AH57" s="477">
        <v>0</v>
      </c>
      <c r="AI57" s="477">
        <v>0</v>
      </c>
      <c r="AJ57" s="477">
        <v>0</v>
      </c>
      <c r="AK57" s="477">
        <v>0</v>
      </c>
      <c r="AL57" s="102">
        <f t="shared" si="20"/>
        <v>71.439701999999997</v>
      </c>
    </row>
    <row r="58" spans="1:38">
      <c r="A58" s="110"/>
      <c r="B58" s="379" t="s">
        <v>22</v>
      </c>
      <c r="C58" s="477">
        <f t="shared" ref="C58:AK58" si="27">+C59+C60</f>
        <v>0</v>
      </c>
      <c r="D58" s="477">
        <f t="shared" si="27"/>
        <v>0</v>
      </c>
      <c r="E58" s="477">
        <f t="shared" si="27"/>
        <v>0</v>
      </c>
      <c r="F58" s="477">
        <f t="shared" si="27"/>
        <v>0</v>
      </c>
      <c r="G58" s="477">
        <f t="shared" si="27"/>
        <v>0</v>
      </c>
      <c r="H58" s="477">
        <f t="shared" si="27"/>
        <v>0</v>
      </c>
      <c r="I58" s="477">
        <f t="shared" si="27"/>
        <v>0</v>
      </c>
      <c r="J58" s="477">
        <f t="shared" si="27"/>
        <v>0</v>
      </c>
      <c r="K58" s="477">
        <f t="shared" si="27"/>
        <v>0</v>
      </c>
      <c r="L58" s="477">
        <f t="shared" si="27"/>
        <v>0</v>
      </c>
      <c r="M58" s="477">
        <f t="shared" si="27"/>
        <v>0</v>
      </c>
      <c r="N58" s="477">
        <f t="shared" si="27"/>
        <v>398.35219064615387</v>
      </c>
      <c r="O58" s="477">
        <f t="shared" si="27"/>
        <v>796.70438129230774</v>
      </c>
      <c r="P58" s="477">
        <f t="shared" si="27"/>
        <v>796.70438129230774</v>
      </c>
      <c r="Q58" s="477">
        <f t="shared" si="27"/>
        <v>796.70438129230774</v>
      </c>
      <c r="R58" s="477">
        <f t="shared" si="27"/>
        <v>796.70438129230774</v>
      </c>
      <c r="S58" s="477">
        <f t="shared" si="27"/>
        <v>796.70438129230774</v>
      </c>
      <c r="T58" s="477">
        <f t="shared" si="27"/>
        <v>796.70438129230774</v>
      </c>
      <c r="U58" s="477">
        <f t="shared" si="27"/>
        <v>796.70438129230774</v>
      </c>
      <c r="V58" s="477">
        <f t="shared" si="27"/>
        <v>796.70438129230774</v>
      </c>
      <c r="W58" s="477">
        <f t="shared" si="27"/>
        <v>1195.0565719384617</v>
      </c>
      <c r="X58" s="477">
        <f t="shared" si="27"/>
        <v>0</v>
      </c>
      <c r="Y58" s="477">
        <f t="shared" si="27"/>
        <v>0</v>
      </c>
      <c r="Z58" s="477">
        <f t="shared" si="27"/>
        <v>0</v>
      </c>
      <c r="AA58" s="477">
        <f t="shared" si="27"/>
        <v>0</v>
      </c>
      <c r="AB58" s="477">
        <f t="shared" si="27"/>
        <v>0</v>
      </c>
      <c r="AC58" s="477">
        <f t="shared" si="27"/>
        <v>0</v>
      </c>
      <c r="AD58" s="477">
        <f t="shared" si="27"/>
        <v>0</v>
      </c>
      <c r="AE58" s="477">
        <f t="shared" si="27"/>
        <v>0</v>
      </c>
      <c r="AF58" s="477">
        <f t="shared" si="27"/>
        <v>0</v>
      </c>
      <c r="AG58" s="477">
        <f t="shared" si="27"/>
        <v>0</v>
      </c>
      <c r="AH58" s="477">
        <f t="shared" si="27"/>
        <v>0</v>
      </c>
      <c r="AI58" s="477">
        <f t="shared" si="27"/>
        <v>0</v>
      </c>
      <c r="AJ58" s="477">
        <f t="shared" si="27"/>
        <v>0</v>
      </c>
      <c r="AK58" s="477">
        <f t="shared" si="27"/>
        <v>0</v>
      </c>
      <c r="AL58" s="102">
        <f t="shared" si="20"/>
        <v>7967.043812923077</v>
      </c>
    </row>
    <row r="59" spans="1:38">
      <c r="A59" s="110"/>
      <c r="B59" s="478" t="s">
        <v>263</v>
      </c>
      <c r="C59" s="477">
        <v>0</v>
      </c>
      <c r="D59" s="477">
        <v>0</v>
      </c>
      <c r="E59" s="477">
        <v>0</v>
      </c>
      <c r="F59" s="477">
        <v>0</v>
      </c>
      <c r="G59" s="477">
        <v>0</v>
      </c>
      <c r="H59" s="477">
        <v>0</v>
      </c>
      <c r="I59" s="477">
        <v>0</v>
      </c>
      <c r="J59" s="477">
        <v>0</v>
      </c>
      <c r="K59" s="102">
        <v>0</v>
      </c>
      <c r="L59" s="477">
        <v>0</v>
      </c>
      <c r="M59" s="477">
        <v>0</v>
      </c>
      <c r="N59" s="477">
        <v>309.84074880000003</v>
      </c>
      <c r="O59" s="477">
        <v>619.68149760000006</v>
      </c>
      <c r="P59" s="477">
        <v>619.68149760000006</v>
      </c>
      <c r="Q59" s="477">
        <v>619.68149760000006</v>
      </c>
      <c r="R59" s="477">
        <v>619.68149760000006</v>
      </c>
      <c r="S59" s="477">
        <v>619.68149760000006</v>
      </c>
      <c r="T59" s="477">
        <v>619.68149760000006</v>
      </c>
      <c r="U59" s="477">
        <v>619.68149760000006</v>
      </c>
      <c r="V59" s="477">
        <v>619.68149760000006</v>
      </c>
      <c r="W59" s="477">
        <v>929.52224640000009</v>
      </c>
      <c r="X59" s="477">
        <v>0</v>
      </c>
      <c r="Y59" s="477">
        <v>0</v>
      </c>
      <c r="Z59" s="477">
        <v>0</v>
      </c>
      <c r="AA59" s="477">
        <v>0</v>
      </c>
      <c r="AB59" s="477">
        <v>0</v>
      </c>
      <c r="AC59" s="477">
        <v>0</v>
      </c>
      <c r="AD59" s="477">
        <v>0</v>
      </c>
      <c r="AE59" s="477">
        <v>0</v>
      </c>
      <c r="AF59" s="477">
        <v>0</v>
      </c>
      <c r="AG59" s="477">
        <v>0</v>
      </c>
      <c r="AH59" s="477">
        <v>0</v>
      </c>
      <c r="AI59" s="477">
        <v>0</v>
      </c>
      <c r="AJ59" s="477">
        <v>0</v>
      </c>
      <c r="AK59" s="477">
        <v>0</v>
      </c>
      <c r="AL59" s="102">
        <f t="shared" si="20"/>
        <v>6196.8149759999997</v>
      </c>
    </row>
    <row r="60" spans="1:38">
      <c r="A60" s="110"/>
      <c r="B60" s="478" t="s">
        <v>264</v>
      </c>
      <c r="C60" s="477">
        <v>0</v>
      </c>
      <c r="D60" s="477">
        <v>0</v>
      </c>
      <c r="E60" s="477">
        <v>0</v>
      </c>
      <c r="F60" s="477">
        <v>0</v>
      </c>
      <c r="G60" s="477">
        <v>0</v>
      </c>
      <c r="H60" s="477">
        <v>0</v>
      </c>
      <c r="I60" s="477">
        <v>0</v>
      </c>
      <c r="J60" s="477">
        <v>0</v>
      </c>
      <c r="K60" s="102">
        <v>0</v>
      </c>
      <c r="L60" s="477">
        <v>0</v>
      </c>
      <c r="M60" s="477">
        <v>0</v>
      </c>
      <c r="N60" s="477">
        <v>88.511441846153843</v>
      </c>
      <c r="O60" s="477">
        <v>177.02288369230769</v>
      </c>
      <c r="P60" s="477">
        <v>177.02288369230769</v>
      </c>
      <c r="Q60" s="477">
        <v>177.02288369230769</v>
      </c>
      <c r="R60" s="477">
        <v>177.02288369230769</v>
      </c>
      <c r="S60" s="477">
        <v>177.02288369230769</v>
      </c>
      <c r="T60" s="477">
        <v>177.02288369230769</v>
      </c>
      <c r="U60" s="477">
        <v>177.02288369230769</v>
      </c>
      <c r="V60" s="477">
        <v>177.02288369230769</v>
      </c>
      <c r="W60" s="477">
        <v>265.53432553846153</v>
      </c>
      <c r="X60" s="477">
        <v>0</v>
      </c>
      <c r="Y60" s="477">
        <v>0</v>
      </c>
      <c r="Z60" s="477">
        <v>0</v>
      </c>
      <c r="AA60" s="477">
        <v>0</v>
      </c>
      <c r="AB60" s="477">
        <v>0</v>
      </c>
      <c r="AC60" s="477">
        <v>0</v>
      </c>
      <c r="AD60" s="477">
        <v>0</v>
      </c>
      <c r="AE60" s="477">
        <v>0</v>
      </c>
      <c r="AF60" s="477">
        <v>0</v>
      </c>
      <c r="AG60" s="477">
        <v>0</v>
      </c>
      <c r="AH60" s="477">
        <v>0</v>
      </c>
      <c r="AI60" s="477">
        <v>0</v>
      </c>
      <c r="AJ60" s="477">
        <v>0</v>
      </c>
      <c r="AK60" s="477">
        <v>0</v>
      </c>
      <c r="AL60" s="102">
        <f t="shared" si="20"/>
        <v>1770.2288369230769</v>
      </c>
    </row>
    <row r="61" spans="1:38">
      <c r="A61" s="110"/>
      <c r="B61" s="379" t="s">
        <v>23</v>
      </c>
      <c r="C61" s="477">
        <f t="shared" ref="C61:AK61" si="28">+C62+C63</f>
        <v>0</v>
      </c>
      <c r="D61" s="477">
        <f t="shared" si="28"/>
        <v>0</v>
      </c>
      <c r="E61" s="477">
        <f t="shared" si="28"/>
        <v>0</v>
      </c>
      <c r="F61" s="477">
        <f t="shared" si="28"/>
        <v>0</v>
      </c>
      <c r="G61" s="477">
        <f t="shared" si="28"/>
        <v>0</v>
      </c>
      <c r="H61" s="477">
        <f t="shared" si="28"/>
        <v>0</v>
      </c>
      <c r="I61" s="477">
        <f t="shared" si="28"/>
        <v>0</v>
      </c>
      <c r="J61" s="477">
        <f t="shared" si="28"/>
        <v>0</v>
      </c>
      <c r="K61" s="477">
        <f t="shared" si="28"/>
        <v>0</v>
      </c>
      <c r="L61" s="477">
        <f t="shared" si="28"/>
        <v>0</v>
      </c>
      <c r="M61" s="477">
        <f t="shared" si="28"/>
        <v>0</v>
      </c>
      <c r="N61" s="477">
        <f t="shared" si="28"/>
        <v>8.4784866635470308</v>
      </c>
      <c r="O61" s="477">
        <f t="shared" si="28"/>
        <v>16.956973327094062</v>
      </c>
      <c r="P61" s="477">
        <f t="shared" si="28"/>
        <v>16.956973327094062</v>
      </c>
      <c r="Q61" s="477">
        <f t="shared" si="28"/>
        <v>16.956973327094062</v>
      </c>
      <c r="R61" s="477">
        <f t="shared" si="28"/>
        <v>16.956973327094062</v>
      </c>
      <c r="S61" s="477">
        <f t="shared" si="28"/>
        <v>16.956973327094062</v>
      </c>
      <c r="T61" s="477">
        <f t="shared" si="28"/>
        <v>16.956973327094062</v>
      </c>
      <c r="U61" s="477">
        <f t="shared" si="28"/>
        <v>16.956973327094062</v>
      </c>
      <c r="V61" s="477">
        <f t="shared" si="28"/>
        <v>16.956973327094062</v>
      </c>
      <c r="W61" s="477">
        <f t="shared" si="28"/>
        <v>25.435459990641093</v>
      </c>
      <c r="X61" s="477">
        <f t="shared" si="28"/>
        <v>0</v>
      </c>
      <c r="Y61" s="477">
        <f t="shared" si="28"/>
        <v>0</v>
      </c>
      <c r="Z61" s="477">
        <f t="shared" si="28"/>
        <v>0</v>
      </c>
      <c r="AA61" s="477">
        <f t="shared" si="28"/>
        <v>0</v>
      </c>
      <c r="AB61" s="477">
        <f t="shared" si="28"/>
        <v>0</v>
      </c>
      <c r="AC61" s="477">
        <f t="shared" si="28"/>
        <v>0</v>
      </c>
      <c r="AD61" s="477">
        <f t="shared" si="28"/>
        <v>0</v>
      </c>
      <c r="AE61" s="477">
        <f t="shared" si="28"/>
        <v>0</v>
      </c>
      <c r="AF61" s="477">
        <f t="shared" si="28"/>
        <v>0</v>
      </c>
      <c r="AG61" s="477">
        <f t="shared" si="28"/>
        <v>0</v>
      </c>
      <c r="AH61" s="477">
        <f t="shared" si="28"/>
        <v>0</v>
      </c>
      <c r="AI61" s="477">
        <f t="shared" si="28"/>
        <v>0</v>
      </c>
      <c r="AJ61" s="477">
        <f t="shared" si="28"/>
        <v>0</v>
      </c>
      <c r="AK61" s="477">
        <f t="shared" si="28"/>
        <v>0</v>
      </c>
      <c r="AL61" s="102">
        <f t="shared" si="20"/>
        <v>169.56973327094062</v>
      </c>
    </row>
    <row r="62" spans="1:38">
      <c r="A62" s="110"/>
      <c r="B62" s="478" t="s">
        <v>263</v>
      </c>
      <c r="C62" s="477">
        <v>0</v>
      </c>
      <c r="D62" s="477">
        <v>0</v>
      </c>
      <c r="E62" s="477">
        <v>0</v>
      </c>
      <c r="F62" s="477">
        <v>0</v>
      </c>
      <c r="G62" s="477">
        <v>0</v>
      </c>
      <c r="H62" s="477">
        <v>0</v>
      </c>
      <c r="I62" s="477">
        <v>0</v>
      </c>
      <c r="J62" s="477">
        <v>0</v>
      </c>
      <c r="K62" s="102">
        <v>0</v>
      </c>
      <c r="L62" s="477">
        <v>0</v>
      </c>
      <c r="M62" s="477">
        <v>0</v>
      </c>
      <c r="N62" s="477">
        <v>8.0789157697707097</v>
      </c>
      <c r="O62" s="477">
        <v>16.157831539541419</v>
      </c>
      <c r="P62" s="477">
        <v>16.157831539541419</v>
      </c>
      <c r="Q62" s="477">
        <v>16.157831539541419</v>
      </c>
      <c r="R62" s="477">
        <v>16.157831539541419</v>
      </c>
      <c r="S62" s="477">
        <v>16.157831539541419</v>
      </c>
      <c r="T62" s="477">
        <v>16.157831539541419</v>
      </c>
      <c r="U62" s="477">
        <v>16.157831539541419</v>
      </c>
      <c r="V62" s="477">
        <v>16.157831539541419</v>
      </c>
      <c r="W62" s="477">
        <v>24.236747309312129</v>
      </c>
      <c r="X62" s="477">
        <v>0</v>
      </c>
      <c r="Y62" s="477">
        <v>0</v>
      </c>
      <c r="Z62" s="477">
        <v>0</v>
      </c>
      <c r="AA62" s="477">
        <v>0</v>
      </c>
      <c r="AB62" s="477">
        <v>0</v>
      </c>
      <c r="AC62" s="477">
        <v>0</v>
      </c>
      <c r="AD62" s="477">
        <v>0</v>
      </c>
      <c r="AE62" s="477">
        <v>0</v>
      </c>
      <c r="AF62" s="477">
        <v>0</v>
      </c>
      <c r="AG62" s="477">
        <v>0</v>
      </c>
      <c r="AH62" s="477">
        <v>0</v>
      </c>
      <c r="AI62" s="477">
        <v>0</v>
      </c>
      <c r="AJ62" s="477">
        <v>0</v>
      </c>
      <c r="AK62" s="477">
        <v>0</v>
      </c>
      <c r="AL62" s="102">
        <f t="shared" si="20"/>
        <v>161.57831539541419</v>
      </c>
    </row>
    <row r="63" spans="1:38">
      <c r="A63" s="110"/>
      <c r="B63" s="478" t="s">
        <v>264</v>
      </c>
      <c r="C63" s="477">
        <v>0</v>
      </c>
      <c r="D63" s="477">
        <v>0</v>
      </c>
      <c r="E63" s="477">
        <v>0</v>
      </c>
      <c r="F63" s="477">
        <v>0</v>
      </c>
      <c r="G63" s="477">
        <v>0</v>
      </c>
      <c r="H63" s="477">
        <v>0</v>
      </c>
      <c r="I63" s="477">
        <v>0</v>
      </c>
      <c r="J63" s="477">
        <v>0</v>
      </c>
      <c r="K63" s="106">
        <v>0</v>
      </c>
      <c r="L63" s="477">
        <v>0</v>
      </c>
      <c r="M63" s="477">
        <v>0</v>
      </c>
      <c r="N63" s="477">
        <v>0.39957089377632155</v>
      </c>
      <c r="O63" s="477">
        <v>0.79914178755264309</v>
      </c>
      <c r="P63" s="477">
        <v>0.79914178755264309</v>
      </c>
      <c r="Q63" s="477">
        <v>0.79914178755264309</v>
      </c>
      <c r="R63" s="477">
        <v>0.79914178755264309</v>
      </c>
      <c r="S63" s="477">
        <v>0.79914178755264309</v>
      </c>
      <c r="T63" s="477">
        <v>0.79914178755264309</v>
      </c>
      <c r="U63" s="477">
        <v>0.79914178755264309</v>
      </c>
      <c r="V63" s="477">
        <v>0.79914178755264309</v>
      </c>
      <c r="W63" s="477">
        <v>1.198712681328965</v>
      </c>
      <c r="X63" s="477">
        <v>0</v>
      </c>
      <c r="Y63" s="477">
        <v>0</v>
      </c>
      <c r="Z63" s="477">
        <v>0</v>
      </c>
      <c r="AA63" s="477">
        <v>0</v>
      </c>
      <c r="AB63" s="477">
        <v>0</v>
      </c>
      <c r="AC63" s="477">
        <v>0</v>
      </c>
      <c r="AD63" s="477">
        <v>0</v>
      </c>
      <c r="AE63" s="477">
        <v>0</v>
      </c>
      <c r="AF63" s="477">
        <v>0</v>
      </c>
      <c r="AG63" s="477">
        <v>0</v>
      </c>
      <c r="AH63" s="477">
        <v>0</v>
      </c>
      <c r="AI63" s="477">
        <v>0</v>
      </c>
      <c r="AJ63" s="477">
        <v>0</v>
      </c>
      <c r="AK63" s="477">
        <v>0</v>
      </c>
      <c r="AL63" s="106">
        <f t="shared" si="20"/>
        <v>7.991417875526432</v>
      </c>
    </row>
    <row r="64" spans="1:38">
      <c r="A64" s="110"/>
      <c r="B64" s="481" t="s">
        <v>84</v>
      </c>
      <c r="C64" s="482">
        <f t="shared" ref="C64:AK64" si="29">+C65+C68+C75+C78</f>
        <v>0</v>
      </c>
      <c r="D64" s="482">
        <f t="shared" si="29"/>
        <v>0</v>
      </c>
      <c r="E64" s="482">
        <f t="shared" si="29"/>
        <v>0</v>
      </c>
      <c r="F64" s="482">
        <f t="shared" si="29"/>
        <v>0</v>
      </c>
      <c r="G64" s="482">
        <f t="shared" si="29"/>
        <v>0</v>
      </c>
      <c r="H64" s="482">
        <f t="shared" si="29"/>
        <v>0</v>
      </c>
      <c r="I64" s="482">
        <f t="shared" si="29"/>
        <v>2400.3497679355305</v>
      </c>
      <c r="J64" s="482">
        <f t="shared" si="29"/>
        <v>2400.3497679355305</v>
      </c>
      <c r="K64" s="482">
        <f t="shared" si="29"/>
        <v>2400.3497679355305</v>
      </c>
      <c r="L64" s="482">
        <f t="shared" si="29"/>
        <v>2400.3497679355305</v>
      </c>
      <c r="M64" s="482">
        <f t="shared" si="29"/>
        <v>2400.3497679355305</v>
      </c>
      <c r="N64" s="482">
        <f t="shared" si="29"/>
        <v>2400.3497679355305</v>
      </c>
      <c r="O64" s="482">
        <f t="shared" si="29"/>
        <v>2400.3497679355305</v>
      </c>
      <c r="P64" s="482">
        <f t="shared" si="29"/>
        <v>2400.3497679355305</v>
      </c>
      <c r="Q64" s="482">
        <f t="shared" si="29"/>
        <v>2400.3497679355305</v>
      </c>
      <c r="R64" s="482">
        <f t="shared" si="29"/>
        <v>2400.3497679355305</v>
      </c>
      <c r="S64" s="482">
        <f t="shared" si="29"/>
        <v>0</v>
      </c>
      <c r="T64" s="482">
        <f t="shared" si="29"/>
        <v>0</v>
      </c>
      <c r="U64" s="482">
        <f t="shared" si="29"/>
        <v>0</v>
      </c>
      <c r="V64" s="482">
        <f t="shared" si="29"/>
        <v>0</v>
      </c>
      <c r="W64" s="482">
        <f t="shared" si="29"/>
        <v>0</v>
      </c>
      <c r="X64" s="482">
        <f t="shared" si="29"/>
        <v>0</v>
      </c>
      <c r="Y64" s="482">
        <f t="shared" si="29"/>
        <v>0</v>
      </c>
      <c r="Z64" s="482">
        <f t="shared" si="29"/>
        <v>0</v>
      </c>
      <c r="AA64" s="482">
        <f t="shared" si="29"/>
        <v>0</v>
      </c>
      <c r="AB64" s="482">
        <f t="shared" si="29"/>
        <v>0</v>
      </c>
      <c r="AC64" s="482">
        <f t="shared" si="29"/>
        <v>0</v>
      </c>
      <c r="AD64" s="482">
        <f t="shared" si="29"/>
        <v>0</v>
      </c>
      <c r="AE64" s="482">
        <f t="shared" si="29"/>
        <v>0</v>
      </c>
      <c r="AF64" s="482">
        <f t="shared" si="29"/>
        <v>0</v>
      </c>
      <c r="AG64" s="482">
        <f t="shared" si="29"/>
        <v>0</v>
      </c>
      <c r="AH64" s="482">
        <f t="shared" si="29"/>
        <v>0</v>
      </c>
      <c r="AI64" s="482">
        <f t="shared" ref="AI64" si="30">+AI65+AI68+AI75+AI78</f>
        <v>0</v>
      </c>
      <c r="AJ64" s="482">
        <f t="shared" si="29"/>
        <v>0</v>
      </c>
      <c r="AK64" s="482">
        <f t="shared" si="29"/>
        <v>0</v>
      </c>
      <c r="AL64" s="101">
        <f t="shared" si="20"/>
        <v>24003.497679355311</v>
      </c>
    </row>
    <row r="65" spans="1:38">
      <c r="A65" s="110"/>
      <c r="B65" s="379" t="s">
        <v>24</v>
      </c>
      <c r="C65" s="477">
        <f t="shared" ref="C65:AK65" si="31">+C66+C67</f>
        <v>0</v>
      </c>
      <c r="D65" s="477">
        <f t="shared" si="31"/>
        <v>0</v>
      </c>
      <c r="E65" s="477">
        <f t="shared" si="31"/>
        <v>0</v>
      </c>
      <c r="F65" s="477">
        <f t="shared" si="31"/>
        <v>0</v>
      </c>
      <c r="G65" s="477">
        <f t="shared" si="31"/>
        <v>0</v>
      </c>
      <c r="H65" s="477">
        <f t="shared" si="31"/>
        <v>0</v>
      </c>
      <c r="I65" s="477">
        <f t="shared" si="31"/>
        <v>410.2967634986673</v>
      </c>
      <c r="J65" s="477">
        <f t="shared" si="31"/>
        <v>410.2967634986673</v>
      </c>
      <c r="K65" s="477">
        <f t="shared" si="31"/>
        <v>410.2967634986673</v>
      </c>
      <c r="L65" s="477">
        <f t="shared" si="31"/>
        <v>410.2967634986673</v>
      </c>
      <c r="M65" s="477">
        <f t="shared" si="31"/>
        <v>410.2967634986673</v>
      </c>
      <c r="N65" s="477">
        <f t="shared" si="31"/>
        <v>410.2967634986673</v>
      </c>
      <c r="O65" s="477">
        <f t="shared" si="31"/>
        <v>410.2967634986673</v>
      </c>
      <c r="P65" s="477">
        <f t="shared" si="31"/>
        <v>410.2967634986673</v>
      </c>
      <c r="Q65" s="477">
        <f t="shared" si="31"/>
        <v>410.2967634986673</v>
      </c>
      <c r="R65" s="477">
        <f t="shared" si="31"/>
        <v>410.2967634986673</v>
      </c>
      <c r="S65" s="477">
        <f t="shared" si="31"/>
        <v>0</v>
      </c>
      <c r="T65" s="477">
        <f t="shared" si="31"/>
        <v>0</v>
      </c>
      <c r="U65" s="477">
        <f t="shared" si="31"/>
        <v>0</v>
      </c>
      <c r="V65" s="477">
        <f t="shared" si="31"/>
        <v>0</v>
      </c>
      <c r="W65" s="477">
        <f t="shared" si="31"/>
        <v>0</v>
      </c>
      <c r="X65" s="477">
        <f t="shared" si="31"/>
        <v>0</v>
      </c>
      <c r="Y65" s="477">
        <f t="shared" si="31"/>
        <v>0</v>
      </c>
      <c r="Z65" s="477">
        <f t="shared" si="31"/>
        <v>0</v>
      </c>
      <c r="AA65" s="477">
        <f t="shared" si="31"/>
        <v>0</v>
      </c>
      <c r="AB65" s="477">
        <f t="shared" si="31"/>
        <v>0</v>
      </c>
      <c r="AC65" s="477">
        <f t="shared" si="31"/>
        <v>0</v>
      </c>
      <c r="AD65" s="477">
        <f t="shared" si="31"/>
        <v>0</v>
      </c>
      <c r="AE65" s="477">
        <f t="shared" si="31"/>
        <v>0</v>
      </c>
      <c r="AF65" s="477">
        <f t="shared" si="31"/>
        <v>0</v>
      </c>
      <c r="AG65" s="477">
        <f t="shared" si="31"/>
        <v>0</v>
      </c>
      <c r="AH65" s="477">
        <f t="shared" si="31"/>
        <v>0</v>
      </c>
      <c r="AI65" s="477">
        <f t="shared" ref="AI65" si="32">+AI66+AI67</f>
        <v>0</v>
      </c>
      <c r="AJ65" s="477">
        <f t="shared" si="31"/>
        <v>0</v>
      </c>
      <c r="AK65" s="477">
        <f t="shared" si="31"/>
        <v>0</v>
      </c>
      <c r="AL65" s="116">
        <f t="shared" si="20"/>
        <v>4102.9676349866722</v>
      </c>
    </row>
    <row r="66" spans="1:38">
      <c r="A66" s="110"/>
      <c r="B66" s="478" t="s">
        <v>263</v>
      </c>
      <c r="C66" s="477">
        <v>0</v>
      </c>
      <c r="D66" s="477">
        <v>0</v>
      </c>
      <c r="E66" s="477">
        <v>0</v>
      </c>
      <c r="F66" s="477">
        <v>0</v>
      </c>
      <c r="G66" s="477">
        <v>0</v>
      </c>
      <c r="H66" s="477">
        <v>0</v>
      </c>
      <c r="I66" s="477">
        <v>405.42327539437002</v>
      </c>
      <c r="J66" s="477">
        <v>405.42327539437002</v>
      </c>
      <c r="K66" s="102">
        <v>405.42327539437002</v>
      </c>
      <c r="L66" s="477">
        <v>405.42327539437002</v>
      </c>
      <c r="M66" s="477">
        <v>405.42327539437002</v>
      </c>
      <c r="N66" s="477">
        <v>405.42327539437002</v>
      </c>
      <c r="O66" s="477">
        <v>405.42327539437002</v>
      </c>
      <c r="P66" s="477">
        <v>405.42327539437002</v>
      </c>
      <c r="Q66" s="477">
        <v>405.42327539437002</v>
      </c>
      <c r="R66" s="477">
        <v>405.42327539437002</v>
      </c>
      <c r="S66" s="477">
        <v>0</v>
      </c>
      <c r="T66" s="477">
        <v>0</v>
      </c>
      <c r="U66" s="477">
        <v>0</v>
      </c>
      <c r="V66" s="477">
        <v>0</v>
      </c>
      <c r="W66" s="477">
        <v>0</v>
      </c>
      <c r="X66" s="477">
        <v>0</v>
      </c>
      <c r="Y66" s="477">
        <v>0</v>
      </c>
      <c r="Z66" s="477">
        <v>0</v>
      </c>
      <c r="AA66" s="477">
        <v>0</v>
      </c>
      <c r="AB66" s="477">
        <v>0</v>
      </c>
      <c r="AC66" s="477">
        <v>0</v>
      </c>
      <c r="AD66" s="477">
        <v>0</v>
      </c>
      <c r="AE66" s="477">
        <v>0</v>
      </c>
      <c r="AF66" s="477">
        <v>0</v>
      </c>
      <c r="AG66" s="477">
        <v>0</v>
      </c>
      <c r="AH66" s="477">
        <v>0</v>
      </c>
      <c r="AI66" s="477">
        <v>0</v>
      </c>
      <c r="AJ66" s="477">
        <v>0</v>
      </c>
      <c r="AK66" s="477">
        <v>0</v>
      </c>
      <c r="AL66" s="102">
        <f t="shared" si="20"/>
        <v>4054.232753943701</v>
      </c>
    </row>
    <row r="67" spans="1:38">
      <c r="A67" s="110"/>
      <c r="B67" s="478" t="s">
        <v>264</v>
      </c>
      <c r="C67" s="477">
        <v>0</v>
      </c>
      <c r="D67" s="477">
        <v>0</v>
      </c>
      <c r="E67" s="477">
        <v>0</v>
      </c>
      <c r="F67" s="477">
        <v>0</v>
      </c>
      <c r="G67" s="477">
        <v>0</v>
      </c>
      <c r="H67" s="477">
        <v>0</v>
      </c>
      <c r="I67" s="477">
        <v>4.8734881042972598</v>
      </c>
      <c r="J67" s="477">
        <v>4.8734881042972598</v>
      </c>
      <c r="K67" s="102">
        <v>4.8734881042972598</v>
      </c>
      <c r="L67" s="477">
        <v>4.8734881042972598</v>
      </c>
      <c r="M67" s="477">
        <v>4.8734881042972598</v>
      </c>
      <c r="N67" s="477">
        <v>4.8734881042972598</v>
      </c>
      <c r="O67" s="477">
        <v>4.8734881042972598</v>
      </c>
      <c r="P67" s="477">
        <v>4.8734881042972598</v>
      </c>
      <c r="Q67" s="477">
        <v>4.8734881042972598</v>
      </c>
      <c r="R67" s="477">
        <v>4.8734881042972598</v>
      </c>
      <c r="S67" s="477">
        <v>0</v>
      </c>
      <c r="T67" s="477">
        <v>0</v>
      </c>
      <c r="U67" s="477">
        <v>0</v>
      </c>
      <c r="V67" s="477">
        <v>0</v>
      </c>
      <c r="W67" s="477">
        <v>0</v>
      </c>
      <c r="X67" s="477">
        <v>0</v>
      </c>
      <c r="Y67" s="477">
        <v>0</v>
      </c>
      <c r="Z67" s="477">
        <v>0</v>
      </c>
      <c r="AA67" s="477">
        <v>0</v>
      </c>
      <c r="AB67" s="477">
        <v>0</v>
      </c>
      <c r="AC67" s="477">
        <v>0</v>
      </c>
      <c r="AD67" s="477">
        <v>0</v>
      </c>
      <c r="AE67" s="477">
        <v>0</v>
      </c>
      <c r="AF67" s="477">
        <v>0</v>
      </c>
      <c r="AG67" s="477">
        <v>0</v>
      </c>
      <c r="AH67" s="477">
        <v>0</v>
      </c>
      <c r="AI67" s="477">
        <v>0</v>
      </c>
      <c r="AJ67" s="477">
        <v>0</v>
      </c>
      <c r="AK67" s="477">
        <v>0</v>
      </c>
      <c r="AL67" s="102">
        <f t="shared" si="20"/>
        <v>48.734881042972596</v>
      </c>
    </row>
    <row r="68" spans="1:38">
      <c r="A68" s="110"/>
      <c r="B68" s="379" t="s">
        <v>25</v>
      </c>
      <c r="C68" s="477">
        <f t="shared" ref="C68:AK68" si="33">+C69+C72</f>
        <v>0</v>
      </c>
      <c r="D68" s="477">
        <f t="shared" si="33"/>
        <v>0</v>
      </c>
      <c r="E68" s="477">
        <f t="shared" si="33"/>
        <v>0</v>
      </c>
      <c r="F68" s="477">
        <f t="shared" si="33"/>
        <v>0</v>
      </c>
      <c r="G68" s="477">
        <f t="shared" si="33"/>
        <v>0</v>
      </c>
      <c r="H68" s="477">
        <f t="shared" si="33"/>
        <v>0</v>
      </c>
      <c r="I68" s="477">
        <f t="shared" si="33"/>
        <v>1269.9309518</v>
      </c>
      <c r="J68" s="477">
        <f t="shared" si="33"/>
        <v>1269.9309518</v>
      </c>
      <c r="K68" s="477">
        <f t="shared" si="33"/>
        <v>1269.9309518</v>
      </c>
      <c r="L68" s="477">
        <f t="shared" si="33"/>
        <v>1269.9309518</v>
      </c>
      <c r="M68" s="477">
        <f t="shared" si="33"/>
        <v>1269.9309518</v>
      </c>
      <c r="N68" s="477">
        <f t="shared" si="33"/>
        <v>1269.9309518</v>
      </c>
      <c r="O68" s="477">
        <f t="shared" si="33"/>
        <v>1269.9309518</v>
      </c>
      <c r="P68" s="477">
        <f t="shared" si="33"/>
        <v>1269.9309518</v>
      </c>
      <c r="Q68" s="477">
        <f t="shared" si="33"/>
        <v>1269.9309518</v>
      </c>
      <c r="R68" s="477">
        <f t="shared" si="33"/>
        <v>1269.9309518</v>
      </c>
      <c r="S68" s="477">
        <f t="shared" si="33"/>
        <v>0</v>
      </c>
      <c r="T68" s="477">
        <f t="shared" si="33"/>
        <v>0</v>
      </c>
      <c r="U68" s="477">
        <f t="shared" si="33"/>
        <v>0</v>
      </c>
      <c r="V68" s="477">
        <f t="shared" si="33"/>
        <v>0</v>
      </c>
      <c r="W68" s="477">
        <f t="shared" si="33"/>
        <v>0</v>
      </c>
      <c r="X68" s="477">
        <f t="shared" si="33"/>
        <v>0</v>
      </c>
      <c r="Y68" s="477">
        <f t="shared" si="33"/>
        <v>0</v>
      </c>
      <c r="Z68" s="477">
        <f t="shared" si="33"/>
        <v>0</v>
      </c>
      <c r="AA68" s="477">
        <f t="shared" si="33"/>
        <v>0</v>
      </c>
      <c r="AB68" s="477">
        <f t="shared" si="33"/>
        <v>0</v>
      </c>
      <c r="AC68" s="477">
        <f t="shared" si="33"/>
        <v>0</v>
      </c>
      <c r="AD68" s="477">
        <f t="shared" si="33"/>
        <v>0</v>
      </c>
      <c r="AE68" s="477">
        <f t="shared" si="33"/>
        <v>0</v>
      </c>
      <c r="AF68" s="477">
        <f t="shared" si="33"/>
        <v>0</v>
      </c>
      <c r="AG68" s="477">
        <f t="shared" si="33"/>
        <v>0</v>
      </c>
      <c r="AH68" s="477">
        <f t="shared" si="33"/>
        <v>0</v>
      </c>
      <c r="AI68" s="477">
        <f t="shared" ref="AI68" si="34">+AI69+AI72</f>
        <v>0</v>
      </c>
      <c r="AJ68" s="477">
        <f t="shared" si="33"/>
        <v>0</v>
      </c>
      <c r="AK68" s="477">
        <f t="shared" si="33"/>
        <v>0</v>
      </c>
      <c r="AL68" s="102">
        <f t="shared" si="20"/>
        <v>12699.309518000002</v>
      </c>
    </row>
    <row r="69" spans="1:38">
      <c r="A69" s="110"/>
      <c r="B69" s="478" t="s">
        <v>263</v>
      </c>
      <c r="C69" s="477">
        <f t="shared" ref="C69:AK69" si="35">+C70+C71</f>
        <v>0</v>
      </c>
      <c r="D69" s="477">
        <f t="shared" si="35"/>
        <v>0</v>
      </c>
      <c r="E69" s="477">
        <f t="shared" si="35"/>
        <v>0</v>
      </c>
      <c r="F69" s="477">
        <f t="shared" si="35"/>
        <v>0</v>
      </c>
      <c r="G69" s="477">
        <f t="shared" si="35"/>
        <v>0</v>
      </c>
      <c r="H69" s="477">
        <f t="shared" si="35"/>
        <v>0</v>
      </c>
      <c r="I69" s="477">
        <f t="shared" si="35"/>
        <v>1121.1225979599999</v>
      </c>
      <c r="J69" s="477">
        <f t="shared" si="35"/>
        <v>1121.1225979599999</v>
      </c>
      <c r="K69" s="477">
        <f t="shared" si="35"/>
        <v>1121.1225979599999</v>
      </c>
      <c r="L69" s="477">
        <f t="shared" si="35"/>
        <v>1121.1225979599999</v>
      </c>
      <c r="M69" s="477">
        <f t="shared" si="35"/>
        <v>1121.1225979599999</v>
      </c>
      <c r="N69" s="477">
        <f t="shared" si="35"/>
        <v>1121.1225979599999</v>
      </c>
      <c r="O69" s="477">
        <f t="shared" si="35"/>
        <v>1121.1225979599999</v>
      </c>
      <c r="P69" s="477">
        <f t="shared" si="35"/>
        <v>1121.1225979599999</v>
      </c>
      <c r="Q69" s="477">
        <f t="shared" si="35"/>
        <v>1121.1225979599999</v>
      </c>
      <c r="R69" s="477">
        <f t="shared" si="35"/>
        <v>1121.1225979599999</v>
      </c>
      <c r="S69" s="477">
        <f t="shared" si="35"/>
        <v>0</v>
      </c>
      <c r="T69" s="477">
        <f t="shared" si="35"/>
        <v>0</v>
      </c>
      <c r="U69" s="477">
        <f t="shared" si="35"/>
        <v>0</v>
      </c>
      <c r="V69" s="477">
        <f t="shared" si="35"/>
        <v>0</v>
      </c>
      <c r="W69" s="477">
        <f t="shared" si="35"/>
        <v>0</v>
      </c>
      <c r="X69" s="477">
        <f t="shared" si="35"/>
        <v>0</v>
      </c>
      <c r="Y69" s="477">
        <f t="shared" si="35"/>
        <v>0</v>
      </c>
      <c r="Z69" s="477">
        <f t="shared" si="35"/>
        <v>0</v>
      </c>
      <c r="AA69" s="477">
        <f t="shared" si="35"/>
        <v>0</v>
      </c>
      <c r="AB69" s="477">
        <f t="shared" si="35"/>
        <v>0</v>
      </c>
      <c r="AC69" s="477">
        <f t="shared" si="35"/>
        <v>0</v>
      </c>
      <c r="AD69" s="477">
        <f t="shared" si="35"/>
        <v>0</v>
      </c>
      <c r="AE69" s="477">
        <f t="shared" si="35"/>
        <v>0</v>
      </c>
      <c r="AF69" s="477">
        <f t="shared" si="35"/>
        <v>0</v>
      </c>
      <c r="AG69" s="477">
        <f t="shared" si="35"/>
        <v>0</v>
      </c>
      <c r="AH69" s="477">
        <f t="shared" si="35"/>
        <v>0</v>
      </c>
      <c r="AI69" s="477">
        <f t="shared" ref="AI69" si="36">+AI70+AI71</f>
        <v>0</v>
      </c>
      <c r="AJ69" s="477">
        <f t="shared" si="35"/>
        <v>0</v>
      </c>
      <c r="AK69" s="477">
        <f t="shared" si="35"/>
        <v>0</v>
      </c>
      <c r="AL69" s="102">
        <f t="shared" si="20"/>
        <v>11211.225979600002</v>
      </c>
    </row>
    <row r="70" spans="1:38">
      <c r="A70" s="110"/>
      <c r="B70" s="479" t="s">
        <v>265</v>
      </c>
      <c r="C70" s="477">
        <v>0</v>
      </c>
      <c r="D70" s="477">
        <v>0</v>
      </c>
      <c r="E70" s="477">
        <v>0</v>
      </c>
      <c r="F70" s="477">
        <v>0</v>
      </c>
      <c r="G70" s="477">
        <v>0</v>
      </c>
      <c r="H70" s="477">
        <v>0</v>
      </c>
      <c r="I70" s="477">
        <v>427.0802592</v>
      </c>
      <c r="J70" s="477">
        <v>427.0802592</v>
      </c>
      <c r="K70" s="102">
        <v>427.0802592</v>
      </c>
      <c r="L70" s="477">
        <v>427.0802592</v>
      </c>
      <c r="M70" s="477">
        <v>427.0802592</v>
      </c>
      <c r="N70" s="477">
        <v>427.0802592</v>
      </c>
      <c r="O70" s="477">
        <v>427.0802592</v>
      </c>
      <c r="P70" s="477">
        <v>427.0802592</v>
      </c>
      <c r="Q70" s="477">
        <v>427.0802592</v>
      </c>
      <c r="R70" s="477">
        <v>427.0802592</v>
      </c>
      <c r="S70" s="477">
        <v>0</v>
      </c>
      <c r="T70" s="477">
        <v>0</v>
      </c>
      <c r="U70" s="477">
        <v>0</v>
      </c>
      <c r="V70" s="477">
        <v>0</v>
      </c>
      <c r="W70" s="477">
        <v>0</v>
      </c>
      <c r="X70" s="477">
        <v>0</v>
      </c>
      <c r="Y70" s="477">
        <v>0</v>
      </c>
      <c r="Z70" s="477">
        <v>0</v>
      </c>
      <c r="AA70" s="477">
        <v>0</v>
      </c>
      <c r="AB70" s="477">
        <v>0</v>
      </c>
      <c r="AC70" s="477">
        <v>0</v>
      </c>
      <c r="AD70" s="477">
        <v>0</v>
      </c>
      <c r="AE70" s="477">
        <v>0</v>
      </c>
      <c r="AF70" s="477">
        <v>0</v>
      </c>
      <c r="AG70" s="477">
        <v>0</v>
      </c>
      <c r="AH70" s="477">
        <v>0</v>
      </c>
      <c r="AI70" s="477">
        <v>0</v>
      </c>
      <c r="AJ70" s="477">
        <v>0</v>
      </c>
      <c r="AK70" s="477">
        <v>0</v>
      </c>
      <c r="AL70" s="102">
        <f t="shared" si="20"/>
        <v>4270.802592</v>
      </c>
    </row>
    <row r="71" spans="1:38">
      <c r="A71" s="110"/>
      <c r="B71" s="480" t="s">
        <v>266</v>
      </c>
      <c r="C71" s="477">
        <v>0</v>
      </c>
      <c r="D71" s="477">
        <v>0</v>
      </c>
      <c r="E71" s="477">
        <v>0</v>
      </c>
      <c r="F71" s="477">
        <v>0</v>
      </c>
      <c r="G71" s="477">
        <v>0</v>
      </c>
      <c r="H71" s="477">
        <v>0</v>
      </c>
      <c r="I71" s="477">
        <v>694.04233876000001</v>
      </c>
      <c r="J71" s="477">
        <v>694.04233876000001</v>
      </c>
      <c r="K71" s="102">
        <v>694.04233876000001</v>
      </c>
      <c r="L71" s="477">
        <v>694.04233876000001</v>
      </c>
      <c r="M71" s="477">
        <v>694.04233876000001</v>
      </c>
      <c r="N71" s="477">
        <v>694.04233876000001</v>
      </c>
      <c r="O71" s="477">
        <v>694.04233876000001</v>
      </c>
      <c r="P71" s="477">
        <v>694.04233876000001</v>
      </c>
      <c r="Q71" s="477">
        <v>694.04233876000001</v>
      </c>
      <c r="R71" s="477">
        <v>694.04233876000001</v>
      </c>
      <c r="S71" s="477">
        <v>0</v>
      </c>
      <c r="T71" s="477">
        <v>0</v>
      </c>
      <c r="U71" s="477">
        <v>0</v>
      </c>
      <c r="V71" s="477">
        <v>0</v>
      </c>
      <c r="W71" s="477">
        <v>0</v>
      </c>
      <c r="X71" s="477">
        <v>0</v>
      </c>
      <c r="Y71" s="477">
        <v>0</v>
      </c>
      <c r="Z71" s="477">
        <v>0</v>
      </c>
      <c r="AA71" s="477">
        <v>0</v>
      </c>
      <c r="AB71" s="477">
        <v>0</v>
      </c>
      <c r="AC71" s="477">
        <v>0</v>
      </c>
      <c r="AD71" s="477">
        <v>0</v>
      </c>
      <c r="AE71" s="477">
        <v>0</v>
      </c>
      <c r="AF71" s="477">
        <v>0</v>
      </c>
      <c r="AG71" s="477">
        <v>0</v>
      </c>
      <c r="AH71" s="477">
        <v>0</v>
      </c>
      <c r="AI71" s="477">
        <v>0</v>
      </c>
      <c r="AJ71" s="477">
        <v>0</v>
      </c>
      <c r="AK71" s="477">
        <v>0</v>
      </c>
      <c r="AL71" s="102">
        <f t="shared" si="20"/>
        <v>6940.4233876000017</v>
      </c>
    </row>
    <row r="72" spans="1:38">
      <c r="A72" s="110"/>
      <c r="B72" s="478" t="s">
        <v>264</v>
      </c>
      <c r="C72" s="477">
        <f t="shared" ref="C72:AK72" si="37">+C73+C74</f>
        <v>0</v>
      </c>
      <c r="D72" s="477">
        <f t="shared" si="37"/>
        <v>0</v>
      </c>
      <c r="E72" s="477">
        <f t="shared" si="37"/>
        <v>0</v>
      </c>
      <c r="F72" s="477">
        <f t="shared" si="37"/>
        <v>0</v>
      </c>
      <c r="G72" s="477">
        <f t="shared" si="37"/>
        <v>0</v>
      </c>
      <c r="H72" s="477">
        <f t="shared" si="37"/>
        <v>0</v>
      </c>
      <c r="I72" s="477">
        <f t="shared" si="37"/>
        <v>148.80835384000002</v>
      </c>
      <c r="J72" s="477">
        <f t="shared" si="37"/>
        <v>148.80835384000002</v>
      </c>
      <c r="K72" s="477">
        <f t="shared" si="37"/>
        <v>148.80835384000002</v>
      </c>
      <c r="L72" s="477">
        <f t="shared" si="37"/>
        <v>148.80835384000002</v>
      </c>
      <c r="M72" s="477">
        <f t="shared" si="37"/>
        <v>148.80835384000002</v>
      </c>
      <c r="N72" s="477">
        <f t="shared" si="37"/>
        <v>148.80835384000002</v>
      </c>
      <c r="O72" s="477">
        <f t="shared" si="37"/>
        <v>148.80835384000002</v>
      </c>
      <c r="P72" s="477">
        <f t="shared" si="37"/>
        <v>148.80835384000002</v>
      </c>
      <c r="Q72" s="477">
        <f t="shared" si="37"/>
        <v>148.80835384000002</v>
      </c>
      <c r="R72" s="477">
        <f t="shared" si="37"/>
        <v>148.80835384000002</v>
      </c>
      <c r="S72" s="477">
        <f t="shared" si="37"/>
        <v>0</v>
      </c>
      <c r="T72" s="477">
        <f t="shared" si="37"/>
        <v>0</v>
      </c>
      <c r="U72" s="477">
        <f t="shared" si="37"/>
        <v>0</v>
      </c>
      <c r="V72" s="477">
        <f t="shared" si="37"/>
        <v>0</v>
      </c>
      <c r="W72" s="477">
        <f t="shared" si="37"/>
        <v>0</v>
      </c>
      <c r="X72" s="477">
        <f t="shared" si="37"/>
        <v>0</v>
      </c>
      <c r="Y72" s="477">
        <f t="shared" si="37"/>
        <v>0</v>
      </c>
      <c r="Z72" s="477">
        <f t="shared" si="37"/>
        <v>0</v>
      </c>
      <c r="AA72" s="477">
        <f t="shared" si="37"/>
        <v>0</v>
      </c>
      <c r="AB72" s="477">
        <f t="shared" si="37"/>
        <v>0</v>
      </c>
      <c r="AC72" s="477">
        <f t="shared" si="37"/>
        <v>0</v>
      </c>
      <c r="AD72" s="477">
        <f t="shared" si="37"/>
        <v>0</v>
      </c>
      <c r="AE72" s="477">
        <f t="shared" si="37"/>
        <v>0</v>
      </c>
      <c r="AF72" s="477">
        <f t="shared" si="37"/>
        <v>0</v>
      </c>
      <c r="AG72" s="477">
        <f t="shared" si="37"/>
        <v>0</v>
      </c>
      <c r="AH72" s="477">
        <f t="shared" si="37"/>
        <v>0</v>
      </c>
      <c r="AI72" s="477">
        <f t="shared" si="37"/>
        <v>0</v>
      </c>
      <c r="AJ72" s="477">
        <f t="shared" si="37"/>
        <v>0</v>
      </c>
      <c r="AK72" s="477">
        <f t="shared" si="37"/>
        <v>0</v>
      </c>
      <c r="AL72" s="102">
        <f t="shared" si="20"/>
        <v>1488.0835384000004</v>
      </c>
    </row>
    <row r="73" spans="1:38">
      <c r="A73" s="110"/>
      <c r="B73" s="479" t="s">
        <v>265</v>
      </c>
      <c r="C73" s="477">
        <v>0</v>
      </c>
      <c r="D73" s="477">
        <v>0</v>
      </c>
      <c r="E73" s="477">
        <v>0</v>
      </c>
      <c r="F73" s="477">
        <v>0</v>
      </c>
      <c r="G73" s="477">
        <v>0</v>
      </c>
      <c r="H73" s="477">
        <v>0</v>
      </c>
      <c r="I73" s="477">
        <v>130.37493726000002</v>
      </c>
      <c r="J73" s="477">
        <v>130.37493726000002</v>
      </c>
      <c r="K73" s="102">
        <v>130.37493726000002</v>
      </c>
      <c r="L73" s="477">
        <v>130.37493726000002</v>
      </c>
      <c r="M73" s="477">
        <v>130.37493726000002</v>
      </c>
      <c r="N73" s="477">
        <v>130.37493726000002</v>
      </c>
      <c r="O73" s="477">
        <v>130.37493726000002</v>
      </c>
      <c r="P73" s="477">
        <v>130.37493726000002</v>
      </c>
      <c r="Q73" s="477">
        <v>130.37493726000002</v>
      </c>
      <c r="R73" s="477">
        <v>130.37493726000002</v>
      </c>
      <c r="S73" s="477">
        <v>0</v>
      </c>
      <c r="T73" s="477">
        <v>0</v>
      </c>
      <c r="U73" s="477">
        <v>0</v>
      </c>
      <c r="V73" s="477">
        <v>0</v>
      </c>
      <c r="W73" s="477">
        <v>0</v>
      </c>
      <c r="X73" s="477">
        <v>0</v>
      </c>
      <c r="Y73" s="477">
        <v>0</v>
      </c>
      <c r="Z73" s="477">
        <v>0</v>
      </c>
      <c r="AA73" s="477">
        <v>0</v>
      </c>
      <c r="AB73" s="477">
        <v>0</v>
      </c>
      <c r="AC73" s="477">
        <v>0</v>
      </c>
      <c r="AD73" s="477">
        <v>0</v>
      </c>
      <c r="AE73" s="477">
        <v>0</v>
      </c>
      <c r="AF73" s="477">
        <v>0</v>
      </c>
      <c r="AG73" s="477">
        <v>0</v>
      </c>
      <c r="AH73" s="477">
        <v>0</v>
      </c>
      <c r="AI73" s="477">
        <v>0</v>
      </c>
      <c r="AJ73" s="477">
        <v>0</v>
      </c>
      <c r="AK73" s="477">
        <v>0</v>
      </c>
      <c r="AL73" s="102">
        <f t="shared" si="20"/>
        <v>1303.7493726000002</v>
      </c>
    </row>
    <row r="74" spans="1:38">
      <c r="A74" s="110"/>
      <c r="B74" s="480" t="s">
        <v>266</v>
      </c>
      <c r="C74" s="477">
        <v>0</v>
      </c>
      <c r="D74" s="477">
        <v>0</v>
      </c>
      <c r="E74" s="477">
        <v>0</v>
      </c>
      <c r="F74" s="477">
        <v>0</v>
      </c>
      <c r="G74" s="477">
        <v>0</v>
      </c>
      <c r="H74" s="477">
        <v>0</v>
      </c>
      <c r="I74" s="477">
        <v>18.433416579999999</v>
      </c>
      <c r="J74" s="477">
        <v>18.433416579999999</v>
      </c>
      <c r="K74" s="102">
        <v>18.433416579999999</v>
      </c>
      <c r="L74" s="477">
        <v>18.433416579999999</v>
      </c>
      <c r="M74" s="477">
        <v>18.433416579999999</v>
      </c>
      <c r="N74" s="477">
        <v>18.433416579999999</v>
      </c>
      <c r="O74" s="477">
        <v>18.433416579999999</v>
      </c>
      <c r="P74" s="477">
        <v>18.433416579999999</v>
      </c>
      <c r="Q74" s="477">
        <v>18.433416579999999</v>
      </c>
      <c r="R74" s="477">
        <v>18.433416579999999</v>
      </c>
      <c r="S74" s="477">
        <v>0</v>
      </c>
      <c r="T74" s="477">
        <v>0</v>
      </c>
      <c r="U74" s="477">
        <v>0</v>
      </c>
      <c r="V74" s="477">
        <v>0</v>
      </c>
      <c r="W74" s="477">
        <v>0</v>
      </c>
      <c r="X74" s="477">
        <v>0</v>
      </c>
      <c r="Y74" s="477">
        <v>0</v>
      </c>
      <c r="Z74" s="477">
        <v>0</v>
      </c>
      <c r="AA74" s="477">
        <v>0</v>
      </c>
      <c r="AB74" s="477">
        <v>0</v>
      </c>
      <c r="AC74" s="477">
        <v>0</v>
      </c>
      <c r="AD74" s="477">
        <v>0</v>
      </c>
      <c r="AE74" s="477">
        <v>0</v>
      </c>
      <c r="AF74" s="477">
        <v>0</v>
      </c>
      <c r="AG74" s="477">
        <v>0</v>
      </c>
      <c r="AH74" s="477">
        <v>0</v>
      </c>
      <c r="AI74" s="477">
        <v>0</v>
      </c>
      <c r="AJ74" s="477">
        <v>0</v>
      </c>
      <c r="AK74" s="477">
        <v>0</v>
      </c>
      <c r="AL74" s="102">
        <f t="shared" si="20"/>
        <v>184.33416579999999</v>
      </c>
    </row>
    <row r="75" spans="1:38">
      <c r="A75" s="110"/>
      <c r="B75" s="379" t="s">
        <v>26</v>
      </c>
      <c r="C75" s="477">
        <f t="shared" ref="C75:AK75" si="38">+C76+C77</f>
        <v>0</v>
      </c>
      <c r="D75" s="477">
        <f t="shared" si="38"/>
        <v>0</v>
      </c>
      <c r="E75" s="477">
        <f t="shared" si="38"/>
        <v>0</v>
      </c>
      <c r="F75" s="477">
        <f t="shared" si="38"/>
        <v>0</v>
      </c>
      <c r="G75" s="477">
        <f t="shared" si="38"/>
        <v>0</v>
      </c>
      <c r="H75" s="477">
        <f t="shared" si="38"/>
        <v>0</v>
      </c>
      <c r="I75" s="477">
        <f t="shared" si="38"/>
        <v>710.92726382769149</v>
      </c>
      <c r="J75" s="477">
        <f t="shared" si="38"/>
        <v>710.92726382769149</v>
      </c>
      <c r="K75" s="477">
        <f t="shared" si="38"/>
        <v>710.92726382769149</v>
      </c>
      <c r="L75" s="477">
        <f t="shared" si="38"/>
        <v>710.92726382769149</v>
      </c>
      <c r="M75" s="477">
        <f t="shared" si="38"/>
        <v>710.92726382769149</v>
      </c>
      <c r="N75" s="477">
        <f t="shared" si="38"/>
        <v>710.92726382769149</v>
      </c>
      <c r="O75" s="477">
        <f t="shared" si="38"/>
        <v>710.92726382769149</v>
      </c>
      <c r="P75" s="477">
        <f t="shared" si="38"/>
        <v>710.92726382769149</v>
      </c>
      <c r="Q75" s="477">
        <f t="shared" si="38"/>
        <v>710.92726382769149</v>
      </c>
      <c r="R75" s="477">
        <f t="shared" si="38"/>
        <v>710.92726382769149</v>
      </c>
      <c r="S75" s="477">
        <f t="shared" si="38"/>
        <v>0</v>
      </c>
      <c r="T75" s="477">
        <f t="shared" si="38"/>
        <v>0</v>
      </c>
      <c r="U75" s="477">
        <f t="shared" si="38"/>
        <v>0</v>
      </c>
      <c r="V75" s="477">
        <f t="shared" si="38"/>
        <v>0</v>
      </c>
      <c r="W75" s="477">
        <f t="shared" si="38"/>
        <v>0</v>
      </c>
      <c r="X75" s="477">
        <f t="shared" si="38"/>
        <v>0</v>
      </c>
      <c r="Y75" s="477">
        <f t="shared" si="38"/>
        <v>0</v>
      </c>
      <c r="Z75" s="477">
        <f t="shared" si="38"/>
        <v>0</v>
      </c>
      <c r="AA75" s="477">
        <f t="shared" si="38"/>
        <v>0</v>
      </c>
      <c r="AB75" s="477">
        <f t="shared" si="38"/>
        <v>0</v>
      </c>
      <c r="AC75" s="477">
        <f t="shared" si="38"/>
        <v>0</v>
      </c>
      <c r="AD75" s="477">
        <f t="shared" si="38"/>
        <v>0</v>
      </c>
      <c r="AE75" s="477">
        <f t="shared" si="38"/>
        <v>0</v>
      </c>
      <c r="AF75" s="477">
        <f t="shared" si="38"/>
        <v>0</v>
      </c>
      <c r="AG75" s="477">
        <f t="shared" si="38"/>
        <v>0</v>
      </c>
      <c r="AH75" s="477">
        <f t="shared" si="38"/>
        <v>0</v>
      </c>
      <c r="AI75" s="477">
        <f t="shared" si="38"/>
        <v>0</v>
      </c>
      <c r="AJ75" s="477">
        <f t="shared" si="38"/>
        <v>0</v>
      </c>
      <c r="AK75" s="477">
        <f t="shared" si="38"/>
        <v>0</v>
      </c>
      <c r="AL75" s="102">
        <f t="shared" si="20"/>
        <v>7109.2726382769151</v>
      </c>
    </row>
    <row r="76" spans="1:38">
      <c r="A76" s="110"/>
      <c r="B76" s="478" t="s">
        <v>263</v>
      </c>
      <c r="C76" s="477">
        <v>0</v>
      </c>
      <c r="D76" s="477">
        <v>0</v>
      </c>
      <c r="E76" s="477">
        <v>0</v>
      </c>
      <c r="F76" s="477">
        <v>0</v>
      </c>
      <c r="G76" s="477">
        <v>0</v>
      </c>
      <c r="H76" s="477">
        <v>0</v>
      </c>
      <c r="I76" s="477">
        <v>383.36142532923003</v>
      </c>
      <c r="J76" s="477">
        <v>383.36142532923003</v>
      </c>
      <c r="K76" s="102">
        <v>383.36142532923003</v>
      </c>
      <c r="L76" s="477">
        <v>383.36142532923003</v>
      </c>
      <c r="M76" s="477">
        <v>383.36142532923003</v>
      </c>
      <c r="N76" s="477">
        <v>383.36142532923003</v>
      </c>
      <c r="O76" s="477">
        <v>383.36142532923003</v>
      </c>
      <c r="P76" s="477">
        <v>383.36142532923003</v>
      </c>
      <c r="Q76" s="477">
        <v>383.36142532923003</v>
      </c>
      <c r="R76" s="477">
        <v>383.36142532923003</v>
      </c>
      <c r="S76" s="477">
        <v>0</v>
      </c>
      <c r="T76" s="477">
        <v>0</v>
      </c>
      <c r="U76" s="477">
        <v>0</v>
      </c>
      <c r="V76" s="477">
        <v>0</v>
      </c>
      <c r="W76" s="477">
        <v>0</v>
      </c>
      <c r="X76" s="477">
        <v>0</v>
      </c>
      <c r="Y76" s="477">
        <v>0</v>
      </c>
      <c r="Z76" s="477">
        <v>0</v>
      </c>
      <c r="AA76" s="477">
        <v>0</v>
      </c>
      <c r="AB76" s="477">
        <v>0</v>
      </c>
      <c r="AC76" s="477">
        <v>0</v>
      </c>
      <c r="AD76" s="477">
        <v>0</v>
      </c>
      <c r="AE76" s="477">
        <v>0</v>
      </c>
      <c r="AF76" s="477">
        <v>0</v>
      </c>
      <c r="AG76" s="477">
        <v>0</v>
      </c>
      <c r="AH76" s="477">
        <v>0</v>
      </c>
      <c r="AI76" s="477">
        <v>0</v>
      </c>
      <c r="AJ76" s="477">
        <v>0</v>
      </c>
      <c r="AK76" s="477">
        <v>0</v>
      </c>
      <c r="AL76" s="102">
        <f t="shared" si="20"/>
        <v>3833.6142532922995</v>
      </c>
    </row>
    <row r="77" spans="1:38">
      <c r="A77" s="110"/>
      <c r="B77" s="483" t="s">
        <v>264</v>
      </c>
      <c r="C77" s="477">
        <v>0</v>
      </c>
      <c r="D77" s="477">
        <v>0</v>
      </c>
      <c r="E77" s="477">
        <v>0</v>
      </c>
      <c r="F77" s="477">
        <v>0</v>
      </c>
      <c r="G77" s="477">
        <v>0</v>
      </c>
      <c r="H77" s="477">
        <v>0</v>
      </c>
      <c r="I77" s="477">
        <v>327.56583849846146</v>
      </c>
      <c r="J77" s="477">
        <v>327.56583849846146</v>
      </c>
      <c r="K77" s="102">
        <v>327.56583849846146</v>
      </c>
      <c r="L77" s="477">
        <v>327.56583849846146</v>
      </c>
      <c r="M77" s="477">
        <v>327.56583849846146</v>
      </c>
      <c r="N77" s="477">
        <v>327.56583849846146</v>
      </c>
      <c r="O77" s="477">
        <v>327.56583849846146</v>
      </c>
      <c r="P77" s="477">
        <v>327.56583849846146</v>
      </c>
      <c r="Q77" s="477">
        <v>327.56583849846146</v>
      </c>
      <c r="R77" s="477">
        <v>327.56583849846146</v>
      </c>
      <c r="S77" s="477">
        <v>0</v>
      </c>
      <c r="T77" s="477">
        <v>0</v>
      </c>
      <c r="U77" s="477">
        <v>0</v>
      </c>
      <c r="V77" s="477">
        <v>0</v>
      </c>
      <c r="W77" s="477">
        <v>0</v>
      </c>
      <c r="X77" s="477">
        <v>0</v>
      </c>
      <c r="Y77" s="477">
        <v>0</v>
      </c>
      <c r="Z77" s="477">
        <v>0</v>
      </c>
      <c r="AA77" s="477">
        <v>0</v>
      </c>
      <c r="AB77" s="477">
        <v>0</v>
      </c>
      <c r="AC77" s="477">
        <v>0</v>
      </c>
      <c r="AD77" s="477">
        <v>0</v>
      </c>
      <c r="AE77" s="477">
        <v>0</v>
      </c>
      <c r="AF77" s="477">
        <v>0</v>
      </c>
      <c r="AG77" s="477">
        <v>0</v>
      </c>
      <c r="AH77" s="477">
        <v>0</v>
      </c>
      <c r="AI77" s="477">
        <v>0</v>
      </c>
      <c r="AJ77" s="477">
        <v>0</v>
      </c>
      <c r="AK77" s="477">
        <v>0</v>
      </c>
      <c r="AL77" s="102">
        <f t="shared" si="20"/>
        <v>3275.6583849846143</v>
      </c>
    </row>
    <row r="78" spans="1:38">
      <c r="A78" s="110"/>
      <c r="B78" s="606" t="s">
        <v>27</v>
      </c>
      <c r="C78" s="477">
        <f t="shared" ref="C78:AK78" si="39">+C79+C80</f>
        <v>0</v>
      </c>
      <c r="D78" s="477">
        <f t="shared" si="39"/>
        <v>0</v>
      </c>
      <c r="E78" s="477">
        <f t="shared" si="39"/>
        <v>0</v>
      </c>
      <c r="F78" s="477">
        <f t="shared" si="39"/>
        <v>0</v>
      </c>
      <c r="G78" s="477">
        <f t="shared" si="39"/>
        <v>0</v>
      </c>
      <c r="H78" s="477">
        <f t="shared" si="39"/>
        <v>0</v>
      </c>
      <c r="I78" s="477">
        <f t="shared" si="39"/>
        <v>9.1947888091717367</v>
      </c>
      <c r="J78" s="477">
        <f t="shared" si="39"/>
        <v>9.1947888091717367</v>
      </c>
      <c r="K78" s="477">
        <f t="shared" si="39"/>
        <v>9.1947888091717367</v>
      </c>
      <c r="L78" s="477">
        <f t="shared" si="39"/>
        <v>9.1947888091717367</v>
      </c>
      <c r="M78" s="477">
        <f t="shared" si="39"/>
        <v>9.1947888091717367</v>
      </c>
      <c r="N78" s="477">
        <f t="shared" si="39"/>
        <v>9.1947888091717367</v>
      </c>
      <c r="O78" s="477">
        <f t="shared" si="39"/>
        <v>9.1947888091717367</v>
      </c>
      <c r="P78" s="477">
        <f t="shared" si="39"/>
        <v>9.1947888091717367</v>
      </c>
      <c r="Q78" s="477">
        <f t="shared" si="39"/>
        <v>9.1947888091717367</v>
      </c>
      <c r="R78" s="477">
        <f t="shared" si="39"/>
        <v>9.1947888091717367</v>
      </c>
      <c r="S78" s="477">
        <f t="shared" si="39"/>
        <v>0</v>
      </c>
      <c r="T78" s="477">
        <f t="shared" si="39"/>
        <v>0</v>
      </c>
      <c r="U78" s="477">
        <f t="shared" si="39"/>
        <v>0</v>
      </c>
      <c r="V78" s="477">
        <f t="shared" si="39"/>
        <v>0</v>
      </c>
      <c r="W78" s="477">
        <f t="shared" si="39"/>
        <v>0</v>
      </c>
      <c r="X78" s="477">
        <f t="shared" si="39"/>
        <v>0</v>
      </c>
      <c r="Y78" s="477">
        <f t="shared" si="39"/>
        <v>0</v>
      </c>
      <c r="Z78" s="477">
        <f t="shared" si="39"/>
        <v>0</v>
      </c>
      <c r="AA78" s="477">
        <f t="shared" si="39"/>
        <v>0</v>
      </c>
      <c r="AB78" s="477">
        <f t="shared" si="39"/>
        <v>0</v>
      </c>
      <c r="AC78" s="477">
        <f t="shared" si="39"/>
        <v>0</v>
      </c>
      <c r="AD78" s="477">
        <f t="shared" si="39"/>
        <v>0</v>
      </c>
      <c r="AE78" s="477">
        <f t="shared" si="39"/>
        <v>0</v>
      </c>
      <c r="AF78" s="477">
        <f t="shared" si="39"/>
        <v>0</v>
      </c>
      <c r="AG78" s="477">
        <f t="shared" si="39"/>
        <v>0</v>
      </c>
      <c r="AH78" s="477">
        <f t="shared" si="39"/>
        <v>0</v>
      </c>
      <c r="AI78" s="477">
        <f t="shared" si="39"/>
        <v>0</v>
      </c>
      <c r="AJ78" s="477">
        <f t="shared" si="39"/>
        <v>0</v>
      </c>
      <c r="AK78" s="477">
        <f t="shared" si="39"/>
        <v>0</v>
      </c>
      <c r="AL78" s="102">
        <f t="shared" ref="AL78:AL104" si="40">SUM(C78:AK78)</f>
        <v>91.947888091717388</v>
      </c>
    </row>
    <row r="79" spans="1:38">
      <c r="A79" s="110"/>
      <c r="B79" s="483" t="s">
        <v>263</v>
      </c>
      <c r="C79" s="477">
        <v>0</v>
      </c>
      <c r="D79" s="477">
        <v>0</v>
      </c>
      <c r="E79" s="477">
        <v>0</v>
      </c>
      <c r="F79" s="477">
        <v>0</v>
      </c>
      <c r="G79" s="477">
        <v>0</v>
      </c>
      <c r="H79" s="477">
        <v>0</v>
      </c>
      <c r="I79" s="477">
        <v>6.3440913452503596</v>
      </c>
      <c r="J79" s="477">
        <v>6.3440913452503596</v>
      </c>
      <c r="K79" s="102">
        <v>6.3440913452503596</v>
      </c>
      <c r="L79" s="477">
        <v>6.3440913452503596</v>
      </c>
      <c r="M79" s="477">
        <v>6.3440913452503596</v>
      </c>
      <c r="N79" s="477">
        <v>6.3440913452503596</v>
      </c>
      <c r="O79" s="477">
        <v>6.3440913452503596</v>
      </c>
      <c r="P79" s="477">
        <v>6.3440913452503596</v>
      </c>
      <c r="Q79" s="477">
        <v>6.3440913452503596</v>
      </c>
      <c r="R79" s="477">
        <v>6.3440913452503596</v>
      </c>
      <c r="S79" s="477">
        <v>0</v>
      </c>
      <c r="T79" s="477">
        <v>0</v>
      </c>
      <c r="U79" s="477">
        <v>0</v>
      </c>
      <c r="V79" s="477">
        <v>0</v>
      </c>
      <c r="W79" s="477">
        <v>0</v>
      </c>
      <c r="X79" s="477">
        <v>0</v>
      </c>
      <c r="Y79" s="477">
        <v>0</v>
      </c>
      <c r="Z79" s="477">
        <v>0</v>
      </c>
      <c r="AA79" s="477">
        <v>0</v>
      </c>
      <c r="AB79" s="477">
        <v>0</v>
      </c>
      <c r="AC79" s="477">
        <v>0</v>
      </c>
      <c r="AD79" s="477">
        <v>0</v>
      </c>
      <c r="AE79" s="477">
        <v>0</v>
      </c>
      <c r="AF79" s="477">
        <v>0</v>
      </c>
      <c r="AG79" s="477">
        <v>0</v>
      </c>
      <c r="AH79" s="477">
        <v>0</v>
      </c>
      <c r="AI79" s="477">
        <v>0</v>
      </c>
      <c r="AJ79" s="477">
        <v>0</v>
      </c>
      <c r="AK79" s="477">
        <v>0</v>
      </c>
      <c r="AL79" s="102">
        <f t="shared" si="40"/>
        <v>63.440913452503608</v>
      </c>
    </row>
    <row r="80" spans="1:38">
      <c r="A80" s="110"/>
      <c r="B80" s="483" t="s">
        <v>264</v>
      </c>
      <c r="C80" s="477">
        <v>0</v>
      </c>
      <c r="D80" s="477">
        <v>0</v>
      </c>
      <c r="E80" s="477">
        <v>0</v>
      </c>
      <c r="F80" s="477">
        <v>0</v>
      </c>
      <c r="G80" s="477">
        <v>0</v>
      </c>
      <c r="H80" s="477">
        <v>0</v>
      </c>
      <c r="I80" s="477">
        <v>2.8506974639213767</v>
      </c>
      <c r="J80" s="477">
        <v>2.8506974639213767</v>
      </c>
      <c r="K80" s="106">
        <v>2.8506974639213767</v>
      </c>
      <c r="L80" s="477">
        <v>2.8506974639213767</v>
      </c>
      <c r="M80" s="477">
        <v>2.8506974639213767</v>
      </c>
      <c r="N80" s="477">
        <v>2.8506974639213767</v>
      </c>
      <c r="O80" s="477">
        <v>2.8506974639213767</v>
      </c>
      <c r="P80" s="477">
        <v>2.8506974639213767</v>
      </c>
      <c r="Q80" s="477">
        <v>2.8506974639213767</v>
      </c>
      <c r="R80" s="477">
        <v>2.8506974639213767</v>
      </c>
      <c r="S80" s="477">
        <v>0</v>
      </c>
      <c r="T80" s="477">
        <v>0</v>
      </c>
      <c r="U80" s="477">
        <v>0</v>
      </c>
      <c r="V80" s="477">
        <v>0</v>
      </c>
      <c r="W80" s="477">
        <v>0</v>
      </c>
      <c r="X80" s="477">
        <v>0</v>
      </c>
      <c r="Y80" s="477">
        <v>0</v>
      </c>
      <c r="Z80" s="477">
        <v>0</v>
      </c>
      <c r="AA80" s="477">
        <v>0</v>
      </c>
      <c r="AB80" s="477">
        <v>0</v>
      </c>
      <c r="AC80" s="477">
        <v>0</v>
      </c>
      <c r="AD80" s="477">
        <v>0</v>
      </c>
      <c r="AE80" s="477">
        <v>0</v>
      </c>
      <c r="AF80" s="477">
        <v>0</v>
      </c>
      <c r="AG80" s="477">
        <v>0</v>
      </c>
      <c r="AH80" s="477">
        <v>0</v>
      </c>
      <c r="AI80" s="477">
        <v>0</v>
      </c>
      <c r="AJ80" s="477">
        <v>0</v>
      </c>
      <c r="AK80" s="477">
        <v>0</v>
      </c>
      <c r="AL80" s="106">
        <f t="shared" si="40"/>
        <v>28.506974639213773</v>
      </c>
    </row>
    <row r="81" spans="1:38">
      <c r="A81" s="110"/>
      <c r="B81" s="484" t="s">
        <v>28</v>
      </c>
      <c r="C81" s="460">
        <v>0</v>
      </c>
      <c r="D81" s="460">
        <v>0</v>
      </c>
      <c r="E81" s="460">
        <v>0</v>
      </c>
      <c r="F81" s="460">
        <v>0</v>
      </c>
      <c r="G81" s="460">
        <v>0</v>
      </c>
      <c r="H81" s="460">
        <v>0</v>
      </c>
      <c r="I81" s="460">
        <v>0</v>
      </c>
      <c r="J81" s="460">
        <v>0</v>
      </c>
      <c r="K81" s="101">
        <v>0</v>
      </c>
      <c r="L81" s="460">
        <v>0</v>
      </c>
      <c r="M81" s="460">
        <v>0</v>
      </c>
      <c r="N81" s="460">
        <v>0</v>
      </c>
      <c r="O81" s="460">
        <v>0</v>
      </c>
      <c r="P81" s="460">
        <v>0</v>
      </c>
      <c r="Q81" s="460">
        <v>0</v>
      </c>
      <c r="R81" s="460">
        <v>0</v>
      </c>
      <c r="S81" s="460">
        <v>0</v>
      </c>
      <c r="T81" s="460">
        <v>0</v>
      </c>
      <c r="U81" s="460">
        <v>994.94705725876611</v>
      </c>
      <c r="V81" s="460">
        <v>994.94705725876611</v>
      </c>
      <c r="W81" s="460">
        <v>994.94705725876611</v>
      </c>
      <c r="X81" s="460">
        <v>994.94705725876611</v>
      </c>
      <c r="Y81" s="460">
        <v>994.94705725876611</v>
      </c>
      <c r="Z81" s="460">
        <v>994.94705725876611</v>
      </c>
      <c r="AA81" s="460">
        <v>994.94705725876611</v>
      </c>
      <c r="AB81" s="460">
        <v>994.94705725876611</v>
      </c>
      <c r="AC81" s="460">
        <v>994.94705725876611</v>
      </c>
      <c r="AD81" s="460">
        <v>994.94705725876611</v>
      </c>
      <c r="AE81" s="460">
        <v>0</v>
      </c>
      <c r="AF81" s="460">
        <v>0</v>
      </c>
      <c r="AG81" s="460">
        <v>0</v>
      </c>
      <c r="AH81" s="460">
        <v>0</v>
      </c>
      <c r="AI81" s="460">
        <v>0</v>
      </c>
      <c r="AJ81" s="460">
        <v>0</v>
      </c>
      <c r="AK81" s="460">
        <v>0</v>
      </c>
      <c r="AL81" s="101">
        <f t="shared" si="40"/>
        <v>9949.4705725876629</v>
      </c>
    </row>
    <row r="82" spans="1:38">
      <c r="A82" s="110"/>
      <c r="B82" s="484" t="s">
        <v>637</v>
      </c>
      <c r="C82" s="460">
        <v>0</v>
      </c>
      <c r="D82" s="460">
        <v>0</v>
      </c>
      <c r="E82" s="460">
        <v>0</v>
      </c>
      <c r="F82" s="460">
        <v>0</v>
      </c>
      <c r="G82" s="460">
        <v>3250</v>
      </c>
      <c r="H82" s="460">
        <v>0</v>
      </c>
      <c r="I82" s="460">
        <v>0</v>
      </c>
      <c r="J82" s="460">
        <v>0</v>
      </c>
      <c r="K82" s="101">
        <v>0</v>
      </c>
      <c r="L82" s="460">
        <v>0</v>
      </c>
      <c r="M82" s="460">
        <v>0</v>
      </c>
      <c r="N82" s="460">
        <v>0</v>
      </c>
      <c r="O82" s="460">
        <v>0</v>
      </c>
      <c r="P82" s="460">
        <v>0</v>
      </c>
      <c r="Q82" s="460">
        <v>0</v>
      </c>
      <c r="R82" s="460">
        <v>0</v>
      </c>
      <c r="S82" s="460">
        <v>0</v>
      </c>
      <c r="T82" s="460">
        <v>0</v>
      </c>
      <c r="U82" s="460">
        <v>0</v>
      </c>
      <c r="V82" s="460">
        <v>0</v>
      </c>
      <c r="W82" s="460">
        <v>0</v>
      </c>
      <c r="X82" s="460">
        <v>0</v>
      </c>
      <c r="Y82" s="460">
        <v>0</v>
      </c>
      <c r="Z82" s="460">
        <v>0</v>
      </c>
      <c r="AA82" s="460">
        <v>0</v>
      </c>
      <c r="AB82" s="460">
        <v>0</v>
      </c>
      <c r="AC82" s="460">
        <v>0</v>
      </c>
      <c r="AD82" s="460">
        <v>0</v>
      </c>
      <c r="AE82" s="460">
        <v>0</v>
      </c>
      <c r="AF82" s="460">
        <v>0</v>
      </c>
      <c r="AG82" s="460">
        <v>0</v>
      </c>
      <c r="AH82" s="460">
        <v>0</v>
      </c>
      <c r="AI82" s="460">
        <v>0</v>
      </c>
      <c r="AJ82" s="460">
        <v>0</v>
      </c>
      <c r="AK82" s="460">
        <v>0</v>
      </c>
      <c r="AL82" s="101">
        <f t="shared" si="40"/>
        <v>3250</v>
      </c>
    </row>
    <row r="83" spans="1:38">
      <c r="A83" s="110"/>
      <c r="B83" s="459" t="s">
        <v>503</v>
      </c>
      <c r="C83" s="485">
        <v>0</v>
      </c>
      <c r="D83" s="485">
        <v>2750</v>
      </c>
      <c r="E83" s="485">
        <v>0</v>
      </c>
      <c r="F83" s="485">
        <v>0</v>
      </c>
      <c r="G83" s="485">
        <v>0</v>
      </c>
      <c r="H83" s="485">
        <v>0</v>
      </c>
      <c r="I83" s="485">
        <v>0</v>
      </c>
      <c r="J83" s="485">
        <v>0</v>
      </c>
      <c r="K83" s="101">
        <v>0</v>
      </c>
      <c r="L83" s="485">
        <v>0</v>
      </c>
      <c r="M83" s="485">
        <v>0</v>
      </c>
      <c r="N83" s="485">
        <v>0</v>
      </c>
      <c r="O83" s="485">
        <v>0</v>
      </c>
      <c r="P83" s="485">
        <v>0</v>
      </c>
      <c r="Q83" s="485">
        <v>0</v>
      </c>
      <c r="R83" s="485">
        <v>0</v>
      </c>
      <c r="S83" s="485">
        <v>0</v>
      </c>
      <c r="T83" s="485">
        <v>0</v>
      </c>
      <c r="U83" s="485">
        <v>0</v>
      </c>
      <c r="V83" s="485">
        <v>0</v>
      </c>
      <c r="W83" s="485">
        <v>0</v>
      </c>
      <c r="X83" s="485">
        <v>0</v>
      </c>
      <c r="Y83" s="485">
        <v>0</v>
      </c>
      <c r="Z83" s="485">
        <v>0</v>
      </c>
      <c r="AA83" s="485">
        <v>0</v>
      </c>
      <c r="AB83" s="485">
        <v>0</v>
      </c>
      <c r="AC83" s="485">
        <v>0</v>
      </c>
      <c r="AD83" s="485">
        <v>0</v>
      </c>
      <c r="AE83" s="485">
        <v>0</v>
      </c>
      <c r="AF83" s="485">
        <v>0</v>
      </c>
      <c r="AG83" s="485">
        <v>0</v>
      </c>
      <c r="AH83" s="485">
        <v>0</v>
      </c>
      <c r="AI83" s="485">
        <v>0</v>
      </c>
      <c r="AJ83" s="485">
        <v>0</v>
      </c>
      <c r="AK83" s="485">
        <v>0</v>
      </c>
      <c r="AL83" s="101">
        <f t="shared" si="40"/>
        <v>2750</v>
      </c>
    </row>
    <row r="84" spans="1:38">
      <c r="A84" s="110"/>
      <c r="B84" s="459" t="s">
        <v>513</v>
      </c>
      <c r="C84" s="485">
        <v>0</v>
      </c>
      <c r="D84" s="485">
        <v>0</v>
      </c>
      <c r="E84" s="485">
        <v>0</v>
      </c>
      <c r="F84" s="485">
        <v>0</v>
      </c>
      <c r="G84" s="485">
        <v>0</v>
      </c>
      <c r="H84" s="485">
        <v>0</v>
      </c>
      <c r="I84" s="485">
        <v>0</v>
      </c>
      <c r="J84" s="485">
        <v>0</v>
      </c>
      <c r="K84" s="101">
        <v>0</v>
      </c>
      <c r="L84" s="485">
        <v>0</v>
      </c>
      <c r="M84" s="485">
        <v>1000</v>
      </c>
      <c r="N84" s="485">
        <v>0</v>
      </c>
      <c r="O84" s="485">
        <v>0</v>
      </c>
      <c r="P84" s="485">
        <v>0</v>
      </c>
      <c r="Q84" s="485">
        <v>0</v>
      </c>
      <c r="R84" s="485">
        <v>0</v>
      </c>
      <c r="S84" s="485">
        <v>0</v>
      </c>
      <c r="T84" s="485">
        <v>0</v>
      </c>
      <c r="U84" s="485">
        <v>0</v>
      </c>
      <c r="V84" s="485">
        <v>0</v>
      </c>
      <c r="W84" s="485">
        <v>0</v>
      </c>
      <c r="X84" s="485">
        <v>0</v>
      </c>
      <c r="Y84" s="485">
        <v>0</v>
      </c>
      <c r="Z84" s="485">
        <v>0</v>
      </c>
      <c r="AA84" s="485">
        <v>0</v>
      </c>
      <c r="AB84" s="485">
        <v>0</v>
      </c>
      <c r="AC84" s="485">
        <v>0</v>
      </c>
      <c r="AD84" s="485">
        <v>0</v>
      </c>
      <c r="AE84" s="485">
        <v>0</v>
      </c>
      <c r="AF84" s="485">
        <v>0</v>
      </c>
      <c r="AG84" s="485">
        <v>0</v>
      </c>
      <c r="AH84" s="485">
        <v>0</v>
      </c>
      <c r="AI84" s="485">
        <v>0</v>
      </c>
      <c r="AJ84" s="485">
        <v>0</v>
      </c>
      <c r="AK84" s="485">
        <v>0</v>
      </c>
      <c r="AL84" s="101">
        <f t="shared" si="40"/>
        <v>1000</v>
      </c>
    </row>
    <row r="85" spans="1:38">
      <c r="A85" s="110"/>
      <c r="B85" s="484" t="s">
        <v>504</v>
      </c>
      <c r="C85" s="485">
        <v>0</v>
      </c>
      <c r="D85" s="485">
        <v>0</v>
      </c>
      <c r="E85" s="485">
        <v>0</v>
      </c>
      <c r="F85" s="485">
        <v>4500</v>
      </c>
      <c r="G85" s="485">
        <v>0</v>
      </c>
      <c r="H85" s="485">
        <v>0</v>
      </c>
      <c r="I85" s="485">
        <v>0</v>
      </c>
      <c r="J85" s="485">
        <v>0</v>
      </c>
      <c r="K85" s="101">
        <v>0</v>
      </c>
      <c r="L85" s="485">
        <v>0</v>
      </c>
      <c r="M85" s="485">
        <v>0</v>
      </c>
      <c r="N85" s="485">
        <v>0</v>
      </c>
      <c r="O85" s="485">
        <v>0</v>
      </c>
      <c r="P85" s="485">
        <v>0</v>
      </c>
      <c r="Q85" s="485">
        <v>0</v>
      </c>
      <c r="R85" s="485">
        <v>0</v>
      </c>
      <c r="S85" s="485">
        <v>0</v>
      </c>
      <c r="T85" s="485">
        <v>0</v>
      </c>
      <c r="U85" s="485">
        <v>0</v>
      </c>
      <c r="V85" s="485">
        <v>0</v>
      </c>
      <c r="W85" s="485">
        <v>0</v>
      </c>
      <c r="X85" s="485">
        <v>0</v>
      </c>
      <c r="Y85" s="485">
        <v>0</v>
      </c>
      <c r="Z85" s="485">
        <v>0</v>
      </c>
      <c r="AA85" s="485">
        <v>0</v>
      </c>
      <c r="AB85" s="485">
        <v>0</v>
      </c>
      <c r="AC85" s="485">
        <v>0</v>
      </c>
      <c r="AD85" s="485">
        <v>0</v>
      </c>
      <c r="AE85" s="485">
        <v>0</v>
      </c>
      <c r="AF85" s="485">
        <v>0</v>
      </c>
      <c r="AG85" s="485">
        <v>0</v>
      </c>
      <c r="AH85" s="485">
        <v>0</v>
      </c>
      <c r="AI85" s="485">
        <v>0</v>
      </c>
      <c r="AJ85" s="485">
        <v>0</v>
      </c>
      <c r="AK85" s="485">
        <v>0</v>
      </c>
      <c r="AL85" s="101">
        <f t="shared" si="40"/>
        <v>4500</v>
      </c>
    </row>
    <row r="86" spans="1:38">
      <c r="A86" s="110"/>
      <c r="B86" s="459" t="s">
        <v>638</v>
      </c>
      <c r="C86" s="485">
        <v>0</v>
      </c>
      <c r="D86" s="485">
        <v>0</v>
      </c>
      <c r="E86" s="485">
        <v>0</v>
      </c>
      <c r="F86" s="485">
        <v>0</v>
      </c>
      <c r="G86" s="485">
        <v>0</v>
      </c>
      <c r="H86" s="485">
        <v>0</v>
      </c>
      <c r="I86" s="485">
        <v>0</v>
      </c>
      <c r="J86" s="485">
        <v>0</v>
      </c>
      <c r="K86" s="101">
        <v>0</v>
      </c>
      <c r="L86" s="485">
        <v>3750</v>
      </c>
      <c r="M86" s="485">
        <v>0</v>
      </c>
      <c r="N86" s="485">
        <v>0</v>
      </c>
      <c r="O86" s="485">
        <v>0</v>
      </c>
      <c r="P86" s="485">
        <v>0</v>
      </c>
      <c r="Q86" s="485">
        <v>0</v>
      </c>
      <c r="R86" s="485">
        <v>0</v>
      </c>
      <c r="S86" s="485">
        <v>0</v>
      </c>
      <c r="T86" s="485">
        <v>0</v>
      </c>
      <c r="U86" s="485">
        <v>0</v>
      </c>
      <c r="V86" s="485">
        <v>0</v>
      </c>
      <c r="W86" s="485">
        <v>0</v>
      </c>
      <c r="X86" s="485">
        <v>0</v>
      </c>
      <c r="Y86" s="485">
        <v>0</v>
      </c>
      <c r="Z86" s="485">
        <v>0</v>
      </c>
      <c r="AA86" s="485">
        <v>0</v>
      </c>
      <c r="AB86" s="485">
        <v>0</v>
      </c>
      <c r="AC86" s="485">
        <v>0</v>
      </c>
      <c r="AD86" s="485">
        <v>0</v>
      </c>
      <c r="AE86" s="485">
        <v>0</v>
      </c>
      <c r="AF86" s="485">
        <v>0</v>
      </c>
      <c r="AG86" s="485">
        <v>0</v>
      </c>
      <c r="AH86" s="485">
        <v>0</v>
      </c>
      <c r="AI86" s="485">
        <v>0</v>
      </c>
      <c r="AJ86" s="485">
        <v>0</v>
      </c>
      <c r="AK86" s="485">
        <v>0</v>
      </c>
      <c r="AL86" s="101">
        <f t="shared" si="40"/>
        <v>3750</v>
      </c>
    </row>
    <row r="87" spans="1:38">
      <c r="A87" s="110"/>
      <c r="B87" s="484" t="s">
        <v>515</v>
      </c>
      <c r="C87" s="485">
        <v>0</v>
      </c>
      <c r="D87" s="485">
        <v>0</v>
      </c>
      <c r="E87" s="485">
        <v>0</v>
      </c>
      <c r="F87" s="485">
        <v>0</v>
      </c>
      <c r="G87" s="485">
        <v>0</v>
      </c>
      <c r="H87" s="485">
        <v>0</v>
      </c>
      <c r="I87" s="485">
        <v>0</v>
      </c>
      <c r="J87" s="485">
        <v>0</v>
      </c>
      <c r="K87" s="101">
        <v>0</v>
      </c>
      <c r="L87" s="485">
        <v>0</v>
      </c>
      <c r="M87" s="485">
        <v>0</v>
      </c>
      <c r="N87" s="485">
        <v>0</v>
      </c>
      <c r="O87" s="485">
        <v>0</v>
      </c>
      <c r="P87" s="485">
        <v>0</v>
      </c>
      <c r="Q87" s="485">
        <v>0</v>
      </c>
      <c r="R87" s="485">
        <v>0</v>
      </c>
      <c r="S87" s="485">
        <v>0</v>
      </c>
      <c r="T87" s="485">
        <v>0</v>
      </c>
      <c r="U87" s="485">
        <v>1750</v>
      </c>
      <c r="V87" s="485">
        <v>0</v>
      </c>
      <c r="W87" s="485">
        <v>0</v>
      </c>
      <c r="X87" s="485">
        <v>0</v>
      </c>
      <c r="Y87" s="485">
        <v>0</v>
      </c>
      <c r="Z87" s="485">
        <v>0</v>
      </c>
      <c r="AA87" s="485">
        <v>0</v>
      </c>
      <c r="AB87" s="485">
        <v>0</v>
      </c>
      <c r="AC87" s="485">
        <v>0</v>
      </c>
      <c r="AD87" s="485">
        <v>0</v>
      </c>
      <c r="AE87" s="485">
        <v>0</v>
      </c>
      <c r="AF87" s="485">
        <v>0</v>
      </c>
      <c r="AG87" s="485">
        <v>0</v>
      </c>
      <c r="AH87" s="485">
        <v>0</v>
      </c>
      <c r="AI87" s="485">
        <v>0</v>
      </c>
      <c r="AJ87" s="485">
        <v>0</v>
      </c>
      <c r="AK87" s="485">
        <v>0</v>
      </c>
      <c r="AL87" s="101">
        <f t="shared" si="40"/>
        <v>1750</v>
      </c>
    </row>
    <row r="88" spans="1:38">
      <c r="A88" s="110"/>
      <c r="B88" s="484" t="s">
        <v>681</v>
      </c>
      <c r="C88" s="485">
        <v>0</v>
      </c>
      <c r="D88" s="485">
        <v>0</v>
      </c>
      <c r="E88" s="485">
        <v>0</v>
      </c>
      <c r="F88" s="485">
        <v>0</v>
      </c>
      <c r="G88" s="485">
        <v>0</v>
      </c>
      <c r="H88" s="485">
        <v>0</v>
      </c>
      <c r="I88" s="485">
        <v>0</v>
      </c>
      <c r="J88" s="485">
        <v>0</v>
      </c>
      <c r="K88" s="101">
        <v>0</v>
      </c>
      <c r="L88" s="485">
        <v>0</v>
      </c>
      <c r="M88" s="485">
        <v>0</v>
      </c>
      <c r="N88" s="485">
        <v>0</v>
      </c>
      <c r="O88" s="485">
        <v>0</v>
      </c>
      <c r="P88" s="485">
        <v>0</v>
      </c>
      <c r="Q88" s="485">
        <v>0</v>
      </c>
      <c r="R88" s="485">
        <v>0</v>
      </c>
      <c r="S88" s="485">
        <v>0</v>
      </c>
      <c r="T88" s="485">
        <v>0</v>
      </c>
      <c r="U88" s="485">
        <v>0</v>
      </c>
      <c r="V88" s="485">
        <v>0</v>
      </c>
      <c r="W88" s="485">
        <v>0</v>
      </c>
      <c r="X88" s="485">
        <v>0</v>
      </c>
      <c r="Y88" s="485">
        <v>0</v>
      </c>
      <c r="Z88" s="485">
        <v>0</v>
      </c>
      <c r="AA88" s="485">
        <v>0</v>
      </c>
      <c r="AB88" s="485">
        <v>0</v>
      </c>
      <c r="AC88" s="485">
        <v>0</v>
      </c>
      <c r="AD88" s="485">
        <v>0</v>
      </c>
      <c r="AE88" s="485">
        <v>0</v>
      </c>
      <c r="AF88" s="485">
        <v>0</v>
      </c>
      <c r="AG88" s="485">
        <v>0</v>
      </c>
      <c r="AH88" s="485">
        <v>0</v>
      </c>
      <c r="AI88" s="485">
        <v>0</v>
      </c>
      <c r="AJ88" s="485">
        <v>0</v>
      </c>
      <c r="AK88" s="485">
        <v>2750</v>
      </c>
      <c r="AL88" s="101">
        <f t="shared" si="40"/>
        <v>2750</v>
      </c>
    </row>
    <row r="89" spans="1:38">
      <c r="A89" s="110"/>
      <c r="B89" s="459" t="s">
        <v>505</v>
      </c>
      <c r="C89" s="485">
        <v>0</v>
      </c>
      <c r="D89" s="485">
        <v>0</v>
      </c>
      <c r="E89" s="485">
        <v>0</v>
      </c>
      <c r="F89" s="485">
        <v>0</v>
      </c>
      <c r="G89" s="485">
        <v>0</v>
      </c>
      <c r="H89" s="485">
        <v>0</v>
      </c>
      <c r="I89" s="485">
        <v>0</v>
      </c>
      <c r="J89" s="485">
        <v>0</v>
      </c>
      <c r="K89" s="101">
        <v>6500</v>
      </c>
      <c r="L89" s="485">
        <v>0</v>
      </c>
      <c r="M89" s="485">
        <v>0</v>
      </c>
      <c r="N89" s="485">
        <v>0</v>
      </c>
      <c r="O89" s="485">
        <v>0</v>
      </c>
      <c r="P89" s="485">
        <v>0</v>
      </c>
      <c r="Q89" s="485">
        <v>0</v>
      </c>
      <c r="R89" s="485">
        <v>0</v>
      </c>
      <c r="S89" s="485">
        <v>0</v>
      </c>
      <c r="T89" s="485">
        <v>0</v>
      </c>
      <c r="U89" s="485">
        <v>0</v>
      </c>
      <c r="V89" s="485">
        <v>0</v>
      </c>
      <c r="W89" s="485">
        <v>0</v>
      </c>
      <c r="X89" s="485">
        <v>0</v>
      </c>
      <c r="Y89" s="485">
        <v>0</v>
      </c>
      <c r="Z89" s="485">
        <v>0</v>
      </c>
      <c r="AA89" s="485">
        <v>0</v>
      </c>
      <c r="AB89" s="485">
        <v>0</v>
      </c>
      <c r="AC89" s="485">
        <v>0</v>
      </c>
      <c r="AD89" s="485">
        <v>0</v>
      </c>
      <c r="AE89" s="485">
        <v>0</v>
      </c>
      <c r="AF89" s="485">
        <v>0</v>
      </c>
      <c r="AG89" s="485">
        <v>0</v>
      </c>
      <c r="AH89" s="485">
        <v>0</v>
      </c>
      <c r="AI89" s="485">
        <v>0</v>
      </c>
      <c r="AJ89" s="485">
        <v>0</v>
      </c>
      <c r="AK89" s="485">
        <v>0</v>
      </c>
      <c r="AL89" s="101">
        <f t="shared" si="40"/>
        <v>6500</v>
      </c>
    </row>
    <row r="90" spans="1:38">
      <c r="A90" s="110"/>
      <c r="B90" s="484" t="s">
        <v>506</v>
      </c>
      <c r="C90" s="485">
        <v>0</v>
      </c>
      <c r="D90" s="485">
        <v>0</v>
      </c>
      <c r="E90" s="485">
        <v>0</v>
      </c>
      <c r="F90" s="485">
        <v>0</v>
      </c>
      <c r="G90" s="485">
        <v>0</v>
      </c>
      <c r="H90" s="485">
        <v>0</v>
      </c>
      <c r="I90" s="485">
        <v>0</v>
      </c>
      <c r="J90" s="485">
        <v>0</v>
      </c>
      <c r="K90" s="101">
        <v>0</v>
      </c>
      <c r="L90" s="485">
        <v>0</v>
      </c>
      <c r="M90" s="485">
        <v>0</v>
      </c>
      <c r="N90" s="485">
        <v>0</v>
      </c>
      <c r="O90" s="485">
        <v>0</v>
      </c>
      <c r="P90" s="485">
        <v>0</v>
      </c>
      <c r="Q90" s="485">
        <v>0</v>
      </c>
      <c r="R90" s="485">
        <v>0</v>
      </c>
      <c r="S90" s="485">
        <v>0</v>
      </c>
      <c r="T90" s="485">
        <v>0</v>
      </c>
      <c r="U90" s="485">
        <v>0</v>
      </c>
      <c r="V90" s="485">
        <v>0</v>
      </c>
      <c r="W90" s="485">
        <v>0</v>
      </c>
      <c r="X90" s="485">
        <v>0</v>
      </c>
      <c r="Y90" s="485">
        <v>0</v>
      </c>
      <c r="Z90" s="485">
        <v>0</v>
      </c>
      <c r="AA90" s="485">
        <v>0</v>
      </c>
      <c r="AB90" s="485">
        <v>0</v>
      </c>
      <c r="AC90" s="485">
        <v>0</v>
      </c>
      <c r="AD90" s="485">
        <v>0</v>
      </c>
      <c r="AE90" s="485">
        <v>2750</v>
      </c>
      <c r="AF90" s="485">
        <v>0</v>
      </c>
      <c r="AG90" s="485">
        <v>0</v>
      </c>
      <c r="AH90" s="485">
        <v>0</v>
      </c>
      <c r="AI90" s="485">
        <v>0</v>
      </c>
      <c r="AJ90" s="485">
        <v>0</v>
      </c>
      <c r="AK90" s="485">
        <v>0</v>
      </c>
      <c r="AL90" s="101">
        <f t="shared" si="40"/>
        <v>2750</v>
      </c>
    </row>
    <row r="91" spans="1:38">
      <c r="A91" s="110"/>
      <c r="B91" s="484" t="s">
        <v>883</v>
      </c>
      <c r="C91" s="485">
        <v>0</v>
      </c>
      <c r="D91" s="485">
        <v>0</v>
      </c>
      <c r="E91" s="485">
        <v>0</v>
      </c>
      <c r="F91" s="485">
        <v>0</v>
      </c>
      <c r="G91" s="485">
        <v>0</v>
      </c>
      <c r="H91" s="485">
        <v>1750</v>
      </c>
      <c r="I91" s="485">
        <v>0</v>
      </c>
      <c r="J91" s="485">
        <v>0</v>
      </c>
      <c r="K91" s="101">
        <v>0</v>
      </c>
      <c r="L91" s="485">
        <v>0</v>
      </c>
      <c r="M91" s="485">
        <v>0</v>
      </c>
      <c r="N91" s="485">
        <v>0</v>
      </c>
      <c r="O91" s="485">
        <v>0</v>
      </c>
      <c r="P91" s="485">
        <v>0</v>
      </c>
      <c r="Q91" s="485">
        <v>0</v>
      </c>
      <c r="R91" s="485">
        <v>0</v>
      </c>
      <c r="S91" s="485">
        <v>0</v>
      </c>
      <c r="T91" s="485">
        <v>0</v>
      </c>
      <c r="U91" s="485">
        <v>0</v>
      </c>
      <c r="V91" s="485">
        <v>0</v>
      </c>
      <c r="W91" s="485">
        <v>0</v>
      </c>
      <c r="X91" s="485">
        <v>0</v>
      </c>
      <c r="Y91" s="485">
        <v>0</v>
      </c>
      <c r="Z91" s="485">
        <v>0</v>
      </c>
      <c r="AA91" s="485">
        <v>0</v>
      </c>
      <c r="AB91" s="485">
        <v>0</v>
      </c>
      <c r="AC91" s="485">
        <v>0</v>
      </c>
      <c r="AD91" s="485">
        <v>0</v>
      </c>
      <c r="AE91" s="485">
        <v>0</v>
      </c>
      <c r="AF91" s="485">
        <v>0</v>
      </c>
      <c r="AG91" s="485">
        <v>0</v>
      </c>
      <c r="AH91" s="485">
        <v>0</v>
      </c>
      <c r="AI91" s="485">
        <v>0</v>
      </c>
      <c r="AJ91" s="485">
        <v>0</v>
      </c>
      <c r="AK91" s="485">
        <v>0</v>
      </c>
      <c r="AL91" s="101">
        <f t="shared" si="40"/>
        <v>1750</v>
      </c>
    </row>
    <row r="92" spans="1:38">
      <c r="A92" s="110"/>
      <c r="B92" s="459" t="s">
        <v>884</v>
      </c>
      <c r="C92" s="486">
        <v>0</v>
      </c>
      <c r="D92" s="486">
        <v>0</v>
      </c>
      <c r="E92" s="486">
        <v>0</v>
      </c>
      <c r="F92" s="486">
        <v>0</v>
      </c>
      <c r="G92" s="486">
        <v>0</v>
      </c>
      <c r="H92" s="486">
        <v>0</v>
      </c>
      <c r="I92" s="486">
        <v>0</v>
      </c>
      <c r="J92" s="486">
        <v>0</v>
      </c>
      <c r="K92" s="101">
        <v>0</v>
      </c>
      <c r="L92" s="486">
        <v>0</v>
      </c>
      <c r="M92" s="486">
        <v>4250</v>
      </c>
      <c r="N92" s="486">
        <v>0</v>
      </c>
      <c r="O92" s="486">
        <v>0</v>
      </c>
      <c r="P92" s="486">
        <v>0</v>
      </c>
      <c r="Q92" s="486">
        <v>0</v>
      </c>
      <c r="R92" s="486">
        <v>0</v>
      </c>
      <c r="S92" s="486">
        <v>0</v>
      </c>
      <c r="T92" s="486">
        <v>0</v>
      </c>
      <c r="U92" s="486">
        <v>0</v>
      </c>
      <c r="V92" s="486">
        <v>0</v>
      </c>
      <c r="W92" s="486">
        <v>0</v>
      </c>
      <c r="X92" s="486">
        <v>0</v>
      </c>
      <c r="Y92" s="486">
        <v>0</v>
      </c>
      <c r="Z92" s="486">
        <v>0</v>
      </c>
      <c r="AA92" s="486">
        <v>0</v>
      </c>
      <c r="AB92" s="486">
        <v>0</v>
      </c>
      <c r="AC92" s="486">
        <v>0</v>
      </c>
      <c r="AD92" s="486">
        <v>0</v>
      </c>
      <c r="AE92" s="486">
        <v>0</v>
      </c>
      <c r="AF92" s="486">
        <v>0</v>
      </c>
      <c r="AG92" s="486">
        <v>0</v>
      </c>
      <c r="AH92" s="486">
        <v>0</v>
      </c>
      <c r="AI92" s="486">
        <v>0</v>
      </c>
      <c r="AJ92" s="486">
        <v>0</v>
      </c>
      <c r="AK92" s="486">
        <v>0</v>
      </c>
      <c r="AL92" s="101">
        <f t="shared" si="40"/>
        <v>4250</v>
      </c>
    </row>
    <row r="93" spans="1:38">
      <c r="A93" s="110"/>
      <c r="B93" s="459" t="s">
        <v>885</v>
      </c>
      <c r="C93" s="486">
        <v>0</v>
      </c>
      <c r="D93" s="486">
        <v>0</v>
      </c>
      <c r="E93" s="486">
        <v>0</v>
      </c>
      <c r="F93" s="486">
        <v>0</v>
      </c>
      <c r="G93" s="486">
        <v>0</v>
      </c>
      <c r="H93" s="486">
        <v>0</v>
      </c>
      <c r="I93" s="486">
        <v>0</v>
      </c>
      <c r="J93" s="486">
        <v>0</v>
      </c>
      <c r="K93" s="101">
        <v>0</v>
      </c>
      <c r="L93" s="486">
        <v>0</v>
      </c>
      <c r="M93" s="486">
        <v>0</v>
      </c>
      <c r="N93" s="486">
        <v>0</v>
      </c>
      <c r="O93" s="486">
        <v>0</v>
      </c>
      <c r="P93" s="486">
        <v>0</v>
      </c>
      <c r="Q93" s="486">
        <v>0</v>
      </c>
      <c r="R93" s="486">
        <v>0</v>
      </c>
      <c r="S93" s="486">
        <v>0</v>
      </c>
      <c r="T93" s="486">
        <v>0</v>
      </c>
      <c r="U93" s="486">
        <v>0</v>
      </c>
      <c r="V93" s="486">
        <v>0</v>
      </c>
      <c r="W93" s="486">
        <v>0</v>
      </c>
      <c r="X93" s="486">
        <v>0</v>
      </c>
      <c r="Y93" s="486">
        <v>0</v>
      </c>
      <c r="Z93" s="486">
        <v>0</v>
      </c>
      <c r="AA93" s="486">
        <v>0</v>
      </c>
      <c r="AB93" s="486">
        <v>0</v>
      </c>
      <c r="AC93" s="486">
        <v>0</v>
      </c>
      <c r="AD93" s="486">
        <v>0</v>
      </c>
      <c r="AE93" s="486">
        <v>0</v>
      </c>
      <c r="AF93" s="486">
        <v>0</v>
      </c>
      <c r="AG93" s="486">
        <v>3000</v>
      </c>
      <c r="AH93" s="486">
        <v>0</v>
      </c>
      <c r="AI93" s="486">
        <v>0</v>
      </c>
      <c r="AJ93" s="486">
        <v>0</v>
      </c>
      <c r="AK93" s="486">
        <v>0</v>
      </c>
      <c r="AL93" s="101">
        <f t="shared" si="40"/>
        <v>3000</v>
      </c>
    </row>
    <row r="94" spans="1:38">
      <c r="A94" s="110"/>
      <c r="B94" s="484" t="s">
        <v>762</v>
      </c>
      <c r="C94" s="485">
        <v>0</v>
      </c>
      <c r="D94" s="485">
        <v>0</v>
      </c>
      <c r="E94" s="485">
        <v>0</v>
      </c>
      <c r="F94" s="485">
        <v>0</v>
      </c>
      <c r="G94" s="485">
        <v>0</v>
      </c>
      <c r="H94" s="485">
        <v>1230.7692307692298</v>
      </c>
      <c r="I94" s="485">
        <v>0</v>
      </c>
      <c r="J94" s="485">
        <v>0</v>
      </c>
      <c r="K94" s="101">
        <v>0</v>
      </c>
      <c r="L94" s="485">
        <v>0</v>
      </c>
      <c r="M94" s="485">
        <v>0</v>
      </c>
      <c r="N94" s="485">
        <v>0</v>
      </c>
      <c r="O94" s="485">
        <v>0</v>
      </c>
      <c r="P94" s="485">
        <v>0</v>
      </c>
      <c r="Q94" s="485">
        <v>0</v>
      </c>
      <c r="R94" s="485">
        <v>0</v>
      </c>
      <c r="S94" s="485">
        <v>0</v>
      </c>
      <c r="T94" s="485">
        <v>0</v>
      </c>
      <c r="U94" s="485">
        <v>0</v>
      </c>
      <c r="V94" s="485">
        <v>0</v>
      </c>
      <c r="W94" s="485">
        <v>0</v>
      </c>
      <c r="X94" s="485">
        <v>0</v>
      </c>
      <c r="Y94" s="485">
        <v>0</v>
      </c>
      <c r="Z94" s="485">
        <v>0</v>
      </c>
      <c r="AA94" s="485">
        <v>0</v>
      </c>
      <c r="AB94" s="485">
        <v>0</v>
      </c>
      <c r="AC94" s="485">
        <v>0</v>
      </c>
      <c r="AD94" s="485">
        <v>0</v>
      </c>
      <c r="AE94" s="485">
        <v>0</v>
      </c>
      <c r="AF94" s="485">
        <v>0</v>
      </c>
      <c r="AG94" s="485">
        <v>0</v>
      </c>
      <c r="AH94" s="485">
        <v>0</v>
      </c>
      <c r="AI94" s="485">
        <v>0</v>
      </c>
      <c r="AJ94" s="485">
        <v>0</v>
      </c>
      <c r="AK94" s="485">
        <v>0</v>
      </c>
      <c r="AL94" s="101">
        <f t="shared" si="40"/>
        <v>1230.7692307692298</v>
      </c>
    </row>
    <row r="95" spans="1:38">
      <c r="A95" s="110"/>
      <c r="B95" s="484" t="s">
        <v>620</v>
      </c>
      <c r="C95" s="485">
        <v>0</v>
      </c>
      <c r="D95" s="485">
        <v>0</v>
      </c>
      <c r="E95" s="485">
        <v>0</v>
      </c>
      <c r="F95" s="485">
        <v>0</v>
      </c>
      <c r="G95" s="485">
        <v>1538.4615384615399</v>
      </c>
      <c r="H95" s="485">
        <v>0</v>
      </c>
      <c r="I95" s="485">
        <v>0</v>
      </c>
      <c r="J95" s="485">
        <v>0</v>
      </c>
      <c r="K95" s="101">
        <v>0</v>
      </c>
      <c r="L95" s="485">
        <v>0</v>
      </c>
      <c r="M95" s="485">
        <v>0</v>
      </c>
      <c r="N95" s="485">
        <v>0</v>
      </c>
      <c r="O95" s="485">
        <v>0</v>
      </c>
      <c r="P95" s="485">
        <v>0</v>
      </c>
      <c r="Q95" s="485">
        <v>0</v>
      </c>
      <c r="R95" s="485">
        <v>0</v>
      </c>
      <c r="S95" s="485">
        <v>0</v>
      </c>
      <c r="T95" s="485">
        <v>0</v>
      </c>
      <c r="U95" s="485">
        <v>0</v>
      </c>
      <c r="V95" s="485">
        <v>0</v>
      </c>
      <c r="W95" s="485">
        <v>0</v>
      </c>
      <c r="X95" s="485">
        <v>0</v>
      </c>
      <c r="Y95" s="485">
        <v>0</v>
      </c>
      <c r="Z95" s="485">
        <v>0</v>
      </c>
      <c r="AA95" s="485">
        <v>0</v>
      </c>
      <c r="AB95" s="485">
        <v>0</v>
      </c>
      <c r="AC95" s="485">
        <v>0</v>
      </c>
      <c r="AD95" s="485">
        <v>0</v>
      </c>
      <c r="AE95" s="485">
        <v>0</v>
      </c>
      <c r="AF95" s="485">
        <v>0</v>
      </c>
      <c r="AG95" s="485">
        <v>0</v>
      </c>
      <c r="AH95" s="485">
        <v>0</v>
      </c>
      <c r="AI95" s="485">
        <v>0</v>
      </c>
      <c r="AJ95" s="485">
        <v>0</v>
      </c>
      <c r="AK95" s="485">
        <v>0</v>
      </c>
      <c r="AL95" s="101">
        <f t="shared" si="40"/>
        <v>1538.4615384615399</v>
      </c>
    </row>
    <row r="96" spans="1:38">
      <c r="A96" s="110"/>
      <c r="B96" s="459" t="s">
        <v>621</v>
      </c>
      <c r="C96" s="116">
        <v>0</v>
      </c>
      <c r="D96" s="116">
        <v>0</v>
      </c>
      <c r="E96" s="116">
        <v>0</v>
      </c>
      <c r="F96" s="116">
        <v>0</v>
      </c>
      <c r="G96" s="116">
        <v>0</v>
      </c>
      <c r="H96" s="116">
        <v>0</v>
      </c>
      <c r="I96" s="116">
        <v>0</v>
      </c>
      <c r="J96" s="116">
        <v>0</v>
      </c>
      <c r="K96" s="101">
        <v>0</v>
      </c>
      <c r="L96" s="116">
        <v>1538.4615384615399</v>
      </c>
      <c r="M96" s="116">
        <v>0</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16">
        <v>0</v>
      </c>
      <c r="AD96" s="116">
        <v>0</v>
      </c>
      <c r="AE96" s="116">
        <v>0</v>
      </c>
      <c r="AF96" s="116">
        <v>0</v>
      </c>
      <c r="AG96" s="116">
        <v>0</v>
      </c>
      <c r="AH96" s="116">
        <v>0</v>
      </c>
      <c r="AI96" s="116">
        <v>0</v>
      </c>
      <c r="AJ96" s="116">
        <v>0</v>
      </c>
      <c r="AK96" s="116">
        <v>0</v>
      </c>
      <c r="AL96" s="101">
        <f t="shared" si="40"/>
        <v>1538.4615384615399</v>
      </c>
    </row>
    <row r="97" spans="1:38">
      <c r="A97" s="110"/>
      <c r="B97" s="459" t="s">
        <v>763</v>
      </c>
      <c r="C97" s="116">
        <v>0</v>
      </c>
      <c r="D97" s="116">
        <v>0</v>
      </c>
      <c r="E97" s="116">
        <v>0</v>
      </c>
      <c r="F97" s="116">
        <v>0</v>
      </c>
      <c r="G97" s="116">
        <v>0</v>
      </c>
      <c r="H97" s="116">
        <v>0</v>
      </c>
      <c r="I97" s="116">
        <v>0</v>
      </c>
      <c r="J97" s="116">
        <v>0</v>
      </c>
      <c r="K97" s="101">
        <v>0</v>
      </c>
      <c r="L97" s="116">
        <v>0</v>
      </c>
      <c r="M97" s="116">
        <v>1230.7692307692298</v>
      </c>
      <c r="N97" s="116">
        <v>0</v>
      </c>
      <c r="O97" s="116">
        <v>0</v>
      </c>
      <c r="P97" s="116">
        <v>0</v>
      </c>
      <c r="Q97" s="116">
        <v>0</v>
      </c>
      <c r="R97" s="116">
        <v>0</v>
      </c>
      <c r="S97" s="116">
        <v>0</v>
      </c>
      <c r="T97" s="116">
        <v>0</v>
      </c>
      <c r="U97" s="116">
        <v>0</v>
      </c>
      <c r="V97" s="116">
        <v>0</v>
      </c>
      <c r="W97" s="116">
        <v>0</v>
      </c>
      <c r="X97" s="116">
        <v>0</v>
      </c>
      <c r="Y97" s="116">
        <v>0</v>
      </c>
      <c r="Z97" s="116">
        <v>0</v>
      </c>
      <c r="AA97" s="116">
        <v>0</v>
      </c>
      <c r="AB97" s="116">
        <v>0</v>
      </c>
      <c r="AC97" s="116">
        <v>0</v>
      </c>
      <c r="AD97" s="116">
        <v>0</v>
      </c>
      <c r="AE97" s="116">
        <v>0</v>
      </c>
      <c r="AF97" s="116">
        <v>0</v>
      </c>
      <c r="AG97" s="116">
        <v>0</v>
      </c>
      <c r="AH97" s="116">
        <v>0</v>
      </c>
      <c r="AI97" s="116">
        <v>0</v>
      </c>
      <c r="AJ97" s="116">
        <v>0</v>
      </c>
      <c r="AK97" s="116">
        <v>0</v>
      </c>
      <c r="AL97" s="101">
        <f t="shared" si="40"/>
        <v>1230.7692307692298</v>
      </c>
    </row>
    <row r="98" spans="1:38">
      <c r="A98" s="110"/>
      <c r="B98" s="484" t="s">
        <v>764</v>
      </c>
      <c r="C98" s="101">
        <v>0</v>
      </c>
      <c r="D98" s="101">
        <v>0</v>
      </c>
      <c r="E98" s="101">
        <v>0</v>
      </c>
      <c r="F98" s="101">
        <v>0</v>
      </c>
      <c r="G98" s="101">
        <v>0</v>
      </c>
      <c r="H98" s="101">
        <v>0</v>
      </c>
      <c r="I98" s="101">
        <v>0</v>
      </c>
      <c r="J98" s="101">
        <v>0</v>
      </c>
      <c r="K98" s="101">
        <v>0</v>
      </c>
      <c r="L98" s="101">
        <v>0</v>
      </c>
      <c r="M98" s="101">
        <v>0</v>
      </c>
      <c r="N98" s="101">
        <v>0</v>
      </c>
      <c r="O98" s="101">
        <v>0</v>
      </c>
      <c r="P98" s="101">
        <v>0</v>
      </c>
      <c r="Q98" s="101">
        <v>0</v>
      </c>
      <c r="R98" s="101">
        <v>0</v>
      </c>
      <c r="S98" s="101">
        <v>0</v>
      </c>
      <c r="T98" s="101">
        <v>0</v>
      </c>
      <c r="U98" s="101">
        <v>0</v>
      </c>
      <c r="V98" s="101">
        <v>0</v>
      </c>
      <c r="W98" s="101">
        <v>0</v>
      </c>
      <c r="X98" s="101">
        <v>0</v>
      </c>
      <c r="Y98" s="101">
        <v>0</v>
      </c>
      <c r="Z98" s="101">
        <v>0</v>
      </c>
      <c r="AA98" s="101">
        <v>0</v>
      </c>
      <c r="AB98" s="101">
        <v>0</v>
      </c>
      <c r="AC98" s="101">
        <v>0</v>
      </c>
      <c r="AD98" s="101">
        <v>0</v>
      </c>
      <c r="AE98" s="101">
        <v>0</v>
      </c>
      <c r="AF98" s="101">
        <v>923.07692307692298</v>
      </c>
      <c r="AG98" s="101">
        <v>0</v>
      </c>
      <c r="AH98" s="101">
        <v>0</v>
      </c>
      <c r="AI98" s="101">
        <v>0</v>
      </c>
      <c r="AJ98" s="101">
        <v>0</v>
      </c>
      <c r="AK98" s="101">
        <v>0</v>
      </c>
      <c r="AL98" s="101">
        <f t="shared" si="40"/>
        <v>923.07692307692298</v>
      </c>
    </row>
    <row r="99" spans="1:38">
      <c r="A99" s="110"/>
      <c r="B99" s="459" t="s">
        <v>682</v>
      </c>
      <c r="C99" s="101">
        <v>0</v>
      </c>
      <c r="D99" s="101">
        <v>0</v>
      </c>
      <c r="E99" s="101">
        <v>418.19132253005802</v>
      </c>
      <c r="F99" s="101">
        <v>0</v>
      </c>
      <c r="G99" s="101">
        <v>0</v>
      </c>
      <c r="H99" s="101">
        <v>0</v>
      </c>
      <c r="I99" s="101">
        <v>0</v>
      </c>
      <c r="J99" s="101">
        <v>0</v>
      </c>
      <c r="K99" s="101">
        <v>0</v>
      </c>
      <c r="L99" s="101">
        <v>0</v>
      </c>
      <c r="M99" s="101">
        <v>0</v>
      </c>
      <c r="N99" s="101">
        <v>0</v>
      </c>
      <c r="O99" s="101">
        <v>0</v>
      </c>
      <c r="P99" s="101">
        <v>0</v>
      </c>
      <c r="Q99" s="101">
        <v>0</v>
      </c>
      <c r="R99" s="101">
        <v>0</v>
      </c>
      <c r="S99" s="101">
        <v>0</v>
      </c>
      <c r="T99" s="101">
        <v>0</v>
      </c>
      <c r="U99" s="101">
        <v>0</v>
      </c>
      <c r="V99" s="101">
        <v>0</v>
      </c>
      <c r="W99" s="101">
        <v>0</v>
      </c>
      <c r="X99" s="101">
        <v>0</v>
      </c>
      <c r="Y99" s="101">
        <v>0</v>
      </c>
      <c r="Z99" s="101">
        <v>0</v>
      </c>
      <c r="AA99" s="101">
        <v>0</v>
      </c>
      <c r="AB99" s="101">
        <v>0</v>
      </c>
      <c r="AC99" s="101">
        <v>0</v>
      </c>
      <c r="AD99" s="101">
        <v>0</v>
      </c>
      <c r="AE99" s="101">
        <v>0</v>
      </c>
      <c r="AF99" s="101">
        <v>0</v>
      </c>
      <c r="AG99" s="101">
        <v>0</v>
      </c>
      <c r="AH99" s="101">
        <v>0</v>
      </c>
      <c r="AI99" s="101">
        <v>0</v>
      </c>
      <c r="AJ99" s="101">
        <v>0</v>
      </c>
      <c r="AK99" s="101">
        <v>0</v>
      </c>
      <c r="AL99" s="101">
        <f t="shared" si="40"/>
        <v>418.19132253005802</v>
      </c>
    </row>
    <row r="100" spans="1:38">
      <c r="A100" s="110"/>
      <c r="B100" s="484" t="s">
        <v>641</v>
      </c>
      <c r="C100" s="101">
        <v>353.46897999999999</v>
      </c>
      <c r="D100" s="101">
        <v>0</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v>0</v>
      </c>
      <c r="AK100" s="101">
        <v>0</v>
      </c>
      <c r="AL100" s="101">
        <f t="shared" si="40"/>
        <v>353.46897999999999</v>
      </c>
    </row>
    <row r="101" spans="1:38">
      <c r="A101" s="110"/>
      <c r="B101" s="484" t="s">
        <v>675</v>
      </c>
      <c r="C101" s="101">
        <v>0</v>
      </c>
      <c r="D101" s="101">
        <v>0</v>
      </c>
      <c r="E101" s="101">
        <v>0</v>
      </c>
      <c r="F101" s="101">
        <v>0</v>
      </c>
      <c r="G101" s="101">
        <v>2608.2976922351399</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v>0</v>
      </c>
      <c r="AK101" s="101">
        <v>0</v>
      </c>
      <c r="AL101" s="101">
        <f t="shared" si="40"/>
        <v>2608.2976922351399</v>
      </c>
    </row>
    <row r="102" spans="1:38">
      <c r="A102" s="110"/>
      <c r="B102" s="459" t="s">
        <v>434</v>
      </c>
      <c r="C102" s="101">
        <v>0</v>
      </c>
      <c r="D102" s="101">
        <v>1955.3677852685498</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v>0</v>
      </c>
      <c r="AK102" s="101">
        <v>0</v>
      </c>
      <c r="AL102" s="101">
        <f t="shared" si="40"/>
        <v>1955.3677852685498</v>
      </c>
    </row>
    <row r="103" spans="1:38">
      <c r="A103" s="110"/>
      <c r="B103" s="484" t="s">
        <v>435</v>
      </c>
      <c r="C103" s="101">
        <v>0</v>
      </c>
      <c r="D103" s="101">
        <v>744.30853147200298</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v>0</v>
      </c>
      <c r="AK103" s="101">
        <v>0</v>
      </c>
      <c r="AL103" s="101">
        <f t="shared" si="40"/>
        <v>744.30853147200298</v>
      </c>
    </row>
    <row r="104" spans="1:38">
      <c r="A104" s="110"/>
      <c r="B104" s="459" t="s">
        <v>436</v>
      </c>
      <c r="C104" s="101">
        <v>940.10311056281694</v>
      </c>
      <c r="D104" s="101">
        <v>0</v>
      </c>
      <c r="E104" s="101">
        <v>0</v>
      </c>
      <c r="F104" s="101">
        <v>0</v>
      </c>
      <c r="G104" s="101">
        <v>0</v>
      </c>
      <c r="H104" s="101">
        <v>0</v>
      </c>
      <c r="I104" s="101">
        <v>0</v>
      </c>
      <c r="J104" s="101">
        <v>0</v>
      </c>
      <c r="K104" s="101">
        <v>0</v>
      </c>
      <c r="L104" s="101">
        <v>0</v>
      </c>
      <c r="M104" s="101">
        <v>0</v>
      </c>
      <c r="N104" s="101">
        <v>0</v>
      </c>
      <c r="O104" s="101">
        <v>0</v>
      </c>
      <c r="P104" s="101">
        <v>0</v>
      </c>
      <c r="Q104" s="101">
        <v>0</v>
      </c>
      <c r="R104" s="101">
        <v>0</v>
      </c>
      <c r="S104" s="101">
        <v>0</v>
      </c>
      <c r="T104" s="101">
        <v>0</v>
      </c>
      <c r="U104" s="101">
        <v>0</v>
      </c>
      <c r="V104" s="101">
        <v>0</v>
      </c>
      <c r="W104" s="101">
        <v>0</v>
      </c>
      <c r="X104" s="101">
        <v>0</v>
      </c>
      <c r="Y104" s="101">
        <v>0</v>
      </c>
      <c r="Z104" s="101">
        <v>0</v>
      </c>
      <c r="AA104" s="101">
        <v>0</v>
      </c>
      <c r="AB104" s="101">
        <v>0</v>
      </c>
      <c r="AC104" s="101">
        <v>0</v>
      </c>
      <c r="AD104" s="101">
        <v>0</v>
      </c>
      <c r="AE104" s="101">
        <v>0</v>
      </c>
      <c r="AF104" s="101">
        <v>0</v>
      </c>
      <c r="AG104" s="101">
        <v>0</v>
      </c>
      <c r="AH104" s="101">
        <v>0</v>
      </c>
      <c r="AI104" s="101">
        <v>0</v>
      </c>
      <c r="AJ104" s="101">
        <v>0</v>
      </c>
      <c r="AK104" s="101">
        <v>0</v>
      </c>
      <c r="AL104" s="101">
        <f t="shared" si="40"/>
        <v>940.10311056281694</v>
      </c>
    </row>
    <row r="105" spans="1:38">
      <c r="A105" s="110"/>
      <c r="B105" s="459" t="s">
        <v>392</v>
      </c>
      <c r="C105" s="101">
        <v>0</v>
      </c>
      <c r="D105" s="101">
        <v>0</v>
      </c>
      <c r="E105" s="101">
        <v>1758.6361115606699</v>
      </c>
      <c r="F105" s="101">
        <v>0</v>
      </c>
      <c r="G105" s="101">
        <v>0</v>
      </c>
      <c r="H105" s="101">
        <v>0</v>
      </c>
      <c r="I105" s="101">
        <v>0</v>
      </c>
      <c r="J105" s="101">
        <v>0</v>
      </c>
      <c r="K105" s="101">
        <v>0</v>
      </c>
      <c r="L105" s="101">
        <v>0</v>
      </c>
      <c r="M105" s="101">
        <v>0</v>
      </c>
      <c r="N105" s="101">
        <v>0</v>
      </c>
      <c r="O105" s="101">
        <v>0</v>
      </c>
      <c r="P105" s="101">
        <v>0</v>
      </c>
      <c r="Q105" s="101">
        <v>0</v>
      </c>
      <c r="R105" s="101">
        <v>0</v>
      </c>
      <c r="S105" s="101">
        <v>0</v>
      </c>
      <c r="T105" s="101">
        <v>0</v>
      </c>
      <c r="U105" s="101">
        <v>0</v>
      </c>
      <c r="V105" s="101">
        <v>0</v>
      </c>
      <c r="W105" s="101">
        <v>0</v>
      </c>
      <c r="X105" s="101">
        <v>0</v>
      </c>
      <c r="Y105" s="101">
        <v>0</v>
      </c>
      <c r="Z105" s="101">
        <v>0</v>
      </c>
      <c r="AA105" s="101">
        <v>0</v>
      </c>
      <c r="AB105" s="101">
        <v>0</v>
      </c>
      <c r="AC105" s="101">
        <v>0</v>
      </c>
      <c r="AD105" s="101">
        <v>0</v>
      </c>
      <c r="AE105" s="101">
        <v>0</v>
      </c>
      <c r="AF105" s="101">
        <v>0</v>
      </c>
      <c r="AG105" s="101">
        <v>0</v>
      </c>
      <c r="AH105" s="101">
        <v>0</v>
      </c>
      <c r="AI105" s="101">
        <v>0</v>
      </c>
      <c r="AJ105" s="101">
        <v>0</v>
      </c>
      <c r="AK105" s="101">
        <v>0</v>
      </c>
      <c r="AL105" s="101">
        <f t="shared" ref="AL105:AL108" si="41">SUM(C105:AK105)</f>
        <v>1758.6361115606699</v>
      </c>
    </row>
    <row r="106" spans="1:38">
      <c r="A106" s="110"/>
      <c r="B106" s="459" t="s">
        <v>449</v>
      </c>
      <c r="C106" s="101">
        <v>0</v>
      </c>
      <c r="D106" s="101">
        <v>0</v>
      </c>
      <c r="E106" s="101">
        <v>830.42938664469102</v>
      </c>
      <c r="F106" s="101">
        <v>0</v>
      </c>
      <c r="G106" s="101">
        <v>0</v>
      </c>
      <c r="H106" s="101">
        <v>0</v>
      </c>
      <c r="I106" s="101">
        <v>0</v>
      </c>
      <c r="J106" s="101">
        <v>0</v>
      </c>
      <c r="K106" s="101">
        <v>0</v>
      </c>
      <c r="L106" s="101">
        <v>0</v>
      </c>
      <c r="M106" s="101">
        <v>0</v>
      </c>
      <c r="N106" s="101">
        <v>0</v>
      </c>
      <c r="O106" s="101">
        <v>0</v>
      </c>
      <c r="P106" s="101">
        <v>0</v>
      </c>
      <c r="Q106" s="101">
        <v>0</v>
      </c>
      <c r="R106" s="101">
        <v>0</v>
      </c>
      <c r="S106" s="101">
        <v>0</v>
      </c>
      <c r="T106" s="101">
        <v>0</v>
      </c>
      <c r="U106" s="101">
        <v>0</v>
      </c>
      <c r="V106" s="101">
        <v>0</v>
      </c>
      <c r="W106" s="101">
        <v>0</v>
      </c>
      <c r="X106" s="101">
        <v>0</v>
      </c>
      <c r="Y106" s="101">
        <v>0</v>
      </c>
      <c r="Z106" s="101">
        <v>0</v>
      </c>
      <c r="AA106" s="101">
        <v>0</v>
      </c>
      <c r="AB106" s="101">
        <v>0</v>
      </c>
      <c r="AC106" s="101">
        <v>0</v>
      </c>
      <c r="AD106" s="101">
        <v>0</v>
      </c>
      <c r="AE106" s="101">
        <v>0</v>
      </c>
      <c r="AF106" s="101">
        <v>0</v>
      </c>
      <c r="AG106" s="101">
        <v>0</v>
      </c>
      <c r="AH106" s="101">
        <v>0</v>
      </c>
      <c r="AI106" s="101">
        <v>0</v>
      </c>
      <c r="AJ106" s="101">
        <v>0</v>
      </c>
      <c r="AK106" s="101">
        <v>0</v>
      </c>
      <c r="AL106" s="101">
        <f t="shared" si="41"/>
        <v>830.42938664469102</v>
      </c>
    </row>
    <row r="107" spans="1:38">
      <c r="A107" s="110"/>
      <c r="B107" s="459" t="s">
        <v>514</v>
      </c>
      <c r="C107" s="101">
        <v>0</v>
      </c>
      <c r="D107" s="101">
        <v>22.028931</v>
      </c>
      <c r="E107" s="101">
        <v>0</v>
      </c>
      <c r="F107" s="101">
        <v>0</v>
      </c>
      <c r="G107" s="101">
        <v>0</v>
      </c>
      <c r="H107" s="101">
        <v>0</v>
      </c>
      <c r="I107" s="101">
        <v>0</v>
      </c>
      <c r="J107" s="101">
        <v>0</v>
      </c>
      <c r="K107" s="101">
        <v>0</v>
      </c>
      <c r="L107" s="101">
        <v>0</v>
      </c>
      <c r="M107" s="101">
        <v>0</v>
      </c>
      <c r="N107" s="101">
        <v>0</v>
      </c>
      <c r="O107" s="101">
        <v>0</v>
      </c>
      <c r="P107" s="101">
        <v>0</v>
      </c>
      <c r="Q107" s="101">
        <v>0</v>
      </c>
      <c r="R107" s="101">
        <v>0</v>
      </c>
      <c r="S107" s="101">
        <v>0</v>
      </c>
      <c r="T107" s="101">
        <v>0</v>
      </c>
      <c r="U107" s="101">
        <v>0</v>
      </c>
      <c r="V107" s="101">
        <v>0</v>
      </c>
      <c r="W107" s="101">
        <v>0</v>
      </c>
      <c r="X107" s="101">
        <v>0</v>
      </c>
      <c r="Y107" s="101">
        <v>0</v>
      </c>
      <c r="Z107" s="101">
        <v>0</v>
      </c>
      <c r="AA107" s="101">
        <v>0</v>
      </c>
      <c r="AB107" s="101">
        <v>0</v>
      </c>
      <c r="AC107" s="101">
        <v>0</v>
      </c>
      <c r="AD107" s="101">
        <v>0</v>
      </c>
      <c r="AE107" s="101">
        <v>0</v>
      </c>
      <c r="AF107" s="101">
        <v>0</v>
      </c>
      <c r="AG107" s="101">
        <v>0</v>
      </c>
      <c r="AH107" s="101">
        <v>0</v>
      </c>
      <c r="AI107" s="101">
        <v>0</v>
      </c>
      <c r="AJ107" s="101">
        <v>0</v>
      </c>
      <c r="AK107" s="101">
        <v>0</v>
      </c>
      <c r="AL107" s="101">
        <f t="shared" si="41"/>
        <v>22.028931</v>
      </c>
    </row>
    <row r="108" spans="1:38">
      <c r="A108" s="110"/>
      <c r="B108" s="459" t="s">
        <v>512</v>
      </c>
      <c r="C108" s="101">
        <v>0</v>
      </c>
      <c r="D108" s="101">
        <v>0</v>
      </c>
      <c r="E108" s="101">
        <v>0</v>
      </c>
      <c r="F108" s="101">
        <v>0</v>
      </c>
      <c r="G108" s="101">
        <v>0</v>
      </c>
      <c r="H108" s="101">
        <v>694.68719399999998</v>
      </c>
      <c r="I108" s="101">
        <v>0</v>
      </c>
      <c r="J108" s="101">
        <v>0</v>
      </c>
      <c r="K108" s="101">
        <v>0</v>
      </c>
      <c r="L108" s="101">
        <v>0</v>
      </c>
      <c r="M108" s="101">
        <v>0</v>
      </c>
      <c r="N108" s="101">
        <v>0</v>
      </c>
      <c r="O108" s="101">
        <v>0</v>
      </c>
      <c r="P108" s="101">
        <v>0</v>
      </c>
      <c r="Q108" s="101">
        <v>0</v>
      </c>
      <c r="R108" s="101">
        <v>0</v>
      </c>
      <c r="S108" s="101">
        <v>0</v>
      </c>
      <c r="T108" s="101">
        <v>0</v>
      </c>
      <c r="U108" s="101">
        <v>0</v>
      </c>
      <c r="V108" s="101">
        <v>0</v>
      </c>
      <c r="W108" s="101">
        <v>0</v>
      </c>
      <c r="X108" s="101">
        <v>0</v>
      </c>
      <c r="Y108" s="101">
        <v>0</v>
      </c>
      <c r="Z108" s="101">
        <v>0</v>
      </c>
      <c r="AA108" s="101">
        <v>0</v>
      </c>
      <c r="AB108" s="101">
        <v>0</v>
      </c>
      <c r="AC108" s="101">
        <v>0</v>
      </c>
      <c r="AD108" s="101">
        <v>0</v>
      </c>
      <c r="AE108" s="101">
        <v>0</v>
      </c>
      <c r="AF108" s="101">
        <v>0</v>
      </c>
      <c r="AG108" s="101">
        <v>0</v>
      </c>
      <c r="AH108" s="101">
        <v>0</v>
      </c>
      <c r="AI108" s="101">
        <v>0</v>
      </c>
      <c r="AJ108" s="101">
        <v>0</v>
      </c>
      <c r="AK108" s="101">
        <v>0</v>
      </c>
      <c r="AL108" s="101">
        <f t="shared" si="41"/>
        <v>694.68719399999998</v>
      </c>
    </row>
    <row r="109" spans="1:38">
      <c r="A109" s="110"/>
      <c r="B109" s="459" t="s">
        <v>683</v>
      </c>
      <c r="C109" s="460">
        <v>0</v>
      </c>
      <c r="D109" s="460">
        <v>1958.1159</v>
      </c>
      <c r="E109" s="460">
        <v>0</v>
      </c>
      <c r="F109" s="460">
        <v>0</v>
      </c>
      <c r="G109" s="460">
        <v>0</v>
      </c>
      <c r="H109" s="460">
        <v>506.81861801999997</v>
      </c>
      <c r="I109" s="460">
        <v>506.81861801999997</v>
      </c>
      <c r="J109" s="460">
        <v>522.17675796000003</v>
      </c>
      <c r="K109" s="101">
        <v>0</v>
      </c>
      <c r="L109" s="460">
        <v>0</v>
      </c>
      <c r="M109" s="460">
        <v>0</v>
      </c>
      <c r="N109" s="460">
        <v>0</v>
      </c>
      <c r="O109" s="460">
        <v>0</v>
      </c>
      <c r="P109" s="460">
        <v>0</v>
      </c>
      <c r="Q109" s="460">
        <v>0</v>
      </c>
      <c r="R109" s="460">
        <v>0</v>
      </c>
      <c r="S109" s="460">
        <v>0</v>
      </c>
      <c r="T109" s="460">
        <v>0</v>
      </c>
      <c r="U109" s="460">
        <v>0</v>
      </c>
      <c r="V109" s="460">
        <v>0</v>
      </c>
      <c r="W109" s="460">
        <v>0</v>
      </c>
      <c r="X109" s="460">
        <v>0</v>
      </c>
      <c r="Y109" s="460">
        <v>0</v>
      </c>
      <c r="Z109" s="460">
        <v>0</v>
      </c>
      <c r="AA109" s="460">
        <v>0</v>
      </c>
      <c r="AB109" s="460">
        <v>0</v>
      </c>
      <c r="AC109" s="460">
        <v>0</v>
      </c>
      <c r="AD109" s="460">
        <v>0</v>
      </c>
      <c r="AE109" s="460">
        <v>0</v>
      </c>
      <c r="AF109" s="460">
        <v>0</v>
      </c>
      <c r="AG109" s="460">
        <v>0</v>
      </c>
      <c r="AH109" s="460">
        <v>0</v>
      </c>
      <c r="AI109" s="460">
        <v>0</v>
      </c>
      <c r="AJ109" s="460">
        <v>0</v>
      </c>
      <c r="AK109" s="460">
        <v>0</v>
      </c>
      <c r="AL109" s="101">
        <f t="shared" ref="AL109:AL130" si="42">SUM(C109:AK109)</f>
        <v>3493.9298939999999</v>
      </c>
    </row>
    <row r="110" spans="1:38">
      <c r="A110" s="110"/>
      <c r="B110" s="459" t="s">
        <v>684</v>
      </c>
      <c r="C110" s="460">
        <v>0</v>
      </c>
      <c r="D110" s="460">
        <v>0</v>
      </c>
      <c r="E110" s="460">
        <v>0</v>
      </c>
      <c r="F110" s="460">
        <v>0</v>
      </c>
      <c r="G110" s="460">
        <v>0</v>
      </c>
      <c r="H110" s="460">
        <v>0</v>
      </c>
      <c r="I110" s="460">
        <v>0</v>
      </c>
      <c r="J110" s="460">
        <v>0</v>
      </c>
      <c r="K110" s="101">
        <v>0</v>
      </c>
      <c r="L110" s="460">
        <v>0</v>
      </c>
      <c r="M110" s="460">
        <v>0</v>
      </c>
      <c r="N110" s="460">
        <v>0</v>
      </c>
      <c r="O110" s="460">
        <v>0</v>
      </c>
      <c r="P110" s="460">
        <v>0</v>
      </c>
      <c r="Q110" s="460">
        <v>0</v>
      </c>
      <c r="R110" s="460">
        <v>0</v>
      </c>
      <c r="S110" s="460">
        <v>0</v>
      </c>
      <c r="T110" s="460">
        <v>897.85789995000005</v>
      </c>
      <c r="U110" s="460">
        <v>897.85789995000005</v>
      </c>
      <c r="V110" s="460">
        <v>925.06571510000003</v>
      </c>
      <c r="W110" s="460">
        <v>0</v>
      </c>
      <c r="X110" s="460">
        <v>0</v>
      </c>
      <c r="Y110" s="460">
        <v>0</v>
      </c>
      <c r="Z110" s="460">
        <v>0</v>
      </c>
      <c r="AA110" s="460">
        <v>0</v>
      </c>
      <c r="AB110" s="460">
        <v>0</v>
      </c>
      <c r="AC110" s="460">
        <v>0</v>
      </c>
      <c r="AD110" s="460">
        <v>0</v>
      </c>
      <c r="AE110" s="460">
        <v>0</v>
      </c>
      <c r="AF110" s="460">
        <v>0</v>
      </c>
      <c r="AG110" s="460">
        <v>0</v>
      </c>
      <c r="AH110" s="460">
        <v>0</v>
      </c>
      <c r="AI110" s="460">
        <v>0</v>
      </c>
      <c r="AJ110" s="460">
        <v>0</v>
      </c>
      <c r="AK110" s="460">
        <v>0</v>
      </c>
      <c r="AL110" s="101">
        <f t="shared" si="42"/>
        <v>2720.7815150000001</v>
      </c>
    </row>
    <row r="111" spans="1:38">
      <c r="A111" s="110"/>
      <c r="B111" s="459" t="s">
        <v>591</v>
      </c>
      <c r="C111" s="460">
        <v>0</v>
      </c>
      <c r="D111" s="460">
        <v>0</v>
      </c>
      <c r="E111" s="460">
        <v>0</v>
      </c>
      <c r="F111" s="460">
        <v>0</v>
      </c>
      <c r="G111" s="460">
        <v>4497.7534109999997</v>
      </c>
      <c r="H111" s="460">
        <v>0</v>
      </c>
      <c r="I111" s="460">
        <v>0</v>
      </c>
      <c r="J111" s="460">
        <v>0</v>
      </c>
      <c r="K111" s="101">
        <v>0</v>
      </c>
      <c r="L111" s="460">
        <v>0</v>
      </c>
      <c r="M111" s="460">
        <v>0</v>
      </c>
      <c r="N111" s="460">
        <v>0</v>
      </c>
      <c r="O111" s="460">
        <v>0</v>
      </c>
      <c r="P111" s="460">
        <v>0</v>
      </c>
      <c r="Q111" s="460">
        <v>0</v>
      </c>
      <c r="R111" s="460">
        <v>0</v>
      </c>
      <c r="S111" s="460">
        <v>0</v>
      </c>
      <c r="T111" s="460">
        <v>0</v>
      </c>
      <c r="U111" s="460">
        <v>0</v>
      </c>
      <c r="V111" s="460">
        <v>0</v>
      </c>
      <c r="W111" s="460">
        <v>0</v>
      </c>
      <c r="X111" s="460">
        <v>0</v>
      </c>
      <c r="Y111" s="460">
        <v>0</v>
      </c>
      <c r="Z111" s="460">
        <v>0</v>
      </c>
      <c r="AA111" s="460">
        <v>0</v>
      </c>
      <c r="AB111" s="460">
        <v>0</v>
      </c>
      <c r="AC111" s="460">
        <v>0</v>
      </c>
      <c r="AD111" s="460">
        <v>0</v>
      </c>
      <c r="AE111" s="460">
        <v>0</v>
      </c>
      <c r="AF111" s="460">
        <v>0</v>
      </c>
      <c r="AG111" s="460">
        <v>0</v>
      </c>
      <c r="AH111" s="460">
        <v>0</v>
      </c>
      <c r="AI111" s="460">
        <v>0</v>
      </c>
      <c r="AJ111" s="460">
        <v>0</v>
      </c>
      <c r="AK111" s="460">
        <v>0</v>
      </c>
      <c r="AL111" s="101">
        <f t="shared" si="42"/>
        <v>4497.7534109999997</v>
      </c>
    </row>
    <row r="112" spans="1:38">
      <c r="A112" s="110"/>
      <c r="B112" s="459" t="s">
        <v>592</v>
      </c>
      <c r="C112" s="460">
        <v>0</v>
      </c>
      <c r="D112" s="460">
        <v>0</v>
      </c>
      <c r="E112" s="460">
        <v>0</v>
      </c>
      <c r="F112" s="460">
        <v>0</v>
      </c>
      <c r="G112" s="460">
        <v>0</v>
      </c>
      <c r="H112" s="460">
        <v>0</v>
      </c>
      <c r="I112" s="460">
        <v>0</v>
      </c>
      <c r="J112" s="460">
        <v>4510.4625749999996</v>
      </c>
      <c r="K112" s="101">
        <v>0</v>
      </c>
      <c r="L112" s="460">
        <v>0</v>
      </c>
      <c r="M112" s="460">
        <v>0</v>
      </c>
      <c r="N112" s="460">
        <v>0</v>
      </c>
      <c r="O112" s="460">
        <v>0</v>
      </c>
      <c r="P112" s="460">
        <v>0</v>
      </c>
      <c r="Q112" s="460">
        <v>0</v>
      </c>
      <c r="R112" s="460">
        <v>0</v>
      </c>
      <c r="S112" s="460">
        <v>0</v>
      </c>
      <c r="T112" s="460">
        <v>0</v>
      </c>
      <c r="U112" s="460">
        <v>0</v>
      </c>
      <c r="V112" s="460">
        <v>0</v>
      </c>
      <c r="W112" s="460">
        <v>0</v>
      </c>
      <c r="X112" s="460">
        <v>0</v>
      </c>
      <c r="Y112" s="460">
        <v>0</v>
      </c>
      <c r="Z112" s="460">
        <v>0</v>
      </c>
      <c r="AA112" s="460">
        <v>0</v>
      </c>
      <c r="AB112" s="460">
        <v>0</v>
      </c>
      <c r="AC112" s="460">
        <v>0</v>
      </c>
      <c r="AD112" s="460">
        <v>0</v>
      </c>
      <c r="AE112" s="460">
        <v>0</v>
      </c>
      <c r="AF112" s="460">
        <v>0</v>
      </c>
      <c r="AG112" s="460">
        <v>0</v>
      </c>
      <c r="AH112" s="460">
        <v>0</v>
      </c>
      <c r="AI112" s="460">
        <v>0</v>
      </c>
      <c r="AJ112" s="460">
        <v>0</v>
      </c>
      <c r="AK112" s="460">
        <v>0</v>
      </c>
      <c r="AL112" s="101">
        <f t="shared" si="42"/>
        <v>4510.4625749999996</v>
      </c>
    </row>
    <row r="113" spans="1:38">
      <c r="A113" s="110"/>
      <c r="B113" s="484" t="s">
        <v>593</v>
      </c>
      <c r="C113" s="460">
        <v>0</v>
      </c>
      <c r="D113" s="460">
        <v>0</v>
      </c>
      <c r="E113" s="460">
        <v>0</v>
      </c>
      <c r="F113" s="460">
        <v>0</v>
      </c>
      <c r="G113" s="460">
        <v>0</v>
      </c>
      <c r="H113" s="460">
        <v>0</v>
      </c>
      <c r="I113" s="460">
        <v>0</v>
      </c>
      <c r="J113" s="460">
        <v>0</v>
      </c>
      <c r="K113" s="101">
        <v>0</v>
      </c>
      <c r="L113" s="460">
        <v>4690.4995630000003</v>
      </c>
      <c r="M113" s="460">
        <v>0</v>
      </c>
      <c r="N113" s="460">
        <v>0</v>
      </c>
      <c r="O113" s="460">
        <v>0</v>
      </c>
      <c r="P113" s="460">
        <v>0</v>
      </c>
      <c r="Q113" s="460">
        <v>0</v>
      </c>
      <c r="R113" s="460">
        <v>0</v>
      </c>
      <c r="S113" s="460">
        <v>0</v>
      </c>
      <c r="T113" s="460">
        <v>0</v>
      </c>
      <c r="U113" s="460">
        <v>0</v>
      </c>
      <c r="V113" s="460">
        <v>0</v>
      </c>
      <c r="W113" s="460">
        <v>0</v>
      </c>
      <c r="X113" s="460">
        <v>0</v>
      </c>
      <c r="Y113" s="460">
        <v>0</v>
      </c>
      <c r="Z113" s="460">
        <v>0</v>
      </c>
      <c r="AA113" s="460">
        <v>0</v>
      </c>
      <c r="AB113" s="460">
        <v>0</v>
      </c>
      <c r="AC113" s="460">
        <v>0</v>
      </c>
      <c r="AD113" s="460">
        <v>0</v>
      </c>
      <c r="AE113" s="460">
        <v>0</v>
      </c>
      <c r="AF113" s="460">
        <v>0</v>
      </c>
      <c r="AG113" s="460">
        <v>0</v>
      </c>
      <c r="AH113" s="460">
        <v>0</v>
      </c>
      <c r="AI113" s="460">
        <v>0</v>
      </c>
      <c r="AJ113" s="460">
        <v>0</v>
      </c>
      <c r="AK113" s="460">
        <v>0</v>
      </c>
      <c r="AL113" s="101">
        <f t="shared" si="42"/>
        <v>4690.4995630000003</v>
      </c>
    </row>
    <row r="114" spans="1:38">
      <c r="A114" s="110"/>
      <c r="B114" s="459" t="s">
        <v>437</v>
      </c>
      <c r="C114" s="460">
        <v>0</v>
      </c>
      <c r="D114" s="460">
        <v>0</v>
      </c>
      <c r="E114" s="460">
        <v>2947.5606670000002</v>
      </c>
      <c r="F114" s="460">
        <v>0</v>
      </c>
      <c r="G114" s="460">
        <v>0</v>
      </c>
      <c r="H114" s="460">
        <v>0</v>
      </c>
      <c r="I114" s="460">
        <v>0</v>
      </c>
      <c r="J114" s="460">
        <v>0</v>
      </c>
      <c r="K114" s="101">
        <v>0</v>
      </c>
      <c r="L114" s="460">
        <v>0</v>
      </c>
      <c r="M114" s="460">
        <v>0</v>
      </c>
      <c r="N114" s="460">
        <v>0</v>
      </c>
      <c r="O114" s="460">
        <v>0</v>
      </c>
      <c r="P114" s="460">
        <v>0</v>
      </c>
      <c r="Q114" s="460">
        <v>0</v>
      </c>
      <c r="R114" s="460">
        <v>0</v>
      </c>
      <c r="S114" s="460">
        <v>0</v>
      </c>
      <c r="T114" s="460">
        <v>0</v>
      </c>
      <c r="U114" s="460">
        <v>0</v>
      </c>
      <c r="V114" s="460">
        <v>0</v>
      </c>
      <c r="W114" s="460">
        <v>0</v>
      </c>
      <c r="X114" s="460">
        <v>0</v>
      </c>
      <c r="Y114" s="460">
        <v>0</v>
      </c>
      <c r="Z114" s="460">
        <v>0</v>
      </c>
      <c r="AA114" s="460">
        <v>0</v>
      </c>
      <c r="AB114" s="460">
        <v>0</v>
      </c>
      <c r="AC114" s="460">
        <v>0</v>
      </c>
      <c r="AD114" s="460">
        <v>0</v>
      </c>
      <c r="AE114" s="460">
        <v>0</v>
      </c>
      <c r="AF114" s="460">
        <v>0</v>
      </c>
      <c r="AG114" s="460">
        <v>0</v>
      </c>
      <c r="AH114" s="460">
        <v>0</v>
      </c>
      <c r="AI114" s="460">
        <v>0</v>
      </c>
      <c r="AJ114" s="460">
        <v>0</v>
      </c>
      <c r="AK114" s="460">
        <v>0</v>
      </c>
      <c r="AL114" s="101">
        <f t="shared" si="42"/>
        <v>2947.5606670000002</v>
      </c>
    </row>
    <row r="115" spans="1:38">
      <c r="A115" s="110"/>
      <c r="B115" s="484" t="s">
        <v>410</v>
      </c>
      <c r="C115" s="460">
        <v>7252.8083269999997</v>
      </c>
      <c r="D115" s="460">
        <v>4617.71261366</v>
      </c>
      <c r="E115" s="460">
        <v>2675.6240521200002</v>
      </c>
      <c r="F115" s="460">
        <v>1286.3809348900002</v>
      </c>
      <c r="G115" s="460">
        <v>1286.3809348900002</v>
      </c>
      <c r="H115" s="460">
        <v>1286.3809348900002</v>
      </c>
      <c r="I115" s="460">
        <v>1289.4694845500001</v>
      </c>
      <c r="J115" s="460">
        <v>0</v>
      </c>
      <c r="K115" s="101">
        <v>0</v>
      </c>
      <c r="L115" s="460">
        <v>0</v>
      </c>
      <c r="M115" s="460">
        <v>0</v>
      </c>
      <c r="N115" s="460">
        <v>0</v>
      </c>
      <c r="O115" s="460">
        <v>0</v>
      </c>
      <c r="P115" s="460">
        <v>0</v>
      </c>
      <c r="Q115" s="460">
        <v>0</v>
      </c>
      <c r="R115" s="460">
        <v>0</v>
      </c>
      <c r="S115" s="460">
        <v>0</v>
      </c>
      <c r="T115" s="460">
        <v>0</v>
      </c>
      <c r="U115" s="460">
        <v>0</v>
      </c>
      <c r="V115" s="460">
        <v>0</v>
      </c>
      <c r="W115" s="460">
        <v>0</v>
      </c>
      <c r="X115" s="460">
        <v>0</v>
      </c>
      <c r="Y115" s="460">
        <v>0</v>
      </c>
      <c r="Z115" s="460">
        <v>0</v>
      </c>
      <c r="AA115" s="460">
        <v>0</v>
      </c>
      <c r="AB115" s="460">
        <v>0</v>
      </c>
      <c r="AC115" s="460">
        <v>0</v>
      </c>
      <c r="AD115" s="460">
        <v>0</v>
      </c>
      <c r="AE115" s="460">
        <v>0</v>
      </c>
      <c r="AF115" s="460">
        <v>0</v>
      </c>
      <c r="AG115" s="460">
        <v>0</v>
      </c>
      <c r="AH115" s="460">
        <v>0</v>
      </c>
      <c r="AI115" s="460">
        <v>0</v>
      </c>
      <c r="AJ115" s="460">
        <v>0</v>
      </c>
      <c r="AK115" s="460">
        <v>0</v>
      </c>
      <c r="AL115" s="101">
        <f t="shared" si="42"/>
        <v>19694.757282000002</v>
      </c>
    </row>
    <row r="116" spans="1:38">
      <c r="A116" s="110"/>
      <c r="B116" s="459" t="s">
        <v>594</v>
      </c>
      <c r="C116" s="460">
        <v>3374.35968</v>
      </c>
      <c r="D116" s="460">
        <v>0</v>
      </c>
      <c r="E116" s="460">
        <v>0</v>
      </c>
      <c r="F116" s="460">
        <v>0</v>
      </c>
      <c r="G116" s="460">
        <v>0</v>
      </c>
      <c r="H116" s="460">
        <v>0</v>
      </c>
      <c r="I116" s="460">
        <v>0</v>
      </c>
      <c r="J116" s="460">
        <v>0</v>
      </c>
      <c r="K116" s="101">
        <v>0</v>
      </c>
      <c r="L116" s="460">
        <v>0</v>
      </c>
      <c r="M116" s="460">
        <v>0</v>
      </c>
      <c r="N116" s="460">
        <v>0</v>
      </c>
      <c r="O116" s="460">
        <v>0</v>
      </c>
      <c r="P116" s="460">
        <v>0</v>
      </c>
      <c r="Q116" s="460">
        <v>0</v>
      </c>
      <c r="R116" s="460">
        <v>0</v>
      </c>
      <c r="S116" s="460">
        <v>0</v>
      </c>
      <c r="T116" s="460">
        <v>0</v>
      </c>
      <c r="U116" s="460">
        <v>0</v>
      </c>
      <c r="V116" s="460">
        <v>0</v>
      </c>
      <c r="W116" s="460">
        <v>0</v>
      </c>
      <c r="X116" s="460">
        <v>0</v>
      </c>
      <c r="Y116" s="460">
        <v>0</v>
      </c>
      <c r="Z116" s="460">
        <v>0</v>
      </c>
      <c r="AA116" s="460">
        <v>0</v>
      </c>
      <c r="AB116" s="460">
        <v>0</v>
      </c>
      <c r="AC116" s="460">
        <v>0</v>
      </c>
      <c r="AD116" s="460">
        <v>0</v>
      </c>
      <c r="AE116" s="460">
        <v>0</v>
      </c>
      <c r="AF116" s="460">
        <v>0</v>
      </c>
      <c r="AG116" s="460">
        <v>0</v>
      </c>
      <c r="AH116" s="460">
        <v>0</v>
      </c>
      <c r="AI116" s="460">
        <v>0</v>
      </c>
      <c r="AJ116" s="460">
        <v>0</v>
      </c>
      <c r="AK116" s="460">
        <v>0</v>
      </c>
      <c r="AL116" s="101">
        <f t="shared" si="42"/>
        <v>3374.35968</v>
      </c>
    </row>
    <row r="117" spans="1:38">
      <c r="A117" s="110"/>
      <c r="B117" s="484" t="s">
        <v>595</v>
      </c>
      <c r="C117" s="101">
        <v>0</v>
      </c>
      <c r="D117" s="101">
        <v>1899.9926029999999</v>
      </c>
      <c r="E117" s="101">
        <v>0</v>
      </c>
      <c r="F117" s="101">
        <v>0</v>
      </c>
      <c r="G117" s="101">
        <v>0</v>
      </c>
      <c r="H117" s="101">
        <v>0</v>
      </c>
      <c r="I117" s="101">
        <v>0</v>
      </c>
      <c r="J117" s="101">
        <v>0</v>
      </c>
      <c r="K117" s="101">
        <v>0</v>
      </c>
      <c r="L117" s="101">
        <v>0</v>
      </c>
      <c r="M117" s="101">
        <v>0</v>
      </c>
      <c r="N117" s="101">
        <v>0</v>
      </c>
      <c r="O117" s="101">
        <v>0</v>
      </c>
      <c r="P117" s="101">
        <v>0</v>
      </c>
      <c r="Q117" s="101">
        <v>0</v>
      </c>
      <c r="R117" s="101">
        <v>0</v>
      </c>
      <c r="S117" s="101">
        <v>0</v>
      </c>
      <c r="T117" s="101">
        <v>0</v>
      </c>
      <c r="U117" s="101">
        <v>0</v>
      </c>
      <c r="V117" s="101">
        <v>0</v>
      </c>
      <c r="W117" s="101">
        <v>0</v>
      </c>
      <c r="X117" s="101">
        <v>0</v>
      </c>
      <c r="Y117" s="101">
        <v>0</v>
      </c>
      <c r="Z117" s="101">
        <v>0</v>
      </c>
      <c r="AA117" s="101">
        <v>0</v>
      </c>
      <c r="AB117" s="101">
        <v>0</v>
      </c>
      <c r="AC117" s="101">
        <v>0</v>
      </c>
      <c r="AD117" s="101">
        <v>0</v>
      </c>
      <c r="AE117" s="101">
        <v>0</v>
      </c>
      <c r="AF117" s="101">
        <v>0</v>
      </c>
      <c r="AG117" s="101">
        <v>0</v>
      </c>
      <c r="AH117" s="101">
        <v>0</v>
      </c>
      <c r="AI117" s="101">
        <v>0</v>
      </c>
      <c r="AJ117" s="101">
        <v>0</v>
      </c>
      <c r="AK117" s="101">
        <v>0</v>
      </c>
      <c r="AL117" s="101">
        <f t="shared" si="42"/>
        <v>1899.9926029999999</v>
      </c>
    </row>
    <row r="118" spans="1:38">
      <c r="A118" s="110"/>
      <c r="B118" s="484" t="s">
        <v>869</v>
      </c>
      <c r="C118" s="460">
        <v>0</v>
      </c>
      <c r="D118" s="460">
        <v>3558.6714999086498</v>
      </c>
      <c r="E118" s="460">
        <v>0</v>
      </c>
      <c r="F118" s="460">
        <v>0</v>
      </c>
      <c r="G118" s="460">
        <v>0</v>
      </c>
      <c r="H118" s="460">
        <v>0</v>
      </c>
      <c r="I118" s="460">
        <v>0</v>
      </c>
      <c r="J118" s="460">
        <v>0</v>
      </c>
      <c r="K118" s="101">
        <v>0</v>
      </c>
      <c r="L118" s="460">
        <v>0</v>
      </c>
      <c r="M118" s="460">
        <v>0</v>
      </c>
      <c r="N118" s="460">
        <v>0</v>
      </c>
      <c r="O118" s="460">
        <v>0</v>
      </c>
      <c r="P118" s="460">
        <v>0</v>
      </c>
      <c r="Q118" s="460">
        <v>0</v>
      </c>
      <c r="R118" s="460">
        <v>0</v>
      </c>
      <c r="S118" s="460">
        <v>0</v>
      </c>
      <c r="T118" s="460">
        <v>0</v>
      </c>
      <c r="U118" s="460">
        <v>0</v>
      </c>
      <c r="V118" s="460">
        <v>0</v>
      </c>
      <c r="W118" s="460">
        <v>0</v>
      </c>
      <c r="X118" s="460">
        <v>0</v>
      </c>
      <c r="Y118" s="460">
        <v>0</v>
      </c>
      <c r="Z118" s="460">
        <v>0</v>
      </c>
      <c r="AA118" s="460">
        <v>0</v>
      </c>
      <c r="AB118" s="460">
        <v>0</v>
      </c>
      <c r="AC118" s="460">
        <v>0</v>
      </c>
      <c r="AD118" s="460">
        <v>0</v>
      </c>
      <c r="AE118" s="460">
        <v>0</v>
      </c>
      <c r="AF118" s="460">
        <v>0</v>
      </c>
      <c r="AG118" s="460">
        <v>0</v>
      </c>
      <c r="AH118" s="460">
        <v>0</v>
      </c>
      <c r="AI118" s="460">
        <v>0</v>
      </c>
      <c r="AJ118" s="460">
        <v>0</v>
      </c>
      <c r="AK118" s="460">
        <v>0</v>
      </c>
      <c r="AL118" s="101">
        <f t="shared" si="42"/>
        <v>3558.6714999086498</v>
      </c>
    </row>
    <row r="119" spans="1:38">
      <c r="A119" s="110"/>
      <c r="B119" s="459" t="s">
        <v>619</v>
      </c>
      <c r="C119" s="460">
        <v>0</v>
      </c>
      <c r="D119" s="460">
        <v>0</v>
      </c>
      <c r="E119" s="460">
        <v>3883.3157398130897</v>
      </c>
      <c r="F119" s="460">
        <v>0</v>
      </c>
      <c r="G119" s="460">
        <v>0</v>
      </c>
      <c r="H119" s="460">
        <v>0</v>
      </c>
      <c r="I119" s="460">
        <v>0</v>
      </c>
      <c r="J119" s="460">
        <v>0</v>
      </c>
      <c r="K119" s="101">
        <v>0</v>
      </c>
      <c r="L119" s="460">
        <v>0</v>
      </c>
      <c r="M119" s="460">
        <v>0</v>
      </c>
      <c r="N119" s="460">
        <v>0</v>
      </c>
      <c r="O119" s="460">
        <v>0</v>
      </c>
      <c r="P119" s="460">
        <v>0</v>
      </c>
      <c r="Q119" s="460">
        <v>0</v>
      </c>
      <c r="R119" s="460">
        <v>0</v>
      </c>
      <c r="S119" s="460">
        <v>0</v>
      </c>
      <c r="T119" s="460">
        <v>0</v>
      </c>
      <c r="U119" s="460">
        <v>0</v>
      </c>
      <c r="V119" s="460">
        <v>0</v>
      </c>
      <c r="W119" s="460">
        <v>0</v>
      </c>
      <c r="X119" s="460">
        <v>0</v>
      </c>
      <c r="Y119" s="460">
        <v>0</v>
      </c>
      <c r="Z119" s="460">
        <v>0</v>
      </c>
      <c r="AA119" s="460">
        <v>0</v>
      </c>
      <c r="AB119" s="460">
        <v>0</v>
      </c>
      <c r="AC119" s="460">
        <v>0</v>
      </c>
      <c r="AD119" s="460">
        <v>0</v>
      </c>
      <c r="AE119" s="460">
        <v>0</v>
      </c>
      <c r="AF119" s="460">
        <v>0</v>
      </c>
      <c r="AG119" s="460">
        <v>0</v>
      </c>
      <c r="AH119" s="460">
        <v>0</v>
      </c>
      <c r="AI119" s="460">
        <v>0</v>
      </c>
      <c r="AJ119" s="460">
        <v>0</v>
      </c>
      <c r="AK119" s="460">
        <v>0</v>
      </c>
      <c r="AL119" s="101">
        <f t="shared" si="42"/>
        <v>3883.3157398130897</v>
      </c>
    </row>
    <row r="120" spans="1:38">
      <c r="A120" s="110"/>
      <c r="B120" s="459" t="s">
        <v>520</v>
      </c>
      <c r="C120" s="460">
        <v>0</v>
      </c>
      <c r="D120" s="460">
        <v>0</v>
      </c>
      <c r="E120" s="460">
        <v>0</v>
      </c>
      <c r="F120" s="460">
        <v>1901.2351477254701</v>
      </c>
      <c r="G120" s="460">
        <v>0</v>
      </c>
      <c r="H120" s="460">
        <v>0</v>
      </c>
      <c r="I120" s="460">
        <v>0</v>
      </c>
      <c r="J120" s="460">
        <v>0</v>
      </c>
      <c r="K120" s="101">
        <v>0</v>
      </c>
      <c r="L120" s="460">
        <v>0</v>
      </c>
      <c r="M120" s="460">
        <v>0</v>
      </c>
      <c r="N120" s="460">
        <v>0</v>
      </c>
      <c r="O120" s="460">
        <v>0</v>
      </c>
      <c r="P120" s="460">
        <v>0</v>
      </c>
      <c r="Q120" s="460">
        <v>0</v>
      </c>
      <c r="R120" s="460">
        <v>0</v>
      </c>
      <c r="S120" s="460">
        <v>0</v>
      </c>
      <c r="T120" s="460">
        <v>0</v>
      </c>
      <c r="U120" s="460">
        <v>0</v>
      </c>
      <c r="V120" s="460">
        <v>0</v>
      </c>
      <c r="W120" s="460">
        <v>0</v>
      </c>
      <c r="X120" s="460">
        <v>0</v>
      </c>
      <c r="Y120" s="460">
        <v>0</v>
      </c>
      <c r="Z120" s="460">
        <v>0</v>
      </c>
      <c r="AA120" s="460">
        <v>0</v>
      </c>
      <c r="AB120" s="460">
        <v>0</v>
      </c>
      <c r="AC120" s="460">
        <v>0</v>
      </c>
      <c r="AD120" s="460">
        <v>0</v>
      </c>
      <c r="AE120" s="460">
        <v>0</v>
      </c>
      <c r="AF120" s="460">
        <v>0</v>
      </c>
      <c r="AG120" s="460">
        <v>0</v>
      </c>
      <c r="AH120" s="460">
        <v>0</v>
      </c>
      <c r="AI120" s="460">
        <v>0</v>
      </c>
      <c r="AJ120" s="460">
        <v>0</v>
      </c>
      <c r="AK120" s="460">
        <v>0</v>
      </c>
      <c r="AL120" s="101">
        <f t="shared" si="42"/>
        <v>1901.2351477254701</v>
      </c>
    </row>
    <row r="121" spans="1:38">
      <c r="A121" s="110"/>
      <c r="B121" s="484" t="s">
        <v>760</v>
      </c>
      <c r="C121" s="460">
        <v>0</v>
      </c>
      <c r="D121" s="460">
        <v>1182.7185619902</v>
      </c>
      <c r="E121" s="460">
        <v>0</v>
      </c>
      <c r="F121" s="460">
        <v>0</v>
      </c>
      <c r="G121" s="460">
        <v>0</v>
      </c>
      <c r="H121" s="460">
        <v>0</v>
      </c>
      <c r="I121" s="460">
        <v>0</v>
      </c>
      <c r="J121" s="460">
        <v>0</v>
      </c>
      <c r="K121" s="101">
        <v>0</v>
      </c>
      <c r="L121" s="460">
        <v>0</v>
      </c>
      <c r="M121" s="460">
        <v>0</v>
      </c>
      <c r="N121" s="460">
        <v>0</v>
      </c>
      <c r="O121" s="460">
        <v>0</v>
      </c>
      <c r="P121" s="460">
        <v>0</v>
      </c>
      <c r="Q121" s="460">
        <v>0</v>
      </c>
      <c r="R121" s="460">
        <v>0</v>
      </c>
      <c r="S121" s="460">
        <v>0</v>
      </c>
      <c r="T121" s="460">
        <v>0</v>
      </c>
      <c r="U121" s="460">
        <v>0</v>
      </c>
      <c r="V121" s="460">
        <v>0</v>
      </c>
      <c r="W121" s="460">
        <v>0</v>
      </c>
      <c r="X121" s="460">
        <v>0</v>
      </c>
      <c r="Y121" s="460">
        <v>0</v>
      </c>
      <c r="Z121" s="460">
        <v>0</v>
      </c>
      <c r="AA121" s="460">
        <v>0</v>
      </c>
      <c r="AB121" s="460">
        <v>0</v>
      </c>
      <c r="AC121" s="460">
        <v>0</v>
      </c>
      <c r="AD121" s="460">
        <v>0</v>
      </c>
      <c r="AE121" s="460">
        <v>0</v>
      </c>
      <c r="AF121" s="460">
        <v>0</v>
      </c>
      <c r="AG121" s="460">
        <v>0</v>
      </c>
      <c r="AH121" s="460">
        <v>0</v>
      </c>
      <c r="AI121" s="460">
        <v>0</v>
      </c>
      <c r="AJ121" s="460">
        <v>0</v>
      </c>
      <c r="AK121" s="460">
        <v>0</v>
      </c>
      <c r="AL121" s="101">
        <f t="shared" si="42"/>
        <v>1182.7185619902</v>
      </c>
    </row>
    <row r="122" spans="1:38">
      <c r="A122" s="110"/>
      <c r="B122" s="459" t="s">
        <v>761</v>
      </c>
      <c r="C122" s="101">
        <v>0</v>
      </c>
      <c r="D122" s="101">
        <v>1724.81495415739</v>
      </c>
      <c r="E122" s="101">
        <v>0</v>
      </c>
      <c r="F122" s="101">
        <v>0</v>
      </c>
      <c r="G122" s="101">
        <v>0</v>
      </c>
      <c r="H122" s="101">
        <v>0</v>
      </c>
      <c r="I122" s="101">
        <v>0</v>
      </c>
      <c r="J122" s="101">
        <v>0</v>
      </c>
      <c r="K122" s="101">
        <v>0</v>
      </c>
      <c r="L122" s="101">
        <v>0</v>
      </c>
      <c r="M122" s="101">
        <v>0</v>
      </c>
      <c r="N122" s="101">
        <v>0</v>
      </c>
      <c r="O122" s="101">
        <v>0</v>
      </c>
      <c r="P122" s="101">
        <v>0</v>
      </c>
      <c r="Q122" s="101">
        <v>0</v>
      </c>
      <c r="R122" s="101">
        <v>0</v>
      </c>
      <c r="S122" s="101">
        <v>0</v>
      </c>
      <c r="T122" s="101">
        <v>0</v>
      </c>
      <c r="U122" s="101">
        <v>0</v>
      </c>
      <c r="V122" s="101">
        <v>0</v>
      </c>
      <c r="W122" s="101">
        <v>0</v>
      </c>
      <c r="X122" s="101">
        <v>0</v>
      </c>
      <c r="Y122" s="101">
        <v>0</v>
      </c>
      <c r="Z122" s="101">
        <v>0</v>
      </c>
      <c r="AA122" s="101">
        <v>0</v>
      </c>
      <c r="AB122" s="101">
        <v>0</v>
      </c>
      <c r="AC122" s="101">
        <v>0</v>
      </c>
      <c r="AD122" s="101">
        <v>0</v>
      </c>
      <c r="AE122" s="101">
        <v>0</v>
      </c>
      <c r="AF122" s="101">
        <v>0</v>
      </c>
      <c r="AG122" s="101">
        <v>0</v>
      </c>
      <c r="AH122" s="101">
        <v>0</v>
      </c>
      <c r="AI122" s="101">
        <v>0</v>
      </c>
      <c r="AJ122" s="101">
        <v>0</v>
      </c>
      <c r="AK122" s="101">
        <v>0</v>
      </c>
      <c r="AL122" s="101">
        <f t="shared" si="42"/>
        <v>1724.81495415739</v>
      </c>
    </row>
    <row r="123" spans="1:38">
      <c r="A123" s="110"/>
      <c r="B123" s="484" t="s">
        <v>904</v>
      </c>
      <c r="C123" s="101">
        <v>0</v>
      </c>
      <c r="D123" s="101">
        <v>0</v>
      </c>
      <c r="E123" s="101">
        <v>0</v>
      </c>
      <c r="F123" s="101">
        <v>0</v>
      </c>
      <c r="G123" s="101">
        <v>0</v>
      </c>
      <c r="H123" s="101">
        <v>1430.1596022670901</v>
      </c>
      <c r="I123" s="101">
        <v>0</v>
      </c>
      <c r="J123" s="101">
        <v>0</v>
      </c>
      <c r="K123" s="101">
        <v>0</v>
      </c>
      <c r="L123" s="101">
        <v>0</v>
      </c>
      <c r="M123" s="101">
        <v>0</v>
      </c>
      <c r="N123" s="101">
        <v>0</v>
      </c>
      <c r="O123" s="101">
        <v>0</v>
      </c>
      <c r="P123" s="101">
        <v>0</v>
      </c>
      <c r="Q123" s="101">
        <v>0</v>
      </c>
      <c r="R123" s="101">
        <v>0</v>
      </c>
      <c r="S123" s="101">
        <v>0</v>
      </c>
      <c r="T123" s="101">
        <v>0</v>
      </c>
      <c r="U123" s="101">
        <v>0</v>
      </c>
      <c r="V123" s="101">
        <v>0</v>
      </c>
      <c r="W123" s="101">
        <v>0</v>
      </c>
      <c r="X123" s="101">
        <v>0</v>
      </c>
      <c r="Y123" s="101">
        <v>0</v>
      </c>
      <c r="Z123" s="101">
        <v>0</v>
      </c>
      <c r="AA123" s="101">
        <v>0</v>
      </c>
      <c r="AB123" s="101">
        <v>0</v>
      </c>
      <c r="AC123" s="101">
        <v>0</v>
      </c>
      <c r="AD123" s="101">
        <v>0</v>
      </c>
      <c r="AE123" s="101">
        <v>0</v>
      </c>
      <c r="AF123" s="101">
        <v>0</v>
      </c>
      <c r="AG123" s="101">
        <v>0</v>
      </c>
      <c r="AH123" s="101">
        <v>0</v>
      </c>
      <c r="AI123" s="101">
        <v>0</v>
      </c>
      <c r="AJ123" s="101">
        <v>0</v>
      </c>
      <c r="AK123" s="101">
        <v>0</v>
      </c>
      <c r="AL123" s="101">
        <f t="shared" si="42"/>
        <v>1430.1596022670901</v>
      </c>
    </row>
    <row r="124" spans="1:38">
      <c r="A124" s="110"/>
      <c r="B124" s="459" t="s">
        <v>616</v>
      </c>
      <c r="C124" s="101">
        <v>0</v>
      </c>
      <c r="D124" s="101">
        <v>0</v>
      </c>
      <c r="E124" s="101">
        <v>0</v>
      </c>
      <c r="F124" s="101">
        <v>0</v>
      </c>
      <c r="G124" s="101">
        <v>0</v>
      </c>
      <c r="H124" s="101">
        <v>0</v>
      </c>
      <c r="I124" s="101">
        <v>0</v>
      </c>
      <c r="J124" s="101">
        <v>0</v>
      </c>
      <c r="K124" s="101">
        <v>2988.1863643990796</v>
      </c>
      <c r="L124" s="101">
        <v>0</v>
      </c>
      <c r="M124" s="101">
        <v>0</v>
      </c>
      <c r="N124" s="101">
        <v>0</v>
      </c>
      <c r="O124" s="101">
        <v>0</v>
      </c>
      <c r="P124" s="101">
        <v>0</v>
      </c>
      <c r="Q124" s="101">
        <v>0</v>
      </c>
      <c r="R124" s="101">
        <v>0</v>
      </c>
      <c r="S124" s="101">
        <v>0</v>
      </c>
      <c r="T124" s="101">
        <v>0</v>
      </c>
      <c r="U124" s="101">
        <v>0</v>
      </c>
      <c r="V124" s="101">
        <v>0</v>
      </c>
      <c r="W124" s="101">
        <v>0</v>
      </c>
      <c r="X124" s="101">
        <v>0</v>
      </c>
      <c r="Y124" s="101">
        <v>0</v>
      </c>
      <c r="Z124" s="101">
        <v>0</v>
      </c>
      <c r="AA124" s="101">
        <v>0</v>
      </c>
      <c r="AB124" s="101">
        <v>0</v>
      </c>
      <c r="AC124" s="101">
        <v>0</v>
      </c>
      <c r="AD124" s="101">
        <v>0</v>
      </c>
      <c r="AE124" s="101">
        <v>0</v>
      </c>
      <c r="AF124" s="101">
        <v>0</v>
      </c>
      <c r="AG124" s="101">
        <v>0</v>
      </c>
      <c r="AH124" s="101">
        <v>0</v>
      </c>
      <c r="AI124" s="101">
        <v>0</v>
      </c>
      <c r="AJ124" s="101">
        <v>0</v>
      </c>
      <c r="AK124" s="101">
        <v>0</v>
      </c>
      <c r="AL124" s="101">
        <f t="shared" si="42"/>
        <v>2988.1863643990796</v>
      </c>
    </row>
    <row r="125" spans="1:38">
      <c r="A125" s="110"/>
      <c r="B125" s="459" t="s">
        <v>617</v>
      </c>
      <c r="C125" s="101">
        <v>0</v>
      </c>
      <c r="D125" s="101">
        <v>0</v>
      </c>
      <c r="E125" s="101">
        <v>0</v>
      </c>
      <c r="F125" s="101">
        <v>0</v>
      </c>
      <c r="G125" s="101">
        <v>0</v>
      </c>
      <c r="H125" s="101">
        <v>1354.23193101428</v>
      </c>
      <c r="I125" s="101">
        <v>0</v>
      </c>
      <c r="J125" s="101">
        <v>0</v>
      </c>
      <c r="K125" s="101">
        <v>0</v>
      </c>
      <c r="L125" s="101">
        <v>0</v>
      </c>
      <c r="M125" s="101">
        <v>0</v>
      </c>
      <c r="N125" s="101">
        <v>0</v>
      </c>
      <c r="O125" s="101">
        <v>0</v>
      </c>
      <c r="P125" s="101">
        <v>0</v>
      </c>
      <c r="Q125" s="101">
        <v>0</v>
      </c>
      <c r="R125" s="101">
        <v>0</v>
      </c>
      <c r="S125" s="101">
        <v>0</v>
      </c>
      <c r="T125" s="101">
        <v>0</v>
      </c>
      <c r="U125" s="101">
        <v>0</v>
      </c>
      <c r="V125" s="101">
        <v>0</v>
      </c>
      <c r="W125" s="101">
        <v>0</v>
      </c>
      <c r="X125" s="101">
        <v>0</v>
      </c>
      <c r="Y125" s="101">
        <v>0</v>
      </c>
      <c r="Z125" s="101">
        <v>0</v>
      </c>
      <c r="AA125" s="101">
        <v>0</v>
      </c>
      <c r="AB125" s="101">
        <v>0</v>
      </c>
      <c r="AC125" s="101">
        <v>0</v>
      </c>
      <c r="AD125" s="101">
        <v>0</v>
      </c>
      <c r="AE125" s="101">
        <v>0</v>
      </c>
      <c r="AF125" s="101">
        <v>0</v>
      </c>
      <c r="AG125" s="101">
        <v>0</v>
      </c>
      <c r="AH125" s="101">
        <v>0</v>
      </c>
      <c r="AI125" s="101">
        <v>0</v>
      </c>
      <c r="AJ125" s="101">
        <v>0</v>
      </c>
      <c r="AK125" s="101">
        <v>0</v>
      </c>
      <c r="AL125" s="101">
        <f t="shared" si="42"/>
        <v>1354.23193101428</v>
      </c>
    </row>
    <row r="126" spans="1:38">
      <c r="A126" s="110"/>
      <c r="B126" s="484" t="s">
        <v>618</v>
      </c>
      <c r="C126" s="101">
        <v>0</v>
      </c>
      <c r="D126" s="101">
        <v>0</v>
      </c>
      <c r="E126" s="101">
        <v>0</v>
      </c>
      <c r="F126" s="101">
        <v>3102.76866208615</v>
      </c>
      <c r="G126" s="101">
        <v>0</v>
      </c>
      <c r="H126" s="101">
        <v>0</v>
      </c>
      <c r="I126" s="101">
        <v>0</v>
      </c>
      <c r="J126" s="101">
        <v>0</v>
      </c>
      <c r="K126" s="101">
        <v>0</v>
      </c>
      <c r="L126" s="101">
        <v>0</v>
      </c>
      <c r="M126" s="101">
        <v>0</v>
      </c>
      <c r="N126" s="101">
        <v>0</v>
      </c>
      <c r="O126" s="101">
        <v>0</v>
      </c>
      <c r="P126" s="101">
        <v>0</v>
      </c>
      <c r="Q126" s="101">
        <v>0</v>
      </c>
      <c r="R126" s="101">
        <v>0</v>
      </c>
      <c r="S126" s="101">
        <v>0</v>
      </c>
      <c r="T126" s="101">
        <v>0</v>
      </c>
      <c r="U126" s="101">
        <v>0</v>
      </c>
      <c r="V126" s="101">
        <v>0</v>
      </c>
      <c r="W126" s="101">
        <v>0</v>
      </c>
      <c r="X126" s="101">
        <v>0</v>
      </c>
      <c r="Y126" s="101">
        <v>0</v>
      </c>
      <c r="Z126" s="101">
        <v>0</v>
      </c>
      <c r="AA126" s="101">
        <v>0</v>
      </c>
      <c r="AB126" s="101">
        <v>0</v>
      </c>
      <c r="AC126" s="101">
        <v>0</v>
      </c>
      <c r="AD126" s="101">
        <v>0</v>
      </c>
      <c r="AE126" s="101">
        <v>0</v>
      </c>
      <c r="AF126" s="101">
        <v>0</v>
      </c>
      <c r="AG126" s="101">
        <v>0</v>
      </c>
      <c r="AH126" s="101">
        <v>0</v>
      </c>
      <c r="AI126" s="101">
        <v>0</v>
      </c>
      <c r="AJ126" s="101">
        <v>0</v>
      </c>
      <c r="AK126" s="101">
        <v>0</v>
      </c>
      <c r="AL126" s="101">
        <f t="shared" si="42"/>
        <v>3102.76866208615</v>
      </c>
    </row>
    <row r="127" spans="1:38">
      <c r="A127" s="110"/>
      <c r="B127" s="484" t="s">
        <v>517</v>
      </c>
      <c r="C127" s="106">
        <v>1241.10746471531</v>
      </c>
      <c r="D127" s="106">
        <v>0</v>
      </c>
      <c r="E127" s="106">
        <v>0</v>
      </c>
      <c r="F127" s="106">
        <v>0</v>
      </c>
      <c r="G127" s="106">
        <v>0</v>
      </c>
      <c r="H127" s="106">
        <v>0</v>
      </c>
      <c r="I127" s="106">
        <v>0</v>
      </c>
      <c r="J127" s="106">
        <v>0</v>
      </c>
      <c r="K127" s="101">
        <v>0</v>
      </c>
      <c r="L127" s="106">
        <v>0</v>
      </c>
      <c r="M127" s="106">
        <v>0</v>
      </c>
      <c r="N127" s="106">
        <v>0</v>
      </c>
      <c r="O127" s="106">
        <v>0</v>
      </c>
      <c r="P127" s="106">
        <v>0</v>
      </c>
      <c r="Q127" s="106">
        <v>0</v>
      </c>
      <c r="R127" s="106">
        <v>0</v>
      </c>
      <c r="S127" s="106">
        <v>0</v>
      </c>
      <c r="T127" s="106">
        <v>0</v>
      </c>
      <c r="U127" s="106">
        <v>0</v>
      </c>
      <c r="V127" s="106">
        <v>0</v>
      </c>
      <c r="W127" s="106">
        <v>0</v>
      </c>
      <c r="X127" s="106">
        <v>0</v>
      </c>
      <c r="Y127" s="106">
        <v>0</v>
      </c>
      <c r="Z127" s="106">
        <v>0</v>
      </c>
      <c r="AA127" s="106">
        <v>0</v>
      </c>
      <c r="AB127" s="106">
        <v>0</v>
      </c>
      <c r="AC127" s="106">
        <v>0</v>
      </c>
      <c r="AD127" s="106">
        <v>0</v>
      </c>
      <c r="AE127" s="106">
        <v>0</v>
      </c>
      <c r="AF127" s="106">
        <v>0</v>
      </c>
      <c r="AG127" s="106">
        <v>0</v>
      </c>
      <c r="AH127" s="106">
        <v>0</v>
      </c>
      <c r="AI127" s="106">
        <v>0</v>
      </c>
      <c r="AJ127" s="106">
        <v>0</v>
      </c>
      <c r="AK127" s="106">
        <v>0</v>
      </c>
      <c r="AL127" s="101">
        <f t="shared" si="42"/>
        <v>1241.10746471531</v>
      </c>
    </row>
    <row r="128" spans="1:38">
      <c r="A128" s="110"/>
      <c r="B128" s="459" t="s">
        <v>871</v>
      </c>
      <c r="C128" s="476">
        <v>0</v>
      </c>
      <c r="D128" s="476">
        <v>0</v>
      </c>
      <c r="E128" s="476">
        <v>0</v>
      </c>
      <c r="F128" s="476">
        <v>4383.7268824869807</v>
      </c>
      <c r="G128" s="476">
        <v>0</v>
      </c>
      <c r="H128" s="476">
        <v>0</v>
      </c>
      <c r="I128" s="476">
        <v>0</v>
      </c>
      <c r="J128" s="476">
        <v>0</v>
      </c>
      <c r="K128" s="101">
        <v>0</v>
      </c>
      <c r="L128" s="476">
        <v>0</v>
      </c>
      <c r="M128" s="476">
        <v>0</v>
      </c>
      <c r="N128" s="476">
        <v>0</v>
      </c>
      <c r="O128" s="476">
        <v>0</v>
      </c>
      <c r="P128" s="476">
        <v>0</v>
      </c>
      <c r="Q128" s="476">
        <v>0</v>
      </c>
      <c r="R128" s="476">
        <v>0</v>
      </c>
      <c r="S128" s="476">
        <v>0</v>
      </c>
      <c r="T128" s="476">
        <v>0</v>
      </c>
      <c r="U128" s="476">
        <v>0</v>
      </c>
      <c r="V128" s="476">
        <v>0</v>
      </c>
      <c r="W128" s="476">
        <v>0</v>
      </c>
      <c r="X128" s="476">
        <v>0</v>
      </c>
      <c r="Y128" s="476">
        <v>0</v>
      </c>
      <c r="Z128" s="476">
        <v>0</v>
      </c>
      <c r="AA128" s="476">
        <v>0</v>
      </c>
      <c r="AB128" s="476">
        <v>0</v>
      </c>
      <c r="AC128" s="476">
        <v>0</v>
      </c>
      <c r="AD128" s="476">
        <v>0</v>
      </c>
      <c r="AE128" s="476">
        <v>0</v>
      </c>
      <c r="AF128" s="476">
        <v>0</v>
      </c>
      <c r="AG128" s="476">
        <v>0</v>
      </c>
      <c r="AH128" s="476">
        <v>0</v>
      </c>
      <c r="AI128" s="476">
        <v>0</v>
      </c>
      <c r="AJ128" s="476">
        <v>0</v>
      </c>
      <c r="AK128" s="476">
        <v>0</v>
      </c>
      <c r="AL128" s="101">
        <f t="shared" si="42"/>
        <v>4383.7268824869807</v>
      </c>
    </row>
    <row r="129" spans="1:38">
      <c r="A129" s="110"/>
      <c r="B129" s="459" t="s">
        <v>741</v>
      </c>
      <c r="C129" s="476">
        <v>0</v>
      </c>
      <c r="D129" s="476">
        <v>0</v>
      </c>
      <c r="E129" s="476">
        <v>5182.8389876534593</v>
      </c>
      <c r="F129" s="476">
        <v>0</v>
      </c>
      <c r="G129" s="476">
        <v>0</v>
      </c>
      <c r="H129" s="476">
        <v>0</v>
      </c>
      <c r="I129" s="476">
        <v>0</v>
      </c>
      <c r="J129" s="476">
        <v>0</v>
      </c>
      <c r="K129" s="101">
        <v>0</v>
      </c>
      <c r="L129" s="476">
        <v>0</v>
      </c>
      <c r="M129" s="476">
        <v>0</v>
      </c>
      <c r="N129" s="476">
        <v>0</v>
      </c>
      <c r="O129" s="476">
        <v>0</v>
      </c>
      <c r="P129" s="476">
        <v>0</v>
      </c>
      <c r="Q129" s="476">
        <v>0</v>
      </c>
      <c r="R129" s="476">
        <v>0</v>
      </c>
      <c r="S129" s="476">
        <v>0</v>
      </c>
      <c r="T129" s="476">
        <v>0</v>
      </c>
      <c r="U129" s="476">
        <v>0</v>
      </c>
      <c r="V129" s="476">
        <v>0</v>
      </c>
      <c r="W129" s="476">
        <v>0</v>
      </c>
      <c r="X129" s="476">
        <v>0</v>
      </c>
      <c r="Y129" s="476">
        <v>0</v>
      </c>
      <c r="Z129" s="476">
        <v>0</v>
      </c>
      <c r="AA129" s="476">
        <v>0</v>
      </c>
      <c r="AB129" s="476">
        <v>0</v>
      </c>
      <c r="AC129" s="476">
        <v>0</v>
      </c>
      <c r="AD129" s="476">
        <v>0</v>
      </c>
      <c r="AE129" s="476">
        <v>0</v>
      </c>
      <c r="AF129" s="476">
        <v>0</v>
      </c>
      <c r="AG129" s="476">
        <v>0</v>
      </c>
      <c r="AH129" s="476">
        <v>0</v>
      </c>
      <c r="AI129" s="476">
        <v>0</v>
      </c>
      <c r="AJ129" s="476">
        <v>0</v>
      </c>
      <c r="AK129" s="476">
        <v>0</v>
      </c>
      <c r="AL129" s="101">
        <f t="shared" si="42"/>
        <v>5182.8389876534593</v>
      </c>
    </row>
    <row r="130" spans="1:38">
      <c r="A130" s="110"/>
      <c r="B130" s="459" t="s">
        <v>870</v>
      </c>
      <c r="C130" s="476">
        <v>0</v>
      </c>
      <c r="D130" s="476">
        <v>0</v>
      </c>
      <c r="E130" s="476">
        <v>1489.3289569236399</v>
      </c>
      <c r="F130" s="476">
        <v>0</v>
      </c>
      <c r="G130" s="476">
        <v>0</v>
      </c>
      <c r="H130" s="476">
        <v>0</v>
      </c>
      <c r="I130" s="476">
        <v>0</v>
      </c>
      <c r="J130" s="476">
        <v>0</v>
      </c>
      <c r="K130" s="101">
        <v>0</v>
      </c>
      <c r="L130" s="476">
        <v>0</v>
      </c>
      <c r="M130" s="476">
        <v>0</v>
      </c>
      <c r="N130" s="476">
        <v>0</v>
      </c>
      <c r="O130" s="476">
        <v>0</v>
      </c>
      <c r="P130" s="476">
        <v>0</v>
      </c>
      <c r="Q130" s="476">
        <v>0</v>
      </c>
      <c r="R130" s="476">
        <v>0</v>
      </c>
      <c r="S130" s="476">
        <v>0</v>
      </c>
      <c r="T130" s="476">
        <v>0</v>
      </c>
      <c r="U130" s="476">
        <v>0</v>
      </c>
      <c r="V130" s="476">
        <v>0</v>
      </c>
      <c r="W130" s="476">
        <v>0</v>
      </c>
      <c r="X130" s="476">
        <v>0</v>
      </c>
      <c r="Y130" s="476">
        <v>0</v>
      </c>
      <c r="Z130" s="476">
        <v>0</v>
      </c>
      <c r="AA130" s="476">
        <v>0</v>
      </c>
      <c r="AB130" s="476">
        <v>0</v>
      </c>
      <c r="AC130" s="476">
        <v>0</v>
      </c>
      <c r="AD130" s="476">
        <v>0</v>
      </c>
      <c r="AE130" s="476">
        <v>0</v>
      </c>
      <c r="AF130" s="476">
        <v>0</v>
      </c>
      <c r="AG130" s="476">
        <v>0</v>
      </c>
      <c r="AH130" s="476">
        <v>0</v>
      </c>
      <c r="AI130" s="476">
        <v>0</v>
      </c>
      <c r="AJ130" s="476">
        <v>0</v>
      </c>
      <c r="AK130" s="476">
        <v>0</v>
      </c>
      <c r="AL130" s="101">
        <f t="shared" si="42"/>
        <v>1489.3289569236399</v>
      </c>
    </row>
    <row r="131" spans="1:38">
      <c r="A131" s="110"/>
      <c r="B131" s="484" t="s">
        <v>88</v>
      </c>
      <c r="C131" s="460">
        <v>0</v>
      </c>
      <c r="D131" s="460">
        <v>0</v>
      </c>
      <c r="E131" s="460">
        <v>0</v>
      </c>
      <c r="F131" s="460">
        <v>9625.3864849999991</v>
      </c>
      <c r="G131" s="460">
        <v>7757.6480259999998</v>
      </c>
      <c r="H131" s="460">
        <v>9424.9517798400011</v>
      </c>
      <c r="I131" s="460">
        <v>10939.764891999999</v>
      </c>
      <c r="J131" s="460">
        <v>10562.539717</v>
      </c>
      <c r="K131" s="101">
        <v>376.29992600000003</v>
      </c>
      <c r="L131" s="460">
        <v>0</v>
      </c>
      <c r="M131" s="460">
        <v>0</v>
      </c>
      <c r="N131" s="460">
        <v>0</v>
      </c>
      <c r="O131" s="460">
        <v>0</v>
      </c>
      <c r="P131" s="460">
        <v>0</v>
      </c>
      <c r="Q131" s="460">
        <v>0</v>
      </c>
      <c r="R131" s="460">
        <v>0</v>
      </c>
      <c r="S131" s="460">
        <v>0</v>
      </c>
      <c r="T131" s="460">
        <v>0</v>
      </c>
      <c r="U131" s="460">
        <v>0</v>
      </c>
      <c r="V131" s="460">
        <v>0</v>
      </c>
      <c r="W131" s="460">
        <v>0</v>
      </c>
      <c r="X131" s="460">
        <v>0</v>
      </c>
      <c r="Y131" s="460">
        <v>0</v>
      </c>
      <c r="Z131" s="460">
        <v>0</v>
      </c>
      <c r="AA131" s="460">
        <v>0</v>
      </c>
      <c r="AB131" s="460">
        <v>0</v>
      </c>
      <c r="AC131" s="460">
        <v>0</v>
      </c>
      <c r="AD131" s="460">
        <v>0</v>
      </c>
      <c r="AE131" s="460">
        <v>0</v>
      </c>
      <c r="AF131" s="460">
        <v>0</v>
      </c>
      <c r="AG131" s="460">
        <v>0</v>
      </c>
      <c r="AH131" s="460">
        <v>0</v>
      </c>
      <c r="AI131" s="460">
        <v>0</v>
      </c>
      <c r="AJ131" s="460">
        <v>0</v>
      </c>
      <c r="AK131" s="460">
        <v>0</v>
      </c>
      <c r="AL131" s="101">
        <v>48686.590825840001</v>
      </c>
    </row>
    <row r="132" spans="1:38">
      <c r="A132" s="110"/>
      <c r="B132" s="484" t="s">
        <v>737</v>
      </c>
      <c r="C132" s="460">
        <v>0</v>
      </c>
      <c r="D132" s="460">
        <v>46.590250000000005</v>
      </c>
      <c r="E132" s="460">
        <v>208.16924999999998</v>
      </c>
      <c r="F132" s="460">
        <v>219.30244999999999</v>
      </c>
      <c r="G132" s="460">
        <v>219.30244999999999</v>
      </c>
      <c r="H132" s="460">
        <v>224.92744999999999</v>
      </c>
      <c r="I132" s="460">
        <v>224.92744999999999</v>
      </c>
      <c r="J132" s="460">
        <v>224.92744999999999</v>
      </c>
      <c r="K132" s="101">
        <v>224.92744999999999</v>
      </c>
      <c r="L132" s="460">
        <v>224.92744999999999</v>
      </c>
      <c r="M132" s="460">
        <v>224.92744999999999</v>
      </c>
      <c r="N132" s="460">
        <v>224.92744999999999</v>
      </c>
      <c r="O132" s="460">
        <v>224.92744999999999</v>
      </c>
      <c r="P132" s="460">
        <v>224.92744999999999</v>
      </c>
      <c r="Q132" s="460">
        <v>224.92744999999999</v>
      </c>
      <c r="R132" s="460">
        <v>224.92744999999999</v>
      </c>
      <c r="S132" s="460">
        <v>224.92744999999999</v>
      </c>
      <c r="T132" s="460">
        <v>224.92744999999999</v>
      </c>
      <c r="U132" s="460">
        <v>224.92744999999999</v>
      </c>
      <c r="V132" s="460">
        <v>224.92744999999999</v>
      </c>
      <c r="W132" s="460">
        <v>224.92744999999999</v>
      </c>
      <c r="X132" s="460">
        <v>178.3372</v>
      </c>
      <c r="Y132" s="460">
        <v>16.758200000000002</v>
      </c>
      <c r="Z132" s="460">
        <v>5.625</v>
      </c>
      <c r="AA132" s="460">
        <v>5.625</v>
      </c>
      <c r="AB132" s="460">
        <v>0</v>
      </c>
      <c r="AC132" s="460">
        <v>0</v>
      </c>
      <c r="AD132" s="460">
        <v>0</v>
      </c>
      <c r="AE132" s="460">
        <v>0</v>
      </c>
      <c r="AF132" s="460">
        <v>0</v>
      </c>
      <c r="AG132" s="460">
        <v>0</v>
      </c>
      <c r="AH132" s="460">
        <v>0</v>
      </c>
      <c r="AI132" s="460">
        <v>0</v>
      </c>
      <c r="AJ132" s="460">
        <v>0</v>
      </c>
      <c r="AK132" s="460">
        <v>0</v>
      </c>
      <c r="AL132" s="101">
        <f t="shared" ref="AL132:AL146" si="43">SUM(C132:AK132)</f>
        <v>4498.5490000000009</v>
      </c>
    </row>
    <row r="133" spans="1:38">
      <c r="A133" s="110"/>
      <c r="B133" s="459" t="s">
        <v>242</v>
      </c>
      <c r="C133" s="460">
        <f>+C134+C135</f>
        <v>26752.77859080326</v>
      </c>
      <c r="D133" s="460">
        <f t="shared" ref="D133:AK133" si="44">+D134+D135</f>
        <v>2048.9999930000004</v>
      </c>
      <c r="E133" s="460">
        <f t="shared" si="44"/>
        <v>0</v>
      </c>
      <c r="F133" s="460">
        <f t="shared" si="44"/>
        <v>0</v>
      </c>
      <c r="G133" s="460">
        <f t="shared" si="44"/>
        <v>0</v>
      </c>
      <c r="H133" s="460">
        <f t="shared" si="44"/>
        <v>0</v>
      </c>
      <c r="I133" s="460">
        <f t="shared" si="44"/>
        <v>0</v>
      </c>
      <c r="J133" s="460">
        <f t="shared" si="44"/>
        <v>0</v>
      </c>
      <c r="K133" s="460">
        <f t="shared" si="44"/>
        <v>0</v>
      </c>
      <c r="L133" s="460">
        <f t="shared" si="44"/>
        <v>0</v>
      </c>
      <c r="M133" s="460">
        <f t="shared" si="44"/>
        <v>0</v>
      </c>
      <c r="N133" s="460">
        <f t="shared" si="44"/>
        <v>0</v>
      </c>
      <c r="O133" s="460">
        <f t="shared" si="44"/>
        <v>0</v>
      </c>
      <c r="P133" s="460">
        <f t="shared" si="44"/>
        <v>0</v>
      </c>
      <c r="Q133" s="460">
        <f t="shared" si="44"/>
        <v>0</v>
      </c>
      <c r="R133" s="460">
        <f t="shared" si="44"/>
        <v>0</v>
      </c>
      <c r="S133" s="460">
        <f t="shared" si="44"/>
        <v>0</v>
      </c>
      <c r="T133" s="460">
        <f t="shared" si="44"/>
        <v>0</v>
      </c>
      <c r="U133" s="460">
        <f t="shared" si="44"/>
        <v>0</v>
      </c>
      <c r="V133" s="460">
        <f t="shared" si="44"/>
        <v>0</v>
      </c>
      <c r="W133" s="460">
        <f t="shared" si="44"/>
        <v>0</v>
      </c>
      <c r="X133" s="460">
        <f t="shared" si="44"/>
        <v>0</v>
      </c>
      <c r="Y133" s="460">
        <f t="shared" si="44"/>
        <v>0</v>
      </c>
      <c r="Z133" s="460">
        <f t="shared" si="44"/>
        <v>0</v>
      </c>
      <c r="AA133" s="460">
        <f t="shared" si="44"/>
        <v>0</v>
      </c>
      <c r="AB133" s="460">
        <f t="shared" si="44"/>
        <v>0</v>
      </c>
      <c r="AC133" s="460">
        <f t="shared" si="44"/>
        <v>0</v>
      </c>
      <c r="AD133" s="460">
        <f t="shared" si="44"/>
        <v>0</v>
      </c>
      <c r="AE133" s="460">
        <f t="shared" si="44"/>
        <v>0</v>
      </c>
      <c r="AF133" s="460">
        <f t="shared" si="44"/>
        <v>0</v>
      </c>
      <c r="AG133" s="460">
        <f t="shared" si="44"/>
        <v>0</v>
      </c>
      <c r="AH133" s="460">
        <f t="shared" si="44"/>
        <v>0</v>
      </c>
      <c r="AI133" s="460">
        <f t="shared" si="44"/>
        <v>0</v>
      </c>
      <c r="AJ133" s="460">
        <f t="shared" si="44"/>
        <v>0</v>
      </c>
      <c r="AK133" s="460">
        <f t="shared" si="44"/>
        <v>0</v>
      </c>
      <c r="AL133" s="101">
        <f t="shared" si="43"/>
        <v>28801.778583803261</v>
      </c>
    </row>
    <row r="134" spans="1:38">
      <c r="A134" s="110"/>
      <c r="B134" s="467" t="s">
        <v>79</v>
      </c>
      <c r="C134" s="463">
        <v>11021.533767803259</v>
      </c>
      <c r="D134" s="463">
        <v>0</v>
      </c>
      <c r="E134" s="463">
        <v>0</v>
      </c>
      <c r="F134" s="463">
        <v>0</v>
      </c>
      <c r="G134" s="463">
        <v>0</v>
      </c>
      <c r="H134" s="463">
        <v>0</v>
      </c>
      <c r="I134" s="463">
        <v>0</v>
      </c>
      <c r="J134" s="463">
        <v>0</v>
      </c>
      <c r="K134" s="104">
        <v>0</v>
      </c>
      <c r="L134" s="463">
        <v>0</v>
      </c>
      <c r="M134" s="463">
        <v>0</v>
      </c>
      <c r="N134" s="463">
        <v>0</v>
      </c>
      <c r="O134" s="463">
        <v>0</v>
      </c>
      <c r="P134" s="463">
        <v>0</v>
      </c>
      <c r="Q134" s="463">
        <v>0</v>
      </c>
      <c r="R134" s="463">
        <v>0</v>
      </c>
      <c r="S134" s="463">
        <v>0</v>
      </c>
      <c r="T134" s="463">
        <v>0</v>
      </c>
      <c r="U134" s="463">
        <v>0</v>
      </c>
      <c r="V134" s="463">
        <v>0</v>
      </c>
      <c r="W134" s="463">
        <v>0</v>
      </c>
      <c r="X134" s="463">
        <v>0</v>
      </c>
      <c r="Y134" s="463">
        <v>0</v>
      </c>
      <c r="Z134" s="463">
        <v>0</v>
      </c>
      <c r="AA134" s="463">
        <v>0</v>
      </c>
      <c r="AB134" s="463">
        <v>0</v>
      </c>
      <c r="AC134" s="463">
        <v>0</v>
      </c>
      <c r="AD134" s="463">
        <v>0</v>
      </c>
      <c r="AE134" s="463">
        <v>0</v>
      </c>
      <c r="AF134" s="463">
        <v>0</v>
      </c>
      <c r="AG134" s="463">
        <v>0</v>
      </c>
      <c r="AH134" s="463">
        <v>0</v>
      </c>
      <c r="AI134" s="463">
        <v>0</v>
      </c>
      <c r="AJ134" s="463">
        <v>0</v>
      </c>
      <c r="AK134" s="463">
        <v>0</v>
      </c>
      <c r="AL134" s="104">
        <f t="shared" si="43"/>
        <v>11021.533767803259</v>
      </c>
    </row>
    <row r="135" spans="1:38">
      <c r="A135" s="110"/>
      <c r="B135" s="498" t="s">
        <v>77</v>
      </c>
      <c r="C135" s="464">
        <v>15731.244823000001</v>
      </c>
      <c r="D135" s="464">
        <v>2048.9999930000004</v>
      </c>
      <c r="E135" s="464">
        <v>0</v>
      </c>
      <c r="F135" s="464">
        <v>0</v>
      </c>
      <c r="G135" s="464">
        <v>0</v>
      </c>
      <c r="H135" s="464">
        <v>0</v>
      </c>
      <c r="I135" s="464">
        <v>0</v>
      </c>
      <c r="J135" s="464">
        <v>0</v>
      </c>
      <c r="K135" s="103">
        <v>0</v>
      </c>
      <c r="L135" s="464">
        <v>0</v>
      </c>
      <c r="M135" s="464">
        <v>0</v>
      </c>
      <c r="N135" s="464">
        <v>0</v>
      </c>
      <c r="O135" s="464">
        <v>0</v>
      </c>
      <c r="P135" s="464">
        <v>0</v>
      </c>
      <c r="Q135" s="464">
        <v>0</v>
      </c>
      <c r="R135" s="464">
        <v>0</v>
      </c>
      <c r="S135" s="464">
        <v>0</v>
      </c>
      <c r="T135" s="464">
        <v>0</v>
      </c>
      <c r="U135" s="464">
        <v>0</v>
      </c>
      <c r="V135" s="464">
        <v>0</v>
      </c>
      <c r="W135" s="464">
        <v>0</v>
      </c>
      <c r="X135" s="464">
        <v>0</v>
      </c>
      <c r="Y135" s="464">
        <v>0</v>
      </c>
      <c r="Z135" s="464">
        <v>0</v>
      </c>
      <c r="AA135" s="464">
        <v>0</v>
      </c>
      <c r="AB135" s="464">
        <v>0</v>
      </c>
      <c r="AC135" s="464">
        <v>0</v>
      </c>
      <c r="AD135" s="464">
        <v>0</v>
      </c>
      <c r="AE135" s="464">
        <v>0</v>
      </c>
      <c r="AF135" s="464">
        <v>0</v>
      </c>
      <c r="AG135" s="464">
        <v>0</v>
      </c>
      <c r="AH135" s="464">
        <v>0</v>
      </c>
      <c r="AI135" s="464">
        <v>0</v>
      </c>
      <c r="AJ135" s="464">
        <v>0</v>
      </c>
      <c r="AK135" s="464">
        <v>0</v>
      </c>
      <c r="AL135" s="103">
        <f t="shared" si="43"/>
        <v>17780.244816000002</v>
      </c>
    </row>
    <row r="136" spans="1:38">
      <c r="A136" s="110"/>
      <c r="B136" s="459" t="s">
        <v>387</v>
      </c>
      <c r="C136" s="460">
        <f t="shared" ref="C136:AK136" si="45">+C137+C144</f>
        <v>68.224989378850267</v>
      </c>
      <c r="D136" s="460">
        <f t="shared" si="45"/>
        <v>103.85020644426585</v>
      </c>
      <c r="E136" s="460">
        <f t="shared" si="45"/>
        <v>161.49987173044326</v>
      </c>
      <c r="F136" s="460">
        <f t="shared" si="45"/>
        <v>161.49987173044326</v>
      </c>
      <c r="G136" s="460">
        <f t="shared" si="45"/>
        <v>180.71642682583575</v>
      </c>
      <c r="H136" s="460">
        <f t="shared" si="45"/>
        <v>71.822614618611652</v>
      </c>
      <c r="I136" s="460">
        <f t="shared" si="45"/>
        <v>21.153529120748161</v>
      </c>
      <c r="J136" s="460">
        <f t="shared" si="45"/>
        <v>0.43759646383661099</v>
      </c>
      <c r="K136" s="460">
        <f t="shared" si="45"/>
        <v>0.43759646383661099</v>
      </c>
      <c r="L136" s="460">
        <f t="shared" si="45"/>
        <v>0.97359647383661096</v>
      </c>
      <c r="M136" s="460">
        <f t="shared" si="45"/>
        <v>0.43759646383661099</v>
      </c>
      <c r="N136" s="460">
        <f t="shared" si="45"/>
        <v>0.43759646383661099</v>
      </c>
      <c r="O136" s="460">
        <f t="shared" si="45"/>
        <v>0.43759646383661099</v>
      </c>
      <c r="P136" s="460">
        <f t="shared" si="45"/>
        <v>0.43759646383661099</v>
      </c>
      <c r="Q136" s="460">
        <f t="shared" si="45"/>
        <v>0.43759646383661099</v>
      </c>
      <c r="R136" s="460">
        <f t="shared" si="45"/>
        <v>0.43759646383661099</v>
      </c>
      <c r="S136" s="460">
        <f t="shared" si="45"/>
        <v>0.43759646383661099</v>
      </c>
      <c r="T136" s="460">
        <f t="shared" si="45"/>
        <v>0.43759646383661099</v>
      </c>
      <c r="U136" s="460">
        <f t="shared" si="45"/>
        <v>0.43759646383661099</v>
      </c>
      <c r="V136" s="460">
        <f t="shared" si="45"/>
        <v>0.43759646383661099</v>
      </c>
      <c r="W136" s="460">
        <f t="shared" si="45"/>
        <v>0.43759646383661099</v>
      </c>
      <c r="X136" s="460">
        <f t="shared" si="45"/>
        <v>0.43759646383661099</v>
      </c>
      <c r="Y136" s="460">
        <f t="shared" si="45"/>
        <v>0.43759646383661099</v>
      </c>
      <c r="Z136" s="460">
        <f t="shared" si="45"/>
        <v>0.43759646383661099</v>
      </c>
      <c r="AA136" s="460">
        <f t="shared" si="45"/>
        <v>0.43759646383661099</v>
      </c>
      <c r="AB136" s="460">
        <f t="shared" si="45"/>
        <v>0.43759646383661099</v>
      </c>
      <c r="AC136" s="460">
        <f t="shared" si="45"/>
        <v>0.43759646383661099</v>
      </c>
      <c r="AD136" s="460">
        <f t="shared" si="45"/>
        <v>0.43759646383661099</v>
      </c>
      <c r="AE136" s="460">
        <f t="shared" si="45"/>
        <v>0.43759646383661099</v>
      </c>
      <c r="AF136" s="460">
        <f t="shared" si="45"/>
        <v>0.43759646383661099</v>
      </c>
      <c r="AG136" s="460">
        <f t="shared" si="45"/>
        <v>0.43759646383661099</v>
      </c>
      <c r="AH136" s="460">
        <f t="shared" si="45"/>
        <v>0.43759646383661099</v>
      </c>
      <c r="AI136" s="460">
        <f t="shared" si="45"/>
        <v>0.43759646383661099</v>
      </c>
      <c r="AJ136" s="460">
        <f t="shared" si="45"/>
        <v>25.818191369338702</v>
      </c>
      <c r="AK136" s="460">
        <f t="shared" si="45"/>
        <v>0</v>
      </c>
      <c r="AL136" s="101">
        <f t="shared" si="43"/>
        <v>806.49920928828863</v>
      </c>
    </row>
    <row r="137" spans="1:38">
      <c r="A137" s="110"/>
      <c r="B137" s="466" t="s">
        <v>79</v>
      </c>
      <c r="C137" s="488">
        <f t="shared" ref="C137:AK137" si="46">+C138+C141</f>
        <v>54.951248228850268</v>
      </c>
      <c r="D137" s="488">
        <f t="shared" si="46"/>
        <v>103.85020644426585</v>
      </c>
      <c r="E137" s="488">
        <f t="shared" si="46"/>
        <v>161.49987173044326</v>
      </c>
      <c r="F137" s="488">
        <f t="shared" si="46"/>
        <v>161.49987173044326</v>
      </c>
      <c r="G137" s="488">
        <f t="shared" si="46"/>
        <v>180.71642682583575</v>
      </c>
      <c r="H137" s="488">
        <f t="shared" si="46"/>
        <v>71.822614618611652</v>
      </c>
      <c r="I137" s="488">
        <f t="shared" si="46"/>
        <v>21.153529120748161</v>
      </c>
      <c r="J137" s="488">
        <f t="shared" si="46"/>
        <v>0.43759646383661099</v>
      </c>
      <c r="K137" s="488">
        <f t="shared" si="46"/>
        <v>0.43759646383661099</v>
      </c>
      <c r="L137" s="488">
        <f t="shared" si="46"/>
        <v>0.43759646383661099</v>
      </c>
      <c r="M137" s="488">
        <f t="shared" si="46"/>
        <v>0.43759646383661099</v>
      </c>
      <c r="N137" s="488">
        <f t="shared" si="46"/>
        <v>0.43759646383661099</v>
      </c>
      <c r="O137" s="488">
        <f t="shared" si="46"/>
        <v>0.43759646383661099</v>
      </c>
      <c r="P137" s="488">
        <f t="shared" si="46"/>
        <v>0.43759646383661099</v>
      </c>
      <c r="Q137" s="488">
        <f t="shared" si="46"/>
        <v>0.43759646383661099</v>
      </c>
      <c r="R137" s="488">
        <f t="shared" si="46"/>
        <v>0.43759646383661099</v>
      </c>
      <c r="S137" s="488">
        <f t="shared" si="46"/>
        <v>0.43759646383661099</v>
      </c>
      <c r="T137" s="488">
        <f t="shared" si="46"/>
        <v>0.43759646383661099</v>
      </c>
      <c r="U137" s="488">
        <f t="shared" si="46"/>
        <v>0.43759646383661099</v>
      </c>
      <c r="V137" s="488">
        <f t="shared" si="46"/>
        <v>0.43759646383661099</v>
      </c>
      <c r="W137" s="488">
        <f t="shared" si="46"/>
        <v>0.43759646383661099</v>
      </c>
      <c r="X137" s="488">
        <f t="shared" si="46"/>
        <v>0.43759646383661099</v>
      </c>
      <c r="Y137" s="488">
        <f t="shared" si="46"/>
        <v>0.43759646383661099</v>
      </c>
      <c r="Z137" s="488">
        <f t="shared" si="46"/>
        <v>0.43759646383661099</v>
      </c>
      <c r="AA137" s="488">
        <f t="shared" si="46"/>
        <v>0.43759646383661099</v>
      </c>
      <c r="AB137" s="488">
        <f t="shared" si="46"/>
        <v>0.43759646383661099</v>
      </c>
      <c r="AC137" s="488">
        <f t="shared" si="46"/>
        <v>0.43759646383661099</v>
      </c>
      <c r="AD137" s="488">
        <f t="shared" si="46"/>
        <v>0.43759646383661099</v>
      </c>
      <c r="AE137" s="488">
        <f t="shared" si="46"/>
        <v>0.43759646383661099</v>
      </c>
      <c r="AF137" s="488">
        <f t="shared" si="46"/>
        <v>0.43759646383661099</v>
      </c>
      <c r="AG137" s="488">
        <f t="shared" si="46"/>
        <v>0.43759646383661099</v>
      </c>
      <c r="AH137" s="488">
        <f t="shared" si="46"/>
        <v>0.43759646383661099</v>
      </c>
      <c r="AI137" s="488">
        <f t="shared" si="46"/>
        <v>0.43759646383661099</v>
      </c>
      <c r="AJ137" s="488">
        <f t="shared" si="46"/>
        <v>25.818191369338702</v>
      </c>
      <c r="AK137" s="488">
        <f t="shared" si="46"/>
        <v>0</v>
      </c>
      <c r="AL137" s="115">
        <f t="shared" si="43"/>
        <v>792.68946812828858</v>
      </c>
    </row>
    <row r="138" spans="1:38">
      <c r="A138" s="110"/>
      <c r="B138" s="470" t="s">
        <v>91</v>
      </c>
      <c r="C138" s="489">
        <f t="shared" ref="C138:AK138" si="47">+C139+C140</f>
        <v>54.943083653433135</v>
      </c>
      <c r="D138" s="489">
        <f t="shared" si="47"/>
        <v>71.38501815477504</v>
      </c>
      <c r="E138" s="489">
        <f t="shared" si="47"/>
        <v>71.38501815477504</v>
      </c>
      <c r="F138" s="489">
        <f t="shared" si="47"/>
        <v>71.38501815477504</v>
      </c>
      <c r="G138" s="489">
        <f t="shared" si="47"/>
        <v>71.38501815477504</v>
      </c>
      <c r="H138" s="489">
        <f t="shared" si="47"/>
        <v>71.38501815477504</v>
      </c>
      <c r="I138" s="489">
        <f t="shared" si="47"/>
        <v>20.715932656911551</v>
      </c>
      <c r="J138" s="489">
        <f t="shared" si="47"/>
        <v>0</v>
      </c>
      <c r="K138" s="489">
        <f t="shared" si="47"/>
        <v>0</v>
      </c>
      <c r="L138" s="489">
        <f t="shared" si="47"/>
        <v>0</v>
      </c>
      <c r="M138" s="489">
        <f t="shared" si="47"/>
        <v>0</v>
      </c>
      <c r="N138" s="489">
        <f t="shared" si="47"/>
        <v>0</v>
      </c>
      <c r="O138" s="489">
        <f t="shared" si="47"/>
        <v>0</v>
      </c>
      <c r="P138" s="489">
        <f t="shared" si="47"/>
        <v>0</v>
      </c>
      <c r="Q138" s="489">
        <f t="shared" si="47"/>
        <v>0</v>
      </c>
      <c r="R138" s="489">
        <f t="shared" si="47"/>
        <v>0</v>
      </c>
      <c r="S138" s="489">
        <f t="shared" si="47"/>
        <v>0</v>
      </c>
      <c r="T138" s="489">
        <f t="shared" si="47"/>
        <v>0</v>
      </c>
      <c r="U138" s="489">
        <f t="shared" si="47"/>
        <v>0</v>
      </c>
      <c r="V138" s="489">
        <f t="shared" si="47"/>
        <v>0</v>
      </c>
      <c r="W138" s="489">
        <f t="shared" si="47"/>
        <v>0</v>
      </c>
      <c r="X138" s="489">
        <f t="shared" si="47"/>
        <v>0</v>
      </c>
      <c r="Y138" s="489">
        <f t="shared" si="47"/>
        <v>0</v>
      </c>
      <c r="Z138" s="489">
        <f t="shared" si="47"/>
        <v>0</v>
      </c>
      <c r="AA138" s="489">
        <f t="shared" si="47"/>
        <v>0</v>
      </c>
      <c r="AB138" s="489">
        <f t="shared" si="47"/>
        <v>0</v>
      </c>
      <c r="AC138" s="489">
        <f t="shared" si="47"/>
        <v>0</v>
      </c>
      <c r="AD138" s="489">
        <f t="shared" si="47"/>
        <v>0</v>
      </c>
      <c r="AE138" s="489">
        <f t="shared" si="47"/>
        <v>0</v>
      </c>
      <c r="AF138" s="489">
        <f t="shared" si="47"/>
        <v>0</v>
      </c>
      <c r="AG138" s="489">
        <f t="shared" si="47"/>
        <v>0</v>
      </c>
      <c r="AH138" s="489">
        <f t="shared" si="47"/>
        <v>0</v>
      </c>
      <c r="AI138" s="489">
        <f t="shared" si="47"/>
        <v>0</v>
      </c>
      <c r="AJ138" s="489">
        <f t="shared" si="47"/>
        <v>0</v>
      </c>
      <c r="AK138" s="489">
        <f t="shared" si="47"/>
        <v>0</v>
      </c>
      <c r="AL138" s="102">
        <f t="shared" si="43"/>
        <v>432.58410708421985</v>
      </c>
    </row>
    <row r="139" spans="1:38">
      <c r="A139" s="110"/>
      <c r="B139" s="470" t="s">
        <v>149</v>
      </c>
      <c r="C139" s="489">
        <v>54.758340969462701</v>
      </c>
      <c r="D139" s="489">
        <v>71.38501815477504</v>
      </c>
      <c r="E139" s="489">
        <v>71.38501815477504</v>
      </c>
      <c r="F139" s="489">
        <v>71.38501815477504</v>
      </c>
      <c r="G139" s="489">
        <v>71.38501815477504</v>
      </c>
      <c r="H139" s="489">
        <v>71.38501815477504</v>
      </c>
      <c r="I139" s="489">
        <v>20.715932656911551</v>
      </c>
      <c r="J139" s="489">
        <v>0</v>
      </c>
      <c r="K139" s="102">
        <v>0</v>
      </c>
      <c r="L139" s="489">
        <v>0</v>
      </c>
      <c r="M139" s="489">
        <v>0</v>
      </c>
      <c r="N139" s="489">
        <v>0</v>
      </c>
      <c r="O139" s="489">
        <v>0</v>
      </c>
      <c r="P139" s="489">
        <v>0</v>
      </c>
      <c r="Q139" s="489">
        <v>0</v>
      </c>
      <c r="R139" s="489">
        <v>0</v>
      </c>
      <c r="S139" s="489">
        <v>0</v>
      </c>
      <c r="T139" s="489">
        <v>0</v>
      </c>
      <c r="U139" s="489">
        <v>0</v>
      </c>
      <c r="V139" s="489">
        <v>0</v>
      </c>
      <c r="W139" s="489">
        <v>0</v>
      </c>
      <c r="X139" s="489">
        <v>0</v>
      </c>
      <c r="Y139" s="489">
        <v>0</v>
      </c>
      <c r="Z139" s="489">
        <v>0</v>
      </c>
      <c r="AA139" s="489">
        <v>0</v>
      </c>
      <c r="AB139" s="489">
        <v>0</v>
      </c>
      <c r="AC139" s="489">
        <v>0</v>
      </c>
      <c r="AD139" s="489">
        <v>0</v>
      </c>
      <c r="AE139" s="489">
        <v>0</v>
      </c>
      <c r="AF139" s="489">
        <v>0</v>
      </c>
      <c r="AG139" s="489">
        <v>0</v>
      </c>
      <c r="AH139" s="489">
        <v>0</v>
      </c>
      <c r="AI139" s="489">
        <v>0</v>
      </c>
      <c r="AJ139" s="489">
        <v>0</v>
      </c>
      <c r="AK139" s="489">
        <v>0</v>
      </c>
      <c r="AL139" s="102">
        <f t="shared" si="43"/>
        <v>432.3993644002494</v>
      </c>
    </row>
    <row r="140" spans="1:38">
      <c r="A140" s="110"/>
      <c r="B140" s="470" t="s">
        <v>94</v>
      </c>
      <c r="C140" s="489">
        <v>0.18474268397043608</v>
      </c>
      <c r="D140" s="489">
        <v>0</v>
      </c>
      <c r="E140" s="489">
        <v>0</v>
      </c>
      <c r="F140" s="489">
        <v>0</v>
      </c>
      <c r="G140" s="489">
        <v>0</v>
      </c>
      <c r="H140" s="489">
        <v>0</v>
      </c>
      <c r="I140" s="489">
        <v>0</v>
      </c>
      <c r="J140" s="489">
        <v>0</v>
      </c>
      <c r="K140" s="102">
        <v>0</v>
      </c>
      <c r="L140" s="489">
        <v>0</v>
      </c>
      <c r="M140" s="489">
        <v>0</v>
      </c>
      <c r="N140" s="489">
        <v>0</v>
      </c>
      <c r="O140" s="489">
        <v>0</v>
      </c>
      <c r="P140" s="489">
        <v>0</v>
      </c>
      <c r="Q140" s="489">
        <v>0</v>
      </c>
      <c r="R140" s="489">
        <v>0</v>
      </c>
      <c r="S140" s="489">
        <v>0</v>
      </c>
      <c r="T140" s="489">
        <v>0</v>
      </c>
      <c r="U140" s="489">
        <v>0</v>
      </c>
      <c r="V140" s="489">
        <v>0</v>
      </c>
      <c r="W140" s="489">
        <v>0</v>
      </c>
      <c r="X140" s="489">
        <v>0</v>
      </c>
      <c r="Y140" s="489">
        <v>0</v>
      </c>
      <c r="Z140" s="489">
        <v>0</v>
      </c>
      <c r="AA140" s="489">
        <v>0</v>
      </c>
      <c r="AB140" s="489">
        <v>0</v>
      </c>
      <c r="AC140" s="489">
        <v>0</v>
      </c>
      <c r="AD140" s="489">
        <v>0</v>
      </c>
      <c r="AE140" s="489">
        <v>0</v>
      </c>
      <c r="AF140" s="489">
        <v>0</v>
      </c>
      <c r="AG140" s="489">
        <v>0</v>
      </c>
      <c r="AH140" s="489">
        <v>0</v>
      </c>
      <c r="AI140" s="489">
        <v>0</v>
      </c>
      <c r="AJ140" s="489">
        <v>0</v>
      </c>
      <c r="AK140" s="489">
        <v>0</v>
      </c>
      <c r="AL140" s="102">
        <f t="shared" si="43"/>
        <v>0.18474268397043608</v>
      </c>
    </row>
    <row r="141" spans="1:38">
      <c r="A141" s="110"/>
      <c r="B141" s="490" t="s">
        <v>95</v>
      </c>
      <c r="C141" s="489">
        <f t="shared" ref="C141:AK141" si="48">+C142+C143</f>
        <v>8.16457541713622E-3</v>
      </c>
      <c r="D141" s="489">
        <f t="shared" si="48"/>
        <v>32.465188289490811</v>
      </c>
      <c r="E141" s="489">
        <f t="shared" si="48"/>
        <v>90.114853575668221</v>
      </c>
      <c r="F141" s="489">
        <f t="shared" si="48"/>
        <v>90.114853575668221</v>
      </c>
      <c r="G141" s="489">
        <f t="shared" si="48"/>
        <v>109.33140867106071</v>
      </c>
      <c r="H141" s="489">
        <f t="shared" si="48"/>
        <v>0.43759646383661099</v>
      </c>
      <c r="I141" s="489">
        <f t="shared" si="48"/>
        <v>0.43759646383661099</v>
      </c>
      <c r="J141" s="489">
        <f t="shared" si="48"/>
        <v>0.43759646383661099</v>
      </c>
      <c r="K141" s="489">
        <f t="shared" si="48"/>
        <v>0.43759646383661099</v>
      </c>
      <c r="L141" s="489">
        <f t="shared" si="48"/>
        <v>0.43759646383661099</v>
      </c>
      <c r="M141" s="489">
        <f t="shared" si="48"/>
        <v>0.43759646383661099</v>
      </c>
      <c r="N141" s="489">
        <f t="shared" si="48"/>
        <v>0.43759646383661099</v>
      </c>
      <c r="O141" s="489">
        <f t="shared" si="48"/>
        <v>0.43759646383661099</v>
      </c>
      <c r="P141" s="489">
        <f t="shared" si="48"/>
        <v>0.43759646383661099</v>
      </c>
      <c r="Q141" s="489">
        <f t="shared" si="48"/>
        <v>0.43759646383661099</v>
      </c>
      <c r="R141" s="489">
        <f t="shared" si="48"/>
        <v>0.43759646383661099</v>
      </c>
      <c r="S141" s="489">
        <f t="shared" si="48"/>
        <v>0.43759646383661099</v>
      </c>
      <c r="T141" s="489">
        <f t="shared" si="48"/>
        <v>0.43759646383661099</v>
      </c>
      <c r="U141" s="489">
        <f t="shared" si="48"/>
        <v>0.43759646383661099</v>
      </c>
      <c r="V141" s="489">
        <f t="shared" si="48"/>
        <v>0.43759646383661099</v>
      </c>
      <c r="W141" s="489">
        <f t="shared" si="48"/>
        <v>0.43759646383661099</v>
      </c>
      <c r="X141" s="489">
        <f t="shared" si="48"/>
        <v>0.43759646383661099</v>
      </c>
      <c r="Y141" s="489">
        <f t="shared" si="48"/>
        <v>0.43759646383661099</v>
      </c>
      <c r="Z141" s="489">
        <f t="shared" si="48"/>
        <v>0.43759646383661099</v>
      </c>
      <c r="AA141" s="489">
        <f t="shared" si="48"/>
        <v>0.43759646383661099</v>
      </c>
      <c r="AB141" s="489">
        <f t="shared" si="48"/>
        <v>0.43759646383661099</v>
      </c>
      <c r="AC141" s="489">
        <f t="shared" si="48"/>
        <v>0.43759646383661099</v>
      </c>
      <c r="AD141" s="489">
        <f t="shared" si="48"/>
        <v>0.43759646383661099</v>
      </c>
      <c r="AE141" s="489">
        <f t="shared" si="48"/>
        <v>0.43759646383661099</v>
      </c>
      <c r="AF141" s="489">
        <f t="shared" si="48"/>
        <v>0.43759646383661099</v>
      </c>
      <c r="AG141" s="489">
        <f t="shared" si="48"/>
        <v>0.43759646383661099</v>
      </c>
      <c r="AH141" s="489">
        <f t="shared" si="48"/>
        <v>0.43759646383661099</v>
      </c>
      <c r="AI141" s="489">
        <f t="shared" si="48"/>
        <v>0.43759646383661099</v>
      </c>
      <c r="AJ141" s="489">
        <f t="shared" si="48"/>
        <v>25.818191369338702</v>
      </c>
      <c r="AK141" s="489">
        <f t="shared" si="48"/>
        <v>0</v>
      </c>
      <c r="AL141" s="102">
        <f t="shared" si="43"/>
        <v>360.10536104406856</v>
      </c>
    </row>
    <row r="142" spans="1:38">
      <c r="A142" s="110"/>
      <c r="B142" s="470" t="s">
        <v>149</v>
      </c>
      <c r="C142" s="489">
        <v>8.16457541713622E-3</v>
      </c>
      <c r="D142" s="489">
        <v>32.027591825654198</v>
      </c>
      <c r="E142" s="489">
        <v>89.677257111831608</v>
      </c>
      <c r="F142" s="489">
        <v>89.677257111831608</v>
      </c>
      <c r="G142" s="489">
        <v>108.8938122072241</v>
      </c>
      <c r="H142" s="489">
        <v>0</v>
      </c>
      <c r="I142" s="489">
        <v>0</v>
      </c>
      <c r="J142" s="489">
        <v>0</v>
      </c>
      <c r="K142" s="102">
        <v>0</v>
      </c>
      <c r="L142" s="489">
        <v>0</v>
      </c>
      <c r="M142" s="489">
        <v>0</v>
      </c>
      <c r="N142" s="489">
        <v>0</v>
      </c>
      <c r="O142" s="489">
        <v>0</v>
      </c>
      <c r="P142" s="489">
        <v>0</v>
      </c>
      <c r="Q142" s="489">
        <v>0</v>
      </c>
      <c r="R142" s="489">
        <v>0</v>
      </c>
      <c r="S142" s="489">
        <v>0</v>
      </c>
      <c r="T142" s="489">
        <v>0</v>
      </c>
      <c r="U142" s="489">
        <v>0</v>
      </c>
      <c r="V142" s="489">
        <v>0</v>
      </c>
      <c r="W142" s="489">
        <v>0</v>
      </c>
      <c r="X142" s="489">
        <v>0</v>
      </c>
      <c r="Y142" s="489">
        <v>0</v>
      </c>
      <c r="Z142" s="489">
        <v>0</v>
      </c>
      <c r="AA142" s="489">
        <v>0</v>
      </c>
      <c r="AB142" s="489">
        <v>0</v>
      </c>
      <c r="AC142" s="489">
        <v>0</v>
      </c>
      <c r="AD142" s="489">
        <v>0</v>
      </c>
      <c r="AE142" s="489">
        <v>0</v>
      </c>
      <c r="AF142" s="489">
        <v>0</v>
      </c>
      <c r="AG142" s="489">
        <v>0</v>
      </c>
      <c r="AH142" s="489">
        <v>0</v>
      </c>
      <c r="AI142" s="489">
        <v>0</v>
      </c>
      <c r="AJ142" s="489">
        <v>0</v>
      </c>
      <c r="AK142" s="489">
        <v>0</v>
      </c>
      <c r="AL142" s="102">
        <f t="shared" si="43"/>
        <v>320.28408283195864</v>
      </c>
    </row>
    <row r="143" spans="1:38">
      <c r="A143" s="110"/>
      <c r="B143" s="491" t="s">
        <v>94</v>
      </c>
      <c r="C143" s="492">
        <v>0</v>
      </c>
      <c r="D143" s="492">
        <v>0.43759646383661099</v>
      </c>
      <c r="E143" s="492">
        <v>0.43759646383661099</v>
      </c>
      <c r="F143" s="492">
        <v>0.43759646383661099</v>
      </c>
      <c r="G143" s="492">
        <v>0.43759646383661099</v>
      </c>
      <c r="H143" s="492">
        <v>0.43759646383661099</v>
      </c>
      <c r="I143" s="492">
        <v>0.43759646383661099</v>
      </c>
      <c r="J143" s="492">
        <v>0.43759646383661099</v>
      </c>
      <c r="K143" s="492">
        <v>0.43759646383661099</v>
      </c>
      <c r="L143" s="492">
        <v>0.43759646383661099</v>
      </c>
      <c r="M143" s="492">
        <v>0.43759646383661099</v>
      </c>
      <c r="N143" s="492">
        <v>0.43759646383661099</v>
      </c>
      <c r="O143" s="492">
        <v>0.43759646383661099</v>
      </c>
      <c r="P143" s="492">
        <v>0.43759646383661099</v>
      </c>
      <c r="Q143" s="492">
        <v>0.43759646383661099</v>
      </c>
      <c r="R143" s="492">
        <v>0.43759646383661099</v>
      </c>
      <c r="S143" s="492">
        <v>0.43759646383661099</v>
      </c>
      <c r="T143" s="492">
        <v>0.43759646383661099</v>
      </c>
      <c r="U143" s="492">
        <v>0.43759646383661099</v>
      </c>
      <c r="V143" s="492">
        <v>0.43759646383661099</v>
      </c>
      <c r="W143" s="492">
        <v>0.43759646383661099</v>
      </c>
      <c r="X143" s="492">
        <v>0.43759646383661099</v>
      </c>
      <c r="Y143" s="492">
        <v>0.43759646383661099</v>
      </c>
      <c r="Z143" s="492">
        <v>0.43759646383661099</v>
      </c>
      <c r="AA143" s="492">
        <v>0.43759646383661099</v>
      </c>
      <c r="AB143" s="492">
        <v>0.43759646383661099</v>
      </c>
      <c r="AC143" s="492">
        <v>0.43759646383661099</v>
      </c>
      <c r="AD143" s="492">
        <v>0.43759646383661099</v>
      </c>
      <c r="AE143" s="492">
        <v>0.43759646383661099</v>
      </c>
      <c r="AF143" s="492">
        <v>0.43759646383661099</v>
      </c>
      <c r="AG143" s="492">
        <v>0.43759646383661099</v>
      </c>
      <c r="AH143" s="492">
        <v>0.43759646383661099</v>
      </c>
      <c r="AI143" s="489">
        <v>0.43759646383661099</v>
      </c>
      <c r="AJ143" s="489">
        <v>25.818191369338702</v>
      </c>
      <c r="AK143" s="489">
        <v>0</v>
      </c>
      <c r="AL143" s="152">
        <f t="shared" si="43"/>
        <v>39.821278212110258</v>
      </c>
    </row>
    <row r="144" spans="1:38" ht="12" customHeight="1">
      <c r="A144" s="110"/>
      <c r="B144" s="467" t="s">
        <v>77</v>
      </c>
      <c r="C144" s="493">
        <f t="shared" ref="C144:AK144" si="49">+C145+C146</f>
        <v>13.273741150000001</v>
      </c>
      <c r="D144" s="493">
        <f t="shared" si="49"/>
        <v>0</v>
      </c>
      <c r="E144" s="493">
        <f t="shared" si="49"/>
        <v>0</v>
      </c>
      <c r="F144" s="493">
        <f t="shared" si="49"/>
        <v>0</v>
      </c>
      <c r="G144" s="493">
        <f t="shared" si="49"/>
        <v>0</v>
      </c>
      <c r="H144" s="493">
        <f t="shared" si="49"/>
        <v>0</v>
      </c>
      <c r="I144" s="493">
        <f t="shared" si="49"/>
        <v>0</v>
      </c>
      <c r="J144" s="493">
        <f t="shared" si="49"/>
        <v>0</v>
      </c>
      <c r="K144" s="493">
        <f t="shared" si="49"/>
        <v>0</v>
      </c>
      <c r="L144" s="493">
        <f t="shared" si="49"/>
        <v>0.53600000999999997</v>
      </c>
      <c r="M144" s="493">
        <f t="shared" si="49"/>
        <v>0</v>
      </c>
      <c r="N144" s="493">
        <f t="shared" si="49"/>
        <v>0</v>
      </c>
      <c r="O144" s="493">
        <f t="shared" si="49"/>
        <v>0</v>
      </c>
      <c r="P144" s="493">
        <f t="shared" si="49"/>
        <v>0</v>
      </c>
      <c r="Q144" s="493">
        <f t="shared" si="49"/>
        <v>0</v>
      </c>
      <c r="R144" s="493">
        <f t="shared" si="49"/>
        <v>0</v>
      </c>
      <c r="S144" s="493">
        <f t="shared" si="49"/>
        <v>0</v>
      </c>
      <c r="T144" s="493">
        <f t="shared" si="49"/>
        <v>0</v>
      </c>
      <c r="U144" s="493">
        <f t="shared" si="49"/>
        <v>0</v>
      </c>
      <c r="V144" s="493">
        <f t="shared" si="49"/>
        <v>0</v>
      </c>
      <c r="W144" s="493">
        <f t="shared" si="49"/>
        <v>0</v>
      </c>
      <c r="X144" s="493">
        <f t="shared" si="49"/>
        <v>0</v>
      </c>
      <c r="Y144" s="493">
        <f t="shared" si="49"/>
        <v>0</v>
      </c>
      <c r="Z144" s="493">
        <f t="shared" si="49"/>
        <v>0</v>
      </c>
      <c r="AA144" s="493">
        <f t="shared" si="49"/>
        <v>0</v>
      </c>
      <c r="AB144" s="493">
        <f t="shared" si="49"/>
        <v>0</v>
      </c>
      <c r="AC144" s="493">
        <f t="shared" si="49"/>
        <v>0</v>
      </c>
      <c r="AD144" s="493">
        <f t="shared" si="49"/>
        <v>0</v>
      </c>
      <c r="AE144" s="493">
        <f t="shared" si="49"/>
        <v>0</v>
      </c>
      <c r="AF144" s="493">
        <f t="shared" si="49"/>
        <v>0</v>
      </c>
      <c r="AG144" s="493">
        <f t="shared" si="49"/>
        <v>0</v>
      </c>
      <c r="AH144" s="493">
        <f t="shared" si="49"/>
        <v>0</v>
      </c>
      <c r="AI144" s="493">
        <f t="shared" si="49"/>
        <v>0</v>
      </c>
      <c r="AJ144" s="493">
        <f t="shared" si="49"/>
        <v>0</v>
      </c>
      <c r="AK144" s="493">
        <f t="shared" si="49"/>
        <v>0</v>
      </c>
      <c r="AL144" s="104">
        <f t="shared" si="43"/>
        <v>13.809741160000002</v>
      </c>
    </row>
    <row r="145" spans="1:38" ht="12" customHeight="1">
      <c r="A145" s="110"/>
      <c r="B145" s="470" t="s">
        <v>149</v>
      </c>
      <c r="C145" s="489">
        <v>3.06876302</v>
      </c>
      <c r="D145" s="489">
        <v>0</v>
      </c>
      <c r="E145" s="489">
        <v>0</v>
      </c>
      <c r="F145" s="489">
        <v>0</v>
      </c>
      <c r="G145" s="489">
        <v>0</v>
      </c>
      <c r="H145" s="489">
        <v>0</v>
      </c>
      <c r="I145" s="489">
        <v>0</v>
      </c>
      <c r="J145" s="489">
        <v>0</v>
      </c>
      <c r="K145" s="102">
        <v>0</v>
      </c>
      <c r="L145" s="489">
        <v>0</v>
      </c>
      <c r="M145" s="489">
        <v>0</v>
      </c>
      <c r="N145" s="489">
        <v>0</v>
      </c>
      <c r="O145" s="489">
        <v>0</v>
      </c>
      <c r="P145" s="489">
        <v>0</v>
      </c>
      <c r="Q145" s="489">
        <v>0</v>
      </c>
      <c r="R145" s="489">
        <v>0</v>
      </c>
      <c r="S145" s="489">
        <v>0</v>
      </c>
      <c r="T145" s="489">
        <v>0</v>
      </c>
      <c r="U145" s="489">
        <v>0</v>
      </c>
      <c r="V145" s="489">
        <v>0</v>
      </c>
      <c r="W145" s="489">
        <v>0</v>
      </c>
      <c r="X145" s="489">
        <v>0</v>
      </c>
      <c r="Y145" s="489">
        <v>0</v>
      </c>
      <c r="Z145" s="489">
        <v>0</v>
      </c>
      <c r="AA145" s="489">
        <v>0</v>
      </c>
      <c r="AB145" s="489">
        <v>0</v>
      </c>
      <c r="AC145" s="489">
        <v>0</v>
      </c>
      <c r="AD145" s="489">
        <v>0</v>
      </c>
      <c r="AE145" s="489">
        <v>0</v>
      </c>
      <c r="AF145" s="489">
        <v>0</v>
      </c>
      <c r="AG145" s="489">
        <v>0</v>
      </c>
      <c r="AH145" s="489">
        <v>0</v>
      </c>
      <c r="AI145" s="489">
        <v>0</v>
      </c>
      <c r="AJ145" s="489">
        <v>0</v>
      </c>
      <c r="AK145" s="489">
        <v>0</v>
      </c>
      <c r="AL145" s="102">
        <f t="shared" si="43"/>
        <v>3.06876302</v>
      </c>
    </row>
    <row r="146" spans="1:38" ht="12" customHeight="1">
      <c r="A146" s="110"/>
      <c r="B146" s="470" t="s">
        <v>94</v>
      </c>
      <c r="C146" s="489">
        <v>10.204978130000001</v>
      </c>
      <c r="D146" s="489">
        <v>0</v>
      </c>
      <c r="E146" s="489">
        <v>0</v>
      </c>
      <c r="F146" s="489">
        <v>0</v>
      </c>
      <c r="G146" s="489">
        <v>0</v>
      </c>
      <c r="H146" s="489">
        <v>0</v>
      </c>
      <c r="I146" s="489">
        <v>0</v>
      </c>
      <c r="J146" s="489">
        <v>0</v>
      </c>
      <c r="K146" s="102">
        <v>0</v>
      </c>
      <c r="L146" s="489">
        <v>0.53600000999999997</v>
      </c>
      <c r="M146" s="489">
        <v>0</v>
      </c>
      <c r="N146" s="489">
        <v>0</v>
      </c>
      <c r="O146" s="489">
        <v>0</v>
      </c>
      <c r="P146" s="489">
        <v>0</v>
      </c>
      <c r="Q146" s="489">
        <v>0</v>
      </c>
      <c r="R146" s="489">
        <v>0</v>
      </c>
      <c r="S146" s="489">
        <v>0</v>
      </c>
      <c r="T146" s="489">
        <v>0</v>
      </c>
      <c r="U146" s="489">
        <v>0</v>
      </c>
      <c r="V146" s="489">
        <v>0</v>
      </c>
      <c r="W146" s="489">
        <v>0</v>
      </c>
      <c r="X146" s="489">
        <v>0</v>
      </c>
      <c r="Y146" s="489">
        <v>0</v>
      </c>
      <c r="Z146" s="489">
        <v>0</v>
      </c>
      <c r="AA146" s="489">
        <v>0</v>
      </c>
      <c r="AB146" s="489">
        <v>0</v>
      </c>
      <c r="AC146" s="489">
        <v>0</v>
      </c>
      <c r="AD146" s="489">
        <v>0</v>
      </c>
      <c r="AE146" s="489">
        <v>0</v>
      </c>
      <c r="AF146" s="489">
        <v>0</v>
      </c>
      <c r="AG146" s="489">
        <v>0</v>
      </c>
      <c r="AH146" s="489">
        <v>0</v>
      </c>
      <c r="AI146" s="489">
        <v>0</v>
      </c>
      <c r="AJ146" s="489">
        <v>0</v>
      </c>
      <c r="AK146" s="489">
        <v>0</v>
      </c>
      <c r="AL146" s="102">
        <f t="shared" si="43"/>
        <v>10.740978140000001</v>
      </c>
    </row>
    <row r="147" spans="1:38">
      <c r="A147" s="110"/>
      <c r="B147" s="494"/>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row>
    <row r="148" spans="1:38">
      <c r="A148" s="110"/>
      <c r="B148" s="457" t="s">
        <v>118</v>
      </c>
      <c r="C148" s="147">
        <f t="shared" ref="C148:AK148" si="50">+C149+C150</f>
        <v>33710.668159568719</v>
      </c>
      <c r="D148" s="147">
        <f t="shared" si="50"/>
        <v>17047.666548962061</v>
      </c>
      <c r="E148" s="147">
        <f t="shared" si="50"/>
        <v>13333.052110464774</v>
      </c>
      <c r="F148" s="147">
        <f t="shared" si="50"/>
        <v>9549.2305640290415</v>
      </c>
      <c r="G148" s="147">
        <f t="shared" si="50"/>
        <v>2789.0141190609752</v>
      </c>
      <c r="H148" s="147">
        <f t="shared" si="50"/>
        <v>3075.203040037813</v>
      </c>
      <c r="I148" s="147">
        <f t="shared" si="50"/>
        <v>431.45029261941539</v>
      </c>
      <c r="J148" s="147">
        <f t="shared" si="50"/>
        <v>410.7343599625039</v>
      </c>
      <c r="K148" s="147">
        <f t="shared" si="50"/>
        <v>3398.9207243615833</v>
      </c>
      <c r="L148" s="147">
        <f t="shared" si="50"/>
        <v>590.8840956140491</v>
      </c>
      <c r="M148" s="147">
        <f t="shared" si="50"/>
        <v>410.7343599625039</v>
      </c>
      <c r="N148" s="147">
        <f t="shared" si="50"/>
        <v>476.55581420639527</v>
      </c>
      <c r="O148" s="147">
        <f t="shared" si="50"/>
        <v>591.23685084235524</v>
      </c>
      <c r="P148" s="147">
        <f t="shared" si="50"/>
        <v>1202.8790552199193</v>
      </c>
      <c r="Q148" s="147">
        <f t="shared" si="50"/>
        <v>542.37726845028669</v>
      </c>
      <c r="R148" s="147">
        <f t="shared" si="50"/>
        <v>542.37726845028669</v>
      </c>
      <c r="S148" s="147">
        <f t="shared" si="50"/>
        <v>132.08050495161939</v>
      </c>
      <c r="T148" s="147">
        <f t="shared" si="50"/>
        <v>132.08050495161939</v>
      </c>
      <c r="U148" s="147">
        <f t="shared" si="50"/>
        <v>1127.0275622103854</v>
      </c>
      <c r="V148" s="147">
        <f t="shared" si="50"/>
        <v>1127.0275622103854</v>
      </c>
      <c r="W148" s="147">
        <f t="shared" si="50"/>
        <v>1192.849016472094</v>
      </c>
      <c r="X148" s="147">
        <f t="shared" si="50"/>
        <v>995.38465372260271</v>
      </c>
      <c r="Y148" s="147">
        <f t="shared" si="50"/>
        <v>995.38465372260271</v>
      </c>
      <c r="Z148" s="147">
        <f t="shared" si="50"/>
        <v>995.38465372260271</v>
      </c>
      <c r="AA148" s="147">
        <f t="shared" si="50"/>
        <v>995.38465372260271</v>
      </c>
      <c r="AB148" s="147">
        <f t="shared" si="50"/>
        <v>995.38465372260271</v>
      </c>
      <c r="AC148" s="147">
        <f t="shared" si="50"/>
        <v>995.38465372260271</v>
      </c>
      <c r="AD148" s="147">
        <f t="shared" si="50"/>
        <v>995.38465372260271</v>
      </c>
      <c r="AE148" s="147">
        <f>+AE149+AE150</f>
        <v>0.43759646383661099</v>
      </c>
      <c r="AF148" s="147">
        <f t="shared" si="50"/>
        <v>0.43759646383661099</v>
      </c>
      <c r="AG148" s="147">
        <f t="shared" si="50"/>
        <v>0.43759646383661099</v>
      </c>
      <c r="AH148" s="147">
        <f t="shared" si="50"/>
        <v>0.43759646383661099</v>
      </c>
      <c r="AI148" s="147">
        <f t="shared" si="50"/>
        <v>0.43759646383661099</v>
      </c>
      <c r="AJ148" s="147">
        <f t="shared" si="50"/>
        <v>25.818191369338702</v>
      </c>
      <c r="AK148" s="147">
        <f t="shared" si="50"/>
        <v>0</v>
      </c>
      <c r="AL148" s="147">
        <f>SUM(C148:AK148)</f>
        <v>98809.748532355516</v>
      </c>
    </row>
    <row r="149" spans="1:38">
      <c r="A149" s="110"/>
      <c r="B149" s="495" t="s">
        <v>119</v>
      </c>
      <c r="C149" s="116">
        <v>258.21471471818671</v>
      </c>
      <c r="D149" s="116">
        <v>2998.3750019091131</v>
      </c>
      <c r="E149" s="116">
        <v>3978.6854492627504</v>
      </c>
      <c r="F149" s="116">
        <v>1972.6201658802443</v>
      </c>
      <c r="G149" s="116">
        <v>71.38501815477504</v>
      </c>
      <c r="H149" s="116">
        <v>1501.5446204218642</v>
      </c>
      <c r="I149" s="116">
        <v>431.01269615557879</v>
      </c>
      <c r="J149" s="116">
        <v>410.2967634986673</v>
      </c>
      <c r="K149" s="116">
        <v>410.2967634986673</v>
      </c>
      <c r="L149" s="116">
        <v>590.4464991502125</v>
      </c>
      <c r="M149" s="116">
        <v>410.2967634986673</v>
      </c>
      <c r="N149" s="116">
        <v>476.11821774255867</v>
      </c>
      <c r="O149" s="116">
        <v>590.79925437851864</v>
      </c>
      <c r="P149" s="116">
        <v>1202.4414587560827</v>
      </c>
      <c r="Q149" s="116">
        <v>541.93967198645009</v>
      </c>
      <c r="R149" s="116">
        <v>541.93967198645009</v>
      </c>
      <c r="S149" s="116">
        <v>131.64290848778279</v>
      </c>
      <c r="T149" s="116">
        <v>131.64290848778279</v>
      </c>
      <c r="U149" s="116">
        <v>1126.5899657465488</v>
      </c>
      <c r="V149" s="116">
        <v>1126.5899657465488</v>
      </c>
      <c r="W149" s="116">
        <v>1192.4114200082574</v>
      </c>
      <c r="X149" s="116">
        <v>994.94705725876611</v>
      </c>
      <c r="Y149" s="116">
        <v>994.94705725876611</v>
      </c>
      <c r="Z149" s="116">
        <v>994.94705725876611</v>
      </c>
      <c r="AA149" s="116">
        <v>994.94705725876611</v>
      </c>
      <c r="AB149" s="116">
        <v>994.94705725876611</v>
      </c>
      <c r="AC149" s="116">
        <v>994.94705725876611</v>
      </c>
      <c r="AD149" s="116">
        <v>994.94705725876611</v>
      </c>
      <c r="AE149" s="116">
        <v>0</v>
      </c>
      <c r="AF149" s="116">
        <v>0</v>
      </c>
      <c r="AG149" s="116">
        <v>0</v>
      </c>
      <c r="AH149" s="116">
        <v>0</v>
      </c>
      <c r="AI149" s="116">
        <v>0</v>
      </c>
      <c r="AJ149" s="116">
        <v>0</v>
      </c>
      <c r="AK149" s="116">
        <v>0</v>
      </c>
      <c r="AL149" s="116">
        <f>SUM(C149:AK149)</f>
        <v>27059.919300287074</v>
      </c>
    </row>
    <row r="150" spans="1:38">
      <c r="A150" s="110"/>
      <c r="B150" s="496" t="s">
        <v>696</v>
      </c>
      <c r="C150" s="106">
        <v>33452.453444850529</v>
      </c>
      <c r="D150" s="106">
        <v>14049.291547052948</v>
      </c>
      <c r="E150" s="106">
        <v>9354.3666612020243</v>
      </c>
      <c r="F150" s="106">
        <v>7576.6103981487977</v>
      </c>
      <c r="G150" s="106">
        <v>2717.6291009062002</v>
      </c>
      <c r="H150" s="106">
        <v>1573.6584196159488</v>
      </c>
      <c r="I150" s="106">
        <v>0.43759646383661099</v>
      </c>
      <c r="J150" s="106">
        <v>0.43759646383661099</v>
      </c>
      <c r="K150" s="106">
        <v>2988.6239608629162</v>
      </c>
      <c r="L150" s="106">
        <v>0.43759646383661099</v>
      </c>
      <c r="M150" s="106">
        <v>0.43759646383661099</v>
      </c>
      <c r="N150" s="106">
        <v>0.43759646383661099</v>
      </c>
      <c r="O150" s="106">
        <v>0.43759646383661099</v>
      </c>
      <c r="P150" s="106">
        <v>0.43759646383661099</v>
      </c>
      <c r="Q150" s="106">
        <v>0.43759646383661099</v>
      </c>
      <c r="R150" s="106">
        <v>0.43759646383661099</v>
      </c>
      <c r="S150" s="106">
        <v>0.43759646383661099</v>
      </c>
      <c r="T150" s="106">
        <v>0.43759646383661099</v>
      </c>
      <c r="U150" s="106">
        <v>0.43759646383661099</v>
      </c>
      <c r="V150" s="106">
        <v>0.43759646383661099</v>
      </c>
      <c r="W150" s="106">
        <v>0.43759646383661099</v>
      </c>
      <c r="X150" s="106">
        <v>0.43759646383661099</v>
      </c>
      <c r="Y150" s="106">
        <v>0.43759646383661099</v>
      </c>
      <c r="Z150" s="106">
        <v>0.43759646383661099</v>
      </c>
      <c r="AA150" s="106">
        <v>0.43759646383661099</v>
      </c>
      <c r="AB150" s="106">
        <v>0.43759646383661099</v>
      </c>
      <c r="AC150" s="106">
        <v>0.43759646383661099</v>
      </c>
      <c r="AD150" s="106">
        <v>0.43759646383661099</v>
      </c>
      <c r="AE150" s="106">
        <v>0.43759646383661099</v>
      </c>
      <c r="AF150" s="106">
        <v>0.43759646383661099</v>
      </c>
      <c r="AG150" s="106">
        <v>0.43759646383661099</v>
      </c>
      <c r="AH150" s="106">
        <v>0.43759646383661099</v>
      </c>
      <c r="AI150" s="106">
        <v>0.43759646383661099</v>
      </c>
      <c r="AJ150" s="106">
        <v>25.818191369338702</v>
      </c>
      <c r="AK150" s="106">
        <v>0</v>
      </c>
      <c r="AL150" s="106">
        <f>SUM(C150:AK150)</f>
        <v>71749.82923206831</v>
      </c>
    </row>
    <row r="151" spans="1:38">
      <c r="B151" s="457" t="s">
        <v>120</v>
      </c>
      <c r="C151" s="101">
        <v>29699.109253180904</v>
      </c>
      <c r="D151" s="101">
        <v>19276.362578020573</v>
      </c>
      <c r="E151" s="101">
        <v>8404.7316823819892</v>
      </c>
      <c r="F151" s="101">
        <v>17739.050000526189</v>
      </c>
      <c r="G151" s="101">
        <v>20389.796561881481</v>
      </c>
      <c r="H151" s="101">
        <v>16689.751729294621</v>
      </c>
      <c r="I151" s="101">
        <v>16465.787336163979</v>
      </c>
      <c r="J151" s="101">
        <v>19236.121615871769</v>
      </c>
      <c r="K151" s="101">
        <v>10413.65059098265</v>
      </c>
      <c r="L151" s="101">
        <v>13448.39987948925</v>
      </c>
      <c r="M151" s="101">
        <v>9906.6171417992264</v>
      </c>
      <c r="N151" s="101">
        <v>4123.4082855357001</v>
      </c>
      <c r="O151" s="101">
        <v>4643.2344174934005</v>
      </c>
      <c r="P151" s="101">
        <v>4542.1199601394019</v>
      </c>
      <c r="Q151" s="101">
        <v>4394.4935247894036</v>
      </c>
      <c r="R151" s="101">
        <v>4292.9996501244032</v>
      </c>
      <c r="S151" s="101">
        <v>2260.58224575854</v>
      </c>
      <c r="T151" s="101">
        <v>3103.4183246430939</v>
      </c>
      <c r="U151" s="101">
        <v>4820.8898016974326</v>
      </c>
      <c r="V151" s="101">
        <v>3017.9994630574338</v>
      </c>
      <c r="W151" s="101">
        <v>2662.6070757011348</v>
      </c>
      <c r="X151" s="101">
        <v>282.44288335049259</v>
      </c>
      <c r="Y151" s="101">
        <v>93.264704641952449</v>
      </c>
      <c r="Z151" s="101">
        <v>66.12032858372163</v>
      </c>
      <c r="AA151" s="101">
        <v>58.680378037567834</v>
      </c>
      <c r="AB151" s="101">
        <v>46.184293535076904</v>
      </c>
      <c r="AC151" s="101">
        <v>45.451826691999941</v>
      </c>
      <c r="AD151" s="101">
        <v>45.451826691999941</v>
      </c>
      <c r="AE151" s="101">
        <v>2793.7805912099998</v>
      </c>
      <c r="AF151" s="101">
        <v>941.96623887492296</v>
      </c>
      <c r="AG151" s="101">
        <v>3003.2559254139996</v>
      </c>
      <c r="AH151" s="101">
        <v>1.5390413319999998</v>
      </c>
      <c r="AI151" s="101">
        <v>0</v>
      </c>
      <c r="AJ151" s="101">
        <v>0</v>
      </c>
      <c r="AK151" s="101">
        <v>2750</v>
      </c>
      <c r="AL151" s="147">
        <f>SUM(C151:AK151)</f>
        <v>229659.26915689622</v>
      </c>
    </row>
    <row r="152" spans="1:38">
      <c r="B152" s="500"/>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501"/>
    </row>
    <row r="153" spans="1:38">
      <c r="A153" s="110"/>
      <c r="B153" s="117" t="s">
        <v>388</v>
      </c>
      <c r="C153" s="108"/>
    </row>
    <row r="154" spans="1:38">
      <c r="A154" s="110"/>
      <c r="B154" s="118" t="s">
        <v>743</v>
      </c>
      <c r="C154" s="119"/>
    </row>
    <row r="155" spans="1:38">
      <c r="A155" s="110"/>
      <c r="B155" s="1289"/>
      <c r="C155" s="1289"/>
    </row>
    <row r="156" spans="1:38">
      <c r="B156" s="1034"/>
    </row>
    <row r="157" spans="1:38">
      <c r="A157" s="110"/>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row>
  </sheetData>
  <mergeCells count="3">
    <mergeCell ref="B11:AL11"/>
    <mergeCell ref="B155:C155"/>
    <mergeCell ref="B6:AL6"/>
  </mergeCells>
  <hyperlinks>
    <hyperlink ref="A1" location="INDICE!A1" display="Indice"/>
  </hyperlinks>
  <printOptions horizontalCentered="1"/>
  <pageMargins left="0" right="0.39370078740157483" top="0.19685039370078741" bottom="0.19685039370078741" header="0.15748031496062992" footer="0"/>
  <pageSetup paperSize="9" scale="29"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CL151"/>
  <sheetViews>
    <sheetView showGridLines="0" zoomScale="85" zoomScaleNormal="85" zoomScaleSheetLayoutView="80" workbookViewId="0"/>
  </sheetViews>
  <sheetFormatPr baseColWidth="10" defaultColWidth="11.42578125" defaultRowHeight="12.75"/>
  <cols>
    <col min="1" max="1" width="7.140625" style="7" bestFit="1" customWidth="1"/>
    <col min="2" max="2" width="36" style="92" customWidth="1"/>
    <col min="3" max="34" width="9.7109375" style="92" customWidth="1"/>
    <col min="35" max="35" width="12.7109375" style="92" customWidth="1"/>
    <col min="36" max="36" width="9.42578125" style="92" bestFit="1" customWidth="1"/>
    <col min="37" max="16384" width="11.42578125" style="110"/>
  </cols>
  <sheetData>
    <row r="1" spans="1:36" ht="15">
      <c r="A1" s="1080" t="s">
        <v>241</v>
      </c>
      <c r="B1" s="1083"/>
    </row>
    <row r="2" spans="1:36" ht="15" customHeight="1">
      <c r="A2" s="62"/>
      <c r="B2" s="508" t="s">
        <v>614</v>
      </c>
      <c r="C2" s="93"/>
      <c r="D2" s="94"/>
      <c r="E2" s="94"/>
      <c r="F2" s="94"/>
      <c r="G2" s="94"/>
      <c r="H2" s="93"/>
      <c r="I2" s="94"/>
      <c r="J2" s="94"/>
      <c r="K2" s="94"/>
      <c r="L2" s="94"/>
      <c r="M2" s="94"/>
      <c r="N2" s="94"/>
      <c r="O2" s="93"/>
      <c r="P2" s="94"/>
      <c r="Q2" s="94"/>
      <c r="R2" s="94"/>
      <c r="S2" s="94"/>
      <c r="T2" s="94"/>
      <c r="U2" s="94"/>
      <c r="V2" s="94"/>
      <c r="W2" s="94"/>
      <c r="X2" s="94"/>
      <c r="Y2" s="94"/>
      <c r="Z2" s="94"/>
      <c r="AA2" s="94"/>
      <c r="AB2" s="94"/>
      <c r="AC2" s="94"/>
      <c r="AD2" s="94"/>
      <c r="AE2" s="94"/>
      <c r="AF2" s="94"/>
    </row>
    <row r="3" spans="1:36" ht="15" customHeight="1">
      <c r="A3" s="62"/>
      <c r="B3" s="989" t="s">
        <v>339</v>
      </c>
      <c r="C3" s="94"/>
      <c r="D3" s="93"/>
      <c r="E3" s="94"/>
      <c r="F3" s="94"/>
      <c r="G3" s="93"/>
      <c r="H3" s="94"/>
      <c r="I3" s="94"/>
      <c r="J3" s="94"/>
      <c r="K3" s="94"/>
      <c r="L3" s="94"/>
      <c r="M3" s="94"/>
      <c r="N3" s="94"/>
      <c r="O3" s="94"/>
      <c r="P3" s="94"/>
      <c r="Q3" s="94"/>
      <c r="R3" s="94"/>
      <c r="S3" s="94"/>
      <c r="T3" s="94"/>
      <c r="U3" s="94"/>
      <c r="V3" s="94"/>
      <c r="W3" s="94"/>
      <c r="X3" s="94"/>
      <c r="Y3" s="94"/>
      <c r="Z3" s="94"/>
      <c r="AA3" s="94"/>
      <c r="AB3" s="94"/>
      <c r="AC3" s="94"/>
      <c r="AD3" s="94"/>
      <c r="AE3" s="94"/>
      <c r="AF3" s="94"/>
      <c r="AI3" s="95"/>
      <c r="AJ3" s="95"/>
    </row>
    <row r="4" spans="1:36" s="111" customFormat="1">
      <c r="A4" s="7"/>
      <c r="B4" s="92"/>
      <c r="C4" s="97"/>
      <c r="D4" s="97"/>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row>
    <row r="5" spans="1:36" s="111" customFormat="1" ht="13.5" thickBot="1">
      <c r="A5" s="7"/>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row>
    <row r="6" spans="1:36" s="111" customFormat="1" ht="18" thickBot="1">
      <c r="A6" s="7"/>
      <c r="B6" s="1281" t="s">
        <v>651</v>
      </c>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3"/>
    </row>
    <row r="7" spans="1:36" s="111" customForma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s="111" customFormat="1" ht="13.5" thickBot="1">
      <c r="A8" s="7"/>
      <c r="B8" s="379" t="s">
        <v>901</v>
      </c>
      <c r="C8" s="7"/>
      <c r="D8" s="7"/>
      <c r="E8" s="7"/>
      <c r="F8" s="7"/>
      <c r="G8" s="7"/>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s="622" customFormat="1" ht="14.25" thickTop="1" thickBot="1">
      <c r="A9" s="379"/>
      <c r="B9" s="609"/>
      <c r="C9" s="609">
        <v>2018</v>
      </c>
      <c r="D9" s="609">
        <v>2019</v>
      </c>
      <c r="E9" s="609">
        <v>2020</v>
      </c>
      <c r="F9" s="609">
        <v>2021</v>
      </c>
      <c r="G9" s="609">
        <v>2022</v>
      </c>
      <c r="H9" s="609">
        <v>2023</v>
      </c>
      <c r="I9" s="609">
        <v>2024</v>
      </c>
      <c r="J9" s="609">
        <v>2025</v>
      </c>
      <c r="K9" s="609">
        <v>2026</v>
      </c>
      <c r="L9" s="609">
        <v>2027</v>
      </c>
      <c r="M9" s="609">
        <v>2028</v>
      </c>
      <c r="N9" s="609">
        <v>2029</v>
      </c>
      <c r="O9" s="609">
        <v>2030</v>
      </c>
      <c r="P9" s="609">
        <v>2031</v>
      </c>
      <c r="Q9" s="609">
        <v>2032</v>
      </c>
      <c r="R9" s="609">
        <v>2033</v>
      </c>
      <c r="S9" s="609">
        <v>2034</v>
      </c>
      <c r="T9" s="609">
        <v>2035</v>
      </c>
      <c r="U9" s="609">
        <v>2036</v>
      </c>
      <c r="V9" s="609">
        <v>2037</v>
      </c>
      <c r="W9" s="609">
        <v>2038</v>
      </c>
      <c r="X9" s="609">
        <v>2039</v>
      </c>
      <c r="Y9" s="609">
        <v>2040</v>
      </c>
      <c r="Z9" s="609">
        <v>2041</v>
      </c>
      <c r="AA9" s="609">
        <v>2042</v>
      </c>
      <c r="AB9" s="609">
        <v>2043</v>
      </c>
      <c r="AC9" s="609">
        <v>2044</v>
      </c>
      <c r="AD9" s="609">
        <v>2045</v>
      </c>
      <c r="AE9" s="609">
        <v>2046</v>
      </c>
      <c r="AF9" s="609">
        <v>2047</v>
      </c>
      <c r="AG9" s="609">
        <v>2048</v>
      </c>
      <c r="AH9" s="609">
        <v>2049</v>
      </c>
      <c r="AI9" s="609" t="s">
        <v>697</v>
      </c>
      <c r="AJ9" s="609" t="s">
        <v>325</v>
      </c>
    </row>
    <row r="10" spans="1:36" s="111" customFormat="1" ht="14.25" thickTop="1" thickBot="1">
      <c r="A10" s="7"/>
      <c r="B10" s="7"/>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row>
    <row r="11" spans="1:36" s="111" customFormat="1" ht="13.5" thickBot="1">
      <c r="A11" s="7"/>
      <c r="B11" s="1278" t="s">
        <v>502</v>
      </c>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80"/>
    </row>
    <row r="12" spans="1:36" ht="15" customHeight="1" thickBot="1"/>
    <row r="13" spans="1:36" s="613" customFormat="1" ht="21.75" customHeight="1" thickBot="1">
      <c r="A13" s="379"/>
      <c r="B13" s="450" t="s">
        <v>66</v>
      </c>
      <c r="C13" s="451">
        <f t="shared" ref="C13:AI13" si="0">+C14+C15</f>
        <v>14877.776388460155</v>
      </c>
      <c r="D13" s="451">
        <f t="shared" si="0"/>
        <v>13783.197605344532</v>
      </c>
      <c r="E13" s="451">
        <f t="shared" si="0"/>
        <v>11851.91891756887</v>
      </c>
      <c r="F13" s="451">
        <f t="shared" si="0"/>
        <v>9928.6238995862186</v>
      </c>
      <c r="G13" s="451">
        <f t="shared" si="0"/>
        <v>8496.6895379149846</v>
      </c>
      <c r="H13" s="451">
        <f t="shared" si="0"/>
        <v>7362.869720254449</v>
      </c>
      <c r="I13" s="451">
        <f t="shared" si="0"/>
        <v>6745.9264207641281</v>
      </c>
      <c r="J13" s="451">
        <f t="shared" si="0"/>
        <v>6373.4366318583679</v>
      </c>
      <c r="K13" s="451">
        <f t="shared" si="0"/>
        <v>5503.3456023658318</v>
      </c>
      <c r="L13" s="451">
        <f t="shared" si="0"/>
        <v>4428.7078376585951</v>
      </c>
      <c r="M13" s="451">
        <f t="shared" si="0"/>
        <v>3488.7555231928304</v>
      </c>
      <c r="N13" s="451">
        <f t="shared" si="0"/>
        <v>3109.3622081146527</v>
      </c>
      <c r="O13" s="451">
        <f t="shared" si="0"/>
        <v>2935.7774780576597</v>
      </c>
      <c r="P13" s="451">
        <f t="shared" si="0"/>
        <v>2625.4584593277259</v>
      </c>
      <c r="Q13" s="451">
        <f t="shared" si="0"/>
        <v>2321.5651039087948</v>
      </c>
      <c r="R13" s="451">
        <f t="shared" si="0"/>
        <v>2039.1620311389031</v>
      </c>
      <c r="S13" s="451">
        <f t="shared" si="0"/>
        <v>1806.4813136576779</v>
      </c>
      <c r="T13" s="451">
        <f t="shared" si="0"/>
        <v>1679.5170661394234</v>
      </c>
      <c r="U13" s="451">
        <f t="shared" si="0"/>
        <v>1511.7417331460838</v>
      </c>
      <c r="V13" s="451">
        <f t="shared" si="0"/>
        <v>1194.5297134194514</v>
      </c>
      <c r="W13" s="451">
        <f t="shared" si="0"/>
        <v>1049.1965215341049</v>
      </c>
      <c r="X13" s="451">
        <f t="shared" si="0"/>
        <v>905.8968873627598</v>
      </c>
      <c r="Y13" s="451">
        <f t="shared" si="0"/>
        <v>870.42263876154232</v>
      </c>
      <c r="Z13" s="451">
        <f t="shared" si="0"/>
        <v>835.23919694206779</v>
      </c>
      <c r="AA13" s="451">
        <f t="shared" si="0"/>
        <v>800.60915092626271</v>
      </c>
      <c r="AB13" s="451">
        <f t="shared" si="0"/>
        <v>766.15258960489473</v>
      </c>
      <c r="AC13" s="451">
        <f t="shared" si="0"/>
        <v>731.96839276669994</v>
      </c>
      <c r="AD13" s="451">
        <f t="shared" si="0"/>
        <v>697.4416873025466</v>
      </c>
      <c r="AE13" s="451">
        <f t="shared" si="0"/>
        <v>566.4760042789535</v>
      </c>
      <c r="AF13" s="451">
        <f t="shared" si="0"/>
        <v>460.43854923230759</v>
      </c>
      <c r="AG13" s="451">
        <f t="shared" si="0"/>
        <v>299.19106576000001</v>
      </c>
      <c r="AH13" s="451">
        <f t="shared" si="0"/>
        <v>195.96840997000001</v>
      </c>
      <c r="AI13" s="451">
        <f t="shared" si="0"/>
        <v>13225.78125</v>
      </c>
      <c r="AJ13" s="451">
        <f>SUM(C13:AI13)</f>
        <v>133469.62553632149</v>
      </c>
    </row>
    <row r="14" spans="1:36" s="613" customFormat="1">
      <c r="A14" s="379"/>
      <c r="B14" s="461" t="s">
        <v>67</v>
      </c>
      <c r="C14" s="113">
        <v>1114.9420436284026</v>
      </c>
      <c r="D14" s="113">
        <v>0</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0</v>
      </c>
      <c r="U14" s="113">
        <v>0</v>
      </c>
      <c r="V14" s="113">
        <v>0</v>
      </c>
      <c r="W14" s="113">
        <v>0</v>
      </c>
      <c r="X14" s="113">
        <v>0</v>
      </c>
      <c r="Y14" s="113">
        <v>0</v>
      </c>
      <c r="Z14" s="113">
        <v>0</v>
      </c>
      <c r="AA14" s="113">
        <v>0</v>
      </c>
      <c r="AB14" s="113">
        <v>0</v>
      </c>
      <c r="AC14" s="113">
        <v>0</v>
      </c>
      <c r="AD14" s="113">
        <v>0</v>
      </c>
      <c r="AE14" s="113">
        <v>0</v>
      </c>
      <c r="AF14" s="113">
        <v>0</v>
      </c>
      <c r="AG14" s="113">
        <v>0</v>
      </c>
      <c r="AH14" s="113">
        <v>0</v>
      </c>
      <c r="AI14" s="113">
        <v>0</v>
      </c>
      <c r="AJ14" s="98">
        <f>SUM(C14:AI14)</f>
        <v>1114.9420436284026</v>
      </c>
    </row>
    <row r="15" spans="1:36" s="613" customFormat="1">
      <c r="A15" s="379"/>
      <c r="B15" s="461" t="s">
        <v>68</v>
      </c>
      <c r="C15" s="113">
        <v>13762.834344831754</v>
      </c>
      <c r="D15" s="113">
        <v>13783.197605344532</v>
      </c>
      <c r="E15" s="113">
        <v>11851.91891756887</v>
      </c>
      <c r="F15" s="113">
        <v>9928.6238995862186</v>
      </c>
      <c r="G15" s="113">
        <v>8496.6895379149846</v>
      </c>
      <c r="H15" s="113">
        <v>7362.869720254449</v>
      </c>
      <c r="I15" s="113">
        <v>6745.9264207641281</v>
      </c>
      <c r="J15" s="113">
        <v>6373.4366318583679</v>
      </c>
      <c r="K15" s="113">
        <v>5503.3456023658318</v>
      </c>
      <c r="L15" s="113">
        <v>4428.7078376585951</v>
      </c>
      <c r="M15" s="113">
        <v>3488.7555231928304</v>
      </c>
      <c r="N15" s="113">
        <v>3109.3622081146527</v>
      </c>
      <c r="O15" s="113">
        <v>2935.7774780576597</v>
      </c>
      <c r="P15" s="113">
        <v>2625.4584593277259</v>
      </c>
      <c r="Q15" s="113">
        <v>2321.5651039087948</v>
      </c>
      <c r="R15" s="113">
        <v>2039.1620311389031</v>
      </c>
      <c r="S15" s="113">
        <v>1806.4813136576779</v>
      </c>
      <c r="T15" s="113">
        <v>1679.5170661394234</v>
      </c>
      <c r="U15" s="113">
        <v>1511.7417331460838</v>
      </c>
      <c r="V15" s="113">
        <v>1194.5297134194514</v>
      </c>
      <c r="W15" s="113">
        <v>1049.1965215341049</v>
      </c>
      <c r="X15" s="113">
        <v>905.8968873627598</v>
      </c>
      <c r="Y15" s="113">
        <v>870.42263876154232</v>
      </c>
      <c r="Z15" s="113">
        <v>835.23919694206779</v>
      </c>
      <c r="AA15" s="113">
        <v>800.60915092626271</v>
      </c>
      <c r="AB15" s="113">
        <v>766.15258960489473</v>
      </c>
      <c r="AC15" s="113">
        <v>731.96839276669994</v>
      </c>
      <c r="AD15" s="113">
        <v>697.4416873025466</v>
      </c>
      <c r="AE15" s="113">
        <v>566.4760042789535</v>
      </c>
      <c r="AF15" s="113">
        <v>460.43854923230759</v>
      </c>
      <c r="AG15" s="113">
        <v>299.19106576000001</v>
      </c>
      <c r="AH15" s="113">
        <v>195.96840997000001</v>
      </c>
      <c r="AI15" s="113">
        <v>13225.78125</v>
      </c>
      <c r="AJ15" s="98">
        <f>SUM(C15:AI15)</f>
        <v>132354.68349269309</v>
      </c>
    </row>
    <row r="16" spans="1:36" s="613" customFormat="1" ht="13.5" thickBot="1">
      <c r="A16" s="379"/>
      <c r="B16" s="379"/>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row>
    <row r="17" spans="1:36" s="613" customFormat="1" ht="13.5" thickBot="1">
      <c r="A17" s="379"/>
      <c r="B17" s="150" t="s">
        <v>56</v>
      </c>
      <c r="C17" s="99">
        <f t="shared" ref="C17:AI17" si="1">+C18+C22+C25+C31+C32+C38</f>
        <v>1038.5942077316895</v>
      </c>
      <c r="D17" s="99">
        <f t="shared" si="1"/>
        <v>1153.3884673172934</v>
      </c>
      <c r="E17" s="99">
        <f t="shared" si="1"/>
        <v>825.3540820721222</v>
      </c>
      <c r="F17" s="99">
        <f t="shared" si="1"/>
        <v>736.25041667886001</v>
      </c>
      <c r="G17" s="99">
        <f t="shared" si="1"/>
        <v>652.49376748305974</v>
      </c>
      <c r="H17" s="99">
        <f t="shared" si="1"/>
        <v>583.19031704266001</v>
      </c>
      <c r="I17" s="99">
        <f t="shared" si="1"/>
        <v>523.36590421049766</v>
      </c>
      <c r="J17" s="99">
        <f t="shared" si="1"/>
        <v>463.79305725606446</v>
      </c>
      <c r="K17" s="99">
        <f t="shared" si="1"/>
        <v>408.96480765950679</v>
      </c>
      <c r="L17" s="99">
        <f t="shared" si="1"/>
        <v>355.84318460284697</v>
      </c>
      <c r="M17" s="99">
        <f t="shared" si="1"/>
        <v>300.89821702319125</v>
      </c>
      <c r="N17" s="99">
        <f t="shared" si="1"/>
        <v>254.73933848854455</v>
      </c>
      <c r="O17" s="99">
        <f t="shared" si="1"/>
        <v>214.93884727391546</v>
      </c>
      <c r="P17" s="99">
        <f t="shared" si="1"/>
        <v>164.90572308041482</v>
      </c>
      <c r="Q17" s="99">
        <f t="shared" si="1"/>
        <v>121.1402010833007</v>
      </c>
      <c r="R17" s="99">
        <f t="shared" si="1"/>
        <v>99.181083934073172</v>
      </c>
      <c r="S17" s="99">
        <f t="shared" si="1"/>
        <v>80.520453376673458</v>
      </c>
      <c r="T17" s="99">
        <f t="shared" si="1"/>
        <v>63.009702297382375</v>
      </c>
      <c r="U17" s="99">
        <f t="shared" si="1"/>
        <v>46.993824017816237</v>
      </c>
      <c r="V17" s="99">
        <f t="shared" si="1"/>
        <v>32.28173982186857</v>
      </c>
      <c r="W17" s="99">
        <f t="shared" si="1"/>
        <v>20.969583235648464</v>
      </c>
      <c r="X17" s="99">
        <f t="shared" si="1"/>
        <v>14.033533405219263</v>
      </c>
      <c r="Y17" s="99">
        <f t="shared" si="1"/>
        <v>11.333971280335385</v>
      </c>
      <c r="Z17" s="99">
        <f t="shared" si="1"/>
        <v>9.2413381727403703</v>
      </c>
      <c r="AA17" s="99">
        <f t="shared" si="1"/>
        <v>7.5440397532696979</v>
      </c>
      <c r="AB17" s="99">
        <f t="shared" si="1"/>
        <v>6.0202260282360944</v>
      </c>
      <c r="AC17" s="99">
        <f t="shared" si="1"/>
        <v>4.6107156619210592</v>
      </c>
      <c r="AD17" s="99">
        <f t="shared" si="1"/>
        <v>3.1748189141016021</v>
      </c>
      <c r="AE17" s="99">
        <f t="shared" si="1"/>
        <v>1.7524465866455836</v>
      </c>
      <c r="AF17" s="99">
        <f t="shared" si="1"/>
        <v>0.55874153999999998</v>
      </c>
      <c r="AG17" s="99">
        <f t="shared" si="1"/>
        <v>0.12856576</v>
      </c>
      <c r="AH17" s="99">
        <f t="shared" si="1"/>
        <v>3.0909970000000002E-2</v>
      </c>
      <c r="AI17" s="99">
        <f t="shared" si="1"/>
        <v>0</v>
      </c>
      <c r="AJ17" s="151">
        <f t="shared" ref="AJ17:AJ40" si="2">SUM(C17:AI17)</f>
        <v>8199.2462327599005</v>
      </c>
    </row>
    <row r="18" spans="1:36" s="613" customFormat="1">
      <c r="B18" s="497" t="s">
        <v>69</v>
      </c>
      <c r="C18" s="100">
        <f t="shared" ref="C18:AI18" si="3">+C19+C20+C21</f>
        <v>501.25960031910063</v>
      </c>
      <c r="D18" s="100">
        <f t="shared" si="3"/>
        <v>642.97235774537228</v>
      </c>
      <c r="E18" s="100">
        <f t="shared" si="3"/>
        <v>583.5363485680972</v>
      </c>
      <c r="F18" s="100">
        <f t="shared" si="3"/>
        <v>526.21780394771224</v>
      </c>
      <c r="G18" s="100">
        <f t="shared" si="3"/>
        <v>474.1636942808392</v>
      </c>
      <c r="H18" s="100">
        <f t="shared" si="3"/>
        <v>427.84368248068137</v>
      </c>
      <c r="I18" s="100">
        <f t="shared" si="3"/>
        <v>384.09618271433311</v>
      </c>
      <c r="J18" s="100">
        <f t="shared" si="3"/>
        <v>339.74297653039616</v>
      </c>
      <c r="K18" s="100">
        <f t="shared" si="3"/>
        <v>299.77328180471085</v>
      </c>
      <c r="L18" s="100">
        <f t="shared" si="3"/>
        <v>263.69676240020158</v>
      </c>
      <c r="M18" s="100">
        <f t="shared" si="3"/>
        <v>230.13789957786111</v>
      </c>
      <c r="N18" s="100">
        <f t="shared" si="3"/>
        <v>197.34221730319456</v>
      </c>
      <c r="O18" s="100">
        <f t="shared" si="3"/>
        <v>167.51175587625661</v>
      </c>
      <c r="P18" s="100">
        <f t="shared" si="3"/>
        <v>138.72838685189663</v>
      </c>
      <c r="Q18" s="100">
        <f t="shared" si="3"/>
        <v>112.78141096329298</v>
      </c>
      <c r="R18" s="100">
        <f t="shared" si="3"/>
        <v>91.972677078046019</v>
      </c>
      <c r="S18" s="100">
        <f t="shared" si="3"/>
        <v>74.462429831986924</v>
      </c>
      <c r="T18" s="100">
        <f t="shared" si="3"/>
        <v>58.102062076344147</v>
      </c>
      <c r="U18" s="100">
        <f t="shared" si="3"/>
        <v>43.236461559151728</v>
      </c>
      <c r="V18" s="100">
        <f t="shared" si="3"/>
        <v>29.674338735101575</v>
      </c>
      <c r="W18" s="100">
        <f t="shared" si="3"/>
        <v>19.373134018067148</v>
      </c>
      <c r="X18" s="100">
        <f t="shared" si="3"/>
        <v>14.004073860134936</v>
      </c>
      <c r="Y18" s="100">
        <f t="shared" si="3"/>
        <v>11.318661163412308</v>
      </c>
      <c r="Z18" s="100">
        <f t="shared" si="3"/>
        <v>9.2322653727403701</v>
      </c>
      <c r="AA18" s="100">
        <f t="shared" si="3"/>
        <v>7.5403774148081597</v>
      </c>
      <c r="AB18" s="100">
        <f t="shared" si="3"/>
        <v>6.0194935605437871</v>
      </c>
      <c r="AC18" s="100">
        <f t="shared" si="3"/>
        <v>4.6107156619210592</v>
      </c>
      <c r="AD18" s="100">
        <f t="shared" si="3"/>
        <v>3.1748189141016021</v>
      </c>
      <c r="AE18" s="100">
        <f t="shared" si="3"/>
        <v>1.7524465866455836</v>
      </c>
      <c r="AF18" s="100">
        <f t="shared" si="3"/>
        <v>0.55874153999999998</v>
      </c>
      <c r="AG18" s="100">
        <f t="shared" si="3"/>
        <v>0.12856576</v>
      </c>
      <c r="AH18" s="100">
        <f t="shared" si="3"/>
        <v>3.0909970000000002E-2</v>
      </c>
      <c r="AI18" s="100">
        <f t="shared" si="3"/>
        <v>0</v>
      </c>
      <c r="AJ18" s="100">
        <f t="shared" si="2"/>
        <v>5664.9965344669517</v>
      </c>
    </row>
    <row r="19" spans="1:36" s="613" customFormat="1">
      <c r="B19" s="466" t="s">
        <v>70</v>
      </c>
      <c r="C19" s="115">
        <v>134.87034950838759</v>
      </c>
      <c r="D19" s="115">
        <v>168.77782198192477</v>
      </c>
      <c r="E19" s="115">
        <v>156.72180952177061</v>
      </c>
      <c r="F19" s="115">
        <v>145.38058564554757</v>
      </c>
      <c r="G19" s="115">
        <v>135.7507902067465</v>
      </c>
      <c r="H19" s="115">
        <v>128.26458884734822</v>
      </c>
      <c r="I19" s="115">
        <v>121.08570990706986</v>
      </c>
      <c r="J19" s="115">
        <v>113.15316791030605</v>
      </c>
      <c r="K19" s="115">
        <v>105.50869740178499</v>
      </c>
      <c r="L19" s="115">
        <v>97.864226843263879</v>
      </c>
      <c r="M19" s="115">
        <v>90.436777237471304</v>
      </c>
      <c r="N19" s="115">
        <v>82.575285726986749</v>
      </c>
      <c r="O19" s="115">
        <v>74.930815178465664</v>
      </c>
      <c r="P19" s="115">
        <v>67.286344679944563</v>
      </c>
      <c r="Q19" s="115">
        <v>59.787749987872836</v>
      </c>
      <c r="R19" s="115">
        <v>51.997403583667463</v>
      </c>
      <c r="S19" s="115">
        <v>44.352933045146344</v>
      </c>
      <c r="T19" s="115">
        <v>36.708462546625263</v>
      </c>
      <c r="U19" s="115">
        <v>29.138722669039421</v>
      </c>
      <c r="V19" s="115">
        <v>21.482461479583076</v>
      </c>
      <c r="W19" s="115">
        <v>15.529687120119107</v>
      </c>
      <c r="X19" s="115">
        <v>12.164162832663084</v>
      </c>
      <c r="Y19" s="115">
        <v>10.360774664014896</v>
      </c>
      <c r="Z19" s="115">
        <v>8.8641681962209002</v>
      </c>
      <c r="AA19" s="115">
        <v>7.4418308587648809</v>
      </c>
      <c r="AB19" s="115">
        <v>6.0194935605437871</v>
      </c>
      <c r="AC19" s="115">
        <v>4.6107156619210592</v>
      </c>
      <c r="AD19" s="115">
        <v>3.1748189141016021</v>
      </c>
      <c r="AE19" s="115">
        <v>1.7524465866455836</v>
      </c>
      <c r="AF19" s="115">
        <v>0.55874153999999998</v>
      </c>
      <c r="AG19" s="115">
        <v>0.12856576</v>
      </c>
      <c r="AH19" s="115">
        <v>3.0909970000000002E-2</v>
      </c>
      <c r="AI19" s="115">
        <v>0</v>
      </c>
      <c r="AJ19" s="115">
        <f t="shared" si="2"/>
        <v>1936.7110195739474</v>
      </c>
    </row>
    <row r="20" spans="1:36" s="613" customFormat="1">
      <c r="B20" s="467" t="s">
        <v>71</v>
      </c>
      <c r="C20" s="463">
        <v>270.98648591092757</v>
      </c>
      <c r="D20" s="463">
        <v>352.12108237497858</v>
      </c>
      <c r="E20" s="463">
        <v>321.19474270969232</v>
      </c>
      <c r="F20" s="463">
        <v>289.81470758134685</v>
      </c>
      <c r="G20" s="463">
        <v>262.28321545971443</v>
      </c>
      <c r="H20" s="463">
        <v>237.66808196252006</v>
      </c>
      <c r="I20" s="463">
        <v>214.23814479126312</v>
      </c>
      <c r="J20" s="463">
        <v>190.76808720817647</v>
      </c>
      <c r="K20" s="104">
        <v>168.81172880850994</v>
      </c>
      <c r="L20" s="463">
        <v>147.73594722132333</v>
      </c>
      <c r="M20" s="463">
        <v>127.67799794263594</v>
      </c>
      <c r="N20" s="463">
        <v>107.32893867710479</v>
      </c>
      <c r="O20" s="463">
        <v>88.539358350229591</v>
      </c>
      <c r="P20" s="463">
        <v>69.747568131952079</v>
      </c>
      <c r="Q20" s="463">
        <v>52.426342625420155</v>
      </c>
      <c r="R20" s="463">
        <v>39.963777104378551</v>
      </c>
      <c r="S20" s="463">
        <v>30.109496786840577</v>
      </c>
      <c r="T20" s="463">
        <v>21.393599529718884</v>
      </c>
      <c r="U20" s="463">
        <v>14.097738890112309</v>
      </c>
      <c r="V20" s="463">
        <v>8.1918772555184987</v>
      </c>
      <c r="W20" s="463">
        <v>3.8434468979480414</v>
      </c>
      <c r="X20" s="463">
        <v>1.8399110274718506</v>
      </c>
      <c r="Y20" s="463">
        <v>0.95788649939741188</v>
      </c>
      <c r="Z20" s="463">
        <v>0.3680971765194696</v>
      </c>
      <c r="AA20" s="463">
        <v>9.854655604327911E-2</v>
      </c>
      <c r="AB20" s="463">
        <v>0</v>
      </c>
      <c r="AC20" s="463">
        <v>0</v>
      </c>
      <c r="AD20" s="463">
        <v>0</v>
      </c>
      <c r="AE20" s="463">
        <v>0</v>
      </c>
      <c r="AF20" s="463">
        <v>0</v>
      </c>
      <c r="AG20" s="463">
        <v>0</v>
      </c>
      <c r="AH20" s="463">
        <v>0</v>
      </c>
      <c r="AI20" s="463">
        <v>0</v>
      </c>
      <c r="AJ20" s="104">
        <f t="shared" si="2"/>
        <v>3022.2068074797444</v>
      </c>
    </row>
    <row r="21" spans="1:36" s="613" customFormat="1">
      <c r="B21" s="498" t="s">
        <v>72</v>
      </c>
      <c r="C21" s="464">
        <v>95.402764899785467</v>
      </c>
      <c r="D21" s="464">
        <v>122.07345338846895</v>
      </c>
      <c r="E21" s="464">
        <v>105.61979633663427</v>
      </c>
      <c r="F21" s="464">
        <v>91.02251072081782</v>
      </c>
      <c r="G21" s="464">
        <v>76.129688614378239</v>
      </c>
      <c r="H21" s="464">
        <v>61.911011670813075</v>
      </c>
      <c r="I21" s="464">
        <v>48.772328016000138</v>
      </c>
      <c r="J21" s="464">
        <v>35.821721411913614</v>
      </c>
      <c r="K21" s="103">
        <v>25.452855594415876</v>
      </c>
      <c r="L21" s="464">
        <v>18.096588335614385</v>
      </c>
      <c r="M21" s="464">
        <v>12.023124397753865</v>
      </c>
      <c r="N21" s="464">
        <v>7.437992899103036</v>
      </c>
      <c r="O21" s="464">
        <v>4.0415823475613513</v>
      </c>
      <c r="P21" s="464">
        <v>1.6944740400000002</v>
      </c>
      <c r="Q21" s="464">
        <v>0.56731835000000008</v>
      </c>
      <c r="R21" s="464">
        <v>1.1496389999999999E-2</v>
      </c>
      <c r="S21" s="464">
        <v>0</v>
      </c>
      <c r="T21" s="464">
        <v>0</v>
      </c>
      <c r="U21" s="464">
        <v>0</v>
      </c>
      <c r="V21" s="464">
        <v>0</v>
      </c>
      <c r="W21" s="464">
        <v>0</v>
      </c>
      <c r="X21" s="464">
        <v>0</v>
      </c>
      <c r="Y21" s="464">
        <v>0</v>
      </c>
      <c r="Z21" s="464">
        <v>0</v>
      </c>
      <c r="AA21" s="464">
        <v>0</v>
      </c>
      <c r="AB21" s="464">
        <v>0</v>
      </c>
      <c r="AC21" s="464">
        <v>0</v>
      </c>
      <c r="AD21" s="464">
        <v>0</v>
      </c>
      <c r="AE21" s="464">
        <v>0</v>
      </c>
      <c r="AF21" s="464">
        <v>0</v>
      </c>
      <c r="AG21" s="464">
        <v>0</v>
      </c>
      <c r="AH21" s="464">
        <v>0</v>
      </c>
      <c r="AI21" s="464">
        <v>0</v>
      </c>
      <c r="AJ21" s="103">
        <f t="shared" si="2"/>
        <v>706.07870741326019</v>
      </c>
    </row>
    <row r="22" spans="1:36" s="613" customFormat="1">
      <c r="B22" s="459" t="s">
        <v>73</v>
      </c>
      <c r="C22" s="482">
        <f t="shared" ref="C22:AI22" si="4">+C23+C24</f>
        <v>37.664020476992434</v>
      </c>
      <c r="D22" s="482">
        <f t="shared" si="4"/>
        <v>46.294686824270748</v>
      </c>
      <c r="E22" s="482">
        <f t="shared" si="4"/>
        <v>45.224746306195051</v>
      </c>
      <c r="F22" s="482">
        <f t="shared" si="4"/>
        <v>44.933320769279987</v>
      </c>
      <c r="G22" s="482">
        <f t="shared" si="4"/>
        <v>44.933320769279987</v>
      </c>
      <c r="H22" s="482">
        <f t="shared" si="4"/>
        <v>44.933320769279987</v>
      </c>
      <c r="I22" s="482">
        <f t="shared" si="4"/>
        <v>45.024873876918853</v>
      </c>
      <c r="J22" s="482">
        <f t="shared" si="4"/>
        <v>44.933320769279987</v>
      </c>
      <c r="K22" s="482">
        <f t="shared" si="4"/>
        <v>44.933320769279987</v>
      </c>
      <c r="L22" s="482">
        <f t="shared" si="4"/>
        <v>42.68144907424815</v>
      </c>
      <c r="M22" s="482">
        <f t="shared" si="4"/>
        <v>36.017387096791467</v>
      </c>
      <c r="N22" s="482">
        <f t="shared" si="4"/>
        <v>35.925833989152608</v>
      </c>
      <c r="O22" s="482">
        <f t="shared" si="4"/>
        <v>34.907926026084674</v>
      </c>
      <c r="P22" s="482">
        <f t="shared" si="4"/>
        <v>16.66816279716986</v>
      </c>
      <c r="Q22" s="482">
        <f t="shared" si="4"/>
        <v>0</v>
      </c>
      <c r="R22" s="482">
        <f t="shared" si="4"/>
        <v>0</v>
      </c>
      <c r="S22" s="482">
        <f t="shared" si="4"/>
        <v>0</v>
      </c>
      <c r="T22" s="482">
        <f t="shared" si="4"/>
        <v>0</v>
      </c>
      <c r="U22" s="482">
        <f t="shared" si="4"/>
        <v>0</v>
      </c>
      <c r="V22" s="482">
        <f t="shared" si="4"/>
        <v>0</v>
      </c>
      <c r="W22" s="482">
        <f t="shared" si="4"/>
        <v>0</v>
      </c>
      <c r="X22" s="482">
        <f t="shared" si="4"/>
        <v>0</v>
      </c>
      <c r="Y22" s="482">
        <f t="shared" si="4"/>
        <v>0</v>
      </c>
      <c r="Z22" s="482">
        <f t="shared" si="4"/>
        <v>0</v>
      </c>
      <c r="AA22" s="482">
        <f t="shared" si="4"/>
        <v>0</v>
      </c>
      <c r="AB22" s="482">
        <f t="shared" si="4"/>
        <v>0</v>
      </c>
      <c r="AC22" s="482">
        <f t="shared" si="4"/>
        <v>0</v>
      </c>
      <c r="AD22" s="482">
        <f t="shared" si="4"/>
        <v>0</v>
      </c>
      <c r="AE22" s="482">
        <f t="shared" si="4"/>
        <v>0</v>
      </c>
      <c r="AF22" s="482">
        <f t="shared" si="4"/>
        <v>0</v>
      </c>
      <c r="AG22" s="482">
        <f t="shared" si="4"/>
        <v>0</v>
      </c>
      <c r="AH22" s="482">
        <f t="shared" si="4"/>
        <v>0</v>
      </c>
      <c r="AI22" s="482">
        <f t="shared" si="4"/>
        <v>0</v>
      </c>
      <c r="AJ22" s="101">
        <f t="shared" si="2"/>
        <v>565.07569031422372</v>
      </c>
    </row>
    <row r="23" spans="1:36" s="613" customFormat="1">
      <c r="B23" s="466" t="s">
        <v>74</v>
      </c>
      <c r="C23" s="465">
        <v>37.663742048433065</v>
      </c>
      <c r="D23" s="465">
        <v>46.29468653236227</v>
      </c>
      <c r="E23" s="465">
        <v>45.224746306195051</v>
      </c>
      <c r="F23" s="465">
        <v>44.933320769279987</v>
      </c>
      <c r="G23" s="465">
        <v>44.933320769279987</v>
      </c>
      <c r="H23" s="465">
        <v>44.933320769279987</v>
      </c>
      <c r="I23" s="465">
        <v>45.024873876918853</v>
      </c>
      <c r="J23" s="465">
        <v>44.933320769279987</v>
      </c>
      <c r="K23" s="115">
        <v>44.933320769279987</v>
      </c>
      <c r="L23" s="465">
        <v>42.68144907424815</v>
      </c>
      <c r="M23" s="465">
        <v>36.017387096791467</v>
      </c>
      <c r="N23" s="465">
        <v>35.925833989152608</v>
      </c>
      <c r="O23" s="465">
        <v>34.907926026084674</v>
      </c>
      <c r="P23" s="465">
        <v>16.66816279716986</v>
      </c>
      <c r="Q23" s="465">
        <v>0</v>
      </c>
      <c r="R23" s="465">
        <v>0</v>
      </c>
      <c r="S23" s="465">
        <v>0</v>
      </c>
      <c r="T23" s="465">
        <v>0</v>
      </c>
      <c r="U23" s="465">
        <v>0</v>
      </c>
      <c r="V23" s="465">
        <v>0</v>
      </c>
      <c r="W23" s="465">
        <v>0</v>
      </c>
      <c r="X23" s="465">
        <v>0</v>
      </c>
      <c r="Y23" s="465">
        <v>0</v>
      </c>
      <c r="Z23" s="465">
        <v>0</v>
      </c>
      <c r="AA23" s="465">
        <v>0</v>
      </c>
      <c r="AB23" s="465">
        <v>0</v>
      </c>
      <c r="AC23" s="465">
        <v>0</v>
      </c>
      <c r="AD23" s="465">
        <v>0</v>
      </c>
      <c r="AE23" s="465">
        <v>0</v>
      </c>
      <c r="AF23" s="465">
        <v>0</v>
      </c>
      <c r="AG23" s="465">
        <v>0</v>
      </c>
      <c r="AH23" s="465">
        <v>0</v>
      </c>
      <c r="AI23" s="465">
        <v>0</v>
      </c>
      <c r="AJ23" s="115">
        <f t="shared" si="2"/>
        <v>565.0754115937558</v>
      </c>
    </row>
    <row r="24" spans="1:36" s="613" customFormat="1">
      <c r="B24" s="498" t="s">
        <v>75</v>
      </c>
      <c r="C24" s="464">
        <v>2.7842855937209893E-4</v>
      </c>
      <c r="D24" s="464">
        <v>2.9190847577110004E-7</v>
      </c>
      <c r="E24" s="464">
        <v>0</v>
      </c>
      <c r="F24" s="464">
        <v>0</v>
      </c>
      <c r="G24" s="464">
        <v>0</v>
      </c>
      <c r="H24" s="464">
        <v>0</v>
      </c>
      <c r="I24" s="464">
        <v>0</v>
      </c>
      <c r="J24" s="464">
        <v>0</v>
      </c>
      <c r="K24" s="103">
        <v>0</v>
      </c>
      <c r="L24" s="464">
        <v>0</v>
      </c>
      <c r="M24" s="464">
        <v>0</v>
      </c>
      <c r="N24" s="464">
        <v>0</v>
      </c>
      <c r="O24" s="464">
        <v>0</v>
      </c>
      <c r="P24" s="464">
        <v>0</v>
      </c>
      <c r="Q24" s="464">
        <v>0</v>
      </c>
      <c r="R24" s="464">
        <v>0</v>
      </c>
      <c r="S24" s="464">
        <v>0</v>
      </c>
      <c r="T24" s="464">
        <v>0</v>
      </c>
      <c r="U24" s="464">
        <v>0</v>
      </c>
      <c r="V24" s="464">
        <v>0</v>
      </c>
      <c r="W24" s="464">
        <v>0</v>
      </c>
      <c r="X24" s="464">
        <v>0</v>
      </c>
      <c r="Y24" s="464">
        <v>0</v>
      </c>
      <c r="Z24" s="464">
        <v>0</v>
      </c>
      <c r="AA24" s="464">
        <v>0</v>
      </c>
      <c r="AB24" s="464">
        <v>0</v>
      </c>
      <c r="AC24" s="464">
        <v>0</v>
      </c>
      <c r="AD24" s="464">
        <v>0</v>
      </c>
      <c r="AE24" s="464">
        <v>0</v>
      </c>
      <c r="AF24" s="464">
        <v>0</v>
      </c>
      <c r="AG24" s="464">
        <v>0</v>
      </c>
      <c r="AH24" s="464">
        <v>0</v>
      </c>
      <c r="AI24" s="464">
        <v>0</v>
      </c>
      <c r="AJ24" s="103">
        <f t="shared" si="2"/>
        <v>2.7872046784787002E-4</v>
      </c>
    </row>
    <row r="25" spans="1:36" s="613" customFormat="1">
      <c r="B25" s="459" t="s">
        <v>76</v>
      </c>
      <c r="C25" s="482">
        <f t="shared" ref="C25:J25" si="5">+C26+C29</f>
        <v>1.3852261601214888</v>
      </c>
      <c r="D25" s="482">
        <f t="shared" si="5"/>
        <v>1.2160547889686075</v>
      </c>
      <c r="E25" s="482">
        <f t="shared" si="5"/>
        <v>0.4891624835911999</v>
      </c>
      <c r="F25" s="482">
        <f t="shared" si="5"/>
        <v>2.8735516878302836E-2</v>
      </c>
      <c r="G25" s="482">
        <f t="shared" si="5"/>
        <v>1.7601803885272268E-2</v>
      </c>
      <c r="H25" s="482">
        <f t="shared" si="5"/>
        <v>7.1425485325878821E-3</v>
      </c>
      <c r="I25" s="482">
        <f t="shared" si="5"/>
        <v>3.922049475377192E-3</v>
      </c>
      <c r="J25" s="482">
        <f t="shared" si="5"/>
        <v>1.2698475913303212E-3</v>
      </c>
      <c r="K25" s="482">
        <f t="shared" ref="K25:AI25" si="6">+K26+K29</f>
        <v>0</v>
      </c>
      <c r="L25" s="482">
        <f t="shared" si="6"/>
        <v>0</v>
      </c>
      <c r="M25" s="482">
        <f t="shared" si="6"/>
        <v>0</v>
      </c>
      <c r="N25" s="482">
        <f t="shared" si="6"/>
        <v>0</v>
      </c>
      <c r="O25" s="482">
        <f t="shared" si="6"/>
        <v>0</v>
      </c>
      <c r="P25" s="482">
        <f t="shared" si="6"/>
        <v>0</v>
      </c>
      <c r="Q25" s="482">
        <f t="shared" si="6"/>
        <v>0</v>
      </c>
      <c r="R25" s="482">
        <f t="shared" si="6"/>
        <v>0</v>
      </c>
      <c r="S25" s="482">
        <f t="shared" si="6"/>
        <v>0</v>
      </c>
      <c r="T25" s="482">
        <f t="shared" si="6"/>
        <v>0</v>
      </c>
      <c r="U25" s="482">
        <f t="shared" si="6"/>
        <v>0</v>
      </c>
      <c r="V25" s="482">
        <f t="shared" si="6"/>
        <v>0</v>
      </c>
      <c r="W25" s="482">
        <f t="shared" si="6"/>
        <v>0</v>
      </c>
      <c r="X25" s="482">
        <f t="shared" si="6"/>
        <v>0</v>
      </c>
      <c r="Y25" s="482">
        <f t="shared" si="6"/>
        <v>0</v>
      </c>
      <c r="Z25" s="482">
        <f t="shared" si="6"/>
        <v>0</v>
      </c>
      <c r="AA25" s="482">
        <f t="shared" si="6"/>
        <v>0</v>
      </c>
      <c r="AB25" s="482">
        <f t="shared" si="6"/>
        <v>0</v>
      </c>
      <c r="AC25" s="482">
        <f t="shared" si="6"/>
        <v>0</v>
      </c>
      <c r="AD25" s="482">
        <f t="shared" si="6"/>
        <v>0</v>
      </c>
      <c r="AE25" s="482">
        <f t="shared" si="6"/>
        <v>0</v>
      </c>
      <c r="AF25" s="482">
        <f t="shared" si="6"/>
        <v>0</v>
      </c>
      <c r="AG25" s="482">
        <f t="shared" si="6"/>
        <v>0</v>
      </c>
      <c r="AH25" s="482">
        <f t="shared" si="6"/>
        <v>0</v>
      </c>
      <c r="AI25" s="482">
        <f t="shared" si="6"/>
        <v>0</v>
      </c>
      <c r="AJ25" s="101">
        <f t="shared" si="2"/>
        <v>3.1491151990441666</v>
      </c>
    </row>
    <row r="26" spans="1:36" s="613" customFormat="1">
      <c r="B26" s="467" t="s">
        <v>79</v>
      </c>
      <c r="C26" s="463">
        <f>+C27+C28</f>
        <v>1.342483657593343</v>
      </c>
      <c r="D26" s="463">
        <f>+D27+D28</f>
        <v>1.1672272631594629</v>
      </c>
      <c r="E26" s="463">
        <f>+E27+E28</f>
        <v>0.44995601465499713</v>
      </c>
      <c r="F26" s="463">
        <f>+F27+F28</f>
        <v>0</v>
      </c>
      <c r="G26" s="463">
        <f t="shared" ref="G26:AI26" si="7">+G27+G28</f>
        <v>0</v>
      </c>
      <c r="H26" s="463">
        <f t="shared" si="7"/>
        <v>0</v>
      </c>
      <c r="I26" s="463">
        <f t="shared" si="7"/>
        <v>0</v>
      </c>
      <c r="J26" s="463">
        <f t="shared" si="7"/>
        <v>0</v>
      </c>
      <c r="K26" s="463">
        <f t="shared" si="7"/>
        <v>0</v>
      </c>
      <c r="L26" s="463">
        <f t="shared" si="7"/>
        <v>0</v>
      </c>
      <c r="M26" s="463">
        <f t="shared" si="7"/>
        <v>0</v>
      </c>
      <c r="N26" s="463">
        <f t="shared" si="7"/>
        <v>0</v>
      </c>
      <c r="O26" s="463">
        <f t="shared" si="7"/>
        <v>0</v>
      </c>
      <c r="P26" s="463">
        <f t="shared" si="7"/>
        <v>0</v>
      </c>
      <c r="Q26" s="463">
        <f t="shared" si="7"/>
        <v>0</v>
      </c>
      <c r="R26" s="463">
        <f t="shared" si="7"/>
        <v>0</v>
      </c>
      <c r="S26" s="463">
        <f t="shared" si="7"/>
        <v>0</v>
      </c>
      <c r="T26" s="463">
        <f t="shared" si="7"/>
        <v>0</v>
      </c>
      <c r="U26" s="463">
        <f t="shared" si="7"/>
        <v>0</v>
      </c>
      <c r="V26" s="463">
        <f t="shared" si="7"/>
        <v>0</v>
      </c>
      <c r="W26" s="463">
        <f t="shared" si="7"/>
        <v>0</v>
      </c>
      <c r="X26" s="463">
        <f t="shared" si="7"/>
        <v>0</v>
      </c>
      <c r="Y26" s="463">
        <f t="shared" si="7"/>
        <v>0</v>
      </c>
      <c r="Z26" s="463">
        <f t="shared" si="7"/>
        <v>0</v>
      </c>
      <c r="AA26" s="463">
        <f t="shared" si="7"/>
        <v>0</v>
      </c>
      <c r="AB26" s="463">
        <f t="shared" si="7"/>
        <v>0</v>
      </c>
      <c r="AC26" s="463">
        <f t="shared" si="7"/>
        <v>0</v>
      </c>
      <c r="AD26" s="463">
        <f t="shared" si="7"/>
        <v>0</v>
      </c>
      <c r="AE26" s="463">
        <f t="shared" si="7"/>
        <v>0</v>
      </c>
      <c r="AF26" s="463">
        <f t="shared" si="7"/>
        <v>0</v>
      </c>
      <c r="AG26" s="463">
        <f t="shared" si="7"/>
        <v>0</v>
      </c>
      <c r="AH26" s="463">
        <f t="shared" si="7"/>
        <v>0</v>
      </c>
      <c r="AI26" s="463">
        <f t="shared" si="7"/>
        <v>0</v>
      </c>
      <c r="AJ26" s="104">
        <f t="shared" si="2"/>
        <v>2.9596669354078027</v>
      </c>
    </row>
    <row r="27" spans="1:36" s="613" customFormat="1">
      <c r="B27" s="498" t="s">
        <v>110</v>
      </c>
      <c r="C27" s="464">
        <v>1.342483657593343</v>
      </c>
      <c r="D27" s="464">
        <v>1.1672272631594629</v>
      </c>
      <c r="E27" s="464">
        <v>0.44995601465499713</v>
      </c>
      <c r="F27" s="464">
        <v>0</v>
      </c>
      <c r="G27" s="464">
        <v>0</v>
      </c>
      <c r="H27" s="464">
        <v>0</v>
      </c>
      <c r="I27" s="464">
        <v>0</v>
      </c>
      <c r="J27" s="464">
        <v>0</v>
      </c>
      <c r="K27" s="103">
        <v>0</v>
      </c>
      <c r="L27" s="464">
        <v>0</v>
      </c>
      <c r="M27" s="464">
        <v>0</v>
      </c>
      <c r="N27" s="464">
        <v>0</v>
      </c>
      <c r="O27" s="464">
        <v>0</v>
      </c>
      <c r="P27" s="464">
        <v>0</v>
      </c>
      <c r="Q27" s="464">
        <v>0</v>
      </c>
      <c r="R27" s="464">
        <v>0</v>
      </c>
      <c r="S27" s="464">
        <v>0</v>
      </c>
      <c r="T27" s="464">
        <v>0</v>
      </c>
      <c r="U27" s="464">
        <v>0</v>
      </c>
      <c r="V27" s="464">
        <v>0</v>
      </c>
      <c r="W27" s="464">
        <v>0</v>
      </c>
      <c r="X27" s="464">
        <v>0</v>
      </c>
      <c r="Y27" s="464">
        <v>0</v>
      </c>
      <c r="Z27" s="464">
        <v>0</v>
      </c>
      <c r="AA27" s="464">
        <v>0</v>
      </c>
      <c r="AB27" s="464">
        <v>0</v>
      </c>
      <c r="AC27" s="464">
        <v>0</v>
      </c>
      <c r="AD27" s="464">
        <v>0</v>
      </c>
      <c r="AE27" s="464">
        <v>0</v>
      </c>
      <c r="AF27" s="464">
        <v>0</v>
      </c>
      <c r="AG27" s="464">
        <v>0</v>
      </c>
      <c r="AH27" s="464">
        <v>0</v>
      </c>
      <c r="AI27" s="464">
        <v>0</v>
      </c>
      <c r="AJ27" s="103">
        <f t="shared" si="2"/>
        <v>2.9596669354078027</v>
      </c>
    </row>
    <row r="28" spans="1:36" s="613" customFormat="1">
      <c r="B28" s="491" t="s">
        <v>111</v>
      </c>
      <c r="C28" s="502">
        <v>0</v>
      </c>
      <c r="D28" s="502">
        <v>0</v>
      </c>
      <c r="E28" s="502">
        <v>0</v>
      </c>
      <c r="F28" s="502">
        <v>0</v>
      </c>
      <c r="G28" s="502">
        <v>0</v>
      </c>
      <c r="H28" s="502">
        <v>0</v>
      </c>
      <c r="I28" s="502">
        <v>0</v>
      </c>
      <c r="J28" s="502">
        <v>0</v>
      </c>
      <c r="K28" s="152">
        <v>0</v>
      </c>
      <c r="L28" s="502">
        <v>0</v>
      </c>
      <c r="M28" s="502">
        <v>0</v>
      </c>
      <c r="N28" s="502">
        <v>0</v>
      </c>
      <c r="O28" s="502">
        <v>0</v>
      </c>
      <c r="P28" s="502">
        <v>0</v>
      </c>
      <c r="Q28" s="502">
        <v>0</v>
      </c>
      <c r="R28" s="502">
        <v>0</v>
      </c>
      <c r="S28" s="502">
        <v>0</v>
      </c>
      <c r="T28" s="502">
        <v>0</v>
      </c>
      <c r="U28" s="502">
        <v>0</v>
      </c>
      <c r="V28" s="502">
        <v>0</v>
      </c>
      <c r="W28" s="502">
        <v>0</v>
      </c>
      <c r="X28" s="502">
        <v>0</v>
      </c>
      <c r="Y28" s="502">
        <v>0</v>
      </c>
      <c r="Z28" s="502">
        <v>0</v>
      </c>
      <c r="AA28" s="502">
        <v>0</v>
      </c>
      <c r="AB28" s="502">
        <v>0</v>
      </c>
      <c r="AC28" s="502">
        <v>0</v>
      </c>
      <c r="AD28" s="502">
        <v>0</v>
      </c>
      <c r="AE28" s="502">
        <v>0</v>
      </c>
      <c r="AF28" s="502">
        <v>0</v>
      </c>
      <c r="AG28" s="502">
        <v>0</v>
      </c>
      <c r="AH28" s="502">
        <v>0</v>
      </c>
      <c r="AI28" s="502">
        <v>0</v>
      </c>
      <c r="AJ28" s="152">
        <f t="shared" si="2"/>
        <v>0</v>
      </c>
    </row>
    <row r="29" spans="1:36" s="613" customFormat="1">
      <c r="B29" s="467" t="s">
        <v>77</v>
      </c>
      <c r="C29" s="463">
        <f t="shared" ref="C29:M29" si="8">+C30</f>
        <v>4.2742502528145807E-2</v>
      </c>
      <c r="D29" s="463">
        <f t="shared" si="8"/>
        <v>4.8827525809144533E-2</v>
      </c>
      <c r="E29" s="463">
        <f t="shared" si="8"/>
        <v>3.9206468936202797E-2</v>
      </c>
      <c r="F29" s="463">
        <f t="shared" si="8"/>
        <v>2.8735516878302836E-2</v>
      </c>
      <c r="G29" s="463">
        <f t="shared" si="8"/>
        <v>1.7601803885272268E-2</v>
      </c>
      <c r="H29" s="463">
        <f t="shared" si="8"/>
        <v>7.1425485325878821E-3</v>
      </c>
      <c r="I29" s="463">
        <f t="shared" si="8"/>
        <v>3.922049475377192E-3</v>
      </c>
      <c r="J29" s="463">
        <f t="shared" si="8"/>
        <v>1.2698475913303212E-3</v>
      </c>
      <c r="K29" s="463">
        <f t="shared" si="8"/>
        <v>0</v>
      </c>
      <c r="L29" s="463">
        <f t="shared" si="8"/>
        <v>0</v>
      </c>
      <c r="M29" s="463">
        <f t="shared" si="8"/>
        <v>0</v>
      </c>
      <c r="N29" s="463">
        <f t="shared" ref="N29:AI29" si="9">+N30</f>
        <v>0</v>
      </c>
      <c r="O29" s="463">
        <f t="shared" si="9"/>
        <v>0</v>
      </c>
      <c r="P29" s="463">
        <f t="shared" si="9"/>
        <v>0</v>
      </c>
      <c r="Q29" s="463">
        <f t="shared" si="9"/>
        <v>0</v>
      </c>
      <c r="R29" s="463">
        <f t="shared" si="9"/>
        <v>0</v>
      </c>
      <c r="S29" s="463">
        <f t="shared" si="9"/>
        <v>0</v>
      </c>
      <c r="T29" s="463">
        <f t="shared" si="9"/>
        <v>0</v>
      </c>
      <c r="U29" s="463">
        <f t="shared" si="9"/>
        <v>0</v>
      </c>
      <c r="V29" s="463">
        <f t="shared" si="9"/>
        <v>0</v>
      </c>
      <c r="W29" s="463">
        <f t="shared" si="9"/>
        <v>0</v>
      </c>
      <c r="X29" s="463">
        <f t="shared" si="9"/>
        <v>0</v>
      </c>
      <c r="Y29" s="463">
        <f t="shared" si="9"/>
        <v>0</v>
      </c>
      <c r="Z29" s="463">
        <f t="shared" si="9"/>
        <v>0</v>
      </c>
      <c r="AA29" s="463">
        <f t="shared" si="9"/>
        <v>0</v>
      </c>
      <c r="AB29" s="463">
        <f t="shared" si="9"/>
        <v>0</v>
      </c>
      <c r="AC29" s="463">
        <f t="shared" si="9"/>
        <v>0</v>
      </c>
      <c r="AD29" s="463">
        <f t="shared" si="9"/>
        <v>0</v>
      </c>
      <c r="AE29" s="463">
        <f t="shared" si="9"/>
        <v>0</v>
      </c>
      <c r="AF29" s="463">
        <f t="shared" si="9"/>
        <v>0</v>
      </c>
      <c r="AG29" s="463">
        <f t="shared" si="9"/>
        <v>0</v>
      </c>
      <c r="AH29" s="463">
        <f t="shared" si="9"/>
        <v>0</v>
      </c>
      <c r="AI29" s="463">
        <f t="shared" si="9"/>
        <v>0</v>
      </c>
      <c r="AJ29" s="104">
        <f t="shared" si="2"/>
        <v>0.18944826363636363</v>
      </c>
    </row>
    <row r="30" spans="1:36" s="613" customFormat="1">
      <c r="B30" s="499" t="s">
        <v>111</v>
      </c>
      <c r="C30" s="464">
        <v>4.2742502528145807E-2</v>
      </c>
      <c r="D30" s="464">
        <v>4.8827525809144533E-2</v>
      </c>
      <c r="E30" s="464">
        <v>3.9206468936202797E-2</v>
      </c>
      <c r="F30" s="464">
        <v>2.8735516878302836E-2</v>
      </c>
      <c r="G30" s="464">
        <v>1.7601803885272268E-2</v>
      </c>
      <c r="H30" s="464">
        <v>7.1425485325878821E-3</v>
      </c>
      <c r="I30" s="464">
        <v>3.922049475377192E-3</v>
      </c>
      <c r="J30" s="464">
        <v>1.2698475913303212E-3</v>
      </c>
      <c r="K30" s="103">
        <v>0</v>
      </c>
      <c r="L30" s="464">
        <v>0</v>
      </c>
      <c r="M30" s="464">
        <v>0</v>
      </c>
      <c r="N30" s="464">
        <v>0</v>
      </c>
      <c r="O30" s="464">
        <v>0</v>
      </c>
      <c r="P30" s="464">
        <v>0</v>
      </c>
      <c r="Q30" s="464">
        <v>0</v>
      </c>
      <c r="R30" s="464">
        <v>0</v>
      </c>
      <c r="S30" s="464">
        <v>0</v>
      </c>
      <c r="T30" s="464">
        <v>0</v>
      </c>
      <c r="U30" s="464">
        <v>0</v>
      </c>
      <c r="V30" s="464">
        <v>0</v>
      </c>
      <c r="W30" s="464">
        <v>0</v>
      </c>
      <c r="X30" s="464">
        <v>0</v>
      </c>
      <c r="Y30" s="464">
        <v>0</v>
      </c>
      <c r="Z30" s="464">
        <v>0</v>
      </c>
      <c r="AA30" s="464">
        <v>0</v>
      </c>
      <c r="AB30" s="464">
        <v>0</v>
      </c>
      <c r="AC30" s="464">
        <v>0</v>
      </c>
      <c r="AD30" s="464">
        <v>0</v>
      </c>
      <c r="AE30" s="464">
        <v>0</v>
      </c>
      <c r="AF30" s="464">
        <v>0</v>
      </c>
      <c r="AG30" s="464">
        <v>0</v>
      </c>
      <c r="AH30" s="464">
        <v>0</v>
      </c>
      <c r="AI30" s="464">
        <v>0</v>
      </c>
      <c r="AJ30" s="103">
        <f t="shared" si="2"/>
        <v>0.18944826363636363</v>
      </c>
    </row>
    <row r="31" spans="1:36" s="613" customFormat="1">
      <c r="B31" s="459" t="s">
        <v>78</v>
      </c>
      <c r="C31" s="482">
        <v>402.27145534366656</v>
      </c>
      <c r="D31" s="482">
        <v>387.61723688304795</v>
      </c>
      <c r="E31" s="482">
        <v>148.15530272537572</v>
      </c>
      <c r="F31" s="482">
        <v>132.25439859612644</v>
      </c>
      <c r="G31" s="482">
        <v>116.17989417019216</v>
      </c>
      <c r="H31" s="482">
        <v>100.96872990530299</v>
      </c>
      <c r="I31" s="482">
        <v>86.303934050907188</v>
      </c>
      <c r="J31" s="482">
        <v>71.178498589933838</v>
      </c>
      <c r="K31" s="101">
        <v>56.321213566652816</v>
      </c>
      <c r="L31" s="482">
        <v>41.527981609534137</v>
      </c>
      <c r="M31" s="482">
        <v>26.805938829675561</v>
      </c>
      <c r="N31" s="482">
        <v>11.942413197587451</v>
      </c>
      <c r="O31" s="482">
        <v>2.23246562619893</v>
      </c>
      <c r="P31" s="482">
        <v>0.33454933291789229</v>
      </c>
      <c r="Q31" s="482">
        <v>0.296241668522087</v>
      </c>
      <c r="R31" s="482">
        <v>0.25793405594064239</v>
      </c>
      <c r="S31" s="482">
        <v>0.21962639154483699</v>
      </c>
      <c r="T31" s="482">
        <v>0.18131871484133966</v>
      </c>
      <c r="U31" s="482">
        <v>0.14311660386672156</v>
      </c>
      <c r="V31" s="482">
        <v>0.10523087891402708</v>
      </c>
      <c r="W31" s="482">
        <v>6.7345199691485072E-2</v>
      </c>
      <c r="X31" s="482">
        <v>2.9459545084327438E-2</v>
      </c>
      <c r="Y31" s="482">
        <v>1.5310116923076919E-2</v>
      </c>
      <c r="Z31" s="482">
        <v>9.0728000000000024E-3</v>
      </c>
      <c r="AA31" s="482">
        <v>3.66233846153846E-3</v>
      </c>
      <c r="AB31" s="482">
        <v>7.3246769230769196E-4</v>
      </c>
      <c r="AC31" s="482">
        <v>0</v>
      </c>
      <c r="AD31" s="482">
        <v>0</v>
      </c>
      <c r="AE31" s="482">
        <v>0</v>
      </c>
      <c r="AF31" s="482">
        <v>0</v>
      </c>
      <c r="AG31" s="482">
        <v>0</v>
      </c>
      <c r="AH31" s="482">
        <v>0</v>
      </c>
      <c r="AI31" s="482">
        <v>0</v>
      </c>
      <c r="AJ31" s="101">
        <f t="shared" si="2"/>
        <v>1585.4230632086026</v>
      </c>
    </row>
    <row r="32" spans="1:36" s="613" customFormat="1">
      <c r="B32" s="459" t="s">
        <v>424</v>
      </c>
      <c r="C32" s="482">
        <f t="shared" ref="C32:AI32" si="10">+C33+C35</f>
        <v>48.00701174180837</v>
      </c>
      <c r="D32" s="482">
        <f t="shared" si="10"/>
        <v>21.513872415633791</v>
      </c>
      <c r="E32" s="482">
        <f t="shared" si="10"/>
        <v>7.9369915188630999</v>
      </c>
      <c r="F32" s="482">
        <f t="shared" si="10"/>
        <v>7.9369915188630999</v>
      </c>
      <c r="G32" s="482">
        <f t="shared" si="10"/>
        <v>7.9369915188630999</v>
      </c>
      <c r="H32" s="482">
        <f t="shared" si="10"/>
        <v>7.9369915188630999</v>
      </c>
      <c r="I32" s="482">
        <f t="shared" si="10"/>
        <v>7.9369915188630999</v>
      </c>
      <c r="J32" s="482">
        <f t="shared" si="10"/>
        <v>7.9369915188630999</v>
      </c>
      <c r="K32" s="482">
        <f t="shared" si="10"/>
        <v>7.9369915188630999</v>
      </c>
      <c r="L32" s="482">
        <f t="shared" si="10"/>
        <v>7.9369915188630999</v>
      </c>
      <c r="M32" s="482">
        <f t="shared" si="10"/>
        <v>7.9369915188630999</v>
      </c>
      <c r="N32" s="482">
        <f t="shared" si="10"/>
        <v>9.5288739986099102</v>
      </c>
      <c r="O32" s="482">
        <f t="shared" si="10"/>
        <v>10.286699745375248</v>
      </c>
      <c r="P32" s="482">
        <f t="shared" si="10"/>
        <v>9.1746240984304297</v>
      </c>
      <c r="Q32" s="482">
        <f t="shared" si="10"/>
        <v>8.06254845148562</v>
      </c>
      <c r="R32" s="482">
        <f t="shared" si="10"/>
        <v>6.9504728000865192</v>
      </c>
      <c r="S32" s="482">
        <f t="shared" si="10"/>
        <v>5.8383971531416989</v>
      </c>
      <c r="T32" s="482">
        <f t="shared" si="10"/>
        <v>4.7263215061968902</v>
      </c>
      <c r="U32" s="482">
        <f t="shared" si="10"/>
        <v>3.6142458547977903</v>
      </c>
      <c r="V32" s="482">
        <f t="shared" si="10"/>
        <v>2.50217020785297</v>
      </c>
      <c r="W32" s="482">
        <f t="shared" si="10"/>
        <v>1.5291040178898339</v>
      </c>
      <c r="X32" s="482">
        <f t="shared" si="10"/>
        <v>0</v>
      </c>
      <c r="Y32" s="482">
        <f t="shared" si="10"/>
        <v>0</v>
      </c>
      <c r="Z32" s="482">
        <f t="shared" si="10"/>
        <v>0</v>
      </c>
      <c r="AA32" s="482">
        <f t="shared" si="10"/>
        <v>0</v>
      </c>
      <c r="AB32" s="482">
        <f t="shared" si="10"/>
        <v>0</v>
      </c>
      <c r="AC32" s="482">
        <f t="shared" si="10"/>
        <v>0</v>
      </c>
      <c r="AD32" s="482">
        <f t="shared" si="10"/>
        <v>0</v>
      </c>
      <c r="AE32" s="482">
        <f t="shared" si="10"/>
        <v>0</v>
      </c>
      <c r="AF32" s="482">
        <f t="shared" si="10"/>
        <v>0</v>
      </c>
      <c r="AG32" s="482">
        <f t="shared" si="10"/>
        <v>0</v>
      </c>
      <c r="AH32" s="482">
        <f t="shared" si="10"/>
        <v>0</v>
      </c>
      <c r="AI32" s="482">
        <f t="shared" si="10"/>
        <v>0</v>
      </c>
      <c r="AJ32" s="101">
        <f t="shared" si="2"/>
        <v>203.16726566107693</v>
      </c>
    </row>
    <row r="33" spans="1:90" s="613" customFormat="1">
      <c r="B33" s="466" t="s">
        <v>74</v>
      </c>
      <c r="C33" s="465">
        <f t="shared" ref="C33:X33" si="11">+C34</f>
        <v>2.6456638425905603</v>
      </c>
      <c r="D33" s="465">
        <f t="shared" si="11"/>
        <v>6.6141596020221103</v>
      </c>
      <c r="E33" s="465">
        <f t="shared" si="11"/>
        <v>7.9369915188630999</v>
      </c>
      <c r="F33" s="465">
        <f t="shared" si="11"/>
        <v>7.9369915188630999</v>
      </c>
      <c r="G33" s="465">
        <f t="shared" si="11"/>
        <v>7.9369915188630999</v>
      </c>
      <c r="H33" s="465">
        <f t="shared" si="11"/>
        <v>7.9369915188630999</v>
      </c>
      <c r="I33" s="465">
        <f t="shared" si="11"/>
        <v>7.9369915188630999</v>
      </c>
      <c r="J33" s="465">
        <f t="shared" si="11"/>
        <v>7.9369915188630999</v>
      </c>
      <c r="K33" s="465">
        <f t="shared" si="11"/>
        <v>7.9369915188630999</v>
      </c>
      <c r="L33" s="465">
        <f t="shared" si="11"/>
        <v>7.9369915188630999</v>
      </c>
      <c r="M33" s="465">
        <f t="shared" si="11"/>
        <v>7.9369915188630999</v>
      </c>
      <c r="N33" s="465">
        <f t="shared" si="11"/>
        <v>9.5288739986099102</v>
      </c>
      <c r="O33" s="465">
        <f t="shared" si="11"/>
        <v>10.286699745375248</v>
      </c>
      <c r="P33" s="465">
        <f t="shared" si="11"/>
        <v>9.1746240984304297</v>
      </c>
      <c r="Q33" s="465">
        <f t="shared" si="11"/>
        <v>8.06254845148562</v>
      </c>
      <c r="R33" s="465">
        <f t="shared" si="11"/>
        <v>6.9504728000865192</v>
      </c>
      <c r="S33" s="465">
        <f t="shared" si="11"/>
        <v>5.8383971531416989</v>
      </c>
      <c r="T33" s="465">
        <f t="shared" si="11"/>
        <v>4.7263215061968902</v>
      </c>
      <c r="U33" s="465">
        <f t="shared" si="11"/>
        <v>3.6142458547977903</v>
      </c>
      <c r="V33" s="465">
        <f t="shared" si="11"/>
        <v>2.50217020785297</v>
      </c>
      <c r="W33" s="465">
        <f t="shared" si="11"/>
        <v>1.5291040178898339</v>
      </c>
      <c r="X33" s="465">
        <f t="shared" si="11"/>
        <v>0</v>
      </c>
      <c r="Y33" s="465">
        <f t="shared" ref="Y33:AI33" si="12">+Y34</f>
        <v>0</v>
      </c>
      <c r="Z33" s="465">
        <f t="shared" si="12"/>
        <v>0</v>
      </c>
      <c r="AA33" s="465">
        <f t="shared" si="12"/>
        <v>0</v>
      </c>
      <c r="AB33" s="465">
        <f t="shared" si="12"/>
        <v>0</v>
      </c>
      <c r="AC33" s="465">
        <f t="shared" si="12"/>
        <v>0</v>
      </c>
      <c r="AD33" s="465">
        <f t="shared" si="12"/>
        <v>0</v>
      </c>
      <c r="AE33" s="465">
        <f>+AE34</f>
        <v>0</v>
      </c>
      <c r="AF33" s="465">
        <f>+AF34</f>
        <v>0</v>
      </c>
      <c r="AG33" s="465">
        <f t="shared" si="12"/>
        <v>0</v>
      </c>
      <c r="AH33" s="465">
        <f t="shared" si="12"/>
        <v>0</v>
      </c>
      <c r="AI33" s="465">
        <f t="shared" si="12"/>
        <v>0</v>
      </c>
      <c r="AJ33" s="115">
        <f t="shared" si="2"/>
        <v>142.90620494824745</v>
      </c>
    </row>
    <row r="34" spans="1:90" s="610" customFormat="1">
      <c r="A34" s="379"/>
      <c r="B34" s="467" t="s">
        <v>432</v>
      </c>
      <c r="C34" s="463">
        <v>2.6456638425905603</v>
      </c>
      <c r="D34" s="463">
        <v>6.6141596020221103</v>
      </c>
      <c r="E34" s="463">
        <v>7.9369915188630999</v>
      </c>
      <c r="F34" s="463">
        <v>7.9369915188630999</v>
      </c>
      <c r="G34" s="463">
        <v>7.9369915188630999</v>
      </c>
      <c r="H34" s="463">
        <v>7.9369915188630999</v>
      </c>
      <c r="I34" s="463">
        <v>7.9369915188630999</v>
      </c>
      <c r="J34" s="463">
        <v>7.9369915188630999</v>
      </c>
      <c r="K34" s="104">
        <v>7.9369915188630999</v>
      </c>
      <c r="L34" s="463">
        <v>7.9369915188630999</v>
      </c>
      <c r="M34" s="463">
        <v>7.9369915188630999</v>
      </c>
      <c r="N34" s="463">
        <v>9.5288739986099102</v>
      </c>
      <c r="O34" s="463">
        <v>10.286699745375248</v>
      </c>
      <c r="P34" s="463">
        <v>9.1746240984304297</v>
      </c>
      <c r="Q34" s="463">
        <v>8.06254845148562</v>
      </c>
      <c r="R34" s="463">
        <v>6.9504728000865192</v>
      </c>
      <c r="S34" s="463">
        <v>5.8383971531416989</v>
      </c>
      <c r="T34" s="463">
        <v>4.7263215061968902</v>
      </c>
      <c r="U34" s="463">
        <v>3.6142458547977903</v>
      </c>
      <c r="V34" s="463">
        <v>2.50217020785297</v>
      </c>
      <c r="W34" s="463">
        <v>1.5291040178898339</v>
      </c>
      <c r="X34" s="463">
        <v>0</v>
      </c>
      <c r="Y34" s="463">
        <v>0</v>
      </c>
      <c r="Z34" s="463">
        <v>0</v>
      </c>
      <c r="AA34" s="463">
        <v>0</v>
      </c>
      <c r="AB34" s="463">
        <v>0</v>
      </c>
      <c r="AC34" s="463">
        <v>0</v>
      </c>
      <c r="AD34" s="463">
        <v>0</v>
      </c>
      <c r="AE34" s="463">
        <v>0</v>
      </c>
      <c r="AF34" s="463">
        <v>0</v>
      </c>
      <c r="AG34" s="463">
        <v>0</v>
      </c>
      <c r="AH34" s="463">
        <v>0</v>
      </c>
      <c r="AI34" s="463">
        <v>0</v>
      </c>
      <c r="AJ34" s="104">
        <f t="shared" si="2"/>
        <v>142.90620494824745</v>
      </c>
      <c r="AK34" s="613"/>
      <c r="AL34" s="613"/>
      <c r="AM34" s="613"/>
      <c r="AN34" s="613"/>
      <c r="AO34" s="613"/>
      <c r="AP34" s="613"/>
      <c r="AQ34" s="613"/>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c r="BS34" s="613"/>
      <c r="BT34" s="613"/>
      <c r="BU34" s="613"/>
      <c r="BV34" s="613"/>
      <c r="BW34" s="613"/>
      <c r="BX34" s="613"/>
      <c r="BY34" s="613"/>
      <c r="BZ34" s="613"/>
      <c r="CA34" s="613"/>
      <c r="CB34" s="613"/>
      <c r="CC34" s="613"/>
      <c r="CD34" s="613"/>
      <c r="CE34" s="613"/>
      <c r="CF34" s="613"/>
      <c r="CG34" s="613"/>
      <c r="CH34" s="613"/>
      <c r="CI34" s="613"/>
      <c r="CJ34" s="613"/>
      <c r="CK34" s="613"/>
      <c r="CL34" s="613"/>
    </row>
    <row r="35" spans="1:90" s="610" customFormat="1">
      <c r="A35" s="379"/>
      <c r="B35" s="467" t="s">
        <v>75</v>
      </c>
      <c r="C35" s="463">
        <f>+C36+C37</f>
        <v>45.361347899217812</v>
      </c>
      <c r="D35" s="463">
        <f>+D36+D37</f>
        <v>14.899712813611682</v>
      </c>
      <c r="E35" s="463">
        <f>+E36+E37</f>
        <v>0</v>
      </c>
      <c r="F35" s="463">
        <f t="shared" ref="F35:AI35" si="13">+F36+F37</f>
        <v>0</v>
      </c>
      <c r="G35" s="463">
        <f t="shared" si="13"/>
        <v>0</v>
      </c>
      <c r="H35" s="463">
        <f t="shared" si="13"/>
        <v>0</v>
      </c>
      <c r="I35" s="463">
        <f t="shared" si="13"/>
        <v>0</v>
      </c>
      <c r="J35" s="463">
        <f t="shared" si="13"/>
        <v>0</v>
      </c>
      <c r="K35" s="463">
        <f t="shared" si="13"/>
        <v>0</v>
      </c>
      <c r="L35" s="463">
        <f t="shared" si="13"/>
        <v>0</v>
      </c>
      <c r="M35" s="463">
        <f t="shared" si="13"/>
        <v>0</v>
      </c>
      <c r="N35" s="463">
        <f t="shared" si="13"/>
        <v>0</v>
      </c>
      <c r="O35" s="463">
        <f t="shared" si="13"/>
        <v>0</v>
      </c>
      <c r="P35" s="463">
        <f t="shared" si="13"/>
        <v>0</v>
      </c>
      <c r="Q35" s="463">
        <f t="shared" si="13"/>
        <v>0</v>
      </c>
      <c r="R35" s="463">
        <f t="shared" si="13"/>
        <v>0</v>
      </c>
      <c r="S35" s="463">
        <f t="shared" si="13"/>
        <v>0</v>
      </c>
      <c r="T35" s="463">
        <f t="shared" si="13"/>
        <v>0</v>
      </c>
      <c r="U35" s="463">
        <f t="shared" si="13"/>
        <v>0</v>
      </c>
      <c r="V35" s="463">
        <f t="shared" si="13"/>
        <v>0</v>
      </c>
      <c r="W35" s="463">
        <f t="shared" si="13"/>
        <v>0</v>
      </c>
      <c r="X35" s="463">
        <f t="shared" si="13"/>
        <v>0</v>
      </c>
      <c r="Y35" s="463">
        <f t="shared" si="13"/>
        <v>0</v>
      </c>
      <c r="Z35" s="463">
        <f t="shared" si="13"/>
        <v>0</v>
      </c>
      <c r="AA35" s="463">
        <f t="shared" si="13"/>
        <v>0</v>
      </c>
      <c r="AB35" s="463">
        <f t="shared" si="13"/>
        <v>0</v>
      </c>
      <c r="AC35" s="463">
        <f t="shared" si="13"/>
        <v>0</v>
      </c>
      <c r="AD35" s="463">
        <f t="shared" si="13"/>
        <v>0</v>
      </c>
      <c r="AE35" s="463">
        <f t="shared" si="13"/>
        <v>0</v>
      </c>
      <c r="AF35" s="463">
        <f t="shared" si="13"/>
        <v>0</v>
      </c>
      <c r="AG35" s="463">
        <f t="shared" si="13"/>
        <v>0</v>
      </c>
      <c r="AH35" s="463">
        <f t="shared" si="13"/>
        <v>0</v>
      </c>
      <c r="AI35" s="463">
        <f t="shared" si="13"/>
        <v>0</v>
      </c>
      <c r="AJ35" s="104">
        <f t="shared" si="2"/>
        <v>60.26106071282949</v>
      </c>
      <c r="AK35" s="613"/>
      <c r="AL35" s="613"/>
      <c r="AM35" s="613"/>
      <c r="AN35" s="613"/>
      <c r="AO35" s="613"/>
      <c r="AP35" s="613"/>
      <c r="AQ35" s="613"/>
      <c r="AR35" s="613"/>
      <c r="AS35" s="613"/>
      <c r="AT35" s="613"/>
      <c r="AU35" s="613"/>
      <c r="AV35" s="613"/>
      <c r="AW35" s="613"/>
      <c r="AX35" s="613"/>
      <c r="AY35" s="613"/>
      <c r="AZ35" s="613"/>
      <c r="BA35" s="613"/>
      <c r="BB35" s="613"/>
      <c r="BC35" s="613"/>
      <c r="BD35" s="613"/>
      <c r="BE35" s="613"/>
      <c r="BF35" s="613"/>
      <c r="BG35" s="613"/>
      <c r="BH35" s="613"/>
      <c r="BI35" s="613"/>
      <c r="BJ35" s="613"/>
      <c r="BK35" s="613"/>
      <c r="BL35" s="613"/>
      <c r="BM35" s="613"/>
      <c r="BN35" s="613"/>
      <c r="BO35" s="613"/>
      <c r="BP35" s="613"/>
      <c r="BQ35" s="613"/>
      <c r="BR35" s="613"/>
      <c r="BS35" s="613"/>
      <c r="BT35" s="613"/>
      <c r="BU35" s="613"/>
      <c r="BV35" s="613"/>
      <c r="BW35" s="613"/>
      <c r="BX35" s="613"/>
      <c r="BY35" s="613"/>
      <c r="BZ35" s="613"/>
      <c r="CA35" s="613"/>
      <c r="CB35" s="613"/>
      <c r="CC35" s="613"/>
      <c r="CD35" s="613"/>
      <c r="CE35" s="613"/>
      <c r="CF35" s="613"/>
      <c r="CG35" s="613"/>
      <c r="CH35" s="613"/>
      <c r="CI35" s="613"/>
      <c r="CJ35" s="613"/>
      <c r="CK35" s="613"/>
      <c r="CL35" s="613"/>
    </row>
    <row r="36" spans="1:90" s="610" customFormat="1">
      <c r="A36" s="379"/>
      <c r="B36" s="498" t="s">
        <v>82</v>
      </c>
      <c r="C36" s="464">
        <v>45.361347899217812</v>
      </c>
      <c r="D36" s="464">
        <v>14.899712813611682</v>
      </c>
      <c r="E36" s="464">
        <v>0</v>
      </c>
      <c r="F36" s="464">
        <v>0</v>
      </c>
      <c r="G36" s="464">
        <v>0</v>
      </c>
      <c r="H36" s="464">
        <v>0</v>
      </c>
      <c r="I36" s="464">
        <v>0</v>
      </c>
      <c r="J36" s="464">
        <v>0</v>
      </c>
      <c r="K36" s="103">
        <v>0</v>
      </c>
      <c r="L36" s="464">
        <v>0</v>
      </c>
      <c r="M36" s="464">
        <v>0</v>
      </c>
      <c r="N36" s="464">
        <v>0</v>
      </c>
      <c r="O36" s="464">
        <v>0</v>
      </c>
      <c r="P36" s="464">
        <v>0</v>
      </c>
      <c r="Q36" s="464">
        <v>0</v>
      </c>
      <c r="R36" s="464">
        <v>0</v>
      </c>
      <c r="S36" s="464">
        <v>0</v>
      </c>
      <c r="T36" s="464">
        <v>0</v>
      </c>
      <c r="U36" s="464">
        <v>0</v>
      </c>
      <c r="V36" s="464">
        <v>0</v>
      </c>
      <c r="W36" s="464">
        <v>0</v>
      </c>
      <c r="X36" s="464">
        <v>0</v>
      </c>
      <c r="Y36" s="464">
        <v>0</v>
      </c>
      <c r="Z36" s="464">
        <v>0</v>
      </c>
      <c r="AA36" s="464">
        <v>0</v>
      </c>
      <c r="AB36" s="464">
        <v>0</v>
      </c>
      <c r="AC36" s="464">
        <v>0</v>
      </c>
      <c r="AD36" s="464">
        <v>0</v>
      </c>
      <c r="AE36" s="464">
        <v>0</v>
      </c>
      <c r="AF36" s="464">
        <v>0</v>
      </c>
      <c r="AG36" s="464">
        <v>0</v>
      </c>
      <c r="AH36" s="464">
        <v>0</v>
      </c>
      <c r="AI36" s="464">
        <v>0</v>
      </c>
      <c r="AJ36" s="103">
        <f t="shared" si="2"/>
        <v>60.26106071282949</v>
      </c>
      <c r="AK36" s="613"/>
      <c r="AL36" s="613"/>
      <c r="AM36" s="613"/>
      <c r="AN36" s="613"/>
      <c r="AO36" s="613"/>
      <c r="AP36" s="613"/>
      <c r="AQ36" s="613"/>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c r="CJ36" s="613"/>
      <c r="CK36" s="613"/>
      <c r="CL36" s="613"/>
    </row>
    <row r="37" spans="1:90" s="610" customFormat="1">
      <c r="A37" s="379"/>
      <c r="B37" s="491" t="s">
        <v>111</v>
      </c>
      <c r="C37" s="502">
        <v>0</v>
      </c>
      <c r="D37" s="502">
        <v>0</v>
      </c>
      <c r="E37" s="502">
        <v>0</v>
      </c>
      <c r="F37" s="502">
        <v>0</v>
      </c>
      <c r="G37" s="502">
        <v>0</v>
      </c>
      <c r="H37" s="502">
        <v>0</v>
      </c>
      <c r="I37" s="502">
        <v>0</v>
      </c>
      <c r="J37" s="502">
        <v>0</v>
      </c>
      <c r="K37" s="152">
        <v>0</v>
      </c>
      <c r="L37" s="502">
        <v>0</v>
      </c>
      <c r="M37" s="502">
        <v>0</v>
      </c>
      <c r="N37" s="502">
        <v>0</v>
      </c>
      <c r="O37" s="502">
        <v>0</v>
      </c>
      <c r="P37" s="502">
        <v>0</v>
      </c>
      <c r="Q37" s="502">
        <v>0</v>
      </c>
      <c r="R37" s="502">
        <v>0</v>
      </c>
      <c r="S37" s="502">
        <v>0</v>
      </c>
      <c r="T37" s="502">
        <v>0</v>
      </c>
      <c r="U37" s="502">
        <v>0</v>
      </c>
      <c r="V37" s="502">
        <v>0</v>
      </c>
      <c r="W37" s="502">
        <v>0</v>
      </c>
      <c r="X37" s="502">
        <v>0</v>
      </c>
      <c r="Y37" s="502">
        <v>0</v>
      </c>
      <c r="Z37" s="502">
        <v>0</v>
      </c>
      <c r="AA37" s="502">
        <v>0</v>
      </c>
      <c r="AB37" s="502">
        <v>0</v>
      </c>
      <c r="AC37" s="502">
        <v>0</v>
      </c>
      <c r="AD37" s="502">
        <v>0</v>
      </c>
      <c r="AE37" s="502">
        <v>0</v>
      </c>
      <c r="AF37" s="502">
        <v>0</v>
      </c>
      <c r="AG37" s="502">
        <v>0</v>
      </c>
      <c r="AH37" s="502">
        <v>0</v>
      </c>
      <c r="AI37" s="502">
        <v>0</v>
      </c>
      <c r="AJ37" s="152">
        <f t="shared" si="2"/>
        <v>0</v>
      </c>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c r="BS37" s="613"/>
      <c r="BT37" s="613"/>
      <c r="BU37" s="613"/>
      <c r="BV37" s="613"/>
      <c r="BW37" s="613"/>
      <c r="BX37" s="613"/>
      <c r="BY37" s="613"/>
      <c r="BZ37" s="613"/>
      <c r="CA37" s="613"/>
      <c r="CB37" s="613"/>
      <c r="CC37" s="613"/>
      <c r="CD37" s="613"/>
      <c r="CE37" s="613"/>
      <c r="CF37" s="613"/>
      <c r="CG37" s="613"/>
      <c r="CH37" s="613"/>
      <c r="CI37" s="613"/>
      <c r="CJ37" s="613"/>
      <c r="CK37" s="613"/>
      <c r="CL37" s="613"/>
    </row>
    <row r="38" spans="1:90" s="610" customFormat="1">
      <c r="A38" s="379"/>
      <c r="B38" s="466" t="s">
        <v>439</v>
      </c>
      <c r="C38" s="465">
        <f t="shared" ref="C38:L38" si="14">+C39+C40</f>
        <v>48.006893689999998</v>
      </c>
      <c r="D38" s="465">
        <f t="shared" si="14"/>
        <v>53.774258660000001</v>
      </c>
      <c r="E38" s="465">
        <f t="shared" si="14"/>
        <v>40.011530469999997</v>
      </c>
      <c r="F38" s="465">
        <f t="shared" si="14"/>
        <v>24.879166330000004</v>
      </c>
      <c r="G38" s="465">
        <f t="shared" si="14"/>
        <v>9.2622649400000014</v>
      </c>
      <c r="H38" s="465">
        <f t="shared" si="14"/>
        <v>1.5004498199999998</v>
      </c>
      <c r="I38" s="465">
        <f t="shared" si="14"/>
        <v>0</v>
      </c>
      <c r="J38" s="465">
        <f t="shared" si="14"/>
        <v>0</v>
      </c>
      <c r="K38" s="465">
        <f t="shared" si="14"/>
        <v>0</v>
      </c>
      <c r="L38" s="465">
        <f t="shared" si="14"/>
        <v>0</v>
      </c>
      <c r="M38" s="465">
        <f t="shared" ref="M38:AI38" si="15">+M39+M40</f>
        <v>0</v>
      </c>
      <c r="N38" s="465">
        <f t="shared" si="15"/>
        <v>0</v>
      </c>
      <c r="O38" s="465">
        <f t="shared" si="15"/>
        <v>0</v>
      </c>
      <c r="P38" s="465">
        <f t="shared" si="15"/>
        <v>0</v>
      </c>
      <c r="Q38" s="465">
        <f t="shared" si="15"/>
        <v>0</v>
      </c>
      <c r="R38" s="465">
        <f t="shared" si="15"/>
        <v>0</v>
      </c>
      <c r="S38" s="465">
        <f t="shared" si="15"/>
        <v>0</v>
      </c>
      <c r="T38" s="465">
        <f t="shared" si="15"/>
        <v>0</v>
      </c>
      <c r="U38" s="465">
        <f t="shared" si="15"/>
        <v>0</v>
      </c>
      <c r="V38" s="465">
        <f t="shared" si="15"/>
        <v>0</v>
      </c>
      <c r="W38" s="465">
        <f t="shared" si="15"/>
        <v>0</v>
      </c>
      <c r="X38" s="465">
        <f t="shared" si="15"/>
        <v>0</v>
      </c>
      <c r="Y38" s="465">
        <f t="shared" si="15"/>
        <v>0</v>
      </c>
      <c r="Z38" s="465">
        <f t="shared" si="15"/>
        <v>0</v>
      </c>
      <c r="AA38" s="465">
        <f t="shared" si="15"/>
        <v>0</v>
      </c>
      <c r="AB38" s="465">
        <f t="shared" si="15"/>
        <v>0</v>
      </c>
      <c r="AC38" s="465">
        <f t="shared" si="15"/>
        <v>0</v>
      </c>
      <c r="AD38" s="465">
        <f t="shared" si="15"/>
        <v>0</v>
      </c>
      <c r="AE38" s="465">
        <f t="shared" si="15"/>
        <v>0</v>
      </c>
      <c r="AF38" s="465">
        <f t="shared" si="15"/>
        <v>0</v>
      </c>
      <c r="AG38" s="465">
        <f t="shared" si="15"/>
        <v>0</v>
      </c>
      <c r="AH38" s="465">
        <f t="shared" si="15"/>
        <v>0</v>
      </c>
      <c r="AI38" s="465">
        <f t="shared" si="15"/>
        <v>0</v>
      </c>
      <c r="AJ38" s="115">
        <f t="shared" si="2"/>
        <v>177.43456390999998</v>
      </c>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3"/>
      <c r="BU38" s="613"/>
      <c r="BV38" s="613"/>
      <c r="BW38" s="613"/>
      <c r="BX38" s="613"/>
      <c r="BY38" s="613"/>
      <c r="BZ38" s="613"/>
      <c r="CA38" s="613"/>
      <c r="CB38" s="613"/>
      <c r="CC38" s="613"/>
      <c r="CD38" s="613"/>
      <c r="CE38" s="613"/>
      <c r="CF38" s="613"/>
      <c r="CG38" s="613"/>
      <c r="CH38" s="613"/>
      <c r="CI38" s="613"/>
      <c r="CJ38" s="613"/>
      <c r="CK38" s="613"/>
      <c r="CL38" s="613"/>
    </row>
    <row r="39" spans="1:90" s="610" customFormat="1">
      <c r="A39" s="379"/>
      <c r="B39" s="466" t="s">
        <v>79</v>
      </c>
      <c r="C39" s="465">
        <v>0</v>
      </c>
      <c r="D39" s="465">
        <v>0</v>
      </c>
      <c r="E39" s="465">
        <v>0</v>
      </c>
      <c r="F39" s="465">
        <v>0</v>
      </c>
      <c r="G39" s="465">
        <v>0</v>
      </c>
      <c r="H39" s="465">
        <v>0</v>
      </c>
      <c r="I39" s="465">
        <v>0</v>
      </c>
      <c r="J39" s="465">
        <v>0</v>
      </c>
      <c r="K39" s="115">
        <v>0</v>
      </c>
      <c r="L39" s="465">
        <v>0</v>
      </c>
      <c r="M39" s="465">
        <v>0</v>
      </c>
      <c r="N39" s="465">
        <v>0</v>
      </c>
      <c r="O39" s="465">
        <v>0</v>
      </c>
      <c r="P39" s="465">
        <v>0</v>
      </c>
      <c r="Q39" s="465">
        <v>0</v>
      </c>
      <c r="R39" s="465">
        <v>0</v>
      </c>
      <c r="S39" s="465">
        <v>0</v>
      </c>
      <c r="T39" s="465">
        <v>0</v>
      </c>
      <c r="U39" s="465">
        <v>0</v>
      </c>
      <c r="V39" s="465">
        <v>0</v>
      </c>
      <c r="W39" s="465">
        <v>0</v>
      </c>
      <c r="X39" s="465">
        <v>0</v>
      </c>
      <c r="Y39" s="465">
        <v>0</v>
      </c>
      <c r="Z39" s="465">
        <v>0</v>
      </c>
      <c r="AA39" s="465">
        <v>0</v>
      </c>
      <c r="AB39" s="465">
        <v>0</v>
      </c>
      <c r="AC39" s="465">
        <v>0</v>
      </c>
      <c r="AD39" s="465">
        <v>0</v>
      </c>
      <c r="AE39" s="465">
        <v>0</v>
      </c>
      <c r="AF39" s="465">
        <v>0</v>
      </c>
      <c r="AG39" s="465">
        <v>0</v>
      </c>
      <c r="AH39" s="465">
        <v>0</v>
      </c>
      <c r="AI39" s="465">
        <v>0</v>
      </c>
      <c r="AJ39" s="115">
        <f t="shared" si="2"/>
        <v>0</v>
      </c>
      <c r="AK39" s="613"/>
      <c r="AL39" s="613"/>
      <c r="AM39" s="613"/>
      <c r="AN39" s="613"/>
      <c r="AO39" s="613"/>
      <c r="AP39" s="613"/>
      <c r="AQ39" s="613"/>
      <c r="AR39" s="613"/>
      <c r="AS39" s="613"/>
      <c r="AT39" s="613"/>
      <c r="AU39" s="613"/>
      <c r="AV39" s="613"/>
      <c r="AW39" s="613"/>
      <c r="AX39" s="613"/>
      <c r="AY39" s="613"/>
      <c r="AZ39" s="613"/>
      <c r="BA39" s="613"/>
      <c r="BB39" s="613"/>
      <c r="BC39" s="613"/>
      <c r="BD39" s="613"/>
      <c r="BE39" s="613"/>
      <c r="BF39" s="613"/>
      <c r="BG39" s="613"/>
      <c r="BH39" s="613"/>
      <c r="BI39" s="613"/>
      <c r="BJ39" s="613"/>
      <c r="BK39" s="613"/>
      <c r="BL39" s="613"/>
      <c r="BM39" s="613"/>
      <c r="BN39" s="613"/>
      <c r="BO39" s="613"/>
      <c r="BP39" s="613"/>
      <c r="BQ39" s="613"/>
      <c r="BR39" s="613"/>
      <c r="BS39" s="613"/>
      <c r="BT39" s="613"/>
      <c r="BU39" s="613"/>
      <c r="BV39" s="613"/>
      <c r="BW39" s="613"/>
      <c r="BX39" s="613"/>
      <c r="BY39" s="613"/>
      <c r="BZ39" s="613"/>
      <c r="CA39" s="613"/>
      <c r="CB39" s="613"/>
      <c r="CC39" s="613"/>
      <c r="CD39" s="613"/>
      <c r="CE39" s="613"/>
      <c r="CF39" s="613"/>
      <c r="CG39" s="613"/>
      <c r="CH39" s="613"/>
      <c r="CI39" s="613"/>
      <c r="CJ39" s="613"/>
      <c r="CK39" s="613"/>
      <c r="CL39" s="613"/>
    </row>
    <row r="40" spans="1:90" s="610" customFormat="1">
      <c r="A40" s="379"/>
      <c r="B40" s="468" t="s">
        <v>77</v>
      </c>
      <c r="C40" s="469">
        <v>48.006893689999998</v>
      </c>
      <c r="D40" s="469">
        <v>53.774258660000001</v>
      </c>
      <c r="E40" s="469">
        <v>40.011530469999997</v>
      </c>
      <c r="F40" s="469">
        <v>24.879166330000004</v>
      </c>
      <c r="G40" s="469">
        <v>9.2622649400000014</v>
      </c>
      <c r="H40" s="469">
        <v>1.5004498199999998</v>
      </c>
      <c r="I40" s="469">
        <v>0</v>
      </c>
      <c r="J40" s="469">
        <v>0</v>
      </c>
      <c r="K40" s="105">
        <v>0</v>
      </c>
      <c r="L40" s="469">
        <v>0</v>
      </c>
      <c r="M40" s="469">
        <v>0</v>
      </c>
      <c r="N40" s="469">
        <v>0</v>
      </c>
      <c r="O40" s="469">
        <v>0</v>
      </c>
      <c r="P40" s="469">
        <v>0</v>
      </c>
      <c r="Q40" s="469">
        <v>0</v>
      </c>
      <c r="R40" s="469">
        <v>0</v>
      </c>
      <c r="S40" s="469">
        <v>0</v>
      </c>
      <c r="T40" s="469">
        <v>0</v>
      </c>
      <c r="U40" s="469">
        <v>0</v>
      </c>
      <c r="V40" s="469">
        <v>0</v>
      </c>
      <c r="W40" s="469">
        <v>0</v>
      </c>
      <c r="X40" s="469">
        <v>0</v>
      </c>
      <c r="Y40" s="469">
        <v>0</v>
      </c>
      <c r="Z40" s="469">
        <v>0</v>
      </c>
      <c r="AA40" s="469">
        <v>0</v>
      </c>
      <c r="AB40" s="469">
        <v>0</v>
      </c>
      <c r="AC40" s="469">
        <v>0</v>
      </c>
      <c r="AD40" s="469">
        <v>0</v>
      </c>
      <c r="AE40" s="469">
        <v>0</v>
      </c>
      <c r="AF40" s="469">
        <v>0</v>
      </c>
      <c r="AG40" s="469">
        <v>0</v>
      </c>
      <c r="AH40" s="469">
        <v>0</v>
      </c>
      <c r="AI40" s="469">
        <v>0</v>
      </c>
      <c r="AJ40" s="105">
        <f t="shared" si="2"/>
        <v>177.43456390999998</v>
      </c>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3"/>
      <c r="BU40" s="613"/>
      <c r="BV40" s="613"/>
      <c r="BW40" s="613"/>
      <c r="BX40" s="613"/>
      <c r="BY40" s="613"/>
      <c r="BZ40" s="613"/>
      <c r="CA40" s="613"/>
      <c r="CB40" s="613"/>
      <c r="CC40" s="613"/>
      <c r="CD40" s="613"/>
      <c r="CE40" s="613"/>
      <c r="CF40" s="613"/>
      <c r="CG40" s="613"/>
      <c r="CH40" s="613"/>
      <c r="CI40" s="613"/>
      <c r="CJ40" s="613"/>
      <c r="CK40" s="613"/>
      <c r="CL40" s="613"/>
    </row>
    <row r="41" spans="1:90" s="613" customFormat="1" ht="13.5" thickBot="1">
      <c r="A41" s="379"/>
      <c r="B41" s="470"/>
      <c r="C41" s="471"/>
      <c r="D41" s="471"/>
      <c r="E41" s="471"/>
      <c r="F41" s="471"/>
      <c r="G41" s="471"/>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row>
    <row r="42" spans="1:90" s="613" customFormat="1" ht="13.5" thickBot="1">
      <c r="A42" s="379"/>
      <c r="B42" s="150" t="s">
        <v>342</v>
      </c>
      <c r="C42" s="99">
        <f>+C43+C60+SUM(C77:C130)+C133</f>
        <v>13839.182180728492</v>
      </c>
      <c r="D42" s="99">
        <f t="shared" ref="D42:O42" si="16">+D43+D60+SUM(D77:D130)+D133</f>
        <v>12629.809138027285</v>
      </c>
      <c r="E42" s="99">
        <f t="shared" si="16"/>
        <v>11026.564835496785</v>
      </c>
      <c r="F42" s="99">
        <f t="shared" si="16"/>
        <v>9192.3734829073965</v>
      </c>
      <c r="G42" s="99">
        <f t="shared" si="16"/>
        <v>7844.1957704319548</v>
      </c>
      <c r="H42" s="99">
        <f t="shared" si="16"/>
        <v>6779.6794032117841</v>
      </c>
      <c r="I42" s="99">
        <f t="shared" si="16"/>
        <v>6222.5605165536526</v>
      </c>
      <c r="J42" s="99">
        <f t="shared" si="16"/>
        <v>5909.6435746023108</v>
      </c>
      <c r="K42" s="99">
        <f t="shared" si="16"/>
        <v>5094.3807947063142</v>
      </c>
      <c r="L42" s="99">
        <f t="shared" si="16"/>
        <v>4072.8646530557494</v>
      </c>
      <c r="M42" s="99">
        <f t="shared" si="16"/>
        <v>3187.8573061696334</v>
      </c>
      <c r="N42" s="99">
        <f t="shared" si="16"/>
        <v>2854.6228696261055</v>
      </c>
      <c r="O42" s="99">
        <f t="shared" si="16"/>
        <v>2720.8386307837391</v>
      </c>
      <c r="P42" s="99">
        <f t="shared" ref="P42" si="17">+P43+P60+SUM(P77:P130)+P133</f>
        <v>2460.5527362473094</v>
      </c>
      <c r="Q42" s="99">
        <f t="shared" ref="Q42" si="18">+Q43+Q60+SUM(Q77:Q130)+Q133</f>
        <v>2200.4249028254958</v>
      </c>
      <c r="R42" s="99">
        <f t="shared" ref="R42" si="19">+R43+R60+SUM(R77:R130)+R133</f>
        <v>1939.9809472048298</v>
      </c>
      <c r="S42" s="99">
        <f t="shared" ref="S42" si="20">+S43+S60+SUM(S77:S130)+S133</f>
        <v>1725.9608602810049</v>
      </c>
      <c r="T42" s="99">
        <f t="shared" ref="T42" si="21">+T43+T60+SUM(T77:T130)+T133</f>
        <v>1616.5073638420422</v>
      </c>
      <c r="U42" s="99">
        <f t="shared" ref="U42" si="22">+U43+U60+SUM(U77:U130)+U133</f>
        <v>1464.7479091282662</v>
      </c>
      <c r="V42" s="99">
        <f t="shared" ref="V42" si="23">+V43+V60+SUM(V77:V130)+V133</f>
        <v>1162.2479735975837</v>
      </c>
      <c r="W42" s="99">
        <f t="shared" ref="W42" si="24">+W43+W60+SUM(W77:W130)+W133</f>
        <v>1028.2269382984568</v>
      </c>
      <c r="X42" s="99">
        <f t="shared" ref="X42" si="25">+X43+X60+SUM(X77:X130)+X133</f>
        <v>891.86335395754065</v>
      </c>
      <c r="Y42" s="99">
        <f t="shared" ref="Y42" si="26">+Y43+Y60+SUM(Y77:Y130)+Y133</f>
        <v>859.08866748120693</v>
      </c>
      <c r="Z42" s="99">
        <f t="shared" ref="Z42" si="27">+Z43+Z60+SUM(Z77:Z130)+Z133</f>
        <v>825.99785876932708</v>
      </c>
      <c r="AA42" s="99">
        <f t="shared" ref="AA42" si="28">+AA43+AA60+SUM(AA77:AA130)+AA133</f>
        <v>793.06511117299294</v>
      </c>
      <c r="AB42" s="99">
        <f t="shared" ref="AB42" si="29">+AB43+AB60+SUM(AB77:AB130)+AB133</f>
        <v>760.1323635766588</v>
      </c>
      <c r="AC42" s="99">
        <f t="shared" ref="AC42" si="30">+AC43+AC60+SUM(AC77:AC130)+AC133</f>
        <v>727.35767710477887</v>
      </c>
      <c r="AD42" s="99">
        <f t="shared" ref="AD42" si="31">+AD43+AD60+SUM(AD77:AD130)+AD133</f>
        <v>694.26686838844478</v>
      </c>
      <c r="AE42" s="99">
        <f t="shared" ref="AE42" si="32">+AE43+AE60+SUM(AE77:AE130)+AE133</f>
        <v>564.72355769230774</v>
      </c>
      <c r="AF42" s="99">
        <f t="shared" ref="AF42" si="33">+AF43+AF60+SUM(AF77:AF130)+AF133</f>
        <v>459.87980769230768</v>
      </c>
      <c r="AG42" s="99">
        <f t="shared" ref="AG42" si="34">+AG43+AG60+SUM(AG77:AG130)+AG133</f>
        <v>299.0625</v>
      </c>
      <c r="AH42" s="99">
        <f t="shared" ref="AH42" si="35">+AH43+AH60+SUM(AH77:AH130)+AH133</f>
        <v>195.9375</v>
      </c>
      <c r="AI42" s="99">
        <f t="shared" ref="AI42" si="36">+AI43+AI60+SUM(AI77:AI130)+AI133</f>
        <v>13225.78125</v>
      </c>
      <c r="AJ42" s="151">
        <f t="shared" ref="AJ42:AJ84" si="37">SUM(C42:AI42)</f>
        <v>125270.37930356177</v>
      </c>
    </row>
    <row r="43" spans="1:90" s="613" customFormat="1">
      <c r="A43" s="379"/>
      <c r="B43" s="475" t="s">
        <v>83</v>
      </c>
      <c r="C43" s="476">
        <f t="shared" ref="C43:X43" si="38">+C44+C47+C54+C57</f>
        <v>179.21328123810213</v>
      </c>
      <c r="D43" s="476">
        <f t="shared" si="38"/>
        <v>447.63061164615476</v>
      </c>
      <c r="E43" s="476">
        <f t="shared" si="38"/>
        <v>536.83466081610516</v>
      </c>
      <c r="F43" s="476">
        <f t="shared" si="38"/>
        <v>536.83466081610516</v>
      </c>
      <c r="G43" s="476">
        <f t="shared" si="38"/>
        <v>536.83466081610516</v>
      </c>
      <c r="H43" s="476">
        <f t="shared" si="38"/>
        <v>536.83466081610516</v>
      </c>
      <c r="I43" s="476">
        <f t="shared" si="38"/>
        <v>536.83466081610516</v>
      </c>
      <c r="J43" s="476">
        <f t="shared" si="38"/>
        <v>536.83466081610516</v>
      </c>
      <c r="K43" s="476">
        <f t="shared" si="38"/>
        <v>536.83466081610516</v>
      </c>
      <c r="L43" s="476">
        <f t="shared" si="38"/>
        <v>536.83466081610516</v>
      </c>
      <c r="M43" s="476">
        <f t="shared" si="38"/>
        <v>536.83466081610516</v>
      </c>
      <c r="N43" s="476">
        <f t="shared" si="38"/>
        <v>644.53065053193598</v>
      </c>
      <c r="O43" s="476">
        <f t="shared" si="38"/>
        <v>695.80964220242072</v>
      </c>
      <c r="P43" s="476">
        <f t="shared" si="38"/>
        <v>620.58697819345866</v>
      </c>
      <c r="Q43" s="476">
        <f t="shared" si="38"/>
        <v>545.36431417680421</v>
      </c>
      <c r="R43" s="476">
        <f t="shared" si="38"/>
        <v>470.14165015998776</v>
      </c>
      <c r="S43" s="476">
        <f t="shared" si="38"/>
        <v>394.91898611426319</v>
      </c>
      <c r="T43" s="476">
        <f t="shared" si="38"/>
        <v>319.6963221153004</v>
      </c>
      <c r="U43" s="476">
        <f t="shared" si="38"/>
        <v>244.4736580517224</v>
      </c>
      <c r="V43" s="476">
        <f t="shared" si="38"/>
        <v>169.25099405737495</v>
      </c>
      <c r="W43" s="476">
        <f t="shared" si="38"/>
        <v>103.43083674458198</v>
      </c>
      <c r="X43" s="476">
        <f t="shared" si="38"/>
        <v>0</v>
      </c>
      <c r="Y43" s="476">
        <f t="shared" ref="Y43:AI43" si="39">+Y44+Y47+Y54+Y57</f>
        <v>0</v>
      </c>
      <c r="Z43" s="476">
        <f t="shared" si="39"/>
        <v>0</v>
      </c>
      <c r="AA43" s="476">
        <f t="shared" si="39"/>
        <v>0</v>
      </c>
      <c r="AB43" s="476">
        <f t="shared" si="39"/>
        <v>0</v>
      </c>
      <c r="AC43" s="476">
        <f t="shared" si="39"/>
        <v>0</v>
      </c>
      <c r="AD43" s="476">
        <f t="shared" si="39"/>
        <v>0</v>
      </c>
      <c r="AE43" s="476">
        <f t="shared" si="39"/>
        <v>0</v>
      </c>
      <c r="AF43" s="476">
        <f t="shared" si="39"/>
        <v>0</v>
      </c>
      <c r="AG43" s="476">
        <f t="shared" si="39"/>
        <v>0</v>
      </c>
      <c r="AH43" s="476">
        <f t="shared" si="39"/>
        <v>0</v>
      </c>
      <c r="AI43" s="476">
        <f t="shared" si="39"/>
        <v>0</v>
      </c>
      <c r="AJ43" s="106">
        <f t="shared" si="37"/>
        <v>9666.5598725770542</v>
      </c>
    </row>
    <row r="44" spans="1:90" s="613" customFormat="1">
      <c r="A44" s="379"/>
      <c r="B44" s="379" t="s">
        <v>20</v>
      </c>
      <c r="C44" s="477">
        <f t="shared" ref="C44:X44" si="40">+C45+C46</f>
        <v>5.1212677590117757</v>
      </c>
      <c r="D44" s="477">
        <f t="shared" si="40"/>
        <v>12.803169397529444</v>
      </c>
      <c r="E44" s="477">
        <f t="shared" si="40"/>
        <v>15.363803277035336</v>
      </c>
      <c r="F44" s="477">
        <f t="shared" si="40"/>
        <v>15.363803277035336</v>
      </c>
      <c r="G44" s="477">
        <f t="shared" si="40"/>
        <v>15.363803277035336</v>
      </c>
      <c r="H44" s="477">
        <f t="shared" si="40"/>
        <v>15.363803277035336</v>
      </c>
      <c r="I44" s="477">
        <f t="shared" si="40"/>
        <v>15.363803277035336</v>
      </c>
      <c r="J44" s="477">
        <f t="shared" si="40"/>
        <v>15.363803277035336</v>
      </c>
      <c r="K44" s="477">
        <f t="shared" si="40"/>
        <v>15.363803277035336</v>
      </c>
      <c r="L44" s="477">
        <f t="shared" si="40"/>
        <v>15.363803277035336</v>
      </c>
      <c r="M44" s="477">
        <f t="shared" si="40"/>
        <v>15.363803277035336</v>
      </c>
      <c r="N44" s="477">
        <f t="shared" si="40"/>
        <v>18.445244052950425</v>
      </c>
      <c r="O44" s="477">
        <f t="shared" si="40"/>
        <v>19.912183458460127</v>
      </c>
      <c r="P44" s="477">
        <f t="shared" si="40"/>
        <v>17.759514976464448</v>
      </c>
      <c r="Q44" s="477">
        <f t="shared" si="40"/>
        <v>15.606846494468758</v>
      </c>
      <c r="R44" s="477">
        <f t="shared" si="40"/>
        <v>13.454178016927358</v>
      </c>
      <c r="S44" s="477">
        <f t="shared" si="40"/>
        <v>11.301509530477384</v>
      </c>
      <c r="T44" s="477">
        <f t="shared" si="40"/>
        <v>9.1488410484816782</v>
      </c>
      <c r="U44" s="477">
        <f t="shared" si="40"/>
        <v>6.9961725664859964</v>
      </c>
      <c r="V44" s="477">
        <f t="shared" si="40"/>
        <v>4.8435040844903057</v>
      </c>
      <c r="W44" s="477">
        <f t="shared" si="40"/>
        <v>2.9599191627440704</v>
      </c>
      <c r="X44" s="477">
        <f t="shared" si="40"/>
        <v>0</v>
      </c>
      <c r="Y44" s="477">
        <f t="shared" ref="Y44:AI44" si="41">+Y45+Y46</f>
        <v>0</v>
      </c>
      <c r="Z44" s="477">
        <f t="shared" si="41"/>
        <v>0</v>
      </c>
      <c r="AA44" s="477">
        <f t="shared" si="41"/>
        <v>0</v>
      </c>
      <c r="AB44" s="477">
        <f t="shared" si="41"/>
        <v>0</v>
      </c>
      <c r="AC44" s="477">
        <f t="shared" si="41"/>
        <v>0</v>
      </c>
      <c r="AD44" s="477">
        <f t="shared" si="41"/>
        <v>0</v>
      </c>
      <c r="AE44" s="477">
        <f t="shared" si="41"/>
        <v>0</v>
      </c>
      <c r="AF44" s="477">
        <f t="shared" si="41"/>
        <v>0</v>
      </c>
      <c r="AG44" s="477">
        <f t="shared" si="41"/>
        <v>0</v>
      </c>
      <c r="AH44" s="477">
        <f t="shared" si="41"/>
        <v>0</v>
      </c>
      <c r="AI44" s="477">
        <f t="shared" si="41"/>
        <v>0</v>
      </c>
      <c r="AJ44" s="116">
        <f t="shared" si="37"/>
        <v>276.6265800418098</v>
      </c>
    </row>
    <row r="45" spans="1:90" s="613" customFormat="1">
      <c r="A45" s="379"/>
      <c r="B45" s="478" t="s">
        <v>263</v>
      </c>
      <c r="C45" s="477">
        <v>5.1009811453677303</v>
      </c>
      <c r="D45" s="477">
        <v>12.752452863419331</v>
      </c>
      <c r="E45" s="477">
        <v>15.302943436103201</v>
      </c>
      <c r="F45" s="477">
        <v>15.302943436103201</v>
      </c>
      <c r="G45" s="477">
        <v>15.302943436103201</v>
      </c>
      <c r="H45" s="477">
        <v>15.302943436103201</v>
      </c>
      <c r="I45" s="477">
        <v>15.302943436103201</v>
      </c>
      <c r="J45" s="477">
        <v>15.302943436103201</v>
      </c>
      <c r="K45" s="102">
        <v>15.302943436103201</v>
      </c>
      <c r="L45" s="477">
        <v>15.302943436103201</v>
      </c>
      <c r="M45" s="477">
        <v>15.302943436103201</v>
      </c>
      <c r="N45" s="477">
        <v>18.372177858533</v>
      </c>
      <c r="O45" s="477">
        <v>19.833306355213541</v>
      </c>
      <c r="P45" s="477">
        <v>17.689165129789849</v>
      </c>
      <c r="Q45" s="477">
        <v>15.545023899911859</v>
      </c>
      <c r="R45" s="477">
        <v>13.400882674488159</v>
      </c>
      <c r="S45" s="477">
        <v>11.256741444610171</v>
      </c>
      <c r="T45" s="477">
        <v>9.1126002191864508</v>
      </c>
      <c r="U45" s="477">
        <v>6.9684589893084699</v>
      </c>
      <c r="V45" s="477">
        <v>4.82431775943048</v>
      </c>
      <c r="W45" s="477">
        <v>2.9481941882983036</v>
      </c>
      <c r="X45" s="477">
        <v>0</v>
      </c>
      <c r="Y45" s="477">
        <v>0</v>
      </c>
      <c r="Z45" s="477">
        <v>0</v>
      </c>
      <c r="AA45" s="477">
        <v>0</v>
      </c>
      <c r="AB45" s="477">
        <v>0</v>
      </c>
      <c r="AC45" s="477">
        <v>0</v>
      </c>
      <c r="AD45" s="477">
        <v>0</v>
      </c>
      <c r="AE45" s="477">
        <v>0</v>
      </c>
      <c r="AF45" s="477">
        <v>0</v>
      </c>
      <c r="AG45" s="477">
        <v>0</v>
      </c>
      <c r="AH45" s="477">
        <v>0</v>
      </c>
      <c r="AI45" s="477">
        <v>0</v>
      </c>
      <c r="AJ45" s="102">
        <f t="shared" si="37"/>
        <v>275.53079345248614</v>
      </c>
    </row>
    <row r="46" spans="1:90" s="613" customFormat="1">
      <c r="B46" s="478" t="s">
        <v>264</v>
      </c>
      <c r="C46" s="477">
        <v>2.0286613644045253E-2</v>
      </c>
      <c r="D46" s="477">
        <v>5.0716534110113135E-2</v>
      </c>
      <c r="E46" s="477">
        <v>6.0859840932135763E-2</v>
      </c>
      <c r="F46" s="477">
        <v>6.0859840932135763E-2</v>
      </c>
      <c r="G46" s="477">
        <v>6.0859840932135763E-2</v>
      </c>
      <c r="H46" s="477">
        <v>6.0859840932135763E-2</v>
      </c>
      <c r="I46" s="477">
        <v>6.0859840932135763E-2</v>
      </c>
      <c r="J46" s="477">
        <v>6.0859840932135763E-2</v>
      </c>
      <c r="K46" s="102">
        <v>6.0859840932135763E-2</v>
      </c>
      <c r="L46" s="477">
        <v>6.0859840932135763E-2</v>
      </c>
      <c r="M46" s="477">
        <v>6.0859840932135763E-2</v>
      </c>
      <c r="N46" s="477">
        <v>7.3066194417426733E-2</v>
      </c>
      <c r="O46" s="477">
        <v>7.8877103246585839E-2</v>
      </c>
      <c r="P46" s="477">
        <v>7.034984667460005E-2</v>
      </c>
      <c r="Q46" s="477">
        <v>6.1822594556899313E-2</v>
      </c>
      <c r="R46" s="477">
        <v>5.3295342439198562E-2</v>
      </c>
      <c r="S46" s="477">
        <v>4.4768085867212773E-2</v>
      </c>
      <c r="T46" s="477">
        <v>3.6240829295226984E-2</v>
      </c>
      <c r="U46" s="477">
        <v>2.7713577177526247E-2</v>
      </c>
      <c r="V46" s="477">
        <v>1.9186325059825503E-2</v>
      </c>
      <c r="W46" s="477">
        <v>1.1724974445766673E-2</v>
      </c>
      <c r="X46" s="477">
        <v>0</v>
      </c>
      <c r="Y46" s="477">
        <v>0</v>
      </c>
      <c r="Z46" s="477">
        <v>0</v>
      </c>
      <c r="AA46" s="477">
        <v>0</v>
      </c>
      <c r="AB46" s="477">
        <v>0</v>
      </c>
      <c r="AC46" s="477">
        <v>0</v>
      </c>
      <c r="AD46" s="477">
        <v>0</v>
      </c>
      <c r="AE46" s="477">
        <v>0</v>
      </c>
      <c r="AF46" s="477">
        <v>0</v>
      </c>
      <c r="AG46" s="477">
        <v>0</v>
      </c>
      <c r="AH46" s="477">
        <v>0</v>
      </c>
      <c r="AI46" s="477">
        <v>0</v>
      </c>
      <c r="AJ46" s="102">
        <f t="shared" si="37"/>
        <v>1.0957865893236489</v>
      </c>
    </row>
    <row r="47" spans="1:90" s="613" customFormat="1">
      <c r="B47" s="379" t="s">
        <v>21</v>
      </c>
      <c r="C47" s="477">
        <f t="shared" ref="C47:AI47" si="42">+C48+C51</f>
        <v>83.682886490000001</v>
      </c>
      <c r="D47" s="477">
        <f t="shared" si="42"/>
        <v>209.20721621000004</v>
      </c>
      <c r="E47" s="477">
        <f t="shared" si="42"/>
        <v>251.04865944000002</v>
      </c>
      <c r="F47" s="477">
        <f t="shared" si="42"/>
        <v>251.04865944000002</v>
      </c>
      <c r="G47" s="477">
        <f t="shared" si="42"/>
        <v>251.04865944000002</v>
      </c>
      <c r="H47" s="477">
        <f t="shared" si="42"/>
        <v>251.04865944000002</v>
      </c>
      <c r="I47" s="477">
        <f t="shared" si="42"/>
        <v>251.04865944000002</v>
      </c>
      <c r="J47" s="477">
        <f t="shared" si="42"/>
        <v>251.04865944000002</v>
      </c>
      <c r="K47" s="477">
        <f t="shared" si="42"/>
        <v>251.04865944000002</v>
      </c>
      <c r="L47" s="477">
        <f t="shared" si="42"/>
        <v>251.04865944000002</v>
      </c>
      <c r="M47" s="477">
        <f t="shared" si="42"/>
        <v>251.04865944000002</v>
      </c>
      <c r="N47" s="477">
        <f t="shared" si="42"/>
        <v>301.25839131999999</v>
      </c>
      <c r="O47" s="477">
        <f t="shared" si="42"/>
        <v>325.10801394999999</v>
      </c>
      <c r="P47" s="477">
        <f t="shared" si="42"/>
        <v>289.96120164000001</v>
      </c>
      <c r="Q47" s="477">
        <f t="shared" si="42"/>
        <v>254.81438931</v>
      </c>
      <c r="R47" s="477">
        <f t="shared" si="42"/>
        <v>219.66757700000002</v>
      </c>
      <c r="S47" s="477">
        <f t="shared" si="42"/>
        <v>184.52076467000003</v>
      </c>
      <c r="T47" s="477">
        <f t="shared" si="42"/>
        <v>149.37395237000001</v>
      </c>
      <c r="U47" s="477">
        <f t="shared" si="42"/>
        <v>114.22714002999999</v>
      </c>
      <c r="V47" s="477">
        <f t="shared" si="42"/>
        <v>79.080327710000006</v>
      </c>
      <c r="W47" s="477">
        <f t="shared" si="42"/>
        <v>48.326540639999997</v>
      </c>
      <c r="X47" s="477">
        <f t="shared" si="42"/>
        <v>0</v>
      </c>
      <c r="Y47" s="477">
        <f t="shared" si="42"/>
        <v>0</v>
      </c>
      <c r="Z47" s="477">
        <f t="shared" si="42"/>
        <v>0</v>
      </c>
      <c r="AA47" s="477">
        <f t="shared" si="42"/>
        <v>0</v>
      </c>
      <c r="AB47" s="477">
        <f t="shared" si="42"/>
        <v>0</v>
      </c>
      <c r="AC47" s="477">
        <f t="shared" si="42"/>
        <v>0</v>
      </c>
      <c r="AD47" s="477">
        <f t="shared" si="42"/>
        <v>0</v>
      </c>
      <c r="AE47" s="477">
        <f t="shared" si="42"/>
        <v>0</v>
      </c>
      <c r="AF47" s="477">
        <f t="shared" si="42"/>
        <v>0</v>
      </c>
      <c r="AG47" s="477">
        <f t="shared" si="42"/>
        <v>0</v>
      </c>
      <c r="AH47" s="477">
        <f t="shared" si="42"/>
        <v>0</v>
      </c>
      <c r="AI47" s="477">
        <f t="shared" si="42"/>
        <v>0</v>
      </c>
      <c r="AJ47" s="102">
        <f t="shared" si="37"/>
        <v>4518.6663362999998</v>
      </c>
    </row>
    <row r="48" spans="1:90" s="613" customFormat="1">
      <c r="B48" s="478" t="s">
        <v>263</v>
      </c>
      <c r="C48" s="477">
        <f t="shared" ref="C48:I48" si="43">+C49+C50</f>
        <v>81.578150469999997</v>
      </c>
      <c r="D48" s="477">
        <f t="shared" si="43"/>
        <v>203.94537617000003</v>
      </c>
      <c r="E48" s="477">
        <f t="shared" si="43"/>
        <v>244.73445140000001</v>
      </c>
      <c r="F48" s="477">
        <f t="shared" si="43"/>
        <v>244.73445140000001</v>
      </c>
      <c r="G48" s="477">
        <f t="shared" si="43"/>
        <v>244.73445140000001</v>
      </c>
      <c r="H48" s="477">
        <f t="shared" si="43"/>
        <v>244.73445140000001</v>
      </c>
      <c r="I48" s="477">
        <f t="shared" si="43"/>
        <v>244.73445140000001</v>
      </c>
      <c r="J48" s="477">
        <f t="shared" ref="J48:AI48" si="44">+J49+J50</f>
        <v>244.73445140000001</v>
      </c>
      <c r="K48" s="477">
        <f t="shared" si="44"/>
        <v>244.73445140000001</v>
      </c>
      <c r="L48" s="477">
        <f t="shared" si="44"/>
        <v>244.73445140000001</v>
      </c>
      <c r="M48" s="477">
        <f t="shared" si="44"/>
        <v>244.73445140000001</v>
      </c>
      <c r="N48" s="477">
        <f t="shared" si="44"/>
        <v>293.68134166999999</v>
      </c>
      <c r="O48" s="477">
        <f t="shared" si="44"/>
        <v>316.93111454000001</v>
      </c>
      <c r="P48" s="477">
        <f t="shared" si="44"/>
        <v>282.66829135</v>
      </c>
      <c r="Q48" s="477">
        <f t="shared" si="44"/>
        <v>248.40546816</v>
      </c>
      <c r="R48" s="477">
        <f t="shared" si="44"/>
        <v>214.14264496000001</v>
      </c>
      <c r="S48" s="477">
        <f t="shared" si="44"/>
        <v>179.87982176000003</v>
      </c>
      <c r="T48" s="477">
        <f t="shared" si="44"/>
        <v>145.61699858</v>
      </c>
      <c r="U48" s="477">
        <f t="shared" si="44"/>
        <v>111.35417537999999</v>
      </c>
      <c r="V48" s="477">
        <f t="shared" si="44"/>
        <v>77.091352180000001</v>
      </c>
      <c r="W48" s="477">
        <f t="shared" si="44"/>
        <v>47.111055589999999</v>
      </c>
      <c r="X48" s="477">
        <f t="shared" si="44"/>
        <v>0</v>
      </c>
      <c r="Y48" s="477">
        <f t="shared" si="44"/>
        <v>0</v>
      </c>
      <c r="Z48" s="477">
        <f t="shared" si="44"/>
        <v>0</v>
      </c>
      <c r="AA48" s="477">
        <f t="shared" si="44"/>
        <v>0</v>
      </c>
      <c r="AB48" s="477">
        <f t="shared" si="44"/>
        <v>0</v>
      </c>
      <c r="AC48" s="477">
        <f t="shared" si="44"/>
        <v>0</v>
      </c>
      <c r="AD48" s="477">
        <f t="shared" si="44"/>
        <v>0</v>
      </c>
      <c r="AE48" s="477">
        <f t="shared" si="44"/>
        <v>0</v>
      </c>
      <c r="AF48" s="477">
        <f t="shared" si="44"/>
        <v>0</v>
      </c>
      <c r="AG48" s="477">
        <f t="shared" si="44"/>
        <v>0</v>
      </c>
      <c r="AH48" s="477">
        <f t="shared" si="44"/>
        <v>0</v>
      </c>
      <c r="AI48" s="477">
        <f t="shared" si="44"/>
        <v>0</v>
      </c>
      <c r="AJ48" s="102">
        <f t="shared" si="37"/>
        <v>4405.0158534100019</v>
      </c>
    </row>
    <row r="49" spans="2:36" s="613" customFormat="1">
      <c r="B49" s="479" t="s">
        <v>265</v>
      </c>
      <c r="C49" s="477">
        <v>66.208614940000004</v>
      </c>
      <c r="D49" s="477">
        <v>165.52153735000002</v>
      </c>
      <c r="E49" s="477">
        <v>198.62584482</v>
      </c>
      <c r="F49" s="477">
        <v>198.62584482</v>
      </c>
      <c r="G49" s="477">
        <v>198.62584482</v>
      </c>
      <c r="H49" s="477">
        <v>198.62584482</v>
      </c>
      <c r="I49" s="477">
        <v>198.62584482</v>
      </c>
      <c r="J49" s="477">
        <v>198.62584482</v>
      </c>
      <c r="K49" s="102">
        <v>198.62584482</v>
      </c>
      <c r="L49" s="477">
        <v>198.62584482</v>
      </c>
      <c r="M49" s="477">
        <v>198.62584482</v>
      </c>
      <c r="N49" s="477">
        <v>238.35101378000002</v>
      </c>
      <c r="O49" s="477">
        <v>257.22046903</v>
      </c>
      <c r="P49" s="477">
        <v>229.41285076</v>
      </c>
      <c r="Q49" s="477">
        <v>201.60523248999999</v>
      </c>
      <c r="R49" s="477">
        <v>173.79761421000001</v>
      </c>
      <c r="S49" s="477">
        <v>145.98999593000002</v>
      </c>
      <c r="T49" s="477">
        <v>118.18237766999999</v>
      </c>
      <c r="U49" s="477">
        <v>90.374759389999994</v>
      </c>
      <c r="V49" s="477">
        <v>62.567141110000001</v>
      </c>
      <c r="W49" s="477">
        <v>38.235210299999999</v>
      </c>
      <c r="X49" s="477">
        <v>0</v>
      </c>
      <c r="Y49" s="477">
        <v>0</v>
      </c>
      <c r="Z49" s="477">
        <v>0</v>
      </c>
      <c r="AA49" s="477">
        <v>0</v>
      </c>
      <c r="AB49" s="477">
        <v>0</v>
      </c>
      <c r="AC49" s="477">
        <v>0</v>
      </c>
      <c r="AD49" s="477">
        <v>0</v>
      </c>
      <c r="AE49" s="477">
        <v>0</v>
      </c>
      <c r="AF49" s="477">
        <v>0</v>
      </c>
      <c r="AG49" s="477">
        <v>0</v>
      </c>
      <c r="AH49" s="477">
        <v>0</v>
      </c>
      <c r="AI49" s="477">
        <v>0</v>
      </c>
      <c r="AJ49" s="102">
        <f t="shared" si="37"/>
        <v>3575.0994203400001</v>
      </c>
    </row>
    <row r="50" spans="2:36" s="613" customFormat="1">
      <c r="B50" s="480" t="s">
        <v>266</v>
      </c>
      <c r="C50" s="477">
        <v>15.369535529999999</v>
      </c>
      <c r="D50" s="477">
        <v>38.42383882</v>
      </c>
      <c r="E50" s="477">
        <v>46.10860658</v>
      </c>
      <c r="F50" s="477">
        <v>46.10860658</v>
      </c>
      <c r="G50" s="477">
        <v>46.10860658</v>
      </c>
      <c r="H50" s="477">
        <v>46.10860658</v>
      </c>
      <c r="I50" s="477">
        <v>46.10860658</v>
      </c>
      <c r="J50" s="477">
        <v>46.10860658</v>
      </c>
      <c r="K50" s="102">
        <v>46.10860658</v>
      </c>
      <c r="L50" s="477">
        <v>46.10860658</v>
      </c>
      <c r="M50" s="477">
        <v>46.10860658</v>
      </c>
      <c r="N50" s="477">
        <v>55.33032789</v>
      </c>
      <c r="O50" s="477">
        <v>59.710645509999999</v>
      </c>
      <c r="P50" s="477">
        <v>53.255440589999999</v>
      </c>
      <c r="Q50" s="477">
        <v>46.800235669999999</v>
      </c>
      <c r="R50" s="477">
        <v>40.345030750000006</v>
      </c>
      <c r="S50" s="477">
        <v>33.889825829999999</v>
      </c>
      <c r="T50" s="477">
        <v>27.43462091</v>
      </c>
      <c r="U50" s="477">
        <v>20.97941599</v>
      </c>
      <c r="V50" s="477">
        <v>14.52421107</v>
      </c>
      <c r="W50" s="477">
        <v>8.8758452899999991</v>
      </c>
      <c r="X50" s="477">
        <v>0</v>
      </c>
      <c r="Y50" s="477">
        <v>0</v>
      </c>
      <c r="Z50" s="477">
        <v>0</v>
      </c>
      <c r="AA50" s="477">
        <v>0</v>
      </c>
      <c r="AB50" s="477">
        <v>0</v>
      </c>
      <c r="AC50" s="477">
        <v>0</v>
      </c>
      <c r="AD50" s="477">
        <v>0</v>
      </c>
      <c r="AE50" s="477">
        <v>0</v>
      </c>
      <c r="AF50" s="477">
        <v>0</v>
      </c>
      <c r="AG50" s="477">
        <v>0</v>
      </c>
      <c r="AH50" s="477">
        <v>0</v>
      </c>
      <c r="AI50" s="477">
        <v>0</v>
      </c>
      <c r="AJ50" s="102">
        <f t="shared" si="37"/>
        <v>829.91643307000004</v>
      </c>
    </row>
    <row r="51" spans="2:36" s="613" customFormat="1">
      <c r="B51" s="478" t="s">
        <v>653</v>
      </c>
      <c r="C51" s="477">
        <f>+C52+C53</f>
        <v>2.1047360199999998</v>
      </c>
      <c r="D51" s="477">
        <f>+D52+D53</f>
        <v>5.2618400399999992</v>
      </c>
      <c r="E51" s="477">
        <f>+E52+E53</f>
        <v>6.3142080399999996</v>
      </c>
      <c r="F51" s="477">
        <f>+F52+F53</f>
        <v>6.3142080399999996</v>
      </c>
      <c r="G51" s="477">
        <f t="shared" ref="G51:AI51" si="45">+G52+G53</f>
        <v>6.3142080399999996</v>
      </c>
      <c r="H51" s="477">
        <f t="shared" si="45"/>
        <v>6.3142080399999996</v>
      </c>
      <c r="I51" s="477">
        <f t="shared" si="45"/>
        <v>6.3142080399999996</v>
      </c>
      <c r="J51" s="477">
        <f t="shared" si="45"/>
        <v>6.3142080399999996</v>
      </c>
      <c r="K51" s="477">
        <f t="shared" si="45"/>
        <v>6.3142080399999996</v>
      </c>
      <c r="L51" s="477">
        <f t="shared" si="45"/>
        <v>6.3142080399999996</v>
      </c>
      <c r="M51" s="477">
        <f t="shared" si="45"/>
        <v>6.3142080399999996</v>
      </c>
      <c r="N51" s="477">
        <f>+N52+N53</f>
        <v>7.5770496500000002</v>
      </c>
      <c r="O51" s="477">
        <f t="shared" si="45"/>
        <v>8.1768994100000008</v>
      </c>
      <c r="P51" s="477">
        <f t="shared" si="45"/>
        <v>7.2929102899999991</v>
      </c>
      <c r="Q51" s="477">
        <f t="shared" si="45"/>
        <v>6.4089211499999994</v>
      </c>
      <c r="R51" s="477">
        <f t="shared" si="45"/>
        <v>5.5249320399999995</v>
      </c>
      <c r="S51" s="477">
        <f t="shared" si="45"/>
        <v>4.6409429099999997</v>
      </c>
      <c r="T51" s="477">
        <f t="shared" si="45"/>
        <v>3.7569537899999998</v>
      </c>
      <c r="U51" s="477">
        <f t="shared" si="45"/>
        <v>2.8729646500000001</v>
      </c>
      <c r="V51" s="477">
        <f t="shared" si="45"/>
        <v>1.9889755299999998</v>
      </c>
      <c r="W51" s="477">
        <f t="shared" si="45"/>
        <v>1.2154850499999998</v>
      </c>
      <c r="X51" s="477">
        <f t="shared" si="45"/>
        <v>0</v>
      </c>
      <c r="Y51" s="477">
        <f t="shared" si="45"/>
        <v>0</v>
      </c>
      <c r="Z51" s="477">
        <f t="shared" si="45"/>
        <v>0</v>
      </c>
      <c r="AA51" s="477">
        <f t="shared" si="45"/>
        <v>0</v>
      </c>
      <c r="AB51" s="477">
        <f t="shared" si="45"/>
        <v>0</v>
      </c>
      <c r="AC51" s="477">
        <f t="shared" si="45"/>
        <v>0</v>
      </c>
      <c r="AD51" s="477">
        <f t="shared" si="45"/>
        <v>0</v>
      </c>
      <c r="AE51" s="477">
        <f t="shared" si="45"/>
        <v>0</v>
      </c>
      <c r="AF51" s="477">
        <f t="shared" si="45"/>
        <v>0</v>
      </c>
      <c r="AG51" s="477">
        <f t="shared" si="45"/>
        <v>0</v>
      </c>
      <c r="AH51" s="477">
        <f t="shared" si="45"/>
        <v>0</v>
      </c>
      <c r="AI51" s="477">
        <f t="shared" si="45"/>
        <v>0</v>
      </c>
      <c r="AJ51" s="102">
        <f t="shared" si="37"/>
        <v>113.65048288999998</v>
      </c>
    </row>
    <row r="52" spans="2:36" s="613" customFormat="1">
      <c r="B52" s="479" t="s">
        <v>265</v>
      </c>
      <c r="C52" s="477">
        <v>1.2117397399999998</v>
      </c>
      <c r="D52" s="477">
        <v>3.0293493499999995</v>
      </c>
      <c r="E52" s="477">
        <v>3.6352192199999998</v>
      </c>
      <c r="F52" s="477">
        <v>3.6352192199999998</v>
      </c>
      <c r="G52" s="477">
        <v>3.6352192199999998</v>
      </c>
      <c r="H52" s="477">
        <v>3.6352192199999998</v>
      </c>
      <c r="I52" s="477">
        <v>3.6352192199999998</v>
      </c>
      <c r="J52" s="477">
        <v>3.6352192199999998</v>
      </c>
      <c r="K52" s="102">
        <v>3.6352192199999998</v>
      </c>
      <c r="L52" s="477">
        <v>3.6352192199999998</v>
      </c>
      <c r="M52" s="477">
        <v>3.6352192199999998</v>
      </c>
      <c r="N52" s="477">
        <v>4.3622630600000001</v>
      </c>
      <c r="O52" s="477">
        <v>4.7076088800000004</v>
      </c>
      <c r="P52" s="477">
        <v>4.1986781999999989</v>
      </c>
      <c r="Q52" s="477">
        <v>3.6897474999999997</v>
      </c>
      <c r="R52" s="477">
        <v>3.18081681</v>
      </c>
      <c r="S52" s="477">
        <v>2.6718861199999999</v>
      </c>
      <c r="T52" s="477">
        <v>2.1629554399999997</v>
      </c>
      <c r="U52" s="477">
        <v>1.6540247400000001</v>
      </c>
      <c r="V52" s="477">
        <v>1.1450940499999998</v>
      </c>
      <c r="W52" s="477">
        <v>0.69977969999999989</v>
      </c>
      <c r="X52" s="477">
        <v>0</v>
      </c>
      <c r="Y52" s="477">
        <v>0</v>
      </c>
      <c r="Z52" s="477">
        <v>0</v>
      </c>
      <c r="AA52" s="477">
        <v>0</v>
      </c>
      <c r="AB52" s="477">
        <v>0</v>
      </c>
      <c r="AC52" s="477">
        <v>0</v>
      </c>
      <c r="AD52" s="477">
        <v>0</v>
      </c>
      <c r="AE52" s="477">
        <v>0</v>
      </c>
      <c r="AF52" s="477">
        <v>0</v>
      </c>
      <c r="AG52" s="477">
        <v>0</v>
      </c>
      <c r="AH52" s="477">
        <v>0</v>
      </c>
      <c r="AI52" s="477">
        <v>0</v>
      </c>
      <c r="AJ52" s="102">
        <f t="shared" si="37"/>
        <v>65.430916569999994</v>
      </c>
    </row>
    <row r="53" spans="2:36" s="613" customFormat="1">
      <c r="B53" s="480" t="s">
        <v>266</v>
      </c>
      <c r="C53" s="477">
        <v>0.89299627999999998</v>
      </c>
      <c r="D53" s="477">
        <v>2.2324906899999997</v>
      </c>
      <c r="E53" s="477">
        <v>2.6789888199999998</v>
      </c>
      <c r="F53" s="477">
        <v>2.6789888199999998</v>
      </c>
      <c r="G53" s="477">
        <v>2.6789888199999998</v>
      </c>
      <c r="H53" s="477">
        <v>2.6789888199999998</v>
      </c>
      <c r="I53" s="477">
        <v>2.6789888199999998</v>
      </c>
      <c r="J53" s="477">
        <v>2.6789888199999998</v>
      </c>
      <c r="K53" s="102">
        <v>2.6789888199999998</v>
      </c>
      <c r="L53" s="477">
        <v>2.6789888199999998</v>
      </c>
      <c r="M53" s="477">
        <v>2.6789888199999998</v>
      </c>
      <c r="N53" s="477">
        <v>3.2147865900000001</v>
      </c>
      <c r="O53" s="477">
        <v>3.4692905300000003</v>
      </c>
      <c r="P53" s="477">
        <v>3.0942320900000002</v>
      </c>
      <c r="Q53" s="477">
        <v>2.7191736500000001</v>
      </c>
      <c r="R53" s="477">
        <v>2.3441152299999999</v>
      </c>
      <c r="S53" s="477">
        <v>1.9690567899999998</v>
      </c>
      <c r="T53" s="477">
        <v>1.5939983500000001</v>
      </c>
      <c r="U53" s="477">
        <v>1.21893991</v>
      </c>
      <c r="V53" s="477">
        <v>0.84388147999999996</v>
      </c>
      <c r="W53" s="477">
        <v>0.51570535000000006</v>
      </c>
      <c r="X53" s="477">
        <v>0</v>
      </c>
      <c r="Y53" s="477">
        <v>0</v>
      </c>
      <c r="Z53" s="477">
        <v>0</v>
      </c>
      <c r="AA53" s="477">
        <v>0</v>
      </c>
      <c r="AB53" s="477">
        <v>0</v>
      </c>
      <c r="AC53" s="477">
        <v>0</v>
      </c>
      <c r="AD53" s="477">
        <v>0</v>
      </c>
      <c r="AE53" s="477">
        <v>0</v>
      </c>
      <c r="AF53" s="477">
        <v>0</v>
      </c>
      <c r="AG53" s="477">
        <v>0</v>
      </c>
      <c r="AH53" s="477">
        <v>0</v>
      </c>
      <c r="AI53" s="477">
        <v>0</v>
      </c>
      <c r="AJ53" s="102">
        <f t="shared" si="37"/>
        <v>48.219566320000006</v>
      </c>
    </row>
    <row r="54" spans="2:36" s="613" customFormat="1">
      <c r="B54" s="379" t="s">
        <v>22</v>
      </c>
      <c r="C54" s="477">
        <f t="shared" ref="C54:X54" si="46">+C55+C56</f>
        <v>90.027595089230743</v>
      </c>
      <c r="D54" s="477">
        <f t="shared" si="46"/>
        <v>224.67063553230798</v>
      </c>
      <c r="E54" s="477">
        <f t="shared" si="46"/>
        <v>269.28608088615454</v>
      </c>
      <c r="F54" s="477">
        <f t="shared" si="46"/>
        <v>269.28608088615454</v>
      </c>
      <c r="G54" s="477">
        <f t="shared" si="46"/>
        <v>269.28608088615454</v>
      </c>
      <c r="H54" s="477">
        <f t="shared" si="46"/>
        <v>269.28608088615454</v>
      </c>
      <c r="I54" s="477">
        <f t="shared" si="46"/>
        <v>269.28608088615454</v>
      </c>
      <c r="J54" s="477">
        <f t="shared" si="46"/>
        <v>269.28608088615454</v>
      </c>
      <c r="K54" s="477">
        <f t="shared" si="46"/>
        <v>269.28608088615454</v>
      </c>
      <c r="L54" s="477">
        <f t="shared" si="46"/>
        <v>269.28608088615454</v>
      </c>
      <c r="M54" s="477">
        <f t="shared" si="46"/>
        <v>269.28608088615454</v>
      </c>
      <c r="N54" s="477">
        <f t="shared" si="46"/>
        <v>323.46197880615443</v>
      </c>
      <c r="O54" s="477">
        <f t="shared" si="46"/>
        <v>349.3150359630763</v>
      </c>
      <c r="P54" s="477">
        <f t="shared" si="46"/>
        <v>311.55124829538454</v>
      </c>
      <c r="Q54" s="477">
        <f t="shared" si="46"/>
        <v>273.7874606400004</v>
      </c>
      <c r="R54" s="477">
        <f t="shared" si="46"/>
        <v>236.02367296</v>
      </c>
      <c r="S54" s="477">
        <f t="shared" si="46"/>
        <v>198.25988528000011</v>
      </c>
      <c r="T54" s="477">
        <f t="shared" si="46"/>
        <v>160.49609761230769</v>
      </c>
      <c r="U54" s="477">
        <f t="shared" si="46"/>
        <v>122.73230992000009</v>
      </c>
      <c r="V54" s="477">
        <f t="shared" si="46"/>
        <v>84.968522276923025</v>
      </c>
      <c r="W54" s="477">
        <f t="shared" si="46"/>
        <v>51.92520806153842</v>
      </c>
      <c r="X54" s="477">
        <f t="shared" si="46"/>
        <v>0</v>
      </c>
      <c r="Y54" s="477">
        <f t="shared" ref="Y54:AH54" si="47">+Y55+Y56</f>
        <v>0</v>
      </c>
      <c r="Z54" s="477">
        <f t="shared" si="47"/>
        <v>0</v>
      </c>
      <c r="AA54" s="477">
        <f t="shared" si="47"/>
        <v>0</v>
      </c>
      <c r="AB54" s="477">
        <f t="shared" si="47"/>
        <v>0</v>
      </c>
      <c r="AC54" s="477">
        <f t="shared" si="47"/>
        <v>0</v>
      </c>
      <c r="AD54" s="477">
        <f t="shared" si="47"/>
        <v>0</v>
      </c>
      <c r="AE54" s="477">
        <f t="shared" si="47"/>
        <v>0</v>
      </c>
      <c r="AF54" s="477">
        <f t="shared" si="47"/>
        <v>0</v>
      </c>
      <c r="AG54" s="477">
        <f t="shared" si="47"/>
        <v>0</v>
      </c>
      <c r="AH54" s="477">
        <f t="shared" si="47"/>
        <v>0</v>
      </c>
      <c r="AI54" s="477">
        <f>+AI55+AI56</f>
        <v>0</v>
      </c>
      <c r="AJ54" s="102">
        <f t="shared" si="37"/>
        <v>4850.7943784123154</v>
      </c>
    </row>
    <row r="55" spans="2:36" s="613" customFormat="1">
      <c r="B55" s="478" t="s">
        <v>263</v>
      </c>
      <c r="C55" s="477">
        <v>70.024009230769195</v>
      </c>
      <c r="D55" s="477">
        <v>174.75018232615417</v>
      </c>
      <c r="E55" s="477">
        <v>209.45234619076999</v>
      </c>
      <c r="F55" s="477">
        <v>209.45234619076999</v>
      </c>
      <c r="G55" s="477">
        <v>209.45234619076999</v>
      </c>
      <c r="H55" s="477">
        <v>209.45234619076999</v>
      </c>
      <c r="I55" s="477">
        <v>209.45234619076999</v>
      </c>
      <c r="J55" s="477">
        <v>209.45234619076999</v>
      </c>
      <c r="K55" s="102">
        <v>209.45234619076999</v>
      </c>
      <c r="L55" s="477">
        <v>209.45234619076999</v>
      </c>
      <c r="M55" s="477">
        <v>209.45234619076999</v>
      </c>
      <c r="N55" s="477">
        <v>251.59068802461599</v>
      </c>
      <c r="O55" s="477">
        <v>271.69935261538399</v>
      </c>
      <c r="P55" s="477">
        <v>242.326449636923</v>
      </c>
      <c r="Q55" s="477">
        <v>212.95354665846202</v>
      </c>
      <c r="R55" s="477">
        <v>183.5806436676923</v>
      </c>
      <c r="S55" s="477">
        <v>154.20774067692309</v>
      </c>
      <c r="T55" s="477">
        <v>124.8348376861539</v>
      </c>
      <c r="U55" s="477">
        <v>95.461934695384699</v>
      </c>
      <c r="V55" s="477">
        <v>66.089031729230697</v>
      </c>
      <c r="W55" s="477">
        <v>40.38774161230765</v>
      </c>
      <c r="X55" s="477">
        <v>0</v>
      </c>
      <c r="Y55" s="477">
        <v>0</v>
      </c>
      <c r="Z55" s="477">
        <v>0</v>
      </c>
      <c r="AA55" s="477">
        <v>0</v>
      </c>
      <c r="AB55" s="477">
        <v>0</v>
      </c>
      <c r="AC55" s="477">
        <v>0</v>
      </c>
      <c r="AD55" s="477">
        <v>0</v>
      </c>
      <c r="AE55" s="477">
        <v>0</v>
      </c>
      <c r="AF55" s="477">
        <v>0</v>
      </c>
      <c r="AG55" s="477">
        <v>0</v>
      </c>
      <c r="AH55" s="477">
        <v>0</v>
      </c>
      <c r="AI55" s="477">
        <v>0</v>
      </c>
      <c r="AJ55" s="102">
        <f t="shared" si="37"/>
        <v>3772.9772742769305</v>
      </c>
    </row>
    <row r="56" spans="2:36" s="613" customFormat="1">
      <c r="B56" s="478" t="s">
        <v>264</v>
      </c>
      <c r="C56" s="477">
        <v>20.003585858461541</v>
      </c>
      <c r="D56" s="477">
        <v>49.920453206153823</v>
      </c>
      <c r="E56" s="477">
        <v>59.833734695384564</v>
      </c>
      <c r="F56" s="477">
        <v>59.833734695384564</v>
      </c>
      <c r="G56" s="477">
        <v>59.833734695384564</v>
      </c>
      <c r="H56" s="477">
        <v>59.833734695384564</v>
      </c>
      <c r="I56" s="477">
        <v>59.833734695384564</v>
      </c>
      <c r="J56" s="477">
        <v>59.833734695384564</v>
      </c>
      <c r="K56" s="102">
        <v>59.833734695384564</v>
      </c>
      <c r="L56" s="477">
        <v>59.833734695384564</v>
      </c>
      <c r="M56" s="477">
        <v>59.833734695384564</v>
      </c>
      <c r="N56" s="477">
        <v>71.87129078153842</v>
      </c>
      <c r="O56" s="477">
        <v>77.61568334769234</v>
      </c>
      <c r="P56" s="477">
        <v>69.224798658461538</v>
      </c>
      <c r="Q56" s="477">
        <v>60.833913981538416</v>
      </c>
      <c r="R56" s="477">
        <v>52.443029292307713</v>
      </c>
      <c r="S56" s="477">
        <v>44.052144603076997</v>
      </c>
      <c r="T56" s="477">
        <v>35.661259926153789</v>
      </c>
      <c r="U56" s="477">
        <v>27.270375224615385</v>
      </c>
      <c r="V56" s="477">
        <v>18.879490547692331</v>
      </c>
      <c r="W56" s="477">
        <v>11.537466449230768</v>
      </c>
      <c r="X56" s="477">
        <v>0</v>
      </c>
      <c r="Y56" s="477">
        <v>0</v>
      </c>
      <c r="Z56" s="477">
        <v>0</v>
      </c>
      <c r="AA56" s="477">
        <v>0</v>
      </c>
      <c r="AB56" s="477">
        <v>0</v>
      </c>
      <c r="AC56" s="477">
        <v>0</v>
      </c>
      <c r="AD56" s="477">
        <v>0</v>
      </c>
      <c r="AE56" s="477">
        <v>0</v>
      </c>
      <c r="AF56" s="477">
        <v>0</v>
      </c>
      <c r="AG56" s="477">
        <v>0</v>
      </c>
      <c r="AH56" s="477">
        <v>0</v>
      </c>
      <c r="AI56" s="477">
        <v>0</v>
      </c>
      <c r="AJ56" s="102">
        <f t="shared" si="37"/>
        <v>1077.8171041353842</v>
      </c>
    </row>
    <row r="57" spans="2:36" s="613" customFormat="1">
      <c r="B57" s="379" t="s">
        <v>23</v>
      </c>
      <c r="C57" s="477">
        <f t="shared" ref="C57:X57" si="48">+C58+C59</f>
        <v>0.38153189985961655</v>
      </c>
      <c r="D57" s="477">
        <f t="shared" si="48"/>
        <v>0.94959050631726716</v>
      </c>
      <c r="E57" s="477">
        <f t="shared" si="48"/>
        <v>1.1361172129153012</v>
      </c>
      <c r="F57" s="477">
        <f t="shared" si="48"/>
        <v>1.1361172129153012</v>
      </c>
      <c r="G57" s="477">
        <f t="shared" si="48"/>
        <v>1.1361172129153012</v>
      </c>
      <c r="H57" s="477">
        <f t="shared" si="48"/>
        <v>1.1361172129153012</v>
      </c>
      <c r="I57" s="477">
        <f t="shared" si="48"/>
        <v>1.1361172129153012</v>
      </c>
      <c r="J57" s="477">
        <f t="shared" si="48"/>
        <v>1.1361172129153012</v>
      </c>
      <c r="K57" s="477">
        <f t="shared" si="48"/>
        <v>1.1361172129153012</v>
      </c>
      <c r="L57" s="477">
        <f t="shared" si="48"/>
        <v>1.1361172129153012</v>
      </c>
      <c r="M57" s="477">
        <f t="shared" si="48"/>
        <v>1.1361172129153012</v>
      </c>
      <c r="N57" s="477">
        <f t="shared" si="48"/>
        <v>1.3650363528310716</v>
      </c>
      <c r="O57" s="477">
        <f t="shared" si="48"/>
        <v>1.4744088308844177</v>
      </c>
      <c r="P57" s="477">
        <f t="shared" si="48"/>
        <v>1.3150132816097331</v>
      </c>
      <c r="Q57" s="477">
        <f t="shared" si="48"/>
        <v>1.1556177323350494</v>
      </c>
      <c r="R57" s="477">
        <f t="shared" si="48"/>
        <v>0.99622218306036536</v>
      </c>
      <c r="S57" s="477">
        <f t="shared" si="48"/>
        <v>0.83682663378568045</v>
      </c>
      <c r="T57" s="477">
        <f t="shared" si="48"/>
        <v>0.67743108451099776</v>
      </c>
      <c r="U57" s="477">
        <f t="shared" si="48"/>
        <v>0.51803553523631296</v>
      </c>
      <c r="V57" s="477">
        <f t="shared" si="48"/>
        <v>0.35863998596162794</v>
      </c>
      <c r="W57" s="477">
        <f t="shared" si="48"/>
        <v>0.2191688802994857</v>
      </c>
      <c r="X57" s="477">
        <f t="shared" si="48"/>
        <v>0</v>
      </c>
      <c r="Y57" s="477">
        <f t="shared" ref="Y57:AI57" si="49">+Y58+Y59</f>
        <v>0</v>
      </c>
      <c r="Z57" s="477">
        <f t="shared" si="49"/>
        <v>0</v>
      </c>
      <c r="AA57" s="477">
        <f t="shared" si="49"/>
        <v>0</v>
      </c>
      <c r="AB57" s="477">
        <f t="shared" si="49"/>
        <v>0</v>
      </c>
      <c r="AC57" s="477">
        <f t="shared" si="49"/>
        <v>0</v>
      </c>
      <c r="AD57" s="477">
        <f t="shared" si="49"/>
        <v>0</v>
      </c>
      <c r="AE57" s="477">
        <f t="shared" si="49"/>
        <v>0</v>
      </c>
      <c r="AF57" s="477">
        <f t="shared" si="49"/>
        <v>0</v>
      </c>
      <c r="AG57" s="477">
        <f t="shared" si="49"/>
        <v>0</v>
      </c>
      <c r="AH57" s="477">
        <f t="shared" si="49"/>
        <v>0</v>
      </c>
      <c r="AI57" s="477">
        <f t="shared" si="49"/>
        <v>0</v>
      </c>
      <c r="AJ57" s="102">
        <f t="shared" si="37"/>
        <v>20.472577822929335</v>
      </c>
    </row>
    <row r="58" spans="2:36" s="613" customFormat="1">
      <c r="B58" s="478" t="s">
        <v>263</v>
      </c>
      <c r="C58" s="477">
        <v>0.36355120963968202</v>
      </c>
      <c r="D58" s="477">
        <v>0.90483856621431902</v>
      </c>
      <c r="E58" s="477">
        <v>1.082574713149274</v>
      </c>
      <c r="F58" s="477">
        <v>1.082574713149274</v>
      </c>
      <c r="G58" s="477">
        <v>1.082574713149274</v>
      </c>
      <c r="H58" s="477">
        <v>1.082574713149274</v>
      </c>
      <c r="I58" s="477">
        <v>1.082574713149274</v>
      </c>
      <c r="J58" s="477">
        <v>1.082574713149274</v>
      </c>
      <c r="K58" s="102">
        <v>1.082574713149274</v>
      </c>
      <c r="L58" s="477">
        <v>1.082574713149274</v>
      </c>
      <c r="M58" s="477">
        <v>1.082574713149274</v>
      </c>
      <c r="N58" s="477">
        <v>1.3007054389330839</v>
      </c>
      <c r="O58" s="477">
        <v>1.4049234524099208</v>
      </c>
      <c r="P58" s="477">
        <v>1.2530398359382309</v>
      </c>
      <c r="Q58" s="477">
        <v>1.1011562194665421</v>
      </c>
      <c r="R58" s="477">
        <v>0.94927260299485305</v>
      </c>
      <c r="S58" s="477">
        <v>0.79738898652316292</v>
      </c>
      <c r="T58" s="477">
        <v>0.64550537005147501</v>
      </c>
      <c r="U58" s="477">
        <v>0.49362175357978499</v>
      </c>
      <c r="V58" s="477">
        <v>0.34173813710809497</v>
      </c>
      <c r="W58" s="477">
        <v>0.20883997267197049</v>
      </c>
      <c r="X58" s="477">
        <v>0</v>
      </c>
      <c r="Y58" s="477">
        <v>0</v>
      </c>
      <c r="Z58" s="477">
        <v>0</v>
      </c>
      <c r="AA58" s="477">
        <v>0</v>
      </c>
      <c r="AB58" s="477">
        <v>0</v>
      </c>
      <c r="AC58" s="477">
        <v>0</v>
      </c>
      <c r="AD58" s="477">
        <v>0</v>
      </c>
      <c r="AE58" s="477">
        <v>0</v>
      </c>
      <c r="AF58" s="477">
        <v>0</v>
      </c>
      <c r="AG58" s="477">
        <v>0</v>
      </c>
      <c r="AH58" s="477">
        <v>0</v>
      </c>
      <c r="AI58" s="477">
        <v>0</v>
      </c>
      <c r="AJ58" s="102">
        <f t="shared" si="37"/>
        <v>19.507753963874585</v>
      </c>
    </row>
    <row r="59" spans="2:36" s="613" customFormat="1">
      <c r="B59" s="478" t="s">
        <v>264</v>
      </c>
      <c r="C59" s="477">
        <v>1.7980690219934512E-2</v>
      </c>
      <c r="D59" s="477">
        <v>4.4751940102948105E-2</v>
      </c>
      <c r="E59" s="477">
        <v>5.354249976602718E-2</v>
      </c>
      <c r="F59" s="477">
        <v>5.354249976602718E-2</v>
      </c>
      <c r="G59" s="477">
        <v>5.354249976602718E-2</v>
      </c>
      <c r="H59" s="477">
        <v>5.354249976602718E-2</v>
      </c>
      <c r="I59" s="477">
        <v>5.354249976602718E-2</v>
      </c>
      <c r="J59" s="477">
        <v>5.354249976602718E-2</v>
      </c>
      <c r="K59" s="106">
        <v>5.354249976602718E-2</v>
      </c>
      <c r="L59" s="477">
        <v>5.354249976602718E-2</v>
      </c>
      <c r="M59" s="477">
        <v>5.354249976602718E-2</v>
      </c>
      <c r="N59" s="477">
        <v>6.4330913897987826E-2</v>
      </c>
      <c r="O59" s="477">
        <v>6.948537847449697E-2</v>
      </c>
      <c r="P59" s="477">
        <v>6.1973445671502168E-2</v>
      </c>
      <c r="Q59" s="477">
        <v>5.4461512868507256E-2</v>
      </c>
      <c r="R59" s="477">
        <v>4.6949580065512343E-2</v>
      </c>
      <c r="S59" s="477">
        <v>3.9437647262517535E-2</v>
      </c>
      <c r="T59" s="477">
        <v>3.1925714459522726E-2</v>
      </c>
      <c r="U59" s="477">
        <v>2.4413781656527925E-2</v>
      </c>
      <c r="V59" s="477">
        <v>1.6901848853532984E-2</v>
      </c>
      <c r="W59" s="477">
        <v>1.03289076275152E-2</v>
      </c>
      <c r="X59" s="477">
        <v>0</v>
      </c>
      <c r="Y59" s="477">
        <v>0</v>
      </c>
      <c r="Z59" s="477">
        <v>0</v>
      </c>
      <c r="AA59" s="477">
        <v>0</v>
      </c>
      <c r="AB59" s="477">
        <v>0</v>
      </c>
      <c r="AC59" s="477">
        <v>0</v>
      </c>
      <c r="AD59" s="477">
        <v>0</v>
      </c>
      <c r="AE59" s="477">
        <v>0</v>
      </c>
      <c r="AF59" s="477">
        <v>0</v>
      </c>
      <c r="AG59" s="477">
        <v>0</v>
      </c>
      <c r="AH59" s="477">
        <v>0</v>
      </c>
      <c r="AI59" s="477">
        <v>0</v>
      </c>
      <c r="AJ59" s="106">
        <f t="shared" si="37"/>
        <v>0.96482385905475021</v>
      </c>
    </row>
    <row r="60" spans="2:36" s="613" customFormat="1">
      <c r="B60" s="481" t="s">
        <v>84</v>
      </c>
      <c r="C60" s="482">
        <f t="shared" ref="C60:S60" si="50">+C61+C64+C71+C74</f>
        <v>1850.6323050732658</v>
      </c>
      <c r="D60" s="482">
        <f t="shared" si="50"/>
        <v>1850.6323050732658</v>
      </c>
      <c r="E60" s="482">
        <f t="shared" si="50"/>
        <v>1850.6323050732658</v>
      </c>
      <c r="F60" s="482">
        <f t="shared" si="50"/>
        <v>1850.6323050732658</v>
      </c>
      <c r="G60" s="482">
        <f t="shared" si="50"/>
        <v>1850.6323050732658</v>
      </c>
      <c r="H60" s="482">
        <f t="shared" si="50"/>
        <v>1850.6323050732658</v>
      </c>
      <c r="I60" s="482">
        <f t="shared" si="50"/>
        <v>1804.3664974462079</v>
      </c>
      <c r="J60" s="482">
        <f t="shared" si="50"/>
        <v>1619.3032669432639</v>
      </c>
      <c r="K60" s="482">
        <f t="shared" si="50"/>
        <v>1434.2400364326513</v>
      </c>
      <c r="L60" s="482">
        <f t="shared" si="50"/>
        <v>1249.1768059544409</v>
      </c>
      <c r="M60" s="482">
        <f t="shared" si="50"/>
        <v>1064.1135754514021</v>
      </c>
      <c r="N60" s="482">
        <f t="shared" si="50"/>
        <v>879.05034492742777</v>
      </c>
      <c r="O60" s="482">
        <f t="shared" si="50"/>
        <v>693.98711441457635</v>
      </c>
      <c r="P60" s="482">
        <f t="shared" si="50"/>
        <v>508.92388388710901</v>
      </c>
      <c r="Q60" s="482">
        <f t="shared" si="50"/>
        <v>323.86065336194974</v>
      </c>
      <c r="R60" s="482">
        <f t="shared" si="50"/>
        <v>138.79742287810032</v>
      </c>
      <c r="S60" s="482">
        <f t="shared" si="50"/>
        <v>0</v>
      </c>
      <c r="T60" s="482">
        <f t="shared" ref="T60:AI60" si="51">+T61+T64+T71+T74</f>
        <v>0</v>
      </c>
      <c r="U60" s="482">
        <f t="shared" si="51"/>
        <v>0</v>
      </c>
      <c r="V60" s="482">
        <f t="shared" si="51"/>
        <v>0</v>
      </c>
      <c r="W60" s="482">
        <f t="shared" si="51"/>
        <v>0</v>
      </c>
      <c r="X60" s="482">
        <f t="shared" si="51"/>
        <v>0</v>
      </c>
      <c r="Y60" s="482">
        <f t="shared" si="51"/>
        <v>0</v>
      </c>
      <c r="Z60" s="482">
        <f t="shared" si="51"/>
        <v>0</v>
      </c>
      <c r="AA60" s="482">
        <f t="shared" si="51"/>
        <v>0</v>
      </c>
      <c r="AB60" s="482">
        <f t="shared" si="51"/>
        <v>0</v>
      </c>
      <c r="AC60" s="482">
        <f t="shared" si="51"/>
        <v>0</v>
      </c>
      <c r="AD60" s="482">
        <f t="shared" si="51"/>
        <v>0</v>
      </c>
      <c r="AE60" s="482">
        <f t="shared" si="51"/>
        <v>0</v>
      </c>
      <c r="AF60" s="482">
        <f t="shared" si="51"/>
        <v>0</v>
      </c>
      <c r="AG60" s="482">
        <f t="shared" si="51"/>
        <v>0</v>
      </c>
      <c r="AH60" s="482">
        <f t="shared" si="51"/>
        <v>0</v>
      </c>
      <c r="AI60" s="482">
        <f t="shared" si="51"/>
        <v>0</v>
      </c>
      <c r="AJ60" s="101">
        <f t="shared" si="37"/>
        <v>20819.613432136724</v>
      </c>
    </row>
    <row r="61" spans="2:36" s="613" customFormat="1">
      <c r="B61" s="379" t="s">
        <v>24</v>
      </c>
      <c r="C61" s="477">
        <f t="shared" ref="C61:S61" si="52">+C62+C63</f>
        <v>239.20301311893769</v>
      </c>
      <c r="D61" s="477">
        <f t="shared" si="52"/>
        <v>239.20301311893769</v>
      </c>
      <c r="E61" s="477">
        <f t="shared" si="52"/>
        <v>239.20301311893769</v>
      </c>
      <c r="F61" s="477">
        <f t="shared" si="52"/>
        <v>239.20301311893769</v>
      </c>
      <c r="G61" s="477">
        <f t="shared" si="52"/>
        <v>239.20301311893769</v>
      </c>
      <c r="H61" s="477">
        <f t="shared" si="52"/>
        <v>239.20301311893769</v>
      </c>
      <c r="I61" s="477">
        <f t="shared" si="52"/>
        <v>233.22293779074241</v>
      </c>
      <c r="J61" s="477">
        <f t="shared" si="52"/>
        <v>209.30263647795834</v>
      </c>
      <c r="K61" s="477">
        <f t="shared" si="52"/>
        <v>185.38233516962723</v>
      </c>
      <c r="L61" s="477">
        <f t="shared" si="52"/>
        <v>161.46203386129682</v>
      </c>
      <c r="M61" s="477">
        <f t="shared" si="52"/>
        <v>137.54173254851204</v>
      </c>
      <c r="N61" s="477">
        <f t="shared" si="52"/>
        <v>113.62143122681886</v>
      </c>
      <c r="O61" s="477">
        <f t="shared" si="52"/>
        <v>89.701129914034084</v>
      </c>
      <c r="P61" s="477">
        <f t="shared" si="52"/>
        <v>65.780828601249297</v>
      </c>
      <c r="Q61" s="477">
        <f t="shared" si="52"/>
        <v>41.860527288464624</v>
      </c>
      <c r="R61" s="477">
        <f t="shared" si="52"/>
        <v>17.940225984588523</v>
      </c>
      <c r="S61" s="477">
        <f t="shared" si="52"/>
        <v>0</v>
      </c>
      <c r="T61" s="477">
        <f t="shared" ref="T61:AI61" si="53">+T62+T63</f>
        <v>0</v>
      </c>
      <c r="U61" s="477">
        <f t="shared" si="53"/>
        <v>0</v>
      </c>
      <c r="V61" s="477">
        <f t="shared" si="53"/>
        <v>0</v>
      </c>
      <c r="W61" s="477">
        <f t="shared" si="53"/>
        <v>0</v>
      </c>
      <c r="X61" s="477">
        <f t="shared" si="53"/>
        <v>0</v>
      </c>
      <c r="Y61" s="477">
        <f t="shared" si="53"/>
        <v>0</v>
      </c>
      <c r="Z61" s="477">
        <f t="shared" si="53"/>
        <v>0</v>
      </c>
      <c r="AA61" s="477">
        <f t="shared" si="53"/>
        <v>0</v>
      </c>
      <c r="AB61" s="477">
        <f t="shared" si="53"/>
        <v>0</v>
      </c>
      <c r="AC61" s="477">
        <f t="shared" si="53"/>
        <v>0</v>
      </c>
      <c r="AD61" s="477">
        <f t="shared" si="53"/>
        <v>0</v>
      </c>
      <c r="AE61" s="477">
        <f t="shared" si="53"/>
        <v>0</v>
      </c>
      <c r="AF61" s="477">
        <f t="shared" si="53"/>
        <v>0</v>
      </c>
      <c r="AG61" s="477">
        <f t="shared" si="53"/>
        <v>0</v>
      </c>
      <c r="AH61" s="477">
        <f t="shared" si="53"/>
        <v>0</v>
      </c>
      <c r="AI61" s="477">
        <f t="shared" si="53"/>
        <v>0</v>
      </c>
      <c r="AJ61" s="116">
        <f t="shared" si="37"/>
        <v>2691.0338975769178</v>
      </c>
    </row>
    <row r="62" spans="2:36" s="613" customFormat="1">
      <c r="B62" s="478" t="s">
        <v>263</v>
      </c>
      <c r="C62" s="477">
        <v>236.36176955738401</v>
      </c>
      <c r="D62" s="477">
        <v>236.36176955738401</v>
      </c>
      <c r="E62" s="477">
        <v>236.36176955738401</v>
      </c>
      <c r="F62" s="477">
        <v>236.36176955738401</v>
      </c>
      <c r="G62" s="477">
        <v>236.36176955738401</v>
      </c>
      <c r="H62" s="477">
        <v>236.36176955738401</v>
      </c>
      <c r="I62" s="477">
        <v>230.452725318673</v>
      </c>
      <c r="J62" s="477">
        <v>206.816548363826</v>
      </c>
      <c r="K62" s="102">
        <v>183.18037140897769</v>
      </c>
      <c r="L62" s="477">
        <v>159.54419445413009</v>
      </c>
      <c r="M62" s="477">
        <v>135.90801749928241</v>
      </c>
      <c r="N62" s="477">
        <v>112.27184053552629</v>
      </c>
      <c r="O62" s="477">
        <v>88.635663580678596</v>
      </c>
      <c r="P62" s="477">
        <v>64.999486625830897</v>
      </c>
      <c r="Q62" s="477">
        <v>41.363309670983298</v>
      </c>
      <c r="R62" s="477">
        <v>17.72713271613571</v>
      </c>
      <c r="S62" s="477">
        <v>0</v>
      </c>
      <c r="T62" s="477">
        <v>0</v>
      </c>
      <c r="U62" s="477">
        <v>0</v>
      </c>
      <c r="V62" s="477">
        <v>0</v>
      </c>
      <c r="W62" s="477">
        <v>0</v>
      </c>
      <c r="X62" s="477">
        <v>0</v>
      </c>
      <c r="Y62" s="477">
        <v>0</v>
      </c>
      <c r="Z62" s="477">
        <v>0</v>
      </c>
      <c r="AA62" s="477">
        <v>0</v>
      </c>
      <c r="AB62" s="477">
        <v>0</v>
      </c>
      <c r="AC62" s="477">
        <v>0</v>
      </c>
      <c r="AD62" s="477">
        <v>0</v>
      </c>
      <c r="AE62" s="477">
        <v>0</v>
      </c>
      <c r="AF62" s="477">
        <v>0</v>
      </c>
      <c r="AG62" s="477">
        <v>0</v>
      </c>
      <c r="AH62" s="477">
        <v>0</v>
      </c>
      <c r="AI62" s="477">
        <v>0</v>
      </c>
      <c r="AJ62" s="102">
        <f t="shared" si="37"/>
        <v>2659.0699075183479</v>
      </c>
    </row>
    <row r="63" spans="2:36" s="613" customFormat="1">
      <c r="B63" s="478" t="s">
        <v>264</v>
      </c>
      <c r="C63" s="477">
        <v>2.84124356155368</v>
      </c>
      <c r="D63" s="477">
        <v>2.84124356155368</v>
      </c>
      <c r="E63" s="477">
        <v>2.84124356155368</v>
      </c>
      <c r="F63" s="477">
        <v>2.84124356155368</v>
      </c>
      <c r="G63" s="477">
        <v>2.84124356155368</v>
      </c>
      <c r="H63" s="477">
        <v>2.84124356155368</v>
      </c>
      <c r="I63" s="477">
        <v>2.7702124720694101</v>
      </c>
      <c r="J63" s="477">
        <v>2.4860881141323299</v>
      </c>
      <c r="K63" s="102">
        <v>2.2019637606495301</v>
      </c>
      <c r="L63" s="477">
        <v>1.9178394071667308</v>
      </c>
      <c r="M63" s="477">
        <v>1.6337150492296491</v>
      </c>
      <c r="N63" s="477">
        <v>1.3495906912925679</v>
      </c>
      <c r="O63" s="477">
        <v>1.0654663333554859</v>
      </c>
      <c r="P63" s="477">
        <v>0.78134197541840411</v>
      </c>
      <c r="Q63" s="477">
        <v>0.49721761748132298</v>
      </c>
      <c r="R63" s="477">
        <v>0.2130932684528114</v>
      </c>
      <c r="S63" s="477">
        <v>0</v>
      </c>
      <c r="T63" s="477">
        <v>0</v>
      </c>
      <c r="U63" s="477">
        <v>0</v>
      </c>
      <c r="V63" s="477">
        <v>0</v>
      </c>
      <c r="W63" s="477">
        <v>0</v>
      </c>
      <c r="X63" s="477">
        <v>0</v>
      </c>
      <c r="Y63" s="477">
        <v>0</v>
      </c>
      <c r="Z63" s="477">
        <v>0</v>
      </c>
      <c r="AA63" s="477">
        <v>0</v>
      </c>
      <c r="AB63" s="477">
        <v>0</v>
      </c>
      <c r="AC63" s="477">
        <v>0</v>
      </c>
      <c r="AD63" s="477">
        <v>0</v>
      </c>
      <c r="AE63" s="477">
        <v>0</v>
      </c>
      <c r="AF63" s="477">
        <v>0</v>
      </c>
      <c r="AG63" s="477">
        <v>0</v>
      </c>
      <c r="AH63" s="477">
        <v>0</v>
      </c>
      <c r="AI63" s="477">
        <v>0</v>
      </c>
      <c r="AJ63" s="102">
        <f t="shared" si="37"/>
        <v>31.963990058570321</v>
      </c>
    </row>
    <row r="64" spans="2:36" s="613" customFormat="1">
      <c r="B64" s="379" t="s">
        <v>25</v>
      </c>
      <c r="C64" s="477">
        <f t="shared" ref="C64:AI64" si="54">+C65+C68</f>
        <v>1051.50282808</v>
      </c>
      <c r="D64" s="477">
        <f t="shared" si="54"/>
        <v>1051.50282808</v>
      </c>
      <c r="E64" s="477">
        <f t="shared" si="54"/>
        <v>1051.50282808</v>
      </c>
      <c r="F64" s="477">
        <f t="shared" si="54"/>
        <v>1051.50282808</v>
      </c>
      <c r="G64" s="477">
        <f t="shared" si="54"/>
        <v>1051.50282808</v>
      </c>
      <c r="H64" s="477">
        <f t="shared" si="54"/>
        <v>1051.50282808</v>
      </c>
      <c r="I64" s="477">
        <f t="shared" si="54"/>
        <v>1025.21525737</v>
      </c>
      <c r="J64" s="477">
        <f t="shared" si="54"/>
        <v>920.06497456</v>
      </c>
      <c r="K64" s="477">
        <f t="shared" si="54"/>
        <v>814.91469174999997</v>
      </c>
      <c r="L64" s="477">
        <f t="shared" si="54"/>
        <v>709.76440895999997</v>
      </c>
      <c r="M64" s="477">
        <f t="shared" si="54"/>
        <v>604.61412614999995</v>
      </c>
      <c r="N64" s="477">
        <f t="shared" si="54"/>
        <v>499.46384333999998</v>
      </c>
      <c r="O64" s="477">
        <f t="shared" si="54"/>
        <v>394.31356052000001</v>
      </c>
      <c r="P64" s="477">
        <f t="shared" si="54"/>
        <v>289.16327770999999</v>
      </c>
      <c r="Q64" s="477">
        <f t="shared" si="54"/>
        <v>184.01299489000002</v>
      </c>
      <c r="R64" s="477">
        <f t="shared" si="54"/>
        <v>78.862712090000002</v>
      </c>
      <c r="S64" s="477">
        <f t="shared" si="54"/>
        <v>0</v>
      </c>
      <c r="T64" s="477">
        <f t="shared" si="54"/>
        <v>0</v>
      </c>
      <c r="U64" s="477">
        <f t="shared" si="54"/>
        <v>0</v>
      </c>
      <c r="V64" s="477">
        <f t="shared" si="54"/>
        <v>0</v>
      </c>
      <c r="W64" s="477">
        <f t="shared" si="54"/>
        <v>0</v>
      </c>
      <c r="X64" s="477">
        <f t="shared" si="54"/>
        <v>0</v>
      </c>
      <c r="Y64" s="477">
        <f t="shared" si="54"/>
        <v>0</v>
      </c>
      <c r="Z64" s="477">
        <f t="shared" si="54"/>
        <v>0</v>
      </c>
      <c r="AA64" s="477">
        <f t="shared" si="54"/>
        <v>0</v>
      </c>
      <c r="AB64" s="477">
        <f t="shared" si="54"/>
        <v>0</v>
      </c>
      <c r="AC64" s="477">
        <f t="shared" si="54"/>
        <v>0</v>
      </c>
      <c r="AD64" s="477">
        <f t="shared" si="54"/>
        <v>0</v>
      </c>
      <c r="AE64" s="477">
        <f t="shared" si="54"/>
        <v>0</v>
      </c>
      <c r="AF64" s="477">
        <f t="shared" si="54"/>
        <v>0</v>
      </c>
      <c r="AG64" s="477">
        <f t="shared" si="54"/>
        <v>0</v>
      </c>
      <c r="AH64" s="477">
        <f t="shared" si="54"/>
        <v>0</v>
      </c>
      <c r="AI64" s="477">
        <f t="shared" si="54"/>
        <v>0</v>
      </c>
      <c r="AJ64" s="102">
        <f t="shared" si="37"/>
        <v>11829.406815819999</v>
      </c>
    </row>
    <row r="65" spans="2:36" s="613" customFormat="1">
      <c r="B65" s="478" t="s">
        <v>263</v>
      </c>
      <c r="C65" s="477">
        <f t="shared" ref="C65:AI65" si="55">+C66+C67</f>
        <v>928.28951111999993</v>
      </c>
      <c r="D65" s="477">
        <f t="shared" si="55"/>
        <v>928.28951111999993</v>
      </c>
      <c r="E65" s="477">
        <f t="shared" si="55"/>
        <v>928.28951111999993</v>
      </c>
      <c r="F65" s="477">
        <f t="shared" si="55"/>
        <v>928.28951111999993</v>
      </c>
      <c r="G65" s="477">
        <f t="shared" si="55"/>
        <v>928.28951111999993</v>
      </c>
      <c r="H65" s="477">
        <f t="shared" si="55"/>
        <v>928.28951111999993</v>
      </c>
      <c r="I65" s="477">
        <f t="shared" si="55"/>
        <v>905.08227332999991</v>
      </c>
      <c r="J65" s="477">
        <f t="shared" si="55"/>
        <v>812.25332221999997</v>
      </c>
      <c r="K65" s="477">
        <f t="shared" si="55"/>
        <v>719.42437111000004</v>
      </c>
      <c r="L65" s="477">
        <f t="shared" si="55"/>
        <v>626.59541999999999</v>
      </c>
      <c r="M65" s="477">
        <f t="shared" si="55"/>
        <v>533.76646888999994</v>
      </c>
      <c r="N65" s="477">
        <f t="shared" si="55"/>
        <v>440.93751778000001</v>
      </c>
      <c r="O65" s="477">
        <f t="shared" si="55"/>
        <v>348.10856667000002</v>
      </c>
      <c r="P65" s="477">
        <f t="shared" si="55"/>
        <v>255.27961555000002</v>
      </c>
      <c r="Q65" s="477">
        <f t="shared" si="55"/>
        <v>162.45066445</v>
      </c>
      <c r="R65" s="477">
        <f t="shared" si="55"/>
        <v>69.621713330000006</v>
      </c>
      <c r="S65" s="477">
        <f t="shared" si="55"/>
        <v>0</v>
      </c>
      <c r="T65" s="477">
        <f t="shared" si="55"/>
        <v>0</v>
      </c>
      <c r="U65" s="477">
        <f t="shared" si="55"/>
        <v>0</v>
      </c>
      <c r="V65" s="477">
        <f t="shared" si="55"/>
        <v>0</v>
      </c>
      <c r="W65" s="477">
        <f t="shared" si="55"/>
        <v>0</v>
      </c>
      <c r="X65" s="477">
        <f t="shared" si="55"/>
        <v>0</v>
      </c>
      <c r="Y65" s="477">
        <f t="shared" si="55"/>
        <v>0</v>
      </c>
      <c r="Z65" s="477">
        <f t="shared" si="55"/>
        <v>0</v>
      </c>
      <c r="AA65" s="477">
        <f t="shared" si="55"/>
        <v>0</v>
      </c>
      <c r="AB65" s="477">
        <f t="shared" si="55"/>
        <v>0</v>
      </c>
      <c r="AC65" s="477">
        <f t="shared" si="55"/>
        <v>0</v>
      </c>
      <c r="AD65" s="477">
        <f t="shared" si="55"/>
        <v>0</v>
      </c>
      <c r="AE65" s="477">
        <f t="shared" si="55"/>
        <v>0</v>
      </c>
      <c r="AF65" s="477">
        <f t="shared" si="55"/>
        <v>0</v>
      </c>
      <c r="AG65" s="477">
        <f t="shared" si="55"/>
        <v>0</v>
      </c>
      <c r="AH65" s="477">
        <f t="shared" si="55"/>
        <v>0</v>
      </c>
      <c r="AI65" s="477">
        <f t="shared" si="55"/>
        <v>0</v>
      </c>
      <c r="AJ65" s="102">
        <f t="shared" si="37"/>
        <v>10443.257000049998</v>
      </c>
    </row>
    <row r="66" spans="2:36" s="613" customFormat="1">
      <c r="B66" s="479" t="s">
        <v>265</v>
      </c>
      <c r="C66" s="477">
        <v>353.62245461999998</v>
      </c>
      <c r="D66" s="477">
        <v>353.62245461999998</v>
      </c>
      <c r="E66" s="477">
        <v>353.62245461999998</v>
      </c>
      <c r="F66" s="477">
        <v>353.62245461999998</v>
      </c>
      <c r="G66" s="477">
        <v>353.62245461999998</v>
      </c>
      <c r="H66" s="477">
        <v>353.62245461999998</v>
      </c>
      <c r="I66" s="477">
        <v>344.78189325</v>
      </c>
      <c r="J66" s="477">
        <v>309.41964779</v>
      </c>
      <c r="K66" s="102">
        <v>274.05740233</v>
      </c>
      <c r="L66" s="477">
        <v>238.69515687000001</v>
      </c>
      <c r="M66" s="477">
        <v>203.33291141000001</v>
      </c>
      <c r="N66" s="477">
        <v>167.97066595000001</v>
      </c>
      <c r="O66" s="477">
        <v>132.60842048000001</v>
      </c>
      <c r="P66" s="477">
        <v>97.246175019999995</v>
      </c>
      <c r="Q66" s="477">
        <v>61.883929560000006</v>
      </c>
      <c r="R66" s="477">
        <v>26.521684100000002</v>
      </c>
      <c r="S66" s="477">
        <v>0</v>
      </c>
      <c r="T66" s="477">
        <v>0</v>
      </c>
      <c r="U66" s="477">
        <v>0</v>
      </c>
      <c r="V66" s="477">
        <v>0</v>
      </c>
      <c r="W66" s="477">
        <v>0</v>
      </c>
      <c r="X66" s="477">
        <v>0</v>
      </c>
      <c r="Y66" s="477">
        <v>0</v>
      </c>
      <c r="Z66" s="477">
        <v>0</v>
      </c>
      <c r="AA66" s="477">
        <v>0</v>
      </c>
      <c r="AB66" s="477">
        <v>0</v>
      </c>
      <c r="AC66" s="477">
        <v>0</v>
      </c>
      <c r="AD66" s="477">
        <v>0</v>
      </c>
      <c r="AE66" s="477">
        <v>0</v>
      </c>
      <c r="AF66" s="477">
        <v>0</v>
      </c>
      <c r="AG66" s="477">
        <v>0</v>
      </c>
      <c r="AH66" s="477">
        <v>0</v>
      </c>
      <c r="AI66" s="477">
        <v>0</v>
      </c>
      <c r="AJ66" s="102">
        <f t="shared" si="37"/>
        <v>3978.2526144800004</v>
      </c>
    </row>
    <row r="67" spans="2:36" s="613" customFormat="1">
      <c r="B67" s="480" t="s">
        <v>266</v>
      </c>
      <c r="C67" s="477">
        <v>574.66705649999994</v>
      </c>
      <c r="D67" s="477">
        <v>574.66705649999994</v>
      </c>
      <c r="E67" s="477">
        <v>574.66705649999994</v>
      </c>
      <c r="F67" s="477">
        <v>574.66705649999994</v>
      </c>
      <c r="G67" s="477">
        <v>574.66705649999994</v>
      </c>
      <c r="H67" s="477">
        <v>574.66705649999994</v>
      </c>
      <c r="I67" s="477">
        <v>560.30038007999997</v>
      </c>
      <c r="J67" s="477">
        <v>502.83367442999997</v>
      </c>
      <c r="K67" s="102">
        <v>445.36696877999998</v>
      </c>
      <c r="L67" s="477">
        <v>387.90026312999998</v>
      </c>
      <c r="M67" s="477">
        <v>330.43355747999999</v>
      </c>
      <c r="N67" s="477">
        <v>272.96685183</v>
      </c>
      <c r="O67" s="477">
        <v>215.50014619000001</v>
      </c>
      <c r="P67" s="477">
        <v>158.03344053000001</v>
      </c>
      <c r="Q67" s="477">
        <v>100.56673489000001</v>
      </c>
      <c r="R67" s="477">
        <v>43.100029230000004</v>
      </c>
      <c r="S67" s="477">
        <v>0</v>
      </c>
      <c r="T67" s="477">
        <v>0</v>
      </c>
      <c r="U67" s="477">
        <v>0</v>
      </c>
      <c r="V67" s="477">
        <v>0</v>
      </c>
      <c r="W67" s="477">
        <v>0</v>
      </c>
      <c r="X67" s="477">
        <v>0</v>
      </c>
      <c r="Y67" s="477">
        <v>0</v>
      </c>
      <c r="Z67" s="477">
        <v>0</v>
      </c>
      <c r="AA67" s="477">
        <v>0</v>
      </c>
      <c r="AB67" s="477">
        <v>0</v>
      </c>
      <c r="AC67" s="477">
        <v>0</v>
      </c>
      <c r="AD67" s="477">
        <v>0</v>
      </c>
      <c r="AE67" s="477">
        <v>0</v>
      </c>
      <c r="AF67" s="477">
        <v>0</v>
      </c>
      <c r="AG67" s="477">
        <v>0</v>
      </c>
      <c r="AH67" s="477">
        <v>0</v>
      </c>
      <c r="AI67" s="477">
        <v>0</v>
      </c>
      <c r="AJ67" s="102">
        <f t="shared" si="37"/>
        <v>6465.0043855699987</v>
      </c>
    </row>
    <row r="68" spans="2:36" s="613" customFormat="1">
      <c r="B68" s="478" t="s">
        <v>264</v>
      </c>
      <c r="C68" s="477">
        <f t="shared" ref="C68:AI68" si="56">+C69+C70</f>
        <v>123.21331696</v>
      </c>
      <c r="D68" s="477">
        <f t="shared" si="56"/>
        <v>123.21331696</v>
      </c>
      <c r="E68" s="477">
        <f t="shared" si="56"/>
        <v>123.21331696</v>
      </c>
      <c r="F68" s="477">
        <f t="shared" si="56"/>
        <v>123.21331696</v>
      </c>
      <c r="G68" s="477">
        <f t="shared" si="56"/>
        <v>123.21331696</v>
      </c>
      <c r="H68" s="477">
        <f t="shared" si="56"/>
        <v>123.21331696</v>
      </c>
      <c r="I68" s="477">
        <f t="shared" si="56"/>
        <v>120.13298404000001</v>
      </c>
      <c r="J68" s="477">
        <f t="shared" si="56"/>
        <v>107.81165233999999</v>
      </c>
      <c r="K68" s="477">
        <f t="shared" si="56"/>
        <v>95.490320639999993</v>
      </c>
      <c r="L68" s="477">
        <f t="shared" si="56"/>
        <v>83.168988959999979</v>
      </c>
      <c r="M68" s="477">
        <f t="shared" si="56"/>
        <v>70.847657260000005</v>
      </c>
      <c r="N68" s="477">
        <f t="shared" si="56"/>
        <v>58.526325559999989</v>
      </c>
      <c r="O68" s="477">
        <f t="shared" si="56"/>
        <v>46.204993849999994</v>
      </c>
      <c r="P68" s="477">
        <f t="shared" si="56"/>
        <v>33.88366216</v>
      </c>
      <c r="Q68" s="477">
        <f t="shared" si="56"/>
        <v>21.56233044</v>
      </c>
      <c r="R68" s="477">
        <f t="shared" si="56"/>
        <v>9.2409987599999983</v>
      </c>
      <c r="S68" s="477">
        <f t="shared" si="56"/>
        <v>0</v>
      </c>
      <c r="T68" s="477">
        <f t="shared" si="56"/>
        <v>0</v>
      </c>
      <c r="U68" s="477">
        <f t="shared" si="56"/>
        <v>0</v>
      </c>
      <c r="V68" s="477">
        <f t="shared" si="56"/>
        <v>0</v>
      </c>
      <c r="W68" s="477">
        <f t="shared" si="56"/>
        <v>0</v>
      </c>
      <c r="X68" s="477">
        <f t="shared" si="56"/>
        <v>0</v>
      </c>
      <c r="Y68" s="477">
        <f t="shared" si="56"/>
        <v>0</v>
      </c>
      <c r="Z68" s="477">
        <f t="shared" si="56"/>
        <v>0</v>
      </c>
      <c r="AA68" s="477">
        <f t="shared" si="56"/>
        <v>0</v>
      </c>
      <c r="AB68" s="477">
        <f t="shared" si="56"/>
        <v>0</v>
      </c>
      <c r="AC68" s="477">
        <f t="shared" si="56"/>
        <v>0</v>
      </c>
      <c r="AD68" s="477">
        <f t="shared" si="56"/>
        <v>0</v>
      </c>
      <c r="AE68" s="477">
        <f t="shared" si="56"/>
        <v>0</v>
      </c>
      <c r="AF68" s="477">
        <f t="shared" si="56"/>
        <v>0</v>
      </c>
      <c r="AG68" s="477">
        <f t="shared" si="56"/>
        <v>0</v>
      </c>
      <c r="AH68" s="477">
        <f t="shared" si="56"/>
        <v>0</v>
      </c>
      <c r="AI68" s="477">
        <f t="shared" si="56"/>
        <v>0</v>
      </c>
      <c r="AJ68" s="102">
        <f t="shared" si="37"/>
        <v>1386.14981577</v>
      </c>
    </row>
    <row r="69" spans="2:36" s="613" customFormat="1">
      <c r="B69" s="479" t="s">
        <v>265</v>
      </c>
      <c r="C69" s="477">
        <v>107.95044804</v>
      </c>
      <c r="D69" s="477">
        <v>107.95044804</v>
      </c>
      <c r="E69" s="477">
        <v>107.95044804</v>
      </c>
      <c r="F69" s="477">
        <v>107.95044804</v>
      </c>
      <c r="G69" s="477">
        <v>107.95044804</v>
      </c>
      <c r="H69" s="477">
        <v>107.95044804</v>
      </c>
      <c r="I69" s="477">
        <v>105.25168684</v>
      </c>
      <c r="J69" s="477">
        <v>94.456642020000004</v>
      </c>
      <c r="K69" s="102">
        <v>83.66159721999999</v>
      </c>
      <c r="L69" s="477">
        <v>72.866552429999984</v>
      </c>
      <c r="M69" s="477">
        <v>62.071507620000006</v>
      </c>
      <c r="N69" s="477">
        <v>51.276462819999992</v>
      </c>
      <c r="O69" s="477">
        <v>40.481417999999998</v>
      </c>
      <c r="P69" s="477">
        <v>29.686373199999998</v>
      </c>
      <c r="Q69" s="477">
        <v>18.891328380000001</v>
      </c>
      <c r="R69" s="477">
        <v>8.0962835899999988</v>
      </c>
      <c r="S69" s="477">
        <v>0</v>
      </c>
      <c r="T69" s="477">
        <v>0</v>
      </c>
      <c r="U69" s="477">
        <v>0</v>
      </c>
      <c r="V69" s="477">
        <v>0</v>
      </c>
      <c r="W69" s="477">
        <v>0</v>
      </c>
      <c r="X69" s="477">
        <v>0</v>
      </c>
      <c r="Y69" s="477">
        <v>0</v>
      </c>
      <c r="Z69" s="477">
        <v>0</v>
      </c>
      <c r="AA69" s="477">
        <v>0</v>
      </c>
      <c r="AB69" s="477">
        <v>0</v>
      </c>
      <c r="AC69" s="477">
        <v>0</v>
      </c>
      <c r="AD69" s="477">
        <v>0</v>
      </c>
      <c r="AE69" s="477">
        <v>0</v>
      </c>
      <c r="AF69" s="477">
        <v>0</v>
      </c>
      <c r="AG69" s="477">
        <v>0</v>
      </c>
      <c r="AH69" s="477">
        <v>0</v>
      </c>
      <c r="AI69" s="477">
        <v>0</v>
      </c>
      <c r="AJ69" s="102">
        <f t="shared" si="37"/>
        <v>1214.4425403599998</v>
      </c>
    </row>
    <row r="70" spans="2:36" s="613" customFormat="1">
      <c r="B70" s="480" t="s">
        <v>266</v>
      </c>
      <c r="C70" s="477">
        <v>15.262868920000001</v>
      </c>
      <c r="D70" s="477">
        <v>15.262868920000001</v>
      </c>
      <c r="E70" s="477">
        <v>15.262868920000001</v>
      </c>
      <c r="F70" s="477">
        <v>15.262868920000001</v>
      </c>
      <c r="G70" s="477">
        <v>15.262868920000001</v>
      </c>
      <c r="H70" s="477">
        <v>15.262868920000001</v>
      </c>
      <c r="I70" s="477">
        <v>14.881297200000001</v>
      </c>
      <c r="J70" s="477">
        <v>13.355010319999998</v>
      </c>
      <c r="K70" s="102">
        <v>11.828723419999999</v>
      </c>
      <c r="L70" s="477">
        <v>10.302436530000001</v>
      </c>
      <c r="M70" s="477">
        <v>8.7761496399999999</v>
      </c>
      <c r="N70" s="477">
        <v>7.2498627399999993</v>
      </c>
      <c r="O70" s="477">
        <v>5.7235758499999996</v>
      </c>
      <c r="P70" s="477">
        <v>4.1972889599999998</v>
      </c>
      <c r="Q70" s="477">
        <v>2.6710020600000002</v>
      </c>
      <c r="R70" s="477">
        <v>1.14471517</v>
      </c>
      <c r="S70" s="477">
        <v>0</v>
      </c>
      <c r="T70" s="477">
        <v>0</v>
      </c>
      <c r="U70" s="477">
        <v>0</v>
      </c>
      <c r="V70" s="477">
        <v>0</v>
      </c>
      <c r="W70" s="477">
        <v>0</v>
      </c>
      <c r="X70" s="477">
        <v>0</v>
      </c>
      <c r="Y70" s="477">
        <v>0</v>
      </c>
      <c r="Z70" s="477">
        <v>0</v>
      </c>
      <c r="AA70" s="477">
        <v>0</v>
      </c>
      <c r="AB70" s="477">
        <v>0</v>
      </c>
      <c r="AC70" s="477">
        <v>0</v>
      </c>
      <c r="AD70" s="477">
        <v>0</v>
      </c>
      <c r="AE70" s="477">
        <v>0</v>
      </c>
      <c r="AF70" s="477">
        <v>0</v>
      </c>
      <c r="AG70" s="477">
        <v>0</v>
      </c>
      <c r="AH70" s="477">
        <v>0</v>
      </c>
      <c r="AI70" s="477">
        <v>0</v>
      </c>
      <c r="AJ70" s="102">
        <f t="shared" si="37"/>
        <v>171.70727541000002</v>
      </c>
    </row>
    <row r="71" spans="2:36" s="613" customFormat="1">
      <c r="B71" s="379" t="s">
        <v>26</v>
      </c>
      <c r="C71" s="477">
        <f t="shared" ref="C71:S71" si="57">+C72+C73</f>
        <v>555.94512031999966</v>
      </c>
      <c r="D71" s="477">
        <f t="shared" si="57"/>
        <v>555.94512031999966</v>
      </c>
      <c r="E71" s="477">
        <f t="shared" si="57"/>
        <v>555.94512031999966</v>
      </c>
      <c r="F71" s="477">
        <f t="shared" si="57"/>
        <v>555.94512031999966</v>
      </c>
      <c r="G71" s="477">
        <f t="shared" si="57"/>
        <v>555.94512031999966</v>
      </c>
      <c r="H71" s="477">
        <f t="shared" si="57"/>
        <v>555.94512031999966</v>
      </c>
      <c r="I71" s="477">
        <f t="shared" si="57"/>
        <v>542.04649231999963</v>
      </c>
      <c r="J71" s="477">
        <f t="shared" si="57"/>
        <v>486.45198029538494</v>
      </c>
      <c r="K71" s="477">
        <f t="shared" si="57"/>
        <v>430.85746825846161</v>
      </c>
      <c r="L71" s="477">
        <f t="shared" si="57"/>
        <v>375.26295623384601</v>
      </c>
      <c r="M71" s="477">
        <f t="shared" si="57"/>
        <v>319.66844420923076</v>
      </c>
      <c r="N71" s="477">
        <f t="shared" si="57"/>
        <v>264.07393217230754</v>
      </c>
      <c r="O71" s="477">
        <f t="shared" si="57"/>
        <v>208.47942014769239</v>
      </c>
      <c r="P71" s="477">
        <f t="shared" si="57"/>
        <v>152.88490809846149</v>
      </c>
      <c r="Q71" s="477">
        <f t="shared" si="57"/>
        <v>97.290396061538502</v>
      </c>
      <c r="R71" s="477">
        <f t="shared" si="57"/>
        <v>41.695884036923132</v>
      </c>
      <c r="S71" s="477">
        <f t="shared" si="57"/>
        <v>0</v>
      </c>
      <c r="T71" s="477">
        <f t="shared" ref="T71:AI71" si="58">+T72+T73</f>
        <v>0</v>
      </c>
      <c r="U71" s="477">
        <f t="shared" si="58"/>
        <v>0</v>
      </c>
      <c r="V71" s="477">
        <f t="shared" si="58"/>
        <v>0</v>
      </c>
      <c r="W71" s="477">
        <f t="shared" si="58"/>
        <v>0</v>
      </c>
      <c r="X71" s="477">
        <f t="shared" si="58"/>
        <v>0</v>
      </c>
      <c r="Y71" s="477">
        <f t="shared" si="58"/>
        <v>0</v>
      </c>
      <c r="Z71" s="477">
        <f t="shared" si="58"/>
        <v>0</v>
      </c>
      <c r="AA71" s="477">
        <f t="shared" si="58"/>
        <v>0</v>
      </c>
      <c r="AB71" s="477">
        <f t="shared" si="58"/>
        <v>0</v>
      </c>
      <c r="AC71" s="477">
        <f t="shared" si="58"/>
        <v>0</v>
      </c>
      <c r="AD71" s="477">
        <f t="shared" si="58"/>
        <v>0</v>
      </c>
      <c r="AE71" s="477">
        <f t="shared" si="58"/>
        <v>0</v>
      </c>
      <c r="AF71" s="477">
        <f t="shared" si="58"/>
        <v>0</v>
      </c>
      <c r="AG71" s="477">
        <f t="shared" si="58"/>
        <v>0</v>
      </c>
      <c r="AH71" s="477">
        <f t="shared" si="58"/>
        <v>0</v>
      </c>
      <c r="AI71" s="477">
        <f t="shared" si="58"/>
        <v>0</v>
      </c>
      <c r="AJ71" s="102">
        <f t="shared" si="37"/>
        <v>6254.3826037538447</v>
      </c>
    </row>
    <row r="72" spans="2:36" s="613" customFormat="1">
      <c r="B72" s="478" t="s">
        <v>263</v>
      </c>
      <c r="C72" s="477">
        <v>299.78863460922997</v>
      </c>
      <c r="D72" s="477">
        <v>299.78863460922997</v>
      </c>
      <c r="E72" s="477">
        <v>299.78863460922997</v>
      </c>
      <c r="F72" s="477">
        <v>299.78863460922997</v>
      </c>
      <c r="G72" s="477">
        <v>299.78863460922997</v>
      </c>
      <c r="H72" s="477">
        <v>299.78863460922997</v>
      </c>
      <c r="I72" s="477">
        <v>292.29391874461498</v>
      </c>
      <c r="J72" s="477">
        <v>262.31505528615401</v>
      </c>
      <c r="K72" s="102">
        <v>232.33619182769201</v>
      </c>
      <c r="L72" s="477">
        <v>202.35732836923069</v>
      </c>
      <c r="M72" s="477">
        <v>172.3784649107692</v>
      </c>
      <c r="N72" s="477">
        <v>142.39960145230759</v>
      </c>
      <c r="O72" s="477">
        <v>112.4207379938462</v>
      </c>
      <c r="P72" s="477">
        <v>82.441874523076905</v>
      </c>
      <c r="Q72" s="477">
        <v>52.463011052307699</v>
      </c>
      <c r="R72" s="477">
        <v>22.484147593846181</v>
      </c>
      <c r="S72" s="477">
        <v>0</v>
      </c>
      <c r="T72" s="477">
        <v>0</v>
      </c>
      <c r="U72" s="477">
        <v>0</v>
      </c>
      <c r="V72" s="477">
        <v>0</v>
      </c>
      <c r="W72" s="477">
        <v>0</v>
      </c>
      <c r="X72" s="477">
        <v>0</v>
      </c>
      <c r="Y72" s="477">
        <v>0</v>
      </c>
      <c r="Z72" s="477">
        <v>0</v>
      </c>
      <c r="AA72" s="477">
        <v>0</v>
      </c>
      <c r="AB72" s="477">
        <v>0</v>
      </c>
      <c r="AC72" s="477">
        <v>0</v>
      </c>
      <c r="AD72" s="477">
        <v>0</v>
      </c>
      <c r="AE72" s="477">
        <v>0</v>
      </c>
      <c r="AF72" s="477">
        <v>0</v>
      </c>
      <c r="AG72" s="477">
        <v>0</v>
      </c>
      <c r="AH72" s="477">
        <v>0</v>
      </c>
      <c r="AI72" s="477">
        <v>0</v>
      </c>
      <c r="AJ72" s="102">
        <f t="shared" si="37"/>
        <v>3372.6221394092249</v>
      </c>
    </row>
    <row r="73" spans="2:36" s="613" customFormat="1">
      <c r="B73" s="478" t="s">
        <v>264</v>
      </c>
      <c r="C73" s="477">
        <v>256.15648571076969</v>
      </c>
      <c r="D73" s="477">
        <v>256.15648571076969</v>
      </c>
      <c r="E73" s="477">
        <v>256.15648571076969</v>
      </c>
      <c r="F73" s="477">
        <v>256.15648571076969</v>
      </c>
      <c r="G73" s="477">
        <v>256.15648571076969</v>
      </c>
      <c r="H73" s="477">
        <v>256.15648571076969</v>
      </c>
      <c r="I73" s="477">
        <v>249.75257357538464</v>
      </c>
      <c r="J73" s="477">
        <v>224.13692500923094</v>
      </c>
      <c r="K73" s="102">
        <v>198.52127643076963</v>
      </c>
      <c r="L73" s="477">
        <v>172.90562786461533</v>
      </c>
      <c r="M73" s="477">
        <v>147.28997929846156</v>
      </c>
      <c r="N73" s="477">
        <v>121.67433071999997</v>
      </c>
      <c r="O73" s="477">
        <v>96.058682153846178</v>
      </c>
      <c r="P73" s="477">
        <v>70.443033575384604</v>
      </c>
      <c r="Q73" s="477">
        <v>44.827385009230802</v>
      </c>
      <c r="R73" s="477">
        <v>19.211736443076948</v>
      </c>
      <c r="S73" s="477">
        <v>0</v>
      </c>
      <c r="T73" s="477">
        <v>0</v>
      </c>
      <c r="U73" s="477">
        <v>0</v>
      </c>
      <c r="V73" s="477">
        <v>0</v>
      </c>
      <c r="W73" s="477">
        <v>0</v>
      </c>
      <c r="X73" s="477">
        <v>0</v>
      </c>
      <c r="Y73" s="477">
        <v>0</v>
      </c>
      <c r="Z73" s="477">
        <v>0</v>
      </c>
      <c r="AA73" s="477">
        <v>0</v>
      </c>
      <c r="AB73" s="477">
        <v>0</v>
      </c>
      <c r="AC73" s="477">
        <v>0</v>
      </c>
      <c r="AD73" s="477">
        <v>0</v>
      </c>
      <c r="AE73" s="477">
        <v>0</v>
      </c>
      <c r="AF73" s="477">
        <v>0</v>
      </c>
      <c r="AG73" s="477">
        <v>0</v>
      </c>
      <c r="AH73" s="477">
        <v>0</v>
      </c>
      <c r="AI73" s="477">
        <v>0</v>
      </c>
      <c r="AJ73" s="102">
        <f t="shared" si="37"/>
        <v>2881.7604643446189</v>
      </c>
    </row>
    <row r="74" spans="2:36" s="613" customFormat="1">
      <c r="B74" s="379" t="s">
        <v>27</v>
      </c>
      <c r="C74" s="477">
        <f t="shared" ref="C74:AD74" si="59">+C75+C76</f>
        <v>3.9813435543285021</v>
      </c>
      <c r="D74" s="477">
        <f t="shared" si="59"/>
        <v>3.9813435543285021</v>
      </c>
      <c r="E74" s="477">
        <f t="shared" si="59"/>
        <v>3.9813435543285021</v>
      </c>
      <c r="F74" s="477">
        <f t="shared" si="59"/>
        <v>3.9813435543285021</v>
      </c>
      <c r="G74" s="477">
        <f t="shared" si="59"/>
        <v>3.9813435543285021</v>
      </c>
      <c r="H74" s="477">
        <f t="shared" si="59"/>
        <v>3.9813435543285021</v>
      </c>
      <c r="I74" s="477">
        <f t="shared" si="59"/>
        <v>3.8818099654656031</v>
      </c>
      <c r="J74" s="477">
        <f t="shared" si="59"/>
        <v>3.4836756099204464</v>
      </c>
      <c r="K74" s="477">
        <f t="shared" si="59"/>
        <v>3.0855412545624774</v>
      </c>
      <c r="L74" s="477">
        <f t="shared" si="59"/>
        <v>2.6874068992980815</v>
      </c>
      <c r="M74" s="477">
        <f t="shared" si="59"/>
        <v>2.2892725436593349</v>
      </c>
      <c r="N74" s="477">
        <f t="shared" si="59"/>
        <v>1.8911381883013569</v>
      </c>
      <c r="O74" s="477">
        <f t="shared" si="59"/>
        <v>1.4930038328497903</v>
      </c>
      <c r="P74" s="477">
        <f t="shared" si="59"/>
        <v>1.0948694773982215</v>
      </c>
      <c r="Q74" s="477">
        <f t="shared" si="59"/>
        <v>0.69673512194665388</v>
      </c>
      <c r="R74" s="477">
        <f t="shared" si="59"/>
        <v>0.29860076658867601</v>
      </c>
      <c r="S74" s="477">
        <f t="shared" si="59"/>
        <v>0</v>
      </c>
      <c r="T74" s="477">
        <f t="shared" si="59"/>
        <v>0</v>
      </c>
      <c r="U74" s="477">
        <f t="shared" si="59"/>
        <v>0</v>
      </c>
      <c r="V74" s="477">
        <f t="shared" si="59"/>
        <v>0</v>
      </c>
      <c r="W74" s="477">
        <f t="shared" si="59"/>
        <v>0</v>
      </c>
      <c r="X74" s="477">
        <f t="shared" si="59"/>
        <v>0</v>
      </c>
      <c r="Y74" s="477">
        <f t="shared" si="59"/>
        <v>0</v>
      </c>
      <c r="Z74" s="477">
        <f t="shared" si="59"/>
        <v>0</v>
      </c>
      <c r="AA74" s="477">
        <f t="shared" si="59"/>
        <v>0</v>
      </c>
      <c r="AB74" s="477">
        <f t="shared" si="59"/>
        <v>0</v>
      </c>
      <c r="AC74" s="477">
        <f t="shared" si="59"/>
        <v>0</v>
      </c>
      <c r="AD74" s="477">
        <f t="shared" si="59"/>
        <v>0</v>
      </c>
      <c r="AE74" s="477">
        <f t="shared" ref="AE74:AI74" si="60">+AE75+AE76</f>
        <v>0</v>
      </c>
      <c r="AF74" s="477">
        <f t="shared" si="60"/>
        <v>0</v>
      </c>
      <c r="AG74" s="477">
        <f t="shared" si="60"/>
        <v>0</v>
      </c>
      <c r="AH74" s="477">
        <f t="shared" si="60"/>
        <v>0</v>
      </c>
      <c r="AI74" s="477">
        <f t="shared" si="60"/>
        <v>0</v>
      </c>
      <c r="AJ74" s="102">
        <f t="shared" si="37"/>
        <v>44.790114985961651</v>
      </c>
    </row>
    <row r="75" spans="2:36" s="613" customFormat="1">
      <c r="B75" s="478" t="s">
        <v>263</v>
      </c>
      <c r="C75" s="477">
        <v>2.7469915524567199</v>
      </c>
      <c r="D75" s="477">
        <v>2.7469915524567199</v>
      </c>
      <c r="E75" s="477">
        <v>2.7469915524567199</v>
      </c>
      <c r="F75" s="477">
        <v>2.7469915524567199</v>
      </c>
      <c r="G75" s="477">
        <v>2.7469915524567199</v>
      </c>
      <c r="H75" s="477">
        <v>2.7469915524567199</v>
      </c>
      <c r="I75" s="477">
        <v>2.6783167636874099</v>
      </c>
      <c r="J75" s="477">
        <v>2.4036176084230201</v>
      </c>
      <c r="K75" s="102">
        <v>2.12891845315864</v>
      </c>
      <c r="L75" s="477">
        <v>1.854219297987834</v>
      </c>
      <c r="M75" s="477">
        <v>1.579520142723444</v>
      </c>
      <c r="N75" s="477">
        <v>1.3048209874590539</v>
      </c>
      <c r="O75" s="477">
        <v>1.0301218321946661</v>
      </c>
      <c r="P75" s="477">
        <v>0.75542267693027609</v>
      </c>
      <c r="Q75" s="477">
        <v>0.48072352175947597</v>
      </c>
      <c r="R75" s="477">
        <v>0.20602436649508687</v>
      </c>
      <c r="S75" s="477">
        <v>0</v>
      </c>
      <c r="T75" s="477">
        <v>0</v>
      </c>
      <c r="U75" s="477">
        <v>0</v>
      </c>
      <c r="V75" s="477">
        <v>0</v>
      </c>
      <c r="W75" s="477">
        <v>0</v>
      </c>
      <c r="X75" s="477">
        <v>0</v>
      </c>
      <c r="Y75" s="477">
        <v>0</v>
      </c>
      <c r="Z75" s="477">
        <v>0</v>
      </c>
      <c r="AA75" s="477">
        <v>0</v>
      </c>
      <c r="AB75" s="477">
        <v>0</v>
      </c>
      <c r="AC75" s="477">
        <v>0</v>
      </c>
      <c r="AD75" s="477">
        <v>0</v>
      </c>
      <c r="AE75" s="477">
        <v>0</v>
      </c>
      <c r="AF75" s="477">
        <v>0</v>
      </c>
      <c r="AG75" s="477">
        <v>0</v>
      </c>
      <c r="AH75" s="477">
        <v>0</v>
      </c>
      <c r="AI75" s="477">
        <v>0</v>
      </c>
      <c r="AJ75" s="102">
        <f t="shared" si="37"/>
        <v>30.903654965559223</v>
      </c>
    </row>
    <row r="76" spans="2:36" s="613" customFormat="1">
      <c r="B76" s="478" t="s">
        <v>264</v>
      </c>
      <c r="C76" s="477">
        <v>1.2343520018717822</v>
      </c>
      <c r="D76" s="477">
        <v>1.2343520018717822</v>
      </c>
      <c r="E76" s="477">
        <v>1.2343520018717822</v>
      </c>
      <c r="F76" s="477">
        <v>1.2343520018717822</v>
      </c>
      <c r="G76" s="477">
        <v>1.2343520018717822</v>
      </c>
      <c r="H76" s="477">
        <v>1.2343520018717822</v>
      </c>
      <c r="I76" s="477">
        <v>1.2034932017781932</v>
      </c>
      <c r="J76" s="477">
        <v>1.0800580014974264</v>
      </c>
      <c r="K76" s="106">
        <v>0.95662280140383749</v>
      </c>
      <c r="L76" s="477">
        <v>0.83318760131024772</v>
      </c>
      <c r="M76" s="477">
        <v>0.70975240093589076</v>
      </c>
      <c r="N76" s="477">
        <v>0.5863172008423031</v>
      </c>
      <c r="O76" s="477">
        <v>0.46288200065512408</v>
      </c>
      <c r="P76" s="477">
        <v>0.33944680046794534</v>
      </c>
      <c r="Q76" s="477">
        <v>0.21601160018717791</v>
      </c>
      <c r="R76" s="477">
        <v>9.2576400093589126E-2</v>
      </c>
      <c r="S76" s="477">
        <v>0</v>
      </c>
      <c r="T76" s="477">
        <v>0</v>
      </c>
      <c r="U76" s="477">
        <v>0</v>
      </c>
      <c r="V76" s="477">
        <v>0</v>
      </c>
      <c r="W76" s="477">
        <v>0</v>
      </c>
      <c r="X76" s="477">
        <v>0</v>
      </c>
      <c r="Y76" s="477">
        <v>0</v>
      </c>
      <c r="Z76" s="477">
        <v>0</v>
      </c>
      <c r="AA76" s="477">
        <v>0</v>
      </c>
      <c r="AB76" s="477">
        <v>0</v>
      </c>
      <c r="AC76" s="477">
        <v>0</v>
      </c>
      <c r="AD76" s="477">
        <v>0</v>
      </c>
      <c r="AE76" s="477">
        <v>0</v>
      </c>
      <c r="AF76" s="477">
        <v>0</v>
      </c>
      <c r="AG76" s="477">
        <v>0</v>
      </c>
      <c r="AH76" s="477">
        <v>0</v>
      </c>
      <c r="AI76" s="477">
        <v>0</v>
      </c>
      <c r="AJ76" s="106">
        <f t="shared" si="37"/>
        <v>13.886460020402431</v>
      </c>
    </row>
    <row r="77" spans="2:36" s="613" customFormat="1">
      <c r="B77" s="484" t="s">
        <v>28</v>
      </c>
      <c r="C77" s="460">
        <v>329.32747595443396</v>
      </c>
      <c r="D77" s="460">
        <v>329.32747595443396</v>
      </c>
      <c r="E77" s="460">
        <v>329.32747595443396</v>
      </c>
      <c r="F77" s="460">
        <v>329.32747595443396</v>
      </c>
      <c r="G77" s="460">
        <v>329.32747595443396</v>
      </c>
      <c r="H77" s="460">
        <v>329.32747595443396</v>
      </c>
      <c r="I77" s="460">
        <v>329.32747595443396</v>
      </c>
      <c r="J77" s="460">
        <v>329.32747595443396</v>
      </c>
      <c r="K77" s="101">
        <v>329.32747595443396</v>
      </c>
      <c r="L77" s="460">
        <v>329.32747595443396</v>
      </c>
      <c r="M77" s="460">
        <v>329.32747595443396</v>
      </c>
      <c r="N77" s="460">
        <v>329.32747595443396</v>
      </c>
      <c r="O77" s="460">
        <v>329.32747595443396</v>
      </c>
      <c r="P77" s="460">
        <v>329.32747595443396</v>
      </c>
      <c r="Q77" s="460">
        <v>329.32747595443396</v>
      </c>
      <c r="R77" s="460">
        <v>329.32747595443396</v>
      </c>
      <c r="S77" s="460">
        <v>329.32747595443396</v>
      </c>
      <c r="T77" s="460">
        <v>329.32747595443396</v>
      </c>
      <c r="U77" s="460">
        <v>321.09428905423601</v>
      </c>
      <c r="V77" s="460">
        <v>288.16154145790102</v>
      </c>
      <c r="W77" s="460">
        <v>255.228793861567</v>
      </c>
      <c r="X77" s="460">
        <v>222.29604626523297</v>
      </c>
      <c r="Y77" s="460">
        <v>189.36329866889929</v>
      </c>
      <c r="Z77" s="460">
        <v>156.4305510770194</v>
      </c>
      <c r="AA77" s="460">
        <v>123.49780348068521</v>
      </c>
      <c r="AB77" s="460">
        <v>90.565055884351096</v>
      </c>
      <c r="AC77" s="460">
        <v>57.632308292471201</v>
      </c>
      <c r="AD77" s="460">
        <v>24.699560696137013</v>
      </c>
      <c r="AE77" s="460">
        <v>0</v>
      </c>
      <c r="AF77" s="460">
        <v>0</v>
      </c>
      <c r="AG77" s="460">
        <v>0</v>
      </c>
      <c r="AH77" s="460">
        <v>0</v>
      </c>
      <c r="AI77" s="460">
        <v>0</v>
      </c>
      <c r="AJ77" s="101">
        <f>SUM(C77:AI77)</f>
        <v>7656.8638159183092</v>
      </c>
    </row>
    <row r="78" spans="2:36" s="613" customFormat="1">
      <c r="B78" s="484" t="s">
        <v>637</v>
      </c>
      <c r="C78" s="460">
        <v>91.40625</v>
      </c>
      <c r="D78" s="460">
        <v>182.8125</v>
      </c>
      <c r="E78" s="460">
        <v>182.8125</v>
      </c>
      <c r="F78" s="460">
        <v>182.8125</v>
      </c>
      <c r="G78" s="460">
        <v>91.40625</v>
      </c>
      <c r="H78" s="460">
        <v>0</v>
      </c>
      <c r="I78" s="460">
        <v>0</v>
      </c>
      <c r="J78" s="460">
        <v>0</v>
      </c>
      <c r="K78" s="101">
        <v>0</v>
      </c>
      <c r="L78" s="460">
        <v>0</v>
      </c>
      <c r="M78" s="460">
        <v>0</v>
      </c>
      <c r="N78" s="460">
        <v>0</v>
      </c>
      <c r="O78" s="460">
        <v>0</v>
      </c>
      <c r="P78" s="460">
        <v>0</v>
      </c>
      <c r="Q78" s="460">
        <v>0</v>
      </c>
      <c r="R78" s="460">
        <v>0</v>
      </c>
      <c r="S78" s="460">
        <v>0</v>
      </c>
      <c r="T78" s="460">
        <v>0</v>
      </c>
      <c r="U78" s="460">
        <v>0</v>
      </c>
      <c r="V78" s="460">
        <v>0</v>
      </c>
      <c r="W78" s="460">
        <v>0</v>
      </c>
      <c r="X78" s="460">
        <v>0</v>
      </c>
      <c r="Y78" s="460">
        <v>0</v>
      </c>
      <c r="Z78" s="460">
        <v>0</v>
      </c>
      <c r="AA78" s="460">
        <v>0</v>
      </c>
      <c r="AB78" s="460">
        <v>0</v>
      </c>
      <c r="AC78" s="460">
        <v>0</v>
      </c>
      <c r="AD78" s="460">
        <v>0</v>
      </c>
      <c r="AE78" s="460">
        <v>0</v>
      </c>
      <c r="AF78" s="460">
        <v>0</v>
      </c>
      <c r="AG78" s="460">
        <v>0</v>
      </c>
      <c r="AH78" s="460">
        <v>0</v>
      </c>
      <c r="AI78" s="460">
        <v>0</v>
      </c>
      <c r="AJ78" s="101">
        <f t="shared" si="37"/>
        <v>731.25</v>
      </c>
    </row>
    <row r="79" spans="2:36" s="613" customFormat="1">
      <c r="B79" s="459" t="s">
        <v>883</v>
      </c>
      <c r="C79" s="485">
        <v>40.46875</v>
      </c>
      <c r="D79" s="485">
        <v>80.9375</v>
      </c>
      <c r="E79" s="485">
        <v>80.9375</v>
      </c>
      <c r="F79" s="485">
        <v>80.9375</v>
      </c>
      <c r="G79" s="485">
        <v>80.9375</v>
      </c>
      <c r="H79" s="485">
        <v>40.46875</v>
      </c>
      <c r="I79" s="485">
        <v>0</v>
      </c>
      <c r="J79" s="485">
        <v>0</v>
      </c>
      <c r="K79" s="101">
        <v>0</v>
      </c>
      <c r="L79" s="485">
        <v>0</v>
      </c>
      <c r="M79" s="485">
        <v>0</v>
      </c>
      <c r="N79" s="485">
        <v>0</v>
      </c>
      <c r="O79" s="485">
        <v>0</v>
      </c>
      <c r="P79" s="485">
        <v>0</v>
      </c>
      <c r="Q79" s="485">
        <v>0</v>
      </c>
      <c r="R79" s="485">
        <v>0</v>
      </c>
      <c r="S79" s="485">
        <v>0</v>
      </c>
      <c r="T79" s="485">
        <v>0</v>
      </c>
      <c r="U79" s="485">
        <v>0</v>
      </c>
      <c r="V79" s="485">
        <v>0</v>
      </c>
      <c r="W79" s="485">
        <v>0</v>
      </c>
      <c r="X79" s="485">
        <v>0</v>
      </c>
      <c r="Y79" s="485">
        <v>0</v>
      </c>
      <c r="Z79" s="485">
        <v>0</v>
      </c>
      <c r="AA79" s="485">
        <v>0</v>
      </c>
      <c r="AB79" s="485">
        <v>0</v>
      </c>
      <c r="AC79" s="485">
        <v>0</v>
      </c>
      <c r="AD79" s="485">
        <v>0</v>
      </c>
      <c r="AE79" s="485">
        <v>0</v>
      </c>
      <c r="AF79" s="485">
        <v>0</v>
      </c>
      <c r="AG79" s="485">
        <v>0</v>
      </c>
      <c r="AH79" s="485">
        <v>0</v>
      </c>
      <c r="AI79" s="485">
        <v>0</v>
      </c>
      <c r="AJ79" s="101">
        <f t="shared" si="37"/>
        <v>404.6875</v>
      </c>
    </row>
    <row r="80" spans="2:36" s="613" customFormat="1">
      <c r="B80" s="459" t="s">
        <v>884</v>
      </c>
      <c r="C80" s="485">
        <v>124.84375</v>
      </c>
      <c r="D80" s="485">
        <v>249.6875</v>
      </c>
      <c r="E80" s="485">
        <v>249.6875</v>
      </c>
      <c r="F80" s="485">
        <v>249.6875</v>
      </c>
      <c r="G80" s="485">
        <v>249.6875</v>
      </c>
      <c r="H80" s="485">
        <v>249.6875</v>
      </c>
      <c r="I80" s="485">
        <v>249.6875</v>
      </c>
      <c r="J80" s="485">
        <v>249.6875</v>
      </c>
      <c r="K80" s="101">
        <v>249.6875</v>
      </c>
      <c r="L80" s="485">
        <v>249.6875</v>
      </c>
      <c r="M80" s="485">
        <v>124.84375</v>
      </c>
      <c r="N80" s="485">
        <v>0</v>
      </c>
      <c r="O80" s="485">
        <v>0</v>
      </c>
      <c r="P80" s="485">
        <v>0</v>
      </c>
      <c r="Q80" s="485">
        <v>0</v>
      </c>
      <c r="R80" s="485">
        <v>0</v>
      </c>
      <c r="S80" s="485">
        <v>0</v>
      </c>
      <c r="T80" s="485">
        <v>0</v>
      </c>
      <c r="U80" s="485">
        <v>0</v>
      </c>
      <c r="V80" s="485">
        <v>0</v>
      </c>
      <c r="W80" s="485">
        <v>0</v>
      </c>
      <c r="X80" s="485">
        <v>0</v>
      </c>
      <c r="Y80" s="485">
        <v>0</v>
      </c>
      <c r="Z80" s="485">
        <v>0</v>
      </c>
      <c r="AA80" s="485">
        <v>0</v>
      </c>
      <c r="AB80" s="485">
        <v>0</v>
      </c>
      <c r="AC80" s="485">
        <v>0</v>
      </c>
      <c r="AD80" s="485">
        <v>0</v>
      </c>
      <c r="AE80" s="485">
        <v>0</v>
      </c>
      <c r="AF80" s="485">
        <v>0</v>
      </c>
      <c r="AG80" s="485">
        <v>0</v>
      </c>
      <c r="AH80" s="485">
        <v>0</v>
      </c>
      <c r="AI80" s="485">
        <v>0</v>
      </c>
      <c r="AJ80" s="101">
        <f t="shared" si="37"/>
        <v>2496.875</v>
      </c>
    </row>
    <row r="81" spans="2:36" s="613" customFormat="1">
      <c r="B81" s="484" t="s">
        <v>503</v>
      </c>
      <c r="C81" s="485">
        <v>171.875</v>
      </c>
      <c r="D81" s="485">
        <v>85.9375</v>
      </c>
      <c r="E81" s="485">
        <v>0</v>
      </c>
      <c r="F81" s="485">
        <v>0</v>
      </c>
      <c r="G81" s="485">
        <v>0</v>
      </c>
      <c r="H81" s="485">
        <v>0</v>
      </c>
      <c r="I81" s="485">
        <v>0</v>
      </c>
      <c r="J81" s="485">
        <v>0</v>
      </c>
      <c r="K81" s="101">
        <v>0</v>
      </c>
      <c r="L81" s="485">
        <v>0</v>
      </c>
      <c r="M81" s="485">
        <v>0</v>
      </c>
      <c r="N81" s="485">
        <v>0</v>
      </c>
      <c r="O81" s="485">
        <v>0</v>
      </c>
      <c r="P81" s="485">
        <v>0</v>
      </c>
      <c r="Q81" s="485">
        <v>0</v>
      </c>
      <c r="R81" s="485">
        <v>0</v>
      </c>
      <c r="S81" s="485">
        <v>0</v>
      </c>
      <c r="T81" s="485">
        <v>0</v>
      </c>
      <c r="U81" s="485">
        <v>0</v>
      </c>
      <c r="V81" s="485">
        <v>0</v>
      </c>
      <c r="W81" s="485">
        <v>0</v>
      </c>
      <c r="X81" s="485">
        <v>0</v>
      </c>
      <c r="Y81" s="485">
        <v>0</v>
      </c>
      <c r="Z81" s="485">
        <v>0</v>
      </c>
      <c r="AA81" s="485">
        <v>0</v>
      </c>
      <c r="AB81" s="485">
        <v>0</v>
      </c>
      <c r="AC81" s="485">
        <v>0</v>
      </c>
      <c r="AD81" s="485">
        <v>0</v>
      </c>
      <c r="AE81" s="485">
        <v>0</v>
      </c>
      <c r="AF81" s="485">
        <v>0</v>
      </c>
      <c r="AG81" s="485">
        <v>0</v>
      </c>
      <c r="AH81" s="485">
        <v>0</v>
      </c>
      <c r="AI81" s="485">
        <v>0</v>
      </c>
      <c r="AJ81" s="101">
        <f t="shared" si="37"/>
        <v>257.8125</v>
      </c>
    </row>
    <row r="82" spans="2:36" s="613" customFormat="1">
      <c r="B82" s="459" t="s">
        <v>513</v>
      </c>
      <c r="C82" s="485">
        <v>33.125</v>
      </c>
      <c r="D82" s="485">
        <v>66.25</v>
      </c>
      <c r="E82" s="485">
        <v>66.25</v>
      </c>
      <c r="F82" s="485">
        <v>66.25</v>
      </c>
      <c r="G82" s="485">
        <v>66.25</v>
      </c>
      <c r="H82" s="485">
        <v>66.25</v>
      </c>
      <c r="I82" s="485">
        <v>66.25</v>
      </c>
      <c r="J82" s="485">
        <v>66.25</v>
      </c>
      <c r="K82" s="101">
        <v>66.25</v>
      </c>
      <c r="L82" s="485">
        <v>66.25</v>
      </c>
      <c r="M82" s="485">
        <v>66.25</v>
      </c>
      <c r="N82" s="485">
        <v>0</v>
      </c>
      <c r="O82" s="485">
        <v>0</v>
      </c>
      <c r="P82" s="485">
        <v>0</v>
      </c>
      <c r="Q82" s="485">
        <v>0</v>
      </c>
      <c r="R82" s="485">
        <v>0</v>
      </c>
      <c r="S82" s="485">
        <v>0</v>
      </c>
      <c r="T82" s="485">
        <v>0</v>
      </c>
      <c r="U82" s="485">
        <v>0</v>
      </c>
      <c r="V82" s="485">
        <v>0</v>
      </c>
      <c r="W82" s="485">
        <v>0</v>
      </c>
      <c r="X82" s="485">
        <v>0</v>
      </c>
      <c r="Y82" s="485">
        <v>0</v>
      </c>
      <c r="Z82" s="485">
        <v>0</v>
      </c>
      <c r="AA82" s="485">
        <v>0</v>
      </c>
      <c r="AB82" s="485">
        <v>0</v>
      </c>
      <c r="AC82" s="485">
        <v>0</v>
      </c>
      <c r="AD82" s="485">
        <v>0</v>
      </c>
      <c r="AE82" s="485">
        <v>0</v>
      </c>
      <c r="AF82" s="485">
        <v>0</v>
      </c>
      <c r="AG82" s="485">
        <v>0</v>
      </c>
      <c r="AH82" s="485">
        <v>0</v>
      </c>
      <c r="AI82" s="485">
        <v>0</v>
      </c>
      <c r="AJ82" s="101">
        <f t="shared" si="37"/>
        <v>695.625</v>
      </c>
    </row>
    <row r="83" spans="2:36" s="613" customFormat="1">
      <c r="B83" s="484" t="s">
        <v>885</v>
      </c>
      <c r="C83" s="485">
        <v>103.125</v>
      </c>
      <c r="D83" s="485">
        <v>206.25</v>
      </c>
      <c r="E83" s="485">
        <v>206.25</v>
      </c>
      <c r="F83" s="485">
        <v>206.25</v>
      </c>
      <c r="G83" s="485">
        <v>206.25</v>
      </c>
      <c r="H83" s="485">
        <v>206.25</v>
      </c>
      <c r="I83" s="485">
        <v>206.25</v>
      </c>
      <c r="J83" s="485">
        <v>206.25</v>
      </c>
      <c r="K83" s="101">
        <v>206.25</v>
      </c>
      <c r="L83" s="485">
        <v>206.25</v>
      </c>
      <c r="M83" s="485">
        <v>206.25</v>
      </c>
      <c r="N83" s="485">
        <v>206.25</v>
      </c>
      <c r="O83" s="485">
        <v>206.25</v>
      </c>
      <c r="P83" s="485">
        <v>206.25</v>
      </c>
      <c r="Q83" s="485">
        <v>206.25</v>
      </c>
      <c r="R83" s="485">
        <v>206.25</v>
      </c>
      <c r="S83" s="485">
        <v>206.25</v>
      </c>
      <c r="T83" s="485">
        <v>206.25</v>
      </c>
      <c r="U83" s="485">
        <v>206.25</v>
      </c>
      <c r="V83" s="485">
        <v>206.25</v>
      </c>
      <c r="W83" s="485">
        <v>206.25</v>
      </c>
      <c r="X83" s="485">
        <v>206.25</v>
      </c>
      <c r="Y83" s="485">
        <v>206.25</v>
      </c>
      <c r="Z83" s="485">
        <v>206.25</v>
      </c>
      <c r="AA83" s="485">
        <v>206.25</v>
      </c>
      <c r="AB83" s="485">
        <v>206.25</v>
      </c>
      <c r="AC83" s="485">
        <v>206.25</v>
      </c>
      <c r="AD83" s="485">
        <v>206.25</v>
      </c>
      <c r="AE83" s="485">
        <v>206.25</v>
      </c>
      <c r="AF83" s="485">
        <v>206.25</v>
      </c>
      <c r="AG83" s="485">
        <v>103.125</v>
      </c>
      <c r="AH83" s="485">
        <v>0</v>
      </c>
      <c r="AI83" s="485">
        <v>0</v>
      </c>
      <c r="AJ83" s="101">
        <f t="shared" si="37"/>
        <v>6187.5</v>
      </c>
    </row>
    <row r="84" spans="2:36" s="613" customFormat="1">
      <c r="B84" s="484" t="s">
        <v>504</v>
      </c>
      <c r="C84" s="485">
        <v>309.375</v>
      </c>
      <c r="D84" s="485">
        <v>309.375</v>
      </c>
      <c r="E84" s="485">
        <v>309.375</v>
      </c>
      <c r="F84" s="485">
        <v>154.6875</v>
      </c>
      <c r="G84" s="485">
        <v>0</v>
      </c>
      <c r="H84" s="485">
        <v>0</v>
      </c>
      <c r="I84" s="485">
        <v>0</v>
      </c>
      <c r="J84" s="485">
        <v>0</v>
      </c>
      <c r="K84" s="101">
        <v>0</v>
      </c>
      <c r="L84" s="485">
        <v>0</v>
      </c>
      <c r="M84" s="485">
        <v>0</v>
      </c>
      <c r="N84" s="485">
        <v>0</v>
      </c>
      <c r="O84" s="485">
        <v>0</v>
      </c>
      <c r="P84" s="485">
        <v>0</v>
      </c>
      <c r="Q84" s="485">
        <v>0</v>
      </c>
      <c r="R84" s="485">
        <v>0</v>
      </c>
      <c r="S84" s="485">
        <v>0</v>
      </c>
      <c r="T84" s="485">
        <v>0</v>
      </c>
      <c r="U84" s="485">
        <v>0</v>
      </c>
      <c r="V84" s="485">
        <v>0</v>
      </c>
      <c r="W84" s="485">
        <v>0</v>
      </c>
      <c r="X84" s="485">
        <v>0</v>
      </c>
      <c r="Y84" s="485">
        <v>0</v>
      </c>
      <c r="Z84" s="485">
        <v>0</v>
      </c>
      <c r="AA84" s="485">
        <v>0</v>
      </c>
      <c r="AB84" s="485">
        <v>0</v>
      </c>
      <c r="AC84" s="485">
        <v>0</v>
      </c>
      <c r="AD84" s="485">
        <v>0</v>
      </c>
      <c r="AE84" s="485">
        <v>0</v>
      </c>
      <c r="AF84" s="485">
        <v>0</v>
      </c>
      <c r="AG84" s="485">
        <v>0</v>
      </c>
      <c r="AH84" s="485">
        <v>0</v>
      </c>
      <c r="AI84" s="485">
        <v>0</v>
      </c>
      <c r="AJ84" s="101">
        <f t="shared" si="37"/>
        <v>1082.8125</v>
      </c>
    </row>
    <row r="85" spans="2:36" s="613" customFormat="1">
      <c r="B85" s="484" t="s">
        <v>638</v>
      </c>
      <c r="C85" s="485">
        <v>128.90625</v>
      </c>
      <c r="D85" s="485">
        <v>257.8125</v>
      </c>
      <c r="E85" s="485">
        <v>257.8125</v>
      </c>
      <c r="F85" s="485">
        <v>257.8125</v>
      </c>
      <c r="G85" s="485">
        <v>257.8125</v>
      </c>
      <c r="H85" s="485">
        <v>257.8125</v>
      </c>
      <c r="I85" s="485">
        <v>257.8125</v>
      </c>
      <c r="J85" s="485">
        <v>257.8125</v>
      </c>
      <c r="K85" s="101">
        <v>257.8125</v>
      </c>
      <c r="L85" s="485">
        <v>128.90625</v>
      </c>
      <c r="M85" s="485">
        <v>0</v>
      </c>
      <c r="N85" s="485">
        <v>0</v>
      </c>
      <c r="O85" s="485">
        <v>0</v>
      </c>
      <c r="P85" s="485">
        <v>0</v>
      </c>
      <c r="Q85" s="485">
        <v>0</v>
      </c>
      <c r="R85" s="485">
        <v>0</v>
      </c>
      <c r="S85" s="485">
        <v>0</v>
      </c>
      <c r="T85" s="485">
        <v>0</v>
      </c>
      <c r="U85" s="485">
        <v>0</v>
      </c>
      <c r="V85" s="485">
        <v>0</v>
      </c>
      <c r="W85" s="485">
        <v>0</v>
      </c>
      <c r="X85" s="485">
        <v>0</v>
      </c>
      <c r="Y85" s="485">
        <v>0</v>
      </c>
      <c r="Z85" s="485">
        <v>0</v>
      </c>
      <c r="AA85" s="485">
        <v>0</v>
      </c>
      <c r="AB85" s="485">
        <v>0</v>
      </c>
      <c r="AC85" s="485">
        <v>0</v>
      </c>
      <c r="AD85" s="485">
        <v>0</v>
      </c>
      <c r="AE85" s="485">
        <v>0</v>
      </c>
      <c r="AF85" s="485">
        <v>0</v>
      </c>
      <c r="AG85" s="485">
        <v>0</v>
      </c>
      <c r="AH85" s="485">
        <v>0</v>
      </c>
      <c r="AI85" s="485">
        <v>0</v>
      </c>
      <c r="AJ85" s="101">
        <f t="shared" ref="AJ85:AJ88" si="61">SUM(C85:AI85)</f>
        <v>2320.3125</v>
      </c>
    </row>
    <row r="86" spans="2:36" s="613" customFormat="1">
      <c r="B86" s="484" t="s">
        <v>515</v>
      </c>
      <c r="C86" s="485">
        <v>62.34375</v>
      </c>
      <c r="D86" s="485">
        <v>124.6875</v>
      </c>
      <c r="E86" s="485">
        <v>124.6875</v>
      </c>
      <c r="F86" s="485">
        <v>124.6875</v>
      </c>
      <c r="G86" s="485">
        <v>124.6875</v>
      </c>
      <c r="H86" s="485">
        <v>124.6875</v>
      </c>
      <c r="I86" s="485">
        <v>124.6875</v>
      </c>
      <c r="J86" s="485">
        <v>124.6875</v>
      </c>
      <c r="K86" s="101">
        <v>124.6875</v>
      </c>
      <c r="L86" s="485">
        <v>124.6875</v>
      </c>
      <c r="M86" s="485">
        <v>124.6875</v>
      </c>
      <c r="N86" s="485">
        <v>124.6875</v>
      </c>
      <c r="O86" s="485">
        <v>124.6875</v>
      </c>
      <c r="P86" s="485">
        <v>124.6875</v>
      </c>
      <c r="Q86" s="485">
        <v>124.6875</v>
      </c>
      <c r="R86" s="485">
        <v>124.6875</v>
      </c>
      <c r="S86" s="485">
        <v>124.6875</v>
      </c>
      <c r="T86" s="485">
        <v>124.6875</v>
      </c>
      <c r="U86" s="485">
        <v>124.6875</v>
      </c>
      <c r="V86" s="485">
        <v>0</v>
      </c>
      <c r="W86" s="485">
        <v>0</v>
      </c>
      <c r="X86" s="485">
        <v>0</v>
      </c>
      <c r="Y86" s="485">
        <v>0</v>
      </c>
      <c r="Z86" s="485">
        <v>0</v>
      </c>
      <c r="AA86" s="485">
        <v>0</v>
      </c>
      <c r="AB86" s="485">
        <v>0</v>
      </c>
      <c r="AC86" s="485">
        <v>0</v>
      </c>
      <c r="AD86" s="485">
        <v>0</v>
      </c>
      <c r="AE86" s="485">
        <v>0</v>
      </c>
      <c r="AF86" s="485">
        <v>0</v>
      </c>
      <c r="AG86" s="485">
        <v>0</v>
      </c>
      <c r="AH86" s="485">
        <v>0</v>
      </c>
      <c r="AI86" s="485">
        <v>0</v>
      </c>
      <c r="AJ86" s="101">
        <f t="shared" si="61"/>
        <v>2306.71875</v>
      </c>
    </row>
    <row r="87" spans="2:36" s="613" customFormat="1">
      <c r="B87" s="484" t="s">
        <v>681</v>
      </c>
      <c r="C87" s="485">
        <v>195.9375</v>
      </c>
      <c r="D87" s="485">
        <v>195.9375</v>
      </c>
      <c r="E87" s="485">
        <v>195.9375</v>
      </c>
      <c r="F87" s="485">
        <v>195.9375</v>
      </c>
      <c r="G87" s="485">
        <v>195.9375</v>
      </c>
      <c r="H87" s="485">
        <v>195.9375</v>
      </c>
      <c r="I87" s="485">
        <v>195.9375</v>
      </c>
      <c r="J87" s="485">
        <v>195.9375</v>
      </c>
      <c r="K87" s="101">
        <v>195.9375</v>
      </c>
      <c r="L87" s="485">
        <v>195.9375</v>
      </c>
      <c r="M87" s="485">
        <v>195.9375</v>
      </c>
      <c r="N87" s="485">
        <v>195.9375</v>
      </c>
      <c r="O87" s="485">
        <v>195.9375</v>
      </c>
      <c r="P87" s="485">
        <v>195.9375</v>
      </c>
      <c r="Q87" s="485">
        <v>195.9375</v>
      </c>
      <c r="R87" s="485">
        <v>195.9375</v>
      </c>
      <c r="S87" s="485">
        <v>195.9375</v>
      </c>
      <c r="T87" s="485">
        <v>195.9375</v>
      </c>
      <c r="U87" s="485">
        <v>195.9375</v>
      </c>
      <c r="V87" s="485">
        <v>195.9375</v>
      </c>
      <c r="W87" s="485">
        <v>195.9375</v>
      </c>
      <c r="X87" s="485">
        <v>195.9375</v>
      </c>
      <c r="Y87" s="485">
        <v>195.9375</v>
      </c>
      <c r="Z87" s="485">
        <v>195.9375</v>
      </c>
      <c r="AA87" s="485">
        <v>195.9375</v>
      </c>
      <c r="AB87" s="485">
        <v>195.9375</v>
      </c>
      <c r="AC87" s="485">
        <v>195.9375</v>
      </c>
      <c r="AD87" s="485">
        <v>195.9375</v>
      </c>
      <c r="AE87" s="485">
        <v>195.9375</v>
      </c>
      <c r="AF87" s="485">
        <v>195.9375</v>
      </c>
      <c r="AG87" s="485">
        <v>195.9375</v>
      </c>
      <c r="AH87" s="485">
        <v>195.9375</v>
      </c>
      <c r="AI87" s="485">
        <v>13225.78125</v>
      </c>
      <c r="AJ87" s="101">
        <f t="shared" si="61"/>
        <v>19495.78125</v>
      </c>
    </row>
    <row r="88" spans="2:36" s="613" customFormat="1">
      <c r="B88" s="484" t="s">
        <v>505</v>
      </c>
      <c r="C88" s="485">
        <v>487.5</v>
      </c>
      <c r="D88" s="485">
        <v>487.5</v>
      </c>
      <c r="E88" s="485">
        <v>487.5</v>
      </c>
      <c r="F88" s="485">
        <v>487.5</v>
      </c>
      <c r="G88" s="485">
        <v>487.5</v>
      </c>
      <c r="H88" s="485">
        <v>487.5</v>
      </c>
      <c r="I88" s="485">
        <v>487.5</v>
      </c>
      <c r="J88" s="485">
        <v>487.5</v>
      </c>
      <c r="K88" s="101">
        <v>243.75</v>
      </c>
      <c r="L88" s="485">
        <v>0</v>
      </c>
      <c r="M88" s="485">
        <v>0</v>
      </c>
      <c r="N88" s="485">
        <v>0</v>
      </c>
      <c r="O88" s="485">
        <v>0</v>
      </c>
      <c r="P88" s="485">
        <v>0</v>
      </c>
      <c r="Q88" s="485">
        <v>0</v>
      </c>
      <c r="R88" s="485">
        <v>0</v>
      </c>
      <c r="S88" s="485">
        <v>0</v>
      </c>
      <c r="T88" s="485">
        <v>0</v>
      </c>
      <c r="U88" s="485">
        <v>0</v>
      </c>
      <c r="V88" s="485">
        <v>0</v>
      </c>
      <c r="W88" s="485">
        <v>0</v>
      </c>
      <c r="X88" s="485">
        <v>0</v>
      </c>
      <c r="Y88" s="485">
        <v>0</v>
      </c>
      <c r="Z88" s="485">
        <v>0</v>
      </c>
      <c r="AA88" s="485">
        <v>0</v>
      </c>
      <c r="AB88" s="485">
        <v>0</v>
      </c>
      <c r="AC88" s="485">
        <v>0</v>
      </c>
      <c r="AD88" s="485">
        <v>0</v>
      </c>
      <c r="AE88" s="485">
        <v>0</v>
      </c>
      <c r="AF88" s="485">
        <v>0</v>
      </c>
      <c r="AG88" s="485">
        <v>0</v>
      </c>
      <c r="AH88" s="485">
        <v>0</v>
      </c>
      <c r="AI88" s="485">
        <v>0</v>
      </c>
      <c r="AJ88" s="101">
        <f t="shared" si="61"/>
        <v>4143.75</v>
      </c>
    </row>
    <row r="89" spans="2:36" s="613" customFormat="1">
      <c r="B89" s="459" t="s">
        <v>506</v>
      </c>
      <c r="C89" s="485">
        <v>209.6875</v>
      </c>
      <c r="D89" s="485">
        <v>209.6875</v>
      </c>
      <c r="E89" s="485">
        <v>209.6875</v>
      </c>
      <c r="F89" s="485">
        <v>209.6875</v>
      </c>
      <c r="G89" s="485">
        <v>209.6875</v>
      </c>
      <c r="H89" s="485">
        <v>209.6875</v>
      </c>
      <c r="I89" s="485">
        <v>209.6875</v>
      </c>
      <c r="J89" s="485">
        <v>209.6875</v>
      </c>
      <c r="K89" s="101">
        <v>209.6875</v>
      </c>
      <c r="L89" s="485">
        <v>209.6875</v>
      </c>
      <c r="M89" s="485">
        <v>209.6875</v>
      </c>
      <c r="N89" s="485">
        <v>209.6875</v>
      </c>
      <c r="O89" s="485">
        <v>209.6875</v>
      </c>
      <c r="P89" s="485">
        <v>209.6875</v>
      </c>
      <c r="Q89" s="485">
        <v>209.6875</v>
      </c>
      <c r="R89" s="485">
        <v>209.6875</v>
      </c>
      <c r="S89" s="485">
        <v>209.6875</v>
      </c>
      <c r="T89" s="485">
        <v>209.6875</v>
      </c>
      <c r="U89" s="485">
        <v>209.6875</v>
      </c>
      <c r="V89" s="485">
        <v>209.6875</v>
      </c>
      <c r="W89" s="485">
        <v>209.6875</v>
      </c>
      <c r="X89" s="485">
        <v>209.6875</v>
      </c>
      <c r="Y89" s="485">
        <v>209.6875</v>
      </c>
      <c r="Z89" s="485">
        <v>209.6875</v>
      </c>
      <c r="AA89" s="485">
        <v>209.6875</v>
      </c>
      <c r="AB89" s="485">
        <v>209.6875</v>
      </c>
      <c r="AC89" s="485">
        <v>209.6875</v>
      </c>
      <c r="AD89" s="485">
        <v>209.6875</v>
      </c>
      <c r="AE89" s="485">
        <v>104.84375</v>
      </c>
      <c r="AF89" s="485">
        <v>0</v>
      </c>
      <c r="AG89" s="485">
        <v>0</v>
      </c>
      <c r="AH89" s="485">
        <v>0</v>
      </c>
      <c r="AI89" s="485">
        <v>0</v>
      </c>
      <c r="AJ89" s="101">
        <f t="shared" ref="AJ89:AJ140" si="62">SUM(C89:AI89)</f>
        <v>5976.09375</v>
      </c>
    </row>
    <row r="90" spans="2:36" s="613" customFormat="1">
      <c r="B90" s="484" t="s">
        <v>762</v>
      </c>
      <c r="C90" s="485">
        <v>0</v>
      </c>
      <c r="D90" s="485">
        <v>41.538461538461497</v>
      </c>
      <c r="E90" s="485">
        <v>41.538461538461497</v>
      </c>
      <c r="F90" s="485">
        <v>41.652265538461499</v>
      </c>
      <c r="G90" s="485">
        <v>41.538461538461497</v>
      </c>
      <c r="H90" s="485">
        <v>41.538461538461497</v>
      </c>
      <c r="I90" s="485">
        <v>0</v>
      </c>
      <c r="J90" s="485">
        <v>0</v>
      </c>
      <c r="K90" s="101">
        <v>0</v>
      </c>
      <c r="L90" s="485">
        <v>0</v>
      </c>
      <c r="M90" s="485">
        <v>0</v>
      </c>
      <c r="N90" s="485">
        <v>0</v>
      </c>
      <c r="O90" s="485">
        <v>0</v>
      </c>
      <c r="P90" s="485">
        <v>0</v>
      </c>
      <c r="Q90" s="485">
        <v>0</v>
      </c>
      <c r="R90" s="485">
        <v>0</v>
      </c>
      <c r="S90" s="485">
        <v>0</v>
      </c>
      <c r="T90" s="485">
        <v>0</v>
      </c>
      <c r="U90" s="485">
        <v>0</v>
      </c>
      <c r="V90" s="485">
        <v>0</v>
      </c>
      <c r="W90" s="485">
        <v>0</v>
      </c>
      <c r="X90" s="485">
        <v>0</v>
      </c>
      <c r="Y90" s="485">
        <v>0</v>
      </c>
      <c r="Z90" s="485">
        <v>0</v>
      </c>
      <c r="AA90" s="485">
        <v>0</v>
      </c>
      <c r="AB90" s="485">
        <v>0</v>
      </c>
      <c r="AC90" s="485">
        <v>0</v>
      </c>
      <c r="AD90" s="485">
        <v>0</v>
      </c>
      <c r="AE90" s="485">
        <v>0</v>
      </c>
      <c r="AF90" s="485">
        <v>0</v>
      </c>
      <c r="AG90" s="485">
        <v>0</v>
      </c>
      <c r="AH90" s="485">
        <v>0</v>
      </c>
      <c r="AI90" s="485">
        <v>0</v>
      </c>
      <c r="AJ90" s="101">
        <f t="shared" si="62"/>
        <v>207.80611169230747</v>
      </c>
    </row>
    <row r="91" spans="2:36" s="613" customFormat="1">
      <c r="B91" s="484" t="s">
        <v>620</v>
      </c>
      <c r="C91" s="485">
        <v>0</v>
      </c>
      <c r="D91" s="485">
        <v>59.615384615384599</v>
      </c>
      <c r="E91" s="485">
        <v>59.615384615384599</v>
      </c>
      <c r="F91" s="485">
        <v>59.615384615384599</v>
      </c>
      <c r="G91" s="485">
        <v>59.615384615384599</v>
      </c>
      <c r="H91" s="485">
        <v>0</v>
      </c>
      <c r="I91" s="485">
        <v>0</v>
      </c>
      <c r="J91" s="485">
        <v>0</v>
      </c>
      <c r="K91" s="101">
        <v>0</v>
      </c>
      <c r="L91" s="485">
        <v>0</v>
      </c>
      <c r="M91" s="485">
        <v>0</v>
      </c>
      <c r="N91" s="485">
        <v>0</v>
      </c>
      <c r="O91" s="485">
        <v>0</v>
      </c>
      <c r="P91" s="485">
        <v>0</v>
      </c>
      <c r="Q91" s="485">
        <v>0</v>
      </c>
      <c r="R91" s="485">
        <v>0</v>
      </c>
      <c r="S91" s="485">
        <v>0</v>
      </c>
      <c r="T91" s="485">
        <v>0</v>
      </c>
      <c r="U91" s="485">
        <v>0</v>
      </c>
      <c r="V91" s="485">
        <v>0</v>
      </c>
      <c r="W91" s="485">
        <v>0</v>
      </c>
      <c r="X91" s="485">
        <v>0</v>
      </c>
      <c r="Y91" s="485">
        <v>0</v>
      </c>
      <c r="Z91" s="485">
        <v>0</v>
      </c>
      <c r="AA91" s="485">
        <v>0</v>
      </c>
      <c r="AB91" s="485">
        <v>0</v>
      </c>
      <c r="AC91" s="485">
        <v>0</v>
      </c>
      <c r="AD91" s="485">
        <v>0</v>
      </c>
      <c r="AE91" s="485">
        <v>0</v>
      </c>
      <c r="AF91" s="485">
        <v>0</v>
      </c>
      <c r="AG91" s="485">
        <v>0</v>
      </c>
      <c r="AH91" s="485">
        <v>0</v>
      </c>
      <c r="AI91" s="485">
        <v>0</v>
      </c>
      <c r="AJ91" s="101">
        <f t="shared" si="62"/>
        <v>238.4615384615384</v>
      </c>
    </row>
    <row r="92" spans="2:36" s="613" customFormat="1">
      <c r="B92" s="459" t="s">
        <v>621</v>
      </c>
      <c r="C92" s="486">
        <v>0</v>
      </c>
      <c r="D92" s="486">
        <v>76.923076923076891</v>
      </c>
      <c r="E92" s="486">
        <v>76.923076923076891</v>
      </c>
      <c r="F92" s="486">
        <v>76.923076923076891</v>
      </c>
      <c r="G92" s="486">
        <v>76.923076923076891</v>
      </c>
      <c r="H92" s="486">
        <v>76.923076923076891</v>
      </c>
      <c r="I92" s="486">
        <v>76.923076923076891</v>
      </c>
      <c r="J92" s="486">
        <v>76.923076923076891</v>
      </c>
      <c r="K92" s="101">
        <v>76.923076923076891</v>
      </c>
      <c r="L92" s="486">
        <v>76.923076923076891</v>
      </c>
      <c r="M92" s="486">
        <v>0</v>
      </c>
      <c r="N92" s="486">
        <v>0</v>
      </c>
      <c r="O92" s="486">
        <v>0</v>
      </c>
      <c r="P92" s="486">
        <v>0</v>
      </c>
      <c r="Q92" s="486">
        <v>0</v>
      </c>
      <c r="R92" s="486">
        <v>0</v>
      </c>
      <c r="S92" s="486">
        <v>0</v>
      </c>
      <c r="T92" s="486">
        <v>0</v>
      </c>
      <c r="U92" s="486">
        <v>0</v>
      </c>
      <c r="V92" s="486">
        <v>0</v>
      </c>
      <c r="W92" s="486">
        <v>0</v>
      </c>
      <c r="X92" s="486">
        <v>0</v>
      </c>
      <c r="Y92" s="486">
        <v>0</v>
      </c>
      <c r="Z92" s="486">
        <v>0</v>
      </c>
      <c r="AA92" s="486">
        <v>0</v>
      </c>
      <c r="AB92" s="486">
        <v>0</v>
      </c>
      <c r="AC92" s="486">
        <v>0</v>
      </c>
      <c r="AD92" s="486">
        <v>0</v>
      </c>
      <c r="AE92" s="486">
        <v>0</v>
      </c>
      <c r="AF92" s="486">
        <v>0</v>
      </c>
      <c r="AG92" s="486">
        <v>0</v>
      </c>
      <c r="AH92" s="486">
        <v>0</v>
      </c>
      <c r="AI92" s="486">
        <v>0</v>
      </c>
      <c r="AJ92" s="101">
        <f t="shared" si="62"/>
        <v>692.30769230769204</v>
      </c>
    </row>
    <row r="93" spans="2:36" s="613" customFormat="1">
      <c r="B93" s="459" t="s">
        <v>763</v>
      </c>
      <c r="C93" s="486">
        <v>0</v>
      </c>
      <c r="D93" s="486">
        <v>64.615384615384599</v>
      </c>
      <c r="E93" s="486">
        <v>64.615384615384599</v>
      </c>
      <c r="F93" s="486">
        <v>64.7924130707692</v>
      </c>
      <c r="G93" s="486">
        <v>64.615384615384599</v>
      </c>
      <c r="H93" s="486">
        <v>64.615384615384599</v>
      </c>
      <c r="I93" s="486">
        <v>64.615384615384599</v>
      </c>
      <c r="J93" s="486">
        <v>64.7924130707692</v>
      </c>
      <c r="K93" s="101">
        <v>64.615384615384599</v>
      </c>
      <c r="L93" s="486">
        <v>64.615384615384599</v>
      </c>
      <c r="M93" s="486">
        <v>64.615384615384599</v>
      </c>
      <c r="N93" s="486">
        <v>0</v>
      </c>
      <c r="O93" s="486">
        <v>0</v>
      </c>
      <c r="P93" s="486">
        <v>0</v>
      </c>
      <c r="Q93" s="486">
        <v>0</v>
      </c>
      <c r="R93" s="486">
        <v>0</v>
      </c>
      <c r="S93" s="486">
        <v>0</v>
      </c>
      <c r="T93" s="486">
        <v>0</v>
      </c>
      <c r="U93" s="486">
        <v>0</v>
      </c>
      <c r="V93" s="486">
        <v>0</v>
      </c>
      <c r="W93" s="486">
        <v>0</v>
      </c>
      <c r="X93" s="486">
        <v>0</v>
      </c>
      <c r="Y93" s="486">
        <v>0</v>
      </c>
      <c r="Z93" s="486">
        <v>0</v>
      </c>
      <c r="AA93" s="486">
        <v>0</v>
      </c>
      <c r="AB93" s="486">
        <v>0</v>
      </c>
      <c r="AC93" s="486">
        <v>0</v>
      </c>
      <c r="AD93" s="486">
        <v>0</v>
      </c>
      <c r="AE93" s="486">
        <v>0</v>
      </c>
      <c r="AF93" s="486">
        <v>0</v>
      </c>
      <c r="AG93" s="486">
        <v>0</v>
      </c>
      <c r="AH93" s="486">
        <v>0</v>
      </c>
      <c r="AI93" s="486">
        <v>0</v>
      </c>
      <c r="AJ93" s="101">
        <f t="shared" si="62"/>
        <v>646.50790306461522</v>
      </c>
    </row>
    <row r="94" spans="2:36" s="613" customFormat="1">
      <c r="B94" s="484" t="s">
        <v>764</v>
      </c>
      <c r="C94" s="485">
        <v>57.692307692307701</v>
      </c>
      <c r="D94" s="485">
        <v>57.692307692307701</v>
      </c>
      <c r="E94" s="485">
        <v>57.8503688123077</v>
      </c>
      <c r="F94" s="485">
        <v>57.692307692307701</v>
      </c>
      <c r="G94" s="485">
        <v>57.692307692307701</v>
      </c>
      <c r="H94" s="485">
        <v>57.692307692307701</v>
      </c>
      <c r="I94" s="485">
        <v>57.8503688123077</v>
      </c>
      <c r="J94" s="485">
        <v>57.692307692307701</v>
      </c>
      <c r="K94" s="101">
        <v>57.692307692307701</v>
      </c>
      <c r="L94" s="485">
        <v>57.692307692307701</v>
      </c>
      <c r="M94" s="485">
        <v>57.8503688123077</v>
      </c>
      <c r="N94" s="485">
        <v>57.692307692307701</v>
      </c>
      <c r="O94" s="485">
        <v>57.692307692307701</v>
      </c>
      <c r="P94" s="485">
        <v>57.692307692307701</v>
      </c>
      <c r="Q94" s="485">
        <v>57.8503688123077</v>
      </c>
      <c r="R94" s="485">
        <v>57.692307692307701</v>
      </c>
      <c r="S94" s="485">
        <v>57.692307692307701</v>
      </c>
      <c r="T94" s="485">
        <v>57.692307692307701</v>
      </c>
      <c r="U94" s="485">
        <v>57.8503688123077</v>
      </c>
      <c r="V94" s="485">
        <v>57.692307692307701</v>
      </c>
      <c r="W94" s="485">
        <v>57.692307692307701</v>
      </c>
      <c r="X94" s="485">
        <v>57.692307692307701</v>
      </c>
      <c r="Y94" s="485">
        <v>57.8503688123077</v>
      </c>
      <c r="Z94" s="485">
        <v>57.692307692307701</v>
      </c>
      <c r="AA94" s="485">
        <v>57.692307692307701</v>
      </c>
      <c r="AB94" s="485">
        <v>57.692307692307701</v>
      </c>
      <c r="AC94" s="485">
        <v>57.8503688123077</v>
      </c>
      <c r="AD94" s="485">
        <v>57.692307692307701</v>
      </c>
      <c r="AE94" s="485">
        <v>57.692307692307701</v>
      </c>
      <c r="AF94" s="485">
        <v>57.692307692307701</v>
      </c>
      <c r="AG94" s="485">
        <v>0</v>
      </c>
      <c r="AH94" s="485">
        <v>0</v>
      </c>
      <c r="AI94" s="485">
        <v>0</v>
      </c>
      <c r="AJ94" s="101">
        <f t="shared" si="62"/>
        <v>1731.8756586092309</v>
      </c>
    </row>
    <row r="95" spans="2:36" s="613" customFormat="1">
      <c r="B95" s="484" t="s">
        <v>682</v>
      </c>
      <c r="C95" s="485">
        <v>14.1139571353894</v>
      </c>
      <c r="D95" s="485">
        <v>14.1139571353894</v>
      </c>
      <c r="E95" s="485">
        <v>14.1139571353894</v>
      </c>
      <c r="F95" s="485">
        <v>0</v>
      </c>
      <c r="G95" s="485">
        <v>0</v>
      </c>
      <c r="H95" s="485">
        <v>0</v>
      </c>
      <c r="I95" s="485">
        <v>0</v>
      </c>
      <c r="J95" s="485">
        <v>0</v>
      </c>
      <c r="K95" s="101">
        <v>0</v>
      </c>
      <c r="L95" s="485">
        <v>0</v>
      </c>
      <c r="M95" s="485">
        <v>0</v>
      </c>
      <c r="N95" s="485">
        <v>0</v>
      </c>
      <c r="O95" s="485">
        <v>0</v>
      </c>
      <c r="P95" s="485">
        <v>0</v>
      </c>
      <c r="Q95" s="485">
        <v>0</v>
      </c>
      <c r="R95" s="485">
        <v>0</v>
      </c>
      <c r="S95" s="485">
        <v>0</v>
      </c>
      <c r="T95" s="485">
        <v>0</v>
      </c>
      <c r="U95" s="485">
        <v>0</v>
      </c>
      <c r="V95" s="485">
        <v>0</v>
      </c>
      <c r="W95" s="485">
        <v>0</v>
      </c>
      <c r="X95" s="485">
        <v>0</v>
      </c>
      <c r="Y95" s="485">
        <v>0</v>
      </c>
      <c r="Z95" s="485">
        <v>0</v>
      </c>
      <c r="AA95" s="485">
        <v>0</v>
      </c>
      <c r="AB95" s="485">
        <v>0</v>
      </c>
      <c r="AC95" s="485">
        <v>0</v>
      </c>
      <c r="AD95" s="485">
        <v>0</v>
      </c>
      <c r="AE95" s="485">
        <v>0</v>
      </c>
      <c r="AF95" s="485">
        <v>0</v>
      </c>
      <c r="AG95" s="485">
        <v>0</v>
      </c>
      <c r="AH95" s="485">
        <v>0</v>
      </c>
      <c r="AI95" s="485">
        <v>0</v>
      </c>
      <c r="AJ95" s="101">
        <f t="shared" si="62"/>
        <v>42.341871406168202</v>
      </c>
    </row>
    <row r="96" spans="2:36" s="613" customFormat="1">
      <c r="B96" s="459" t="s">
        <v>640</v>
      </c>
      <c r="C96" s="116">
        <v>0</v>
      </c>
      <c r="D96" s="116">
        <v>0</v>
      </c>
      <c r="E96" s="116">
        <v>0</v>
      </c>
      <c r="F96" s="116">
        <v>0</v>
      </c>
      <c r="G96" s="116">
        <v>0</v>
      </c>
      <c r="H96" s="116">
        <v>0</v>
      </c>
      <c r="I96" s="116">
        <v>0</v>
      </c>
      <c r="J96" s="116">
        <v>0</v>
      </c>
      <c r="K96" s="101">
        <v>0</v>
      </c>
      <c r="L96" s="116">
        <v>0</v>
      </c>
      <c r="M96" s="116">
        <v>0</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16">
        <v>0</v>
      </c>
      <c r="AD96" s="116">
        <v>0</v>
      </c>
      <c r="AE96" s="116">
        <v>0</v>
      </c>
      <c r="AF96" s="116">
        <v>0</v>
      </c>
      <c r="AG96" s="116">
        <v>0</v>
      </c>
      <c r="AH96" s="116">
        <v>0</v>
      </c>
      <c r="AI96" s="116">
        <v>0</v>
      </c>
      <c r="AJ96" s="101">
        <f t="shared" si="62"/>
        <v>0</v>
      </c>
    </row>
    <row r="97" spans="2:36" s="613" customFormat="1">
      <c r="B97" s="459" t="s">
        <v>641</v>
      </c>
      <c r="C97" s="116">
        <v>5.1547559600000001</v>
      </c>
      <c r="D97" s="116">
        <v>0</v>
      </c>
      <c r="E97" s="116">
        <v>0</v>
      </c>
      <c r="F97" s="116">
        <v>0</v>
      </c>
      <c r="G97" s="116">
        <v>0</v>
      </c>
      <c r="H97" s="116">
        <v>0</v>
      </c>
      <c r="I97" s="116">
        <v>0</v>
      </c>
      <c r="J97" s="116">
        <v>0</v>
      </c>
      <c r="K97" s="101">
        <v>0</v>
      </c>
      <c r="L97" s="116">
        <v>0</v>
      </c>
      <c r="M97" s="116">
        <v>0</v>
      </c>
      <c r="N97" s="116">
        <v>0</v>
      </c>
      <c r="O97" s="116">
        <v>0</v>
      </c>
      <c r="P97" s="116">
        <v>0</v>
      </c>
      <c r="Q97" s="116">
        <v>0</v>
      </c>
      <c r="R97" s="116">
        <v>0</v>
      </c>
      <c r="S97" s="116">
        <v>0</v>
      </c>
      <c r="T97" s="116">
        <v>0</v>
      </c>
      <c r="U97" s="116">
        <v>0</v>
      </c>
      <c r="V97" s="116">
        <v>0</v>
      </c>
      <c r="W97" s="116">
        <v>0</v>
      </c>
      <c r="X97" s="116">
        <v>0</v>
      </c>
      <c r="Y97" s="116">
        <v>0</v>
      </c>
      <c r="Z97" s="116">
        <v>0</v>
      </c>
      <c r="AA97" s="116">
        <v>0</v>
      </c>
      <c r="AB97" s="116">
        <v>0</v>
      </c>
      <c r="AC97" s="116">
        <v>0</v>
      </c>
      <c r="AD97" s="116">
        <v>0</v>
      </c>
      <c r="AE97" s="116">
        <v>0</v>
      </c>
      <c r="AF97" s="116">
        <v>0</v>
      </c>
      <c r="AG97" s="116">
        <v>0</v>
      </c>
      <c r="AH97" s="116">
        <v>0</v>
      </c>
      <c r="AI97" s="116">
        <v>0</v>
      </c>
      <c r="AJ97" s="101">
        <f t="shared" si="62"/>
        <v>5.1547559600000001</v>
      </c>
    </row>
    <row r="98" spans="2:36" s="613" customFormat="1">
      <c r="B98" s="484" t="s">
        <v>675</v>
      </c>
      <c r="C98" s="101">
        <v>482.83877895917101</v>
      </c>
      <c r="D98" s="101">
        <v>645.55367882819598</v>
      </c>
      <c r="E98" s="101">
        <v>647.32231904416403</v>
      </c>
      <c r="F98" s="101">
        <v>645.55367882819598</v>
      </c>
      <c r="G98" s="101">
        <v>321.89251930611397</v>
      </c>
      <c r="H98" s="101">
        <v>0</v>
      </c>
      <c r="I98" s="101">
        <v>0</v>
      </c>
      <c r="J98" s="101">
        <v>0</v>
      </c>
      <c r="K98" s="101">
        <v>0</v>
      </c>
      <c r="L98" s="101">
        <v>0</v>
      </c>
      <c r="M98" s="101">
        <v>0</v>
      </c>
      <c r="N98" s="101">
        <v>0</v>
      </c>
      <c r="O98" s="101">
        <v>0</v>
      </c>
      <c r="P98" s="101">
        <v>0</v>
      </c>
      <c r="Q98" s="101">
        <v>0</v>
      </c>
      <c r="R98" s="101">
        <v>0</v>
      </c>
      <c r="S98" s="101">
        <v>0</v>
      </c>
      <c r="T98" s="101">
        <v>0</v>
      </c>
      <c r="U98" s="101">
        <v>0</v>
      </c>
      <c r="V98" s="101">
        <v>0</v>
      </c>
      <c r="W98" s="101">
        <v>0</v>
      </c>
      <c r="X98" s="101">
        <v>0</v>
      </c>
      <c r="Y98" s="101">
        <v>0</v>
      </c>
      <c r="Z98" s="101">
        <v>0</v>
      </c>
      <c r="AA98" s="101">
        <v>0</v>
      </c>
      <c r="AB98" s="101">
        <v>0</v>
      </c>
      <c r="AC98" s="101">
        <v>0</v>
      </c>
      <c r="AD98" s="101">
        <v>0</v>
      </c>
      <c r="AE98" s="101">
        <v>0</v>
      </c>
      <c r="AF98" s="101">
        <v>0</v>
      </c>
      <c r="AG98" s="101">
        <v>0</v>
      </c>
      <c r="AH98" s="101">
        <v>0</v>
      </c>
      <c r="AI98" s="101">
        <v>0</v>
      </c>
      <c r="AJ98" s="101">
        <f t="shared" si="62"/>
        <v>2743.160974965841</v>
      </c>
    </row>
    <row r="99" spans="2:36" s="613" customFormat="1">
      <c r="B99" s="459" t="s">
        <v>434</v>
      </c>
      <c r="C99" s="101">
        <v>371.98863175228803</v>
      </c>
      <c r="D99" s="101">
        <v>121.741734028021</v>
      </c>
      <c r="E99" s="101">
        <v>0</v>
      </c>
      <c r="F99" s="101">
        <v>0</v>
      </c>
      <c r="G99" s="101">
        <v>0</v>
      </c>
      <c r="H99" s="101">
        <v>0</v>
      </c>
      <c r="I99" s="101">
        <v>0</v>
      </c>
      <c r="J99" s="101">
        <v>0</v>
      </c>
      <c r="K99" s="101">
        <v>0</v>
      </c>
      <c r="L99" s="101">
        <v>0</v>
      </c>
      <c r="M99" s="101">
        <v>0</v>
      </c>
      <c r="N99" s="101">
        <v>0</v>
      </c>
      <c r="O99" s="101">
        <v>0</v>
      </c>
      <c r="P99" s="101">
        <v>0</v>
      </c>
      <c r="Q99" s="101">
        <v>0</v>
      </c>
      <c r="R99" s="101">
        <v>0</v>
      </c>
      <c r="S99" s="101">
        <v>0</v>
      </c>
      <c r="T99" s="101">
        <v>0</v>
      </c>
      <c r="U99" s="101">
        <v>0</v>
      </c>
      <c r="V99" s="101">
        <v>0</v>
      </c>
      <c r="W99" s="101">
        <v>0</v>
      </c>
      <c r="X99" s="101">
        <v>0</v>
      </c>
      <c r="Y99" s="101">
        <v>0</v>
      </c>
      <c r="Z99" s="101">
        <v>0</v>
      </c>
      <c r="AA99" s="101">
        <v>0</v>
      </c>
      <c r="AB99" s="101">
        <v>0</v>
      </c>
      <c r="AC99" s="101">
        <v>0</v>
      </c>
      <c r="AD99" s="101">
        <v>0</v>
      </c>
      <c r="AE99" s="101">
        <v>0</v>
      </c>
      <c r="AF99" s="101">
        <v>0</v>
      </c>
      <c r="AG99" s="101">
        <v>0</v>
      </c>
      <c r="AH99" s="101">
        <v>0</v>
      </c>
      <c r="AI99" s="101">
        <v>0</v>
      </c>
      <c r="AJ99" s="101">
        <f t="shared" si="62"/>
        <v>493.73036578030906</v>
      </c>
    </row>
    <row r="100" spans="2:36" s="613" customFormat="1">
      <c r="B100" s="484" t="s">
        <v>448</v>
      </c>
      <c r="C100" s="101">
        <v>0</v>
      </c>
      <c r="D100" s="101">
        <v>0</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f t="shared" si="62"/>
        <v>0</v>
      </c>
    </row>
    <row r="101" spans="2:36" s="613" customFormat="1">
      <c r="B101" s="484" t="s">
        <v>507</v>
      </c>
      <c r="C101" s="101">
        <v>0</v>
      </c>
      <c r="D101" s="101">
        <v>0</v>
      </c>
      <c r="E101" s="101">
        <v>0</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f t="shared" si="62"/>
        <v>0</v>
      </c>
    </row>
    <row r="102" spans="2:36" s="613" customFormat="1">
      <c r="B102" s="459" t="s">
        <v>590</v>
      </c>
      <c r="C102" s="101">
        <v>0</v>
      </c>
      <c r="D102" s="101">
        <v>0</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f t="shared" si="62"/>
        <v>0</v>
      </c>
    </row>
    <row r="103" spans="2:36" s="613" customFormat="1">
      <c r="B103" s="484" t="s">
        <v>435</v>
      </c>
      <c r="C103" s="101">
        <v>144.40095310920901</v>
      </c>
      <c r="D103" s="101">
        <v>95.567176239549212</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f t="shared" si="62"/>
        <v>239.96812934875823</v>
      </c>
    </row>
    <row r="104" spans="2:36" s="613" customFormat="1">
      <c r="B104" s="459" t="s">
        <v>436</v>
      </c>
      <c r="C104" s="101">
        <v>120.0434403439903</v>
      </c>
      <c r="D104" s="101">
        <v>0</v>
      </c>
      <c r="E104" s="101">
        <v>0</v>
      </c>
      <c r="F104" s="101">
        <v>0</v>
      </c>
      <c r="G104" s="101">
        <v>0</v>
      </c>
      <c r="H104" s="101">
        <v>0</v>
      </c>
      <c r="I104" s="101">
        <v>0</v>
      </c>
      <c r="J104" s="101">
        <v>0</v>
      </c>
      <c r="K104" s="101">
        <v>0</v>
      </c>
      <c r="L104" s="101">
        <v>0</v>
      </c>
      <c r="M104" s="101">
        <v>0</v>
      </c>
      <c r="N104" s="101">
        <v>0</v>
      </c>
      <c r="O104" s="101">
        <v>0</v>
      </c>
      <c r="P104" s="101">
        <v>0</v>
      </c>
      <c r="Q104" s="101">
        <v>0</v>
      </c>
      <c r="R104" s="101">
        <v>0</v>
      </c>
      <c r="S104" s="101">
        <v>0</v>
      </c>
      <c r="T104" s="101">
        <v>0</v>
      </c>
      <c r="U104" s="101">
        <v>0</v>
      </c>
      <c r="V104" s="101">
        <v>0</v>
      </c>
      <c r="W104" s="101">
        <v>0</v>
      </c>
      <c r="X104" s="101">
        <v>0</v>
      </c>
      <c r="Y104" s="101">
        <v>0</v>
      </c>
      <c r="Z104" s="101">
        <v>0</v>
      </c>
      <c r="AA104" s="101">
        <v>0</v>
      </c>
      <c r="AB104" s="101">
        <v>0</v>
      </c>
      <c r="AC104" s="101">
        <v>0</v>
      </c>
      <c r="AD104" s="101">
        <v>0</v>
      </c>
      <c r="AE104" s="101">
        <v>0</v>
      </c>
      <c r="AF104" s="101">
        <v>0</v>
      </c>
      <c r="AG104" s="101">
        <v>0</v>
      </c>
      <c r="AH104" s="101">
        <v>0</v>
      </c>
      <c r="AI104" s="101">
        <v>0</v>
      </c>
      <c r="AJ104" s="101">
        <f t="shared" si="62"/>
        <v>120.0434403439903</v>
      </c>
    </row>
    <row r="105" spans="2:36" s="613" customFormat="1">
      <c r="B105" s="459" t="s">
        <v>392</v>
      </c>
      <c r="C105" s="460">
        <v>341.18745109558904</v>
      </c>
      <c r="D105" s="460">
        <v>452.84879872687202</v>
      </c>
      <c r="E105" s="460">
        <v>454.08948036722006</v>
      </c>
      <c r="F105" s="460">
        <v>0</v>
      </c>
      <c r="G105" s="460">
        <v>0</v>
      </c>
      <c r="H105" s="460">
        <v>0</v>
      </c>
      <c r="I105" s="460">
        <v>0</v>
      </c>
      <c r="J105" s="460">
        <v>0</v>
      </c>
      <c r="K105" s="101">
        <v>0</v>
      </c>
      <c r="L105" s="460">
        <v>0</v>
      </c>
      <c r="M105" s="460">
        <v>0</v>
      </c>
      <c r="N105" s="460">
        <v>0</v>
      </c>
      <c r="O105" s="460">
        <v>0</v>
      </c>
      <c r="P105" s="460">
        <v>0</v>
      </c>
      <c r="Q105" s="460">
        <v>0</v>
      </c>
      <c r="R105" s="460">
        <v>0</v>
      </c>
      <c r="S105" s="460">
        <v>0</v>
      </c>
      <c r="T105" s="460">
        <v>0</v>
      </c>
      <c r="U105" s="460">
        <v>0</v>
      </c>
      <c r="V105" s="460">
        <v>0</v>
      </c>
      <c r="W105" s="460">
        <v>0</v>
      </c>
      <c r="X105" s="460">
        <v>0</v>
      </c>
      <c r="Y105" s="460">
        <v>0</v>
      </c>
      <c r="Z105" s="460">
        <v>0</v>
      </c>
      <c r="AA105" s="460">
        <v>0</v>
      </c>
      <c r="AB105" s="460">
        <v>0</v>
      </c>
      <c r="AC105" s="460">
        <v>0</v>
      </c>
      <c r="AD105" s="460">
        <v>0</v>
      </c>
      <c r="AE105" s="460">
        <v>0</v>
      </c>
      <c r="AF105" s="460">
        <v>0</v>
      </c>
      <c r="AG105" s="460">
        <v>0</v>
      </c>
      <c r="AH105" s="460">
        <v>0</v>
      </c>
      <c r="AI105" s="460">
        <v>0</v>
      </c>
      <c r="AJ105" s="101">
        <f t="shared" si="62"/>
        <v>1248.1257301896812</v>
      </c>
    </row>
    <row r="106" spans="2:36" s="613" customFormat="1">
      <c r="B106" s="459" t="s">
        <v>449</v>
      </c>
      <c r="C106" s="460">
        <v>162.67315382217902</v>
      </c>
      <c r="D106" s="460">
        <v>215.91164052761951</v>
      </c>
      <c r="E106" s="460">
        <v>53.830025446611998</v>
      </c>
      <c r="F106" s="460">
        <v>0</v>
      </c>
      <c r="G106" s="460">
        <v>0</v>
      </c>
      <c r="H106" s="460">
        <v>0</v>
      </c>
      <c r="I106" s="460">
        <v>0</v>
      </c>
      <c r="J106" s="460">
        <v>0</v>
      </c>
      <c r="K106" s="101">
        <v>0</v>
      </c>
      <c r="L106" s="460">
        <v>0</v>
      </c>
      <c r="M106" s="460">
        <v>0</v>
      </c>
      <c r="N106" s="460">
        <v>0</v>
      </c>
      <c r="O106" s="460">
        <v>0</v>
      </c>
      <c r="P106" s="460">
        <v>0</v>
      </c>
      <c r="Q106" s="460">
        <v>0</v>
      </c>
      <c r="R106" s="460">
        <v>0</v>
      </c>
      <c r="S106" s="460">
        <v>0</v>
      </c>
      <c r="T106" s="460">
        <v>0</v>
      </c>
      <c r="U106" s="460">
        <v>0</v>
      </c>
      <c r="V106" s="460">
        <v>0</v>
      </c>
      <c r="W106" s="460">
        <v>0</v>
      </c>
      <c r="X106" s="460">
        <v>0</v>
      </c>
      <c r="Y106" s="460">
        <v>0</v>
      </c>
      <c r="Z106" s="460">
        <v>0</v>
      </c>
      <c r="AA106" s="460">
        <v>0</v>
      </c>
      <c r="AB106" s="460">
        <v>0</v>
      </c>
      <c r="AC106" s="460">
        <v>0</v>
      </c>
      <c r="AD106" s="460">
        <v>0</v>
      </c>
      <c r="AE106" s="460">
        <v>0</v>
      </c>
      <c r="AF106" s="460">
        <v>0</v>
      </c>
      <c r="AG106" s="460">
        <v>0</v>
      </c>
      <c r="AH106" s="460">
        <v>0</v>
      </c>
      <c r="AI106" s="460">
        <v>0</v>
      </c>
      <c r="AJ106" s="101">
        <f t="shared" si="62"/>
        <v>432.41481979641054</v>
      </c>
    </row>
    <row r="107" spans="2:36" s="613" customFormat="1">
      <c r="B107" s="459" t="s">
        <v>512</v>
      </c>
      <c r="C107" s="460">
        <v>3.4734359700000002</v>
      </c>
      <c r="D107" s="460">
        <v>6.9468719400000003</v>
      </c>
      <c r="E107" s="460">
        <v>6.9468719400000003</v>
      </c>
      <c r="F107" s="460">
        <v>6.9468719400000003</v>
      </c>
      <c r="G107" s="460">
        <v>6.9468719400000003</v>
      </c>
      <c r="H107" s="460">
        <v>6.9468719400000003</v>
      </c>
      <c r="I107" s="460">
        <v>0</v>
      </c>
      <c r="J107" s="460">
        <v>0</v>
      </c>
      <c r="K107" s="101">
        <v>0</v>
      </c>
      <c r="L107" s="460">
        <v>0</v>
      </c>
      <c r="M107" s="460">
        <v>0</v>
      </c>
      <c r="N107" s="460">
        <v>0</v>
      </c>
      <c r="O107" s="460">
        <v>0</v>
      </c>
      <c r="P107" s="460">
        <v>0</v>
      </c>
      <c r="Q107" s="460">
        <v>0</v>
      </c>
      <c r="R107" s="460">
        <v>0</v>
      </c>
      <c r="S107" s="460">
        <v>0</v>
      </c>
      <c r="T107" s="460">
        <v>0</v>
      </c>
      <c r="U107" s="460">
        <v>0</v>
      </c>
      <c r="V107" s="460">
        <v>0</v>
      </c>
      <c r="W107" s="460">
        <v>0</v>
      </c>
      <c r="X107" s="460">
        <v>0</v>
      </c>
      <c r="Y107" s="460">
        <v>0</v>
      </c>
      <c r="Z107" s="460">
        <v>0</v>
      </c>
      <c r="AA107" s="460">
        <v>0</v>
      </c>
      <c r="AB107" s="460">
        <v>0</v>
      </c>
      <c r="AC107" s="460">
        <v>0</v>
      </c>
      <c r="AD107" s="460">
        <v>0</v>
      </c>
      <c r="AE107" s="460">
        <v>0</v>
      </c>
      <c r="AF107" s="460">
        <v>0</v>
      </c>
      <c r="AG107" s="460">
        <v>0</v>
      </c>
      <c r="AH107" s="460">
        <v>0</v>
      </c>
      <c r="AI107" s="460">
        <v>0</v>
      </c>
      <c r="AJ107" s="101">
        <f t="shared" si="62"/>
        <v>38.207795670000003</v>
      </c>
    </row>
    <row r="108" spans="2:36" s="613" customFormat="1">
      <c r="B108" s="484" t="s">
        <v>683</v>
      </c>
      <c r="C108" s="460">
        <v>200.90096892</v>
      </c>
      <c r="D108" s="460">
        <v>144.60513678999999</v>
      </c>
      <c r="E108" s="460">
        <v>88.309304659999995</v>
      </c>
      <c r="F108" s="460">
        <v>88.309304659999995</v>
      </c>
      <c r="G108" s="460">
        <v>88.309304659999995</v>
      </c>
      <c r="H108" s="460">
        <v>73.738269389999999</v>
      </c>
      <c r="I108" s="460">
        <v>44.596198849999993</v>
      </c>
      <c r="J108" s="460">
        <v>15.012581789999999</v>
      </c>
      <c r="K108" s="101">
        <v>0</v>
      </c>
      <c r="L108" s="460">
        <v>0</v>
      </c>
      <c r="M108" s="460">
        <v>0</v>
      </c>
      <c r="N108" s="460">
        <v>0</v>
      </c>
      <c r="O108" s="460">
        <v>0</v>
      </c>
      <c r="P108" s="460">
        <v>0</v>
      </c>
      <c r="Q108" s="460">
        <v>0</v>
      </c>
      <c r="R108" s="460">
        <v>0</v>
      </c>
      <c r="S108" s="460">
        <v>0</v>
      </c>
      <c r="T108" s="460">
        <v>0</v>
      </c>
      <c r="U108" s="460">
        <v>0</v>
      </c>
      <c r="V108" s="460">
        <v>0</v>
      </c>
      <c r="W108" s="460">
        <v>0</v>
      </c>
      <c r="X108" s="460">
        <v>0</v>
      </c>
      <c r="Y108" s="460">
        <v>0</v>
      </c>
      <c r="Z108" s="460">
        <v>0</v>
      </c>
      <c r="AA108" s="460">
        <v>0</v>
      </c>
      <c r="AB108" s="460">
        <v>0</v>
      </c>
      <c r="AC108" s="460">
        <v>0</v>
      </c>
      <c r="AD108" s="460">
        <v>0</v>
      </c>
      <c r="AE108" s="460">
        <v>0</v>
      </c>
      <c r="AF108" s="460">
        <v>0</v>
      </c>
      <c r="AG108" s="460">
        <v>0</v>
      </c>
      <c r="AH108" s="460">
        <v>0</v>
      </c>
      <c r="AI108" s="460">
        <v>0</v>
      </c>
      <c r="AJ108" s="101">
        <f t="shared" si="62"/>
        <v>743.78106971999989</v>
      </c>
    </row>
    <row r="109" spans="2:36" s="613" customFormat="1">
      <c r="B109" s="459" t="s">
        <v>684</v>
      </c>
      <c r="C109" s="460">
        <v>207.45959052000001</v>
      </c>
      <c r="D109" s="460">
        <v>207.45959052000001</v>
      </c>
      <c r="E109" s="460">
        <v>207.45959052000001</v>
      </c>
      <c r="F109" s="460">
        <v>207.45959052000001</v>
      </c>
      <c r="G109" s="460">
        <v>207.45959052000001</v>
      </c>
      <c r="H109" s="460">
        <v>207.45959052000001</v>
      </c>
      <c r="I109" s="460">
        <v>207.45959052000001</v>
      </c>
      <c r="J109" s="460">
        <v>207.45959052000001</v>
      </c>
      <c r="K109" s="101">
        <v>207.45959052000001</v>
      </c>
      <c r="L109" s="460">
        <v>207.45959052000001</v>
      </c>
      <c r="M109" s="460">
        <v>207.45959052000001</v>
      </c>
      <c r="N109" s="460">
        <v>207.45959052000001</v>
      </c>
      <c r="O109" s="460">
        <v>207.45959052000001</v>
      </c>
      <c r="P109" s="460">
        <v>207.45959052000001</v>
      </c>
      <c r="Q109" s="460">
        <v>207.45959052000001</v>
      </c>
      <c r="R109" s="460">
        <v>207.45959052000001</v>
      </c>
      <c r="S109" s="460">
        <v>207.45959052000001</v>
      </c>
      <c r="T109" s="460">
        <v>173.22875807999998</v>
      </c>
      <c r="U109" s="460">
        <v>104.76709320999998</v>
      </c>
      <c r="V109" s="460">
        <v>35.268130390000003</v>
      </c>
      <c r="W109" s="460">
        <v>0</v>
      </c>
      <c r="X109" s="460">
        <v>0</v>
      </c>
      <c r="Y109" s="460">
        <v>0</v>
      </c>
      <c r="Z109" s="460">
        <v>0</v>
      </c>
      <c r="AA109" s="460">
        <v>0</v>
      </c>
      <c r="AB109" s="460">
        <v>0</v>
      </c>
      <c r="AC109" s="460">
        <v>0</v>
      </c>
      <c r="AD109" s="460">
        <v>0</v>
      </c>
      <c r="AE109" s="460">
        <v>0</v>
      </c>
      <c r="AF109" s="460">
        <v>0</v>
      </c>
      <c r="AG109" s="460">
        <v>0</v>
      </c>
      <c r="AH109" s="460">
        <v>0</v>
      </c>
      <c r="AI109" s="460">
        <v>0</v>
      </c>
      <c r="AJ109" s="101">
        <f t="shared" si="62"/>
        <v>3840.0770205199983</v>
      </c>
    </row>
    <row r="110" spans="2:36" s="613" customFormat="1">
      <c r="B110" s="484" t="s">
        <v>591</v>
      </c>
      <c r="C110" s="460">
        <v>348.57588936000002</v>
      </c>
      <c r="D110" s="460">
        <v>348.57588936000002</v>
      </c>
      <c r="E110" s="460">
        <v>348.57588936000002</v>
      </c>
      <c r="F110" s="460">
        <v>348.57588936000002</v>
      </c>
      <c r="G110" s="460">
        <v>348.57588936000002</v>
      </c>
      <c r="H110" s="460">
        <v>0</v>
      </c>
      <c r="I110" s="460">
        <v>0</v>
      </c>
      <c r="J110" s="460">
        <v>0</v>
      </c>
      <c r="K110" s="101">
        <v>0</v>
      </c>
      <c r="L110" s="460">
        <v>0</v>
      </c>
      <c r="M110" s="460">
        <v>0</v>
      </c>
      <c r="N110" s="460">
        <v>0</v>
      </c>
      <c r="O110" s="460">
        <v>0</v>
      </c>
      <c r="P110" s="460">
        <v>0</v>
      </c>
      <c r="Q110" s="460">
        <v>0</v>
      </c>
      <c r="R110" s="460">
        <v>0</v>
      </c>
      <c r="S110" s="460">
        <v>0</v>
      </c>
      <c r="T110" s="460">
        <v>0</v>
      </c>
      <c r="U110" s="460">
        <v>0</v>
      </c>
      <c r="V110" s="460">
        <v>0</v>
      </c>
      <c r="W110" s="460">
        <v>0</v>
      </c>
      <c r="X110" s="460">
        <v>0</v>
      </c>
      <c r="Y110" s="460">
        <v>0</v>
      </c>
      <c r="Z110" s="460">
        <v>0</v>
      </c>
      <c r="AA110" s="460">
        <v>0</v>
      </c>
      <c r="AB110" s="460">
        <v>0</v>
      </c>
      <c r="AC110" s="460">
        <v>0</v>
      </c>
      <c r="AD110" s="460">
        <v>0</v>
      </c>
      <c r="AE110" s="460">
        <v>0</v>
      </c>
      <c r="AF110" s="460">
        <v>0</v>
      </c>
      <c r="AG110" s="460">
        <v>0</v>
      </c>
      <c r="AH110" s="460">
        <v>0</v>
      </c>
      <c r="AI110" s="460">
        <v>0</v>
      </c>
      <c r="AJ110" s="101">
        <f t="shared" si="62"/>
        <v>1742.8794468000001</v>
      </c>
    </row>
    <row r="111" spans="2:36" s="613" customFormat="1">
      <c r="B111" s="459" t="s">
        <v>592</v>
      </c>
      <c r="C111" s="460">
        <v>355.19892777999996</v>
      </c>
      <c r="D111" s="460">
        <v>355.19892777999996</v>
      </c>
      <c r="E111" s="460">
        <v>355.19892777999996</v>
      </c>
      <c r="F111" s="460">
        <v>355.19892777999996</v>
      </c>
      <c r="G111" s="460">
        <v>355.19892777999996</v>
      </c>
      <c r="H111" s="460">
        <v>355.19892777999996</v>
      </c>
      <c r="I111" s="460">
        <v>355.19892777999996</v>
      </c>
      <c r="J111" s="460">
        <v>355.19892777999996</v>
      </c>
      <c r="K111" s="101">
        <v>0</v>
      </c>
      <c r="L111" s="460">
        <v>0</v>
      </c>
      <c r="M111" s="460">
        <v>0</v>
      </c>
      <c r="N111" s="460">
        <v>0</v>
      </c>
      <c r="O111" s="460">
        <v>0</v>
      </c>
      <c r="P111" s="460">
        <v>0</v>
      </c>
      <c r="Q111" s="460">
        <v>0</v>
      </c>
      <c r="R111" s="460">
        <v>0</v>
      </c>
      <c r="S111" s="460">
        <v>0</v>
      </c>
      <c r="T111" s="460">
        <v>0</v>
      </c>
      <c r="U111" s="460">
        <v>0</v>
      </c>
      <c r="V111" s="460">
        <v>0</v>
      </c>
      <c r="W111" s="460">
        <v>0</v>
      </c>
      <c r="X111" s="460">
        <v>0</v>
      </c>
      <c r="Y111" s="460">
        <v>0</v>
      </c>
      <c r="Z111" s="460">
        <v>0</v>
      </c>
      <c r="AA111" s="460">
        <v>0</v>
      </c>
      <c r="AB111" s="460">
        <v>0</v>
      </c>
      <c r="AC111" s="460">
        <v>0</v>
      </c>
      <c r="AD111" s="460">
        <v>0</v>
      </c>
      <c r="AE111" s="460">
        <v>0</v>
      </c>
      <c r="AF111" s="460">
        <v>0</v>
      </c>
      <c r="AG111" s="460">
        <v>0</v>
      </c>
      <c r="AH111" s="460">
        <v>0</v>
      </c>
      <c r="AI111" s="460">
        <v>0</v>
      </c>
      <c r="AJ111" s="101">
        <f t="shared" si="62"/>
        <v>2841.5914222399992</v>
      </c>
    </row>
    <row r="112" spans="2:36" s="613" customFormat="1">
      <c r="B112" s="484" t="s">
        <v>593</v>
      </c>
      <c r="C112" s="101">
        <v>369.37684057999996</v>
      </c>
      <c r="D112" s="101">
        <v>369.37684057999996</v>
      </c>
      <c r="E112" s="101">
        <v>369.37684057999996</v>
      </c>
      <c r="F112" s="101">
        <v>369.37684057999996</v>
      </c>
      <c r="G112" s="101">
        <v>369.37684057999996</v>
      </c>
      <c r="H112" s="101">
        <v>369.37684057999996</v>
      </c>
      <c r="I112" s="101">
        <v>369.37684057999996</v>
      </c>
      <c r="J112" s="101">
        <v>369.37684057999996</v>
      </c>
      <c r="K112" s="101">
        <v>369.37684057999996</v>
      </c>
      <c r="L112" s="101">
        <v>369.37684057999996</v>
      </c>
      <c r="M112" s="101">
        <v>0</v>
      </c>
      <c r="N112" s="101">
        <v>0</v>
      </c>
      <c r="O112" s="101">
        <v>0</v>
      </c>
      <c r="P112" s="101">
        <v>0</v>
      </c>
      <c r="Q112" s="101">
        <v>0</v>
      </c>
      <c r="R112" s="101">
        <v>0</v>
      </c>
      <c r="S112" s="101">
        <v>0</v>
      </c>
      <c r="T112" s="101">
        <v>0</v>
      </c>
      <c r="U112" s="101">
        <v>0</v>
      </c>
      <c r="V112" s="101">
        <v>0</v>
      </c>
      <c r="W112" s="101">
        <v>0</v>
      </c>
      <c r="X112" s="101">
        <v>0</v>
      </c>
      <c r="Y112" s="101">
        <v>0</v>
      </c>
      <c r="Z112" s="101">
        <v>0</v>
      </c>
      <c r="AA112" s="101">
        <v>0</v>
      </c>
      <c r="AB112" s="101">
        <v>0</v>
      </c>
      <c r="AC112" s="101">
        <v>0</v>
      </c>
      <c r="AD112" s="101">
        <v>0</v>
      </c>
      <c r="AE112" s="101">
        <v>0</v>
      </c>
      <c r="AF112" s="101">
        <v>0</v>
      </c>
      <c r="AG112" s="101">
        <v>0</v>
      </c>
      <c r="AH112" s="101">
        <v>0</v>
      </c>
      <c r="AI112" s="101">
        <v>0</v>
      </c>
      <c r="AJ112" s="101">
        <f t="shared" si="62"/>
        <v>3693.7684058000004</v>
      </c>
    </row>
    <row r="113" spans="2:90" s="613" customFormat="1">
      <c r="B113" s="484" t="s">
        <v>437</v>
      </c>
      <c r="C113" s="460">
        <v>235.80485336000001</v>
      </c>
      <c r="D113" s="460">
        <v>235.80485336000001</v>
      </c>
      <c r="E113" s="460">
        <v>235.80485336000001</v>
      </c>
      <c r="F113" s="460">
        <v>0</v>
      </c>
      <c r="G113" s="460">
        <v>0</v>
      </c>
      <c r="H113" s="460">
        <v>0</v>
      </c>
      <c r="I113" s="460">
        <v>0</v>
      </c>
      <c r="J113" s="460">
        <v>0</v>
      </c>
      <c r="K113" s="101">
        <v>0</v>
      </c>
      <c r="L113" s="460">
        <v>0</v>
      </c>
      <c r="M113" s="460">
        <v>0</v>
      </c>
      <c r="N113" s="460">
        <v>0</v>
      </c>
      <c r="O113" s="460">
        <v>0</v>
      </c>
      <c r="P113" s="460">
        <v>0</v>
      </c>
      <c r="Q113" s="460">
        <v>0</v>
      </c>
      <c r="R113" s="460">
        <v>0</v>
      </c>
      <c r="S113" s="460">
        <v>0</v>
      </c>
      <c r="T113" s="460">
        <v>0</v>
      </c>
      <c r="U113" s="460">
        <v>0</v>
      </c>
      <c r="V113" s="460">
        <v>0</v>
      </c>
      <c r="W113" s="460">
        <v>0</v>
      </c>
      <c r="X113" s="460">
        <v>0</v>
      </c>
      <c r="Y113" s="460">
        <v>0</v>
      </c>
      <c r="Z113" s="460">
        <v>0</v>
      </c>
      <c r="AA113" s="460">
        <v>0</v>
      </c>
      <c r="AB113" s="460">
        <v>0</v>
      </c>
      <c r="AC113" s="460">
        <v>0</v>
      </c>
      <c r="AD113" s="460">
        <v>0</v>
      </c>
      <c r="AE113" s="460">
        <v>0</v>
      </c>
      <c r="AF113" s="460">
        <v>0</v>
      </c>
      <c r="AG113" s="460">
        <v>0</v>
      </c>
      <c r="AH113" s="460">
        <v>0</v>
      </c>
      <c r="AI113" s="460">
        <v>0</v>
      </c>
      <c r="AJ113" s="101">
        <f t="shared" si="62"/>
        <v>707.41456008</v>
      </c>
    </row>
    <row r="114" spans="2:90" s="613" customFormat="1">
      <c r="B114" s="459" t="s">
        <v>410</v>
      </c>
      <c r="C114" s="460">
        <v>1723.2912621800001</v>
      </c>
      <c r="D114" s="460">
        <v>753.05035810999982</v>
      </c>
      <c r="E114" s="460">
        <v>506.78312727000002</v>
      </c>
      <c r="F114" s="460">
        <v>394.22479547</v>
      </c>
      <c r="G114" s="460">
        <v>281.66646366999998</v>
      </c>
      <c r="H114" s="460">
        <v>169.10813186999999</v>
      </c>
      <c r="I114" s="460">
        <v>56.414676020000002</v>
      </c>
      <c r="J114" s="460">
        <v>0</v>
      </c>
      <c r="K114" s="101">
        <v>0</v>
      </c>
      <c r="L114" s="460">
        <v>0</v>
      </c>
      <c r="M114" s="460">
        <v>0</v>
      </c>
      <c r="N114" s="460">
        <v>0</v>
      </c>
      <c r="O114" s="460">
        <v>0</v>
      </c>
      <c r="P114" s="460">
        <v>0</v>
      </c>
      <c r="Q114" s="460">
        <v>0</v>
      </c>
      <c r="R114" s="460">
        <v>0</v>
      </c>
      <c r="S114" s="460">
        <v>0</v>
      </c>
      <c r="T114" s="460">
        <v>0</v>
      </c>
      <c r="U114" s="460">
        <v>0</v>
      </c>
      <c r="V114" s="460">
        <v>0</v>
      </c>
      <c r="W114" s="460">
        <v>0</v>
      </c>
      <c r="X114" s="460">
        <v>0</v>
      </c>
      <c r="Y114" s="460">
        <v>0</v>
      </c>
      <c r="Z114" s="460">
        <v>0</v>
      </c>
      <c r="AA114" s="460">
        <v>0</v>
      </c>
      <c r="AB114" s="460">
        <v>0</v>
      </c>
      <c r="AC114" s="460">
        <v>0</v>
      </c>
      <c r="AD114" s="460">
        <v>0</v>
      </c>
      <c r="AE114" s="460">
        <v>0</v>
      </c>
      <c r="AF114" s="460">
        <v>0</v>
      </c>
      <c r="AG114" s="460">
        <v>0</v>
      </c>
      <c r="AH114" s="460">
        <v>0</v>
      </c>
      <c r="AI114" s="460">
        <v>0</v>
      </c>
      <c r="AJ114" s="101">
        <f t="shared" si="62"/>
        <v>3884.5388145899997</v>
      </c>
    </row>
    <row r="115" spans="2:90" s="613" customFormat="1">
      <c r="B115" s="459" t="s">
        <v>594</v>
      </c>
      <c r="C115" s="460">
        <v>303.69237119999997</v>
      </c>
      <c r="D115" s="460">
        <v>0</v>
      </c>
      <c r="E115" s="460">
        <v>0</v>
      </c>
      <c r="F115" s="460">
        <v>0</v>
      </c>
      <c r="G115" s="460">
        <v>0</v>
      </c>
      <c r="H115" s="460">
        <v>0</v>
      </c>
      <c r="I115" s="460">
        <v>0</v>
      </c>
      <c r="J115" s="460">
        <v>0</v>
      </c>
      <c r="K115" s="101">
        <v>0</v>
      </c>
      <c r="L115" s="460">
        <v>0</v>
      </c>
      <c r="M115" s="460">
        <v>0</v>
      </c>
      <c r="N115" s="460">
        <v>0</v>
      </c>
      <c r="O115" s="460">
        <v>0</v>
      </c>
      <c r="P115" s="460">
        <v>0</v>
      </c>
      <c r="Q115" s="460">
        <v>0</v>
      </c>
      <c r="R115" s="460">
        <v>0</v>
      </c>
      <c r="S115" s="460">
        <v>0</v>
      </c>
      <c r="T115" s="460">
        <v>0</v>
      </c>
      <c r="U115" s="460">
        <v>0</v>
      </c>
      <c r="V115" s="460">
        <v>0</v>
      </c>
      <c r="W115" s="460">
        <v>0</v>
      </c>
      <c r="X115" s="460">
        <v>0</v>
      </c>
      <c r="Y115" s="460">
        <v>0</v>
      </c>
      <c r="Z115" s="460">
        <v>0</v>
      </c>
      <c r="AA115" s="460">
        <v>0</v>
      </c>
      <c r="AB115" s="460">
        <v>0</v>
      </c>
      <c r="AC115" s="460">
        <v>0</v>
      </c>
      <c r="AD115" s="460">
        <v>0</v>
      </c>
      <c r="AE115" s="460">
        <v>0</v>
      </c>
      <c r="AF115" s="460">
        <v>0</v>
      </c>
      <c r="AG115" s="460">
        <v>0</v>
      </c>
      <c r="AH115" s="460">
        <v>0</v>
      </c>
      <c r="AI115" s="460">
        <v>0</v>
      </c>
      <c r="AJ115" s="101">
        <f t="shared" si="62"/>
        <v>303.69237119999997</v>
      </c>
    </row>
    <row r="116" spans="2:90" s="613" customFormat="1">
      <c r="B116" s="484" t="s">
        <v>595</v>
      </c>
      <c r="C116" s="460">
        <v>85.49966714</v>
      </c>
      <c r="D116" s="460">
        <v>85.49966714</v>
      </c>
      <c r="E116" s="460">
        <v>0</v>
      </c>
      <c r="F116" s="460">
        <v>0</v>
      </c>
      <c r="G116" s="460">
        <v>0</v>
      </c>
      <c r="H116" s="460">
        <v>0</v>
      </c>
      <c r="I116" s="460">
        <v>0</v>
      </c>
      <c r="J116" s="460">
        <v>0</v>
      </c>
      <c r="K116" s="101">
        <v>0</v>
      </c>
      <c r="L116" s="460">
        <v>0</v>
      </c>
      <c r="M116" s="460">
        <v>0</v>
      </c>
      <c r="N116" s="460">
        <v>0</v>
      </c>
      <c r="O116" s="460">
        <v>0</v>
      </c>
      <c r="P116" s="460">
        <v>0</v>
      </c>
      <c r="Q116" s="460">
        <v>0</v>
      </c>
      <c r="R116" s="460">
        <v>0</v>
      </c>
      <c r="S116" s="460">
        <v>0</v>
      </c>
      <c r="T116" s="460">
        <v>0</v>
      </c>
      <c r="U116" s="460">
        <v>0</v>
      </c>
      <c r="V116" s="460">
        <v>0</v>
      </c>
      <c r="W116" s="460">
        <v>0</v>
      </c>
      <c r="X116" s="460">
        <v>0</v>
      </c>
      <c r="Y116" s="460">
        <v>0</v>
      </c>
      <c r="Z116" s="460">
        <v>0</v>
      </c>
      <c r="AA116" s="460">
        <v>0</v>
      </c>
      <c r="AB116" s="460">
        <v>0</v>
      </c>
      <c r="AC116" s="460">
        <v>0</v>
      </c>
      <c r="AD116" s="460">
        <v>0</v>
      </c>
      <c r="AE116" s="460">
        <v>0</v>
      </c>
      <c r="AF116" s="460">
        <v>0</v>
      </c>
      <c r="AG116" s="460">
        <v>0</v>
      </c>
      <c r="AH116" s="460">
        <v>0</v>
      </c>
      <c r="AI116" s="460">
        <v>0</v>
      </c>
      <c r="AJ116" s="101">
        <f t="shared" si="62"/>
        <v>170.99933428</v>
      </c>
    </row>
    <row r="117" spans="2:90" s="613" customFormat="1">
      <c r="B117" s="459" t="s">
        <v>619</v>
      </c>
      <c r="C117" s="101">
        <v>87.374604143233398</v>
      </c>
      <c r="D117" s="101">
        <v>87.374604143233398</v>
      </c>
      <c r="E117" s="101">
        <v>43.687302071616699</v>
      </c>
      <c r="F117" s="101">
        <v>0</v>
      </c>
      <c r="G117" s="101">
        <v>0</v>
      </c>
      <c r="H117" s="101">
        <v>0</v>
      </c>
      <c r="I117" s="101">
        <v>0</v>
      </c>
      <c r="J117" s="101">
        <v>0</v>
      </c>
      <c r="K117" s="101">
        <v>0</v>
      </c>
      <c r="L117" s="101">
        <v>0</v>
      </c>
      <c r="M117" s="101">
        <v>0</v>
      </c>
      <c r="N117" s="101">
        <v>0</v>
      </c>
      <c r="O117" s="101">
        <v>0</v>
      </c>
      <c r="P117" s="101">
        <v>0</v>
      </c>
      <c r="Q117" s="101">
        <v>0</v>
      </c>
      <c r="R117" s="101">
        <v>0</v>
      </c>
      <c r="S117" s="101">
        <v>0</v>
      </c>
      <c r="T117" s="101">
        <v>0</v>
      </c>
      <c r="U117" s="101">
        <v>0</v>
      </c>
      <c r="V117" s="101">
        <v>0</v>
      </c>
      <c r="W117" s="101">
        <v>0</v>
      </c>
      <c r="X117" s="101">
        <v>0</v>
      </c>
      <c r="Y117" s="101">
        <v>0</v>
      </c>
      <c r="Z117" s="101">
        <v>0</v>
      </c>
      <c r="AA117" s="101">
        <v>0</v>
      </c>
      <c r="AB117" s="101">
        <v>0</v>
      </c>
      <c r="AC117" s="101">
        <v>0</v>
      </c>
      <c r="AD117" s="101">
        <v>0</v>
      </c>
      <c r="AE117" s="101">
        <v>0</v>
      </c>
      <c r="AF117" s="101">
        <v>0</v>
      </c>
      <c r="AG117" s="101">
        <v>0</v>
      </c>
      <c r="AH117" s="101">
        <v>0</v>
      </c>
      <c r="AI117" s="101">
        <v>0</v>
      </c>
      <c r="AJ117" s="101">
        <f t="shared" si="62"/>
        <v>218.4365103580835</v>
      </c>
    </row>
    <row r="118" spans="2:90" s="613" customFormat="1">
      <c r="B118" s="484" t="s">
        <v>520</v>
      </c>
      <c r="C118" s="101">
        <v>23.765439344842399</v>
      </c>
      <c r="D118" s="101">
        <v>47.530878689684798</v>
      </c>
      <c r="E118" s="101">
        <v>47.530878689684798</v>
      </c>
      <c r="F118" s="101">
        <v>47.530878689684798</v>
      </c>
      <c r="G118" s="101">
        <v>0</v>
      </c>
      <c r="H118" s="101">
        <v>0</v>
      </c>
      <c r="I118" s="101">
        <v>0</v>
      </c>
      <c r="J118" s="101">
        <v>0</v>
      </c>
      <c r="K118" s="101">
        <v>0</v>
      </c>
      <c r="L118" s="101">
        <v>0</v>
      </c>
      <c r="M118" s="101">
        <v>0</v>
      </c>
      <c r="N118" s="101">
        <v>0</v>
      </c>
      <c r="O118" s="101">
        <v>0</v>
      </c>
      <c r="P118" s="101">
        <v>0</v>
      </c>
      <c r="Q118" s="101">
        <v>0</v>
      </c>
      <c r="R118" s="101">
        <v>0</v>
      </c>
      <c r="S118" s="101">
        <v>0</v>
      </c>
      <c r="T118" s="101">
        <v>0</v>
      </c>
      <c r="U118" s="101">
        <v>0</v>
      </c>
      <c r="V118" s="101">
        <v>0</v>
      </c>
      <c r="W118" s="101">
        <v>0</v>
      </c>
      <c r="X118" s="101">
        <v>0</v>
      </c>
      <c r="Y118" s="101">
        <v>0</v>
      </c>
      <c r="Z118" s="101">
        <v>0</v>
      </c>
      <c r="AA118" s="101">
        <v>0</v>
      </c>
      <c r="AB118" s="101">
        <v>0</v>
      </c>
      <c r="AC118" s="101">
        <v>0</v>
      </c>
      <c r="AD118" s="101">
        <v>0</v>
      </c>
      <c r="AE118" s="101">
        <v>0</v>
      </c>
      <c r="AF118" s="101">
        <v>0</v>
      </c>
      <c r="AG118" s="101">
        <v>0</v>
      </c>
      <c r="AH118" s="101">
        <v>0</v>
      </c>
      <c r="AI118" s="101">
        <v>0</v>
      </c>
      <c r="AJ118" s="101">
        <f t="shared" si="62"/>
        <v>166.35807541389678</v>
      </c>
    </row>
    <row r="119" spans="2:90" s="613" customFormat="1">
      <c r="B119" s="459" t="s">
        <v>904</v>
      </c>
      <c r="C119" s="101">
        <v>28.6031920475689</v>
      </c>
      <c r="D119" s="101">
        <v>57.2063840951378</v>
      </c>
      <c r="E119" s="101">
        <v>57.2063840951378</v>
      </c>
      <c r="F119" s="101">
        <v>57.2063840951378</v>
      </c>
      <c r="G119" s="101">
        <v>57.2063840951378</v>
      </c>
      <c r="H119" s="101">
        <v>28.6031920475689</v>
      </c>
      <c r="I119" s="101">
        <v>0</v>
      </c>
      <c r="J119" s="101">
        <v>0</v>
      </c>
      <c r="K119" s="101">
        <v>0</v>
      </c>
      <c r="L119" s="101">
        <v>0</v>
      </c>
      <c r="M119" s="101">
        <v>0</v>
      </c>
      <c r="N119" s="101">
        <v>0</v>
      </c>
      <c r="O119" s="101">
        <v>0</v>
      </c>
      <c r="P119" s="101">
        <v>0</v>
      </c>
      <c r="Q119" s="101">
        <v>0</v>
      </c>
      <c r="R119" s="101">
        <v>0</v>
      </c>
      <c r="S119" s="101">
        <v>0</v>
      </c>
      <c r="T119" s="101">
        <v>0</v>
      </c>
      <c r="U119" s="101">
        <v>0</v>
      </c>
      <c r="V119" s="101">
        <v>0</v>
      </c>
      <c r="W119" s="101">
        <v>0</v>
      </c>
      <c r="X119" s="101">
        <v>0</v>
      </c>
      <c r="Y119" s="101">
        <v>0</v>
      </c>
      <c r="Z119" s="101">
        <v>0</v>
      </c>
      <c r="AA119" s="101">
        <v>0</v>
      </c>
      <c r="AB119" s="101">
        <v>0</v>
      </c>
      <c r="AC119" s="101">
        <v>0</v>
      </c>
      <c r="AD119" s="101">
        <v>0</v>
      </c>
      <c r="AE119" s="101">
        <v>0</v>
      </c>
      <c r="AF119" s="101">
        <v>0</v>
      </c>
      <c r="AG119" s="101">
        <v>0</v>
      </c>
      <c r="AH119" s="101">
        <v>0</v>
      </c>
      <c r="AI119" s="101">
        <v>0</v>
      </c>
      <c r="AJ119" s="101">
        <f t="shared" si="62"/>
        <v>286.03192047568899</v>
      </c>
    </row>
    <row r="120" spans="2:90" s="613" customFormat="1">
      <c r="B120" s="459" t="s">
        <v>760</v>
      </c>
      <c r="C120" s="101">
        <v>29.321564347581798</v>
      </c>
      <c r="D120" s="101">
        <v>25.132769440148</v>
      </c>
      <c r="E120" s="101">
        <v>0</v>
      </c>
      <c r="F120" s="101">
        <v>0</v>
      </c>
      <c r="G120" s="101">
        <v>0</v>
      </c>
      <c r="H120" s="101">
        <v>0</v>
      </c>
      <c r="I120" s="101">
        <v>0</v>
      </c>
      <c r="J120" s="101">
        <v>0</v>
      </c>
      <c r="K120" s="101">
        <v>0</v>
      </c>
      <c r="L120" s="101">
        <v>0</v>
      </c>
      <c r="M120" s="101">
        <v>0</v>
      </c>
      <c r="N120" s="101">
        <v>0</v>
      </c>
      <c r="O120" s="101">
        <v>0</v>
      </c>
      <c r="P120" s="101">
        <v>0</v>
      </c>
      <c r="Q120" s="101">
        <v>0</v>
      </c>
      <c r="R120" s="101">
        <v>0</v>
      </c>
      <c r="S120" s="101">
        <v>0</v>
      </c>
      <c r="T120" s="101">
        <v>0</v>
      </c>
      <c r="U120" s="101">
        <v>0</v>
      </c>
      <c r="V120" s="101">
        <v>0</v>
      </c>
      <c r="W120" s="101">
        <v>0</v>
      </c>
      <c r="X120" s="101">
        <v>0</v>
      </c>
      <c r="Y120" s="101">
        <v>0</v>
      </c>
      <c r="Z120" s="101">
        <v>0</v>
      </c>
      <c r="AA120" s="101">
        <v>0</v>
      </c>
      <c r="AB120" s="101">
        <v>0</v>
      </c>
      <c r="AC120" s="101">
        <v>0</v>
      </c>
      <c r="AD120" s="101">
        <v>0</v>
      </c>
      <c r="AE120" s="101">
        <v>0</v>
      </c>
      <c r="AF120" s="101">
        <v>0</v>
      </c>
      <c r="AG120" s="101">
        <v>0</v>
      </c>
      <c r="AH120" s="101">
        <v>0</v>
      </c>
      <c r="AI120" s="101">
        <v>0</v>
      </c>
      <c r="AJ120" s="101">
        <f t="shared" si="62"/>
        <v>54.454333787729794</v>
      </c>
    </row>
    <row r="121" spans="2:90" s="613" customFormat="1">
      <c r="B121" s="484" t="s">
        <v>761</v>
      </c>
      <c r="C121" s="101">
        <v>61.087196291255395</v>
      </c>
      <c r="D121" s="101">
        <v>36.6523177738624</v>
      </c>
      <c r="E121" s="101">
        <v>0</v>
      </c>
      <c r="F121" s="101">
        <v>0</v>
      </c>
      <c r="G121" s="101">
        <v>0</v>
      </c>
      <c r="H121" s="101">
        <v>0</v>
      </c>
      <c r="I121" s="101">
        <v>0</v>
      </c>
      <c r="J121" s="101">
        <v>0</v>
      </c>
      <c r="K121" s="101">
        <v>0</v>
      </c>
      <c r="L121" s="101">
        <v>0</v>
      </c>
      <c r="M121" s="101">
        <v>0</v>
      </c>
      <c r="N121" s="101">
        <v>0</v>
      </c>
      <c r="O121" s="101">
        <v>0</v>
      </c>
      <c r="P121" s="101">
        <v>0</v>
      </c>
      <c r="Q121" s="101">
        <v>0</v>
      </c>
      <c r="R121" s="101">
        <v>0</v>
      </c>
      <c r="S121" s="101">
        <v>0</v>
      </c>
      <c r="T121" s="101">
        <v>0</v>
      </c>
      <c r="U121" s="101">
        <v>0</v>
      </c>
      <c r="V121" s="101">
        <v>0</v>
      </c>
      <c r="W121" s="101">
        <v>0</v>
      </c>
      <c r="X121" s="101">
        <v>0</v>
      </c>
      <c r="Y121" s="101">
        <v>0</v>
      </c>
      <c r="Z121" s="101">
        <v>0</v>
      </c>
      <c r="AA121" s="101">
        <v>0</v>
      </c>
      <c r="AB121" s="101">
        <v>0</v>
      </c>
      <c r="AC121" s="101">
        <v>0</v>
      </c>
      <c r="AD121" s="101">
        <v>0</v>
      </c>
      <c r="AE121" s="101">
        <v>0</v>
      </c>
      <c r="AF121" s="101">
        <v>0</v>
      </c>
      <c r="AG121" s="101">
        <v>0</v>
      </c>
      <c r="AH121" s="101">
        <v>0</v>
      </c>
      <c r="AI121" s="101">
        <v>0</v>
      </c>
      <c r="AJ121" s="101">
        <f t="shared" si="62"/>
        <v>97.739514065117788</v>
      </c>
    </row>
    <row r="122" spans="2:90" s="613" customFormat="1">
      <c r="B122" s="484" t="s">
        <v>616</v>
      </c>
      <c r="C122" s="106">
        <v>463.16888648235397</v>
      </c>
      <c r="D122" s="106">
        <v>463.16888648235397</v>
      </c>
      <c r="E122" s="106">
        <v>463.16888648235397</v>
      </c>
      <c r="F122" s="106">
        <v>463.16888648235397</v>
      </c>
      <c r="G122" s="106">
        <v>463.16888648235397</v>
      </c>
      <c r="H122" s="106">
        <v>463.16888648235397</v>
      </c>
      <c r="I122" s="106">
        <v>463.16888648235397</v>
      </c>
      <c r="J122" s="106">
        <v>463.16888648235397</v>
      </c>
      <c r="K122" s="101">
        <v>463.16888648235397</v>
      </c>
      <c r="L122" s="106">
        <v>0</v>
      </c>
      <c r="M122" s="106">
        <v>0</v>
      </c>
      <c r="N122" s="106">
        <v>0</v>
      </c>
      <c r="O122" s="106">
        <v>0</v>
      </c>
      <c r="P122" s="106">
        <v>0</v>
      </c>
      <c r="Q122" s="106">
        <v>0</v>
      </c>
      <c r="R122" s="106">
        <v>0</v>
      </c>
      <c r="S122" s="106">
        <v>0</v>
      </c>
      <c r="T122" s="106">
        <v>0</v>
      </c>
      <c r="U122" s="106">
        <v>0</v>
      </c>
      <c r="V122" s="106">
        <v>0</v>
      </c>
      <c r="W122" s="106">
        <v>0</v>
      </c>
      <c r="X122" s="106">
        <v>0</v>
      </c>
      <c r="Y122" s="106">
        <v>0</v>
      </c>
      <c r="Z122" s="106">
        <v>0</v>
      </c>
      <c r="AA122" s="106">
        <v>0</v>
      </c>
      <c r="AB122" s="106">
        <v>0</v>
      </c>
      <c r="AC122" s="106">
        <v>0</v>
      </c>
      <c r="AD122" s="106">
        <v>0</v>
      </c>
      <c r="AE122" s="106">
        <v>0</v>
      </c>
      <c r="AF122" s="106">
        <v>0</v>
      </c>
      <c r="AG122" s="106">
        <v>0</v>
      </c>
      <c r="AH122" s="106">
        <v>0</v>
      </c>
      <c r="AI122" s="106">
        <v>0</v>
      </c>
      <c r="AJ122" s="101">
        <f t="shared" si="62"/>
        <v>4168.5199783411863</v>
      </c>
    </row>
    <row r="123" spans="2:90" s="613" customFormat="1">
      <c r="B123" s="459" t="s">
        <v>617</v>
      </c>
      <c r="C123" s="476">
        <v>216.67710896228598</v>
      </c>
      <c r="D123" s="476">
        <v>216.67710896228598</v>
      </c>
      <c r="E123" s="476">
        <v>216.67710896228598</v>
      </c>
      <c r="F123" s="476">
        <v>216.67710896228598</v>
      </c>
      <c r="G123" s="476">
        <v>216.67710896228598</v>
      </c>
      <c r="H123" s="476">
        <v>216.67710896228598</v>
      </c>
      <c r="I123" s="476">
        <v>0</v>
      </c>
      <c r="J123" s="476">
        <v>0</v>
      </c>
      <c r="K123" s="101">
        <v>0</v>
      </c>
      <c r="L123" s="476">
        <v>0</v>
      </c>
      <c r="M123" s="476">
        <v>0</v>
      </c>
      <c r="N123" s="476">
        <v>0</v>
      </c>
      <c r="O123" s="476">
        <v>0</v>
      </c>
      <c r="P123" s="476">
        <v>0</v>
      </c>
      <c r="Q123" s="476">
        <v>0</v>
      </c>
      <c r="R123" s="476">
        <v>0</v>
      </c>
      <c r="S123" s="476">
        <v>0</v>
      </c>
      <c r="T123" s="476">
        <v>0</v>
      </c>
      <c r="U123" s="476">
        <v>0</v>
      </c>
      <c r="V123" s="476">
        <v>0</v>
      </c>
      <c r="W123" s="476">
        <v>0</v>
      </c>
      <c r="X123" s="476">
        <v>0</v>
      </c>
      <c r="Y123" s="476">
        <v>0</v>
      </c>
      <c r="Z123" s="476">
        <v>0</v>
      </c>
      <c r="AA123" s="476">
        <v>0</v>
      </c>
      <c r="AB123" s="476">
        <v>0</v>
      </c>
      <c r="AC123" s="476">
        <v>0</v>
      </c>
      <c r="AD123" s="476">
        <v>0</v>
      </c>
      <c r="AE123" s="476">
        <v>0</v>
      </c>
      <c r="AF123" s="476">
        <v>0</v>
      </c>
      <c r="AG123" s="476">
        <v>0</v>
      </c>
      <c r="AH123" s="476">
        <v>0</v>
      </c>
      <c r="AI123" s="476">
        <v>0</v>
      </c>
      <c r="AJ123" s="101">
        <f t="shared" si="62"/>
        <v>1300.062653773716</v>
      </c>
    </row>
    <row r="124" spans="2:90" s="613" customFormat="1">
      <c r="B124" s="484" t="s">
        <v>618</v>
      </c>
      <c r="C124" s="106">
        <v>564.70389649957997</v>
      </c>
      <c r="D124" s="106">
        <v>564.70389649957997</v>
      </c>
      <c r="E124" s="106">
        <v>564.70389649957997</v>
      </c>
      <c r="F124" s="106">
        <v>564.70389649957997</v>
      </c>
      <c r="G124" s="106">
        <v>0</v>
      </c>
      <c r="H124" s="106">
        <v>0</v>
      </c>
      <c r="I124" s="106">
        <v>0</v>
      </c>
      <c r="J124" s="106">
        <v>0</v>
      </c>
      <c r="K124" s="101">
        <v>0</v>
      </c>
      <c r="L124" s="106">
        <v>0</v>
      </c>
      <c r="M124" s="106">
        <v>0</v>
      </c>
      <c r="N124" s="106">
        <v>0</v>
      </c>
      <c r="O124" s="106">
        <v>0</v>
      </c>
      <c r="P124" s="106">
        <v>0</v>
      </c>
      <c r="Q124" s="106">
        <v>0</v>
      </c>
      <c r="R124" s="106">
        <v>0</v>
      </c>
      <c r="S124" s="106">
        <v>0</v>
      </c>
      <c r="T124" s="106">
        <v>0</v>
      </c>
      <c r="U124" s="106">
        <v>0</v>
      </c>
      <c r="V124" s="106">
        <v>0</v>
      </c>
      <c r="W124" s="106">
        <v>0</v>
      </c>
      <c r="X124" s="106">
        <v>0</v>
      </c>
      <c r="Y124" s="106">
        <v>0</v>
      </c>
      <c r="Z124" s="106">
        <v>0</v>
      </c>
      <c r="AA124" s="106">
        <v>0</v>
      </c>
      <c r="AB124" s="106">
        <v>0</v>
      </c>
      <c r="AC124" s="106">
        <v>0</v>
      </c>
      <c r="AD124" s="106">
        <v>0</v>
      </c>
      <c r="AE124" s="106">
        <v>0</v>
      </c>
      <c r="AF124" s="106">
        <v>0</v>
      </c>
      <c r="AG124" s="106">
        <v>0</v>
      </c>
      <c r="AH124" s="106">
        <v>0</v>
      </c>
      <c r="AI124" s="106">
        <v>0</v>
      </c>
      <c r="AJ124" s="101">
        <f t="shared" si="62"/>
        <v>2258.8155859983199</v>
      </c>
    </row>
    <row r="125" spans="2:90" s="613" customFormat="1">
      <c r="B125" s="484" t="s">
        <v>517</v>
      </c>
      <c r="C125" s="106">
        <v>131.55739125962501</v>
      </c>
      <c r="D125" s="106">
        <v>0</v>
      </c>
      <c r="E125" s="106">
        <v>0</v>
      </c>
      <c r="F125" s="106">
        <v>0</v>
      </c>
      <c r="G125" s="106">
        <v>0</v>
      </c>
      <c r="H125" s="106">
        <v>0</v>
      </c>
      <c r="I125" s="106">
        <v>0</v>
      </c>
      <c r="J125" s="106">
        <v>0</v>
      </c>
      <c r="K125" s="101">
        <v>0</v>
      </c>
      <c r="L125" s="106">
        <v>0</v>
      </c>
      <c r="M125" s="106">
        <v>0</v>
      </c>
      <c r="N125" s="106">
        <v>0</v>
      </c>
      <c r="O125" s="106">
        <v>0</v>
      </c>
      <c r="P125" s="106">
        <v>0</v>
      </c>
      <c r="Q125" s="106">
        <v>0</v>
      </c>
      <c r="R125" s="106">
        <v>0</v>
      </c>
      <c r="S125" s="106">
        <v>0</v>
      </c>
      <c r="T125" s="106">
        <v>0</v>
      </c>
      <c r="U125" s="106">
        <v>0</v>
      </c>
      <c r="V125" s="106">
        <v>0</v>
      </c>
      <c r="W125" s="106">
        <v>0</v>
      </c>
      <c r="X125" s="106">
        <v>0</v>
      </c>
      <c r="Y125" s="106">
        <v>0</v>
      </c>
      <c r="Z125" s="106">
        <v>0</v>
      </c>
      <c r="AA125" s="106">
        <v>0</v>
      </c>
      <c r="AB125" s="106">
        <v>0</v>
      </c>
      <c r="AC125" s="106">
        <v>0</v>
      </c>
      <c r="AD125" s="106">
        <v>0</v>
      </c>
      <c r="AE125" s="106">
        <v>0</v>
      </c>
      <c r="AF125" s="106">
        <v>0</v>
      </c>
      <c r="AG125" s="106">
        <v>0</v>
      </c>
      <c r="AH125" s="106">
        <v>0</v>
      </c>
      <c r="AI125" s="106">
        <v>0</v>
      </c>
      <c r="AJ125" s="101">
        <f t="shared" si="62"/>
        <v>131.55739125962501</v>
      </c>
    </row>
    <row r="126" spans="2:90" s="613" customFormat="1">
      <c r="B126" s="484" t="s">
        <v>518</v>
      </c>
      <c r="C126" s="106">
        <v>0</v>
      </c>
      <c r="D126" s="106">
        <v>0</v>
      </c>
      <c r="E126" s="106">
        <v>0</v>
      </c>
      <c r="F126" s="106">
        <v>0</v>
      </c>
      <c r="G126" s="106">
        <v>0</v>
      </c>
      <c r="H126" s="106">
        <v>0</v>
      </c>
      <c r="I126" s="106">
        <v>0</v>
      </c>
      <c r="J126" s="106">
        <v>0</v>
      </c>
      <c r="K126" s="101">
        <v>0</v>
      </c>
      <c r="L126" s="106">
        <v>0</v>
      </c>
      <c r="M126" s="106">
        <v>0</v>
      </c>
      <c r="N126" s="106">
        <v>0</v>
      </c>
      <c r="O126" s="106">
        <v>0</v>
      </c>
      <c r="P126" s="106">
        <v>0</v>
      </c>
      <c r="Q126" s="106">
        <v>0</v>
      </c>
      <c r="R126" s="106">
        <v>0</v>
      </c>
      <c r="S126" s="106">
        <v>0</v>
      </c>
      <c r="T126" s="106">
        <v>0</v>
      </c>
      <c r="U126" s="106">
        <v>0</v>
      </c>
      <c r="V126" s="106">
        <v>0</v>
      </c>
      <c r="W126" s="106">
        <v>0</v>
      </c>
      <c r="X126" s="106">
        <v>0</v>
      </c>
      <c r="Y126" s="106">
        <v>0</v>
      </c>
      <c r="Z126" s="106">
        <v>0</v>
      </c>
      <c r="AA126" s="106">
        <v>0</v>
      </c>
      <c r="AB126" s="106">
        <v>0</v>
      </c>
      <c r="AC126" s="106">
        <v>0</v>
      </c>
      <c r="AD126" s="106">
        <v>0</v>
      </c>
      <c r="AE126" s="106">
        <v>0</v>
      </c>
      <c r="AF126" s="106">
        <v>0</v>
      </c>
      <c r="AG126" s="106">
        <v>0</v>
      </c>
      <c r="AH126" s="106">
        <v>0</v>
      </c>
      <c r="AI126" s="106">
        <v>0</v>
      </c>
      <c r="AJ126" s="101">
        <f t="shared" si="62"/>
        <v>0</v>
      </c>
    </row>
    <row r="127" spans="2:90" s="613" customFormat="1">
      <c r="B127" s="484" t="s">
        <v>636</v>
      </c>
      <c r="C127" s="106">
        <v>0</v>
      </c>
      <c r="D127" s="106">
        <v>0</v>
      </c>
      <c r="E127" s="106">
        <v>0</v>
      </c>
      <c r="F127" s="106">
        <v>0</v>
      </c>
      <c r="G127" s="106">
        <v>0</v>
      </c>
      <c r="H127" s="106">
        <v>0</v>
      </c>
      <c r="I127" s="106">
        <v>0</v>
      </c>
      <c r="J127" s="106">
        <v>0</v>
      </c>
      <c r="K127" s="101">
        <v>0</v>
      </c>
      <c r="L127" s="106">
        <v>0</v>
      </c>
      <c r="M127" s="106">
        <v>0</v>
      </c>
      <c r="N127" s="106">
        <v>0</v>
      </c>
      <c r="O127" s="106">
        <v>0</v>
      </c>
      <c r="P127" s="106">
        <v>0</v>
      </c>
      <c r="Q127" s="106">
        <v>0</v>
      </c>
      <c r="R127" s="106">
        <v>0</v>
      </c>
      <c r="S127" s="106">
        <v>0</v>
      </c>
      <c r="T127" s="106">
        <v>0</v>
      </c>
      <c r="U127" s="106">
        <v>0</v>
      </c>
      <c r="V127" s="106">
        <v>0</v>
      </c>
      <c r="W127" s="106">
        <v>0</v>
      </c>
      <c r="X127" s="106">
        <v>0</v>
      </c>
      <c r="Y127" s="106">
        <v>0</v>
      </c>
      <c r="Z127" s="106">
        <v>0</v>
      </c>
      <c r="AA127" s="106">
        <v>0</v>
      </c>
      <c r="AB127" s="106">
        <v>0</v>
      </c>
      <c r="AC127" s="106">
        <v>0</v>
      </c>
      <c r="AD127" s="106">
        <v>0</v>
      </c>
      <c r="AE127" s="106">
        <v>0</v>
      </c>
      <c r="AF127" s="106">
        <v>0</v>
      </c>
      <c r="AG127" s="106">
        <v>0</v>
      </c>
      <c r="AH127" s="106">
        <v>0</v>
      </c>
      <c r="AI127" s="106">
        <v>0</v>
      </c>
      <c r="AJ127" s="101">
        <f t="shared" si="62"/>
        <v>0</v>
      </c>
    </row>
    <row r="128" spans="2:90">
      <c r="B128" s="484" t="s">
        <v>741</v>
      </c>
      <c r="C128" s="106">
        <v>1090.8192711308479</v>
      </c>
      <c r="D128" s="106">
        <v>1447.8146689554351</v>
      </c>
      <c r="E128" s="106">
        <v>725.89064224332697</v>
      </c>
      <c r="F128" s="106">
        <v>0</v>
      </c>
      <c r="G128" s="106">
        <v>0</v>
      </c>
      <c r="H128" s="106">
        <v>0</v>
      </c>
      <c r="I128" s="106">
        <v>0</v>
      </c>
      <c r="J128" s="106">
        <v>0</v>
      </c>
      <c r="K128" s="101">
        <v>0</v>
      </c>
      <c r="L128" s="106">
        <v>0</v>
      </c>
      <c r="M128" s="106">
        <v>0</v>
      </c>
      <c r="N128" s="106">
        <v>0</v>
      </c>
      <c r="O128" s="106">
        <v>0</v>
      </c>
      <c r="P128" s="106">
        <v>0</v>
      </c>
      <c r="Q128" s="106">
        <v>0</v>
      </c>
      <c r="R128" s="106">
        <v>0</v>
      </c>
      <c r="S128" s="106">
        <v>0</v>
      </c>
      <c r="T128" s="106">
        <v>0</v>
      </c>
      <c r="U128" s="106">
        <v>0</v>
      </c>
      <c r="V128" s="106">
        <v>0</v>
      </c>
      <c r="W128" s="106">
        <v>0</v>
      </c>
      <c r="X128" s="106">
        <v>0</v>
      </c>
      <c r="Y128" s="106">
        <v>0</v>
      </c>
      <c r="Z128" s="106">
        <v>0</v>
      </c>
      <c r="AA128" s="106">
        <v>0</v>
      </c>
      <c r="AB128" s="106">
        <v>0</v>
      </c>
      <c r="AC128" s="106">
        <v>0</v>
      </c>
      <c r="AD128" s="106">
        <v>0</v>
      </c>
      <c r="AE128" s="106">
        <v>0</v>
      </c>
      <c r="AF128" s="106">
        <v>0</v>
      </c>
      <c r="AG128" s="106">
        <v>0</v>
      </c>
      <c r="AH128" s="106">
        <v>0</v>
      </c>
      <c r="AI128" s="106">
        <v>0</v>
      </c>
      <c r="AJ128" s="101">
        <f t="shared" si="62"/>
        <v>3264.52458232961</v>
      </c>
      <c r="AM128" s="613"/>
      <c r="AN128" s="613"/>
      <c r="AO128" s="613"/>
      <c r="AP128" s="613"/>
      <c r="AQ128" s="613"/>
      <c r="AR128" s="613"/>
      <c r="AS128" s="613"/>
      <c r="AT128" s="613"/>
      <c r="AU128" s="613"/>
      <c r="AV128" s="613"/>
      <c r="AW128" s="613"/>
      <c r="AX128" s="613"/>
      <c r="AY128" s="613"/>
      <c r="AZ128" s="613"/>
      <c r="BA128" s="613"/>
      <c r="BB128" s="613"/>
      <c r="BC128" s="613"/>
      <c r="BD128" s="613"/>
      <c r="BE128" s="613"/>
      <c r="BF128" s="613"/>
      <c r="BG128" s="613"/>
      <c r="BH128" s="613"/>
      <c r="BI128" s="613"/>
      <c r="BJ128" s="613"/>
      <c r="BK128" s="613"/>
      <c r="BL128" s="613"/>
      <c r="BM128" s="613"/>
      <c r="BN128" s="613"/>
      <c r="BO128" s="613"/>
      <c r="BP128" s="613"/>
      <c r="BQ128" s="613"/>
      <c r="BR128" s="613"/>
      <c r="BS128" s="613"/>
      <c r="BT128" s="613"/>
      <c r="BU128" s="613"/>
      <c r="BV128" s="613"/>
      <c r="BW128" s="613"/>
      <c r="BX128" s="613"/>
      <c r="BY128" s="613"/>
      <c r="BZ128" s="613"/>
      <c r="CA128" s="613"/>
      <c r="CB128" s="613"/>
      <c r="CC128" s="613"/>
      <c r="CD128" s="613"/>
      <c r="CE128" s="613"/>
      <c r="CF128" s="613"/>
      <c r="CG128" s="613"/>
      <c r="CH128" s="613"/>
      <c r="CI128" s="613"/>
      <c r="CJ128" s="613"/>
      <c r="CK128" s="613"/>
      <c r="CL128" s="613"/>
    </row>
    <row r="129" spans="2:36" s="613" customFormat="1">
      <c r="B129" s="484" t="s">
        <v>88</v>
      </c>
      <c r="C129" s="460">
        <v>115.39327988000001</v>
      </c>
      <c r="D129" s="460">
        <v>167.54727519999997</v>
      </c>
      <c r="E129" s="460">
        <v>168.00630882999999</v>
      </c>
      <c r="F129" s="460">
        <v>152.10788184999998</v>
      </c>
      <c r="G129" s="460">
        <v>120.59829470000001</v>
      </c>
      <c r="H129" s="460">
        <v>92.316744670000006</v>
      </c>
      <c r="I129" s="460">
        <v>58.489335850000003</v>
      </c>
      <c r="J129" s="460">
        <v>16.688786049999997</v>
      </c>
      <c r="K129" s="101">
        <v>0.62777468999999997</v>
      </c>
      <c r="L129" s="460">
        <v>0</v>
      </c>
      <c r="M129" s="460">
        <v>0</v>
      </c>
      <c r="N129" s="460">
        <v>0</v>
      </c>
      <c r="O129" s="460">
        <v>0</v>
      </c>
      <c r="P129" s="460">
        <v>0</v>
      </c>
      <c r="Q129" s="460">
        <v>0</v>
      </c>
      <c r="R129" s="460">
        <v>0</v>
      </c>
      <c r="S129" s="460">
        <v>0</v>
      </c>
      <c r="T129" s="460">
        <v>0</v>
      </c>
      <c r="U129" s="460">
        <v>0</v>
      </c>
      <c r="V129" s="460">
        <v>0</v>
      </c>
      <c r="W129" s="460">
        <v>0</v>
      </c>
      <c r="X129" s="460">
        <v>0</v>
      </c>
      <c r="Y129" s="460">
        <v>0</v>
      </c>
      <c r="Z129" s="460">
        <v>0</v>
      </c>
      <c r="AA129" s="460">
        <v>0</v>
      </c>
      <c r="AB129" s="460">
        <v>0</v>
      </c>
      <c r="AC129" s="460">
        <v>0</v>
      </c>
      <c r="AD129" s="460">
        <v>0</v>
      </c>
      <c r="AE129" s="460">
        <v>0</v>
      </c>
      <c r="AF129" s="460">
        <v>0</v>
      </c>
      <c r="AG129" s="460">
        <v>0</v>
      </c>
      <c r="AH129" s="460">
        <v>0</v>
      </c>
      <c r="AI129" s="460">
        <v>0</v>
      </c>
      <c r="AJ129" s="101">
        <f t="shared" si="62"/>
        <v>891.77568171999997</v>
      </c>
    </row>
    <row r="130" spans="2:36" s="613" customFormat="1">
      <c r="B130" s="459" t="s">
        <v>242</v>
      </c>
      <c r="C130" s="460">
        <f t="shared" ref="C130:I130" si="63">+C131+C132</f>
        <v>1114.9420436284026</v>
      </c>
      <c r="D130" s="460">
        <f t="shared" si="63"/>
        <v>0</v>
      </c>
      <c r="E130" s="460">
        <f t="shared" si="63"/>
        <v>0</v>
      </c>
      <c r="F130" s="460">
        <f t="shared" si="63"/>
        <v>0</v>
      </c>
      <c r="G130" s="460">
        <f t="shared" si="63"/>
        <v>0</v>
      </c>
      <c r="H130" s="460">
        <f t="shared" si="63"/>
        <v>0</v>
      </c>
      <c r="I130" s="460">
        <f t="shared" si="63"/>
        <v>0</v>
      </c>
      <c r="J130" s="460">
        <f t="shared" ref="J130:AI130" si="64">+J131+J132</f>
        <v>0</v>
      </c>
      <c r="K130" s="460">
        <f t="shared" si="64"/>
        <v>0</v>
      </c>
      <c r="L130" s="460">
        <f t="shared" si="64"/>
        <v>0</v>
      </c>
      <c r="M130" s="460">
        <f t="shared" si="64"/>
        <v>0</v>
      </c>
      <c r="N130" s="460">
        <f t="shared" si="64"/>
        <v>0</v>
      </c>
      <c r="O130" s="460">
        <f t="shared" si="64"/>
        <v>0</v>
      </c>
      <c r="P130" s="460">
        <f t="shared" si="64"/>
        <v>0</v>
      </c>
      <c r="Q130" s="460">
        <f t="shared" si="64"/>
        <v>0</v>
      </c>
      <c r="R130" s="460">
        <f t="shared" si="64"/>
        <v>0</v>
      </c>
      <c r="S130" s="460">
        <f t="shared" si="64"/>
        <v>0</v>
      </c>
      <c r="T130" s="460">
        <f t="shared" si="64"/>
        <v>0</v>
      </c>
      <c r="U130" s="460">
        <f t="shared" si="64"/>
        <v>0</v>
      </c>
      <c r="V130" s="460">
        <f t="shared" si="64"/>
        <v>0</v>
      </c>
      <c r="W130" s="460">
        <f t="shared" si="64"/>
        <v>0</v>
      </c>
      <c r="X130" s="460">
        <f t="shared" si="64"/>
        <v>0</v>
      </c>
      <c r="Y130" s="460">
        <f t="shared" si="64"/>
        <v>0</v>
      </c>
      <c r="Z130" s="460">
        <f t="shared" si="64"/>
        <v>0</v>
      </c>
      <c r="AA130" s="460">
        <f t="shared" si="64"/>
        <v>0</v>
      </c>
      <c r="AB130" s="460">
        <f t="shared" si="64"/>
        <v>0</v>
      </c>
      <c r="AC130" s="460">
        <f t="shared" si="64"/>
        <v>0</v>
      </c>
      <c r="AD130" s="460">
        <f t="shared" si="64"/>
        <v>0</v>
      </c>
      <c r="AE130" s="460">
        <f t="shared" si="64"/>
        <v>0</v>
      </c>
      <c r="AF130" s="460">
        <f t="shared" si="64"/>
        <v>0</v>
      </c>
      <c r="AG130" s="460">
        <f t="shared" si="64"/>
        <v>0</v>
      </c>
      <c r="AH130" s="460">
        <f t="shared" si="64"/>
        <v>0</v>
      </c>
      <c r="AI130" s="460">
        <f t="shared" si="64"/>
        <v>0</v>
      </c>
      <c r="AJ130" s="101">
        <f t="shared" si="62"/>
        <v>1114.9420436284026</v>
      </c>
    </row>
    <row r="131" spans="2:36" s="613" customFormat="1">
      <c r="B131" s="467" t="s">
        <v>79</v>
      </c>
      <c r="C131" s="463">
        <v>1114.9420436284026</v>
      </c>
      <c r="D131" s="463">
        <v>0</v>
      </c>
      <c r="E131" s="463">
        <v>0</v>
      </c>
      <c r="F131" s="463">
        <v>0</v>
      </c>
      <c r="G131" s="463">
        <v>0</v>
      </c>
      <c r="H131" s="463">
        <v>0</v>
      </c>
      <c r="I131" s="463">
        <v>0</v>
      </c>
      <c r="J131" s="463">
        <v>0</v>
      </c>
      <c r="K131" s="104">
        <v>0</v>
      </c>
      <c r="L131" s="463">
        <v>0</v>
      </c>
      <c r="M131" s="463">
        <v>0</v>
      </c>
      <c r="N131" s="463">
        <v>0</v>
      </c>
      <c r="O131" s="463">
        <v>0</v>
      </c>
      <c r="P131" s="463">
        <v>0</v>
      </c>
      <c r="Q131" s="463">
        <v>0</v>
      </c>
      <c r="R131" s="463">
        <v>0</v>
      </c>
      <c r="S131" s="463">
        <v>0</v>
      </c>
      <c r="T131" s="463">
        <v>0</v>
      </c>
      <c r="U131" s="463">
        <v>0</v>
      </c>
      <c r="V131" s="463">
        <v>0</v>
      </c>
      <c r="W131" s="463">
        <v>0</v>
      </c>
      <c r="X131" s="463">
        <v>0</v>
      </c>
      <c r="Y131" s="463">
        <v>0</v>
      </c>
      <c r="Z131" s="463">
        <v>0</v>
      </c>
      <c r="AA131" s="463">
        <v>0</v>
      </c>
      <c r="AB131" s="463">
        <v>0</v>
      </c>
      <c r="AC131" s="463">
        <v>0</v>
      </c>
      <c r="AD131" s="463">
        <v>0</v>
      </c>
      <c r="AE131" s="463">
        <v>0</v>
      </c>
      <c r="AF131" s="463">
        <v>0</v>
      </c>
      <c r="AG131" s="463">
        <v>0</v>
      </c>
      <c r="AH131" s="463">
        <v>0</v>
      </c>
      <c r="AI131" s="463">
        <v>0</v>
      </c>
      <c r="AJ131" s="104">
        <f t="shared" si="62"/>
        <v>1114.9420436284026</v>
      </c>
    </row>
    <row r="132" spans="2:36" s="613" customFormat="1">
      <c r="B132" s="498" t="s">
        <v>77</v>
      </c>
      <c r="C132" s="464">
        <v>0</v>
      </c>
      <c r="D132" s="464">
        <v>0</v>
      </c>
      <c r="E132" s="464">
        <v>0</v>
      </c>
      <c r="F132" s="464">
        <v>0</v>
      </c>
      <c r="G132" s="464">
        <v>0</v>
      </c>
      <c r="H132" s="464">
        <v>0</v>
      </c>
      <c r="I132" s="464">
        <v>0</v>
      </c>
      <c r="J132" s="464">
        <v>0</v>
      </c>
      <c r="K132" s="103">
        <v>0</v>
      </c>
      <c r="L132" s="464">
        <v>0</v>
      </c>
      <c r="M132" s="464">
        <v>0</v>
      </c>
      <c r="N132" s="464">
        <v>0</v>
      </c>
      <c r="O132" s="464">
        <v>0</v>
      </c>
      <c r="P132" s="464">
        <v>0</v>
      </c>
      <c r="Q132" s="464">
        <v>0</v>
      </c>
      <c r="R132" s="464">
        <v>0</v>
      </c>
      <c r="S132" s="464">
        <v>0</v>
      </c>
      <c r="T132" s="464">
        <v>0</v>
      </c>
      <c r="U132" s="464">
        <v>0</v>
      </c>
      <c r="V132" s="464">
        <v>0</v>
      </c>
      <c r="W132" s="464">
        <v>0</v>
      </c>
      <c r="X132" s="464">
        <v>0</v>
      </c>
      <c r="Y132" s="464">
        <v>0</v>
      </c>
      <c r="Z132" s="464">
        <v>0</v>
      </c>
      <c r="AA132" s="464">
        <v>0</v>
      </c>
      <c r="AB132" s="464">
        <v>0</v>
      </c>
      <c r="AC132" s="464">
        <v>0</v>
      </c>
      <c r="AD132" s="464">
        <v>0</v>
      </c>
      <c r="AE132" s="464">
        <v>0</v>
      </c>
      <c r="AF132" s="464">
        <v>0</v>
      </c>
      <c r="AG132" s="464">
        <v>0</v>
      </c>
      <c r="AH132" s="464">
        <v>0</v>
      </c>
      <c r="AI132" s="464">
        <v>0</v>
      </c>
      <c r="AJ132" s="103">
        <f t="shared" si="62"/>
        <v>0</v>
      </c>
    </row>
    <row r="133" spans="2:36" s="613" customFormat="1">
      <c r="B133" s="459" t="s">
        <v>387</v>
      </c>
      <c r="C133" s="460">
        <f t="shared" ref="C133:J133" si="65">+C134+C139</f>
        <v>60.634257564994044</v>
      </c>
      <c r="D133" s="460">
        <f t="shared" si="65"/>
        <v>78.895218661445668</v>
      </c>
      <c r="E133" s="460">
        <f t="shared" si="65"/>
        <v>63.607621810993479</v>
      </c>
      <c r="F133" s="460">
        <f t="shared" si="65"/>
        <v>41.612657506352861</v>
      </c>
      <c r="G133" s="460">
        <f t="shared" si="65"/>
        <v>19.783381147643059</v>
      </c>
      <c r="H133" s="460">
        <f t="shared" si="65"/>
        <v>1.2399163565409306</v>
      </c>
      <c r="I133" s="460">
        <f t="shared" si="65"/>
        <v>0.12609590378245419</v>
      </c>
      <c r="J133" s="460">
        <f t="shared" si="65"/>
        <v>5.2260000000000001E-2</v>
      </c>
      <c r="K133" s="460">
        <f t="shared" ref="K133:AI133" si="66">+K134+K139</f>
        <v>5.2260000000000001E-2</v>
      </c>
      <c r="L133" s="460">
        <f t="shared" si="66"/>
        <v>5.2260000000000001E-2</v>
      </c>
      <c r="M133" s="460">
        <f t="shared" si="66"/>
        <v>0</v>
      </c>
      <c r="N133" s="460">
        <f t="shared" si="66"/>
        <v>0</v>
      </c>
      <c r="O133" s="460">
        <f t="shared" si="66"/>
        <v>0</v>
      </c>
      <c r="P133" s="460">
        <f t="shared" si="66"/>
        <v>0</v>
      </c>
      <c r="Q133" s="460">
        <f t="shared" si="66"/>
        <v>0</v>
      </c>
      <c r="R133" s="460">
        <f t="shared" si="66"/>
        <v>0</v>
      </c>
      <c r="S133" s="460">
        <f t="shared" si="66"/>
        <v>0</v>
      </c>
      <c r="T133" s="460">
        <f t="shared" si="66"/>
        <v>0</v>
      </c>
      <c r="U133" s="460">
        <f t="shared" si="66"/>
        <v>0</v>
      </c>
      <c r="V133" s="460">
        <f t="shared" si="66"/>
        <v>0</v>
      </c>
      <c r="W133" s="460">
        <f t="shared" si="66"/>
        <v>0</v>
      </c>
      <c r="X133" s="460">
        <f t="shared" si="66"/>
        <v>0</v>
      </c>
      <c r="Y133" s="460">
        <f t="shared" si="66"/>
        <v>0</v>
      </c>
      <c r="Z133" s="460">
        <f t="shared" si="66"/>
        <v>0</v>
      </c>
      <c r="AA133" s="460">
        <f t="shared" si="66"/>
        <v>0</v>
      </c>
      <c r="AB133" s="460">
        <f t="shared" si="66"/>
        <v>0</v>
      </c>
      <c r="AC133" s="460">
        <f t="shared" si="66"/>
        <v>0</v>
      </c>
      <c r="AD133" s="460">
        <f t="shared" si="66"/>
        <v>0</v>
      </c>
      <c r="AE133" s="460">
        <f t="shared" si="66"/>
        <v>0</v>
      </c>
      <c r="AF133" s="460">
        <f t="shared" si="66"/>
        <v>0</v>
      </c>
      <c r="AG133" s="460">
        <f t="shared" si="66"/>
        <v>0</v>
      </c>
      <c r="AH133" s="460">
        <f t="shared" si="66"/>
        <v>0</v>
      </c>
      <c r="AI133" s="460">
        <f t="shared" si="66"/>
        <v>0</v>
      </c>
      <c r="AJ133" s="101">
        <f t="shared" si="62"/>
        <v>266.05592895175243</v>
      </c>
    </row>
    <row r="134" spans="2:36" s="613" customFormat="1">
      <c r="B134" s="466" t="s">
        <v>79</v>
      </c>
      <c r="C134" s="488">
        <f t="shared" ref="C134:I134" si="67">+C135+C137</f>
        <v>60.608127564994042</v>
      </c>
      <c r="D134" s="488">
        <f t="shared" si="67"/>
        <v>78.842958661445664</v>
      </c>
      <c r="E134" s="488">
        <f t="shared" si="67"/>
        <v>63.555361810993482</v>
      </c>
      <c r="F134" s="488">
        <f t="shared" si="67"/>
        <v>41.560397506352864</v>
      </c>
      <c r="G134" s="488">
        <f t="shared" si="67"/>
        <v>19.731121147643059</v>
      </c>
      <c r="H134" s="488">
        <f t="shared" si="67"/>
        <v>1.1876563565409306</v>
      </c>
      <c r="I134" s="488">
        <f t="shared" si="67"/>
        <v>7.3835903782454193E-2</v>
      </c>
      <c r="J134" s="488">
        <f t="shared" ref="J134:AI134" si="68">+J135+J137</f>
        <v>0</v>
      </c>
      <c r="K134" s="488">
        <f t="shared" si="68"/>
        <v>0</v>
      </c>
      <c r="L134" s="488">
        <f t="shared" si="68"/>
        <v>0</v>
      </c>
      <c r="M134" s="488">
        <f t="shared" si="68"/>
        <v>0</v>
      </c>
      <c r="N134" s="488">
        <f t="shared" si="68"/>
        <v>0</v>
      </c>
      <c r="O134" s="488">
        <f t="shared" si="68"/>
        <v>0</v>
      </c>
      <c r="P134" s="488">
        <f t="shared" si="68"/>
        <v>0</v>
      </c>
      <c r="Q134" s="488">
        <f t="shared" si="68"/>
        <v>0</v>
      </c>
      <c r="R134" s="488">
        <f t="shared" si="68"/>
        <v>0</v>
      </c>
      <c r="S134" s="488">
        <f t="shared" si="68"/>
        <v>0</v>
      </c>
      <c r="T134" s="488">
        <f t="shared" si="68"/>
        <v>0</v>
      </c>
      <c r="U134" s="488">
        <f t="shared" si="68"/>
        <v>0</v>
      </c>
      <c r="V134" s="488">
        <f t="shared" si="68"/>
        <v>0</v>
      </c>
      <c r="W134" s="488">
        <f t="shared" si="68"/>
        <v>0</v>
      </c>
      <c r="X134" s="488">
        <f t="shared" si="68"/>
        <v>0</v>
      </c>
      <c r="Y134" s="488">
        <f t="shared" si="68"/>
        <v>0</v>
      </c>
      <c r="Z134" s="488">
        <f t="shared" si="68"/>
        <v>0</v>
      </c>
      <c r="AA134" s="488">
        <f t="shared" si="68"/>
        <v>0</v>
      </c>
      <c r="AB134" s="488">
        <f t="shared" si="68"/>
        <v>0</v>
      </c>
      <c r="AC134" s="488">
        <f t="shared" si="68"/>
        <v>0</v>
      </c>
      <c r="AD134" s="488">
        <f t="shared" si="68"/>
        <v>0</v>
      </c>
      <c r="AE134" s="488">
        <f t="shared" si="68"/>
        <v>0</v>
      </c>
      <c r="AF134" s="488">
        <f t="shared" si="68"/>
        <v>0</v>
      </c>
      <c r="AG134" s="488">
        <f t="shared" si="68"/>
        <v>0</v>
      </c>
      <c r="AH134" s="488">
        <f t="shared" si="68"/>
        <v>0</v>
      </c>
      <c r="AI134" s="488">
        <f t="shared" si="68"/>
        <v>0</v>
      </c>
      <c r="AJ134" s="115">
        <f t="shared" si="62"/>
        <v>265.5594589517525</v>
      </c>
    </row>
    <row r="135" spans="2:36" s="613" customFormat="1">
      <c r="B135" s="470" t="s">
        <v>91</v>
      </c>
      <c r="C135" s="489">
        <f t="shared" ref="C135:I135" si="69">+C136</f>
        <v>6.1107670359031427</v>
      </c>
      <c r="D135" s="489">
        <f t="shared" si="69"/>
        <v>6.8984578017960763</v>
      </c>
      <c r="E135" s="489">
        <f t="shared" si="69"/>
        <v>5.470757440482287</v>
      </c>
      <c r="F135" s="489">
        <f t="shared" si="69"/>
        <v>4.0430570747142172</v>
      </c>
      <c r="G135" s="489">
        <f t="shared" si="69"/>
        <v>2.6153567089461482</v>
      </c>
      <c r="H135" s="489">
        <f t="shared" si="69"/>
        <v>1.1876563565409306</v>
      </c>
      <c r="I135" s="489">
        <f t="shared" si="69"/>
        <v>7.3835903782454193E-2</v>
      </c>
      <c r="J135" s="489">
        <f t="shared" ref="J135:AI135" si="70">+J136</f>
        <v>0</v>
      </c>
      <c r="K135" s="489">
        <f t="shared" si="70"/>
        <v>0</v>
      </c>
      <c r="L135" s="489">
        <f t="shared" si="70"/>
        <v>0</v>
      </c>
      <c r="M135" s="489">
        <f t="shared" si="70"/>
        <v>0</v>
      </c>
      <c r="N135" s="489">
        <f t="shared" si="70"/>
        <v>0</v>
      </c>
      <c r="O135" s="489">
        <f t="shared" si="70"/>
        <v>0</v>
      </c>
      <c r="P135" s="489">
        <f t="shared" si="70"/>
        <v>0</v>
      </c>
      <c r="Q135" s="489">
        <f t="shared" si="70"/>
        <v>0</v>
      </c>
      <c r="R135" s="489">
        <f t="shared" si="70"/>
        <v>0</v>
      </c>
      <c r="S135" s="489">
        <f t="shared" si="70"/>
        <v>0</v>
      </c>
      <c r="T135" s="489">
        <f t="shared" si="70"/>
        <v>0</v>
      </c>
      <c r="U135" s="489">
        <f t="shared" si="70"/>
        <v>0</v>
      </c>
      <c r="V135" s="489">
        <f t="shared" si="70"/>
        <v>0</v>
      </c>
      <c r="W135" s="489">
        <f t="shared" si="70"/>
        <v>0</v>
      </c>
      <c r="X135" s="489">
        <f t="shared" si="70"/>
        <v>0</v>
      </c>
      <c r="Y135" s="489">
        <f t="shared" si="70"/>
        <v>0</v>
      </c>
      <c r="Z135" s="489">
        <f t="shared" si="70"/>
        <v>0</v>
      </c>
      <c r="AA135" s="489">
        <f t="shared" si="70"/>
        <v>0</v>
      </c>
      <c r="AB135" s="489">
        <f t="shared" si="70"/>
        <v>0</v>
      </c>
      <c r="AC135" s="489">
        <f t="shared" si="70"/>
        <v>0</v>
      </c>
      <c r="AD135" s="489">
        <f t="shared" si="70"/>
        <v>0</v>
      </c>
      <c r="AE135" s="489">
        <f t="shared" si="70"/>
        <v>0</v>
      </c>
      <c r="AF135" s="489">
        <f t="shared" si="70"/>
        <v>0</v>
      </c>
      <c r="AG135" s="489">
        <f t="shared" si="70"/>
        <v>0</v>
      </c>
      <c r="AH135" s="489">
        <f t="shared" si="70"/>
        <v>0</v>
      </c>
      <c r="AI135" s="489">
        <f t="shared" si="70"/>
        <v>0</v>
      </c>
      <c r="AJ135" s="102">
        <f t="shared" si="62"/>
        <v>26.399888322165257</v>
      </c>
    </row>
    <row r="136" spans="2:36" s="613" customFormat="1">
      <c r="B136" s="470" t="s">
        <v>149</v>
      </c>
      <c r="C136" s="489">
        <v>6.1107670359031427</v>
      </c>
      <c r="D136" s="489">
        <v>6.8984578017960763</v>
      </c>
      <c r="E136" s="489">
        <v>5.470757440482287</v>
      </c>
      <c r="F136" s="489">
        <v>4.0430570747142172</v>
      </c>
      <c r="G136" s="489">
        <v>2.6153567089461482</v>
      </c>
      <c r="H136" s="489">
        <v>1.1876563565409306</v>
      </c>
      <c r="I136" s="489">
        <v>7.3835903782454193E-2</v>
      </c>
      <c r="J136" s="489">
        <v>0</v>
      </c>
      <c r="K136" s="102">
        <v>0</v>
      </c>
      <c r="L136" s="489">
        <v>0</v>
      </c>
      <c r="M136" s="489">
        <v>0</v>
      </c>
      <c r="N136" s="489">
        <v>0</v>
      </c>
      <c r="O136" s="489">
        <v>0</v>
      </c>
      <c r="P136" s="489">
        <v>0</v>
      </c>
      <c r="Q136" s="489">
        <v>0</v>
      </c>
      <c r="R136" s="489">
        <v>0</v>
      </c>
      <c r="S136" s="489">
        <v>0</v>
      </c>
      <c r="T136" s="489">
        <v>0</v>
      </c>
      <c r="U136" s="489">
        <v>0</v>
      </c>
      <c r="V136" s="489">
        <v>0</v>
      </c>
      <c r="W136" s="489">
        <v>0</v>
      </c>
      <c r="X136" s="489">
        <v>0</v>
      </c>
      <c r="Y136" s="489">
        <v>0</v>
      </c>
      <c r="Z136" s="489">
        <v>0</v>
      </c>
      <c r="AA136" s="489">
        <v>0</v>
      </c>
      <c r="AB136" s="489">
        <v>0</v>
      </c>
      <c r="AC136" s="489">
        <v>0</v>
      </c>
      <c r="AD136" s="489">
        <v>0</v>
      </c>
      <c r="AE136" s="489">
        <v>0</v>
      </c>
      <c r="AF136" s="489">
        <v>0</v>
      </c>
      <c r="AG136" s="489">
        <v>0</v>
      </c>
      <c r="AH136" s="489">
        <v>0</v>
      </c>
      <c r="AI136" s="489">
        <v>0</v>
      </c>
      <c r="AJ136" s="102">
        <f t="shared" si="62"/>
        <v>26.399888322165257</v>
      </c>
    </row>
    <row r="137" spans="2:36" s="613" customFormat="1">
      <c r="B137" s="490" t="s">
        <v>95</v>
      </c>
      <c r="C137" s="489">
        <f t="shared" ref="C137:I137" si="71">+C138</f>
        <v>54.497360529090898</v>
      </c>
      <c r="D137" s="489">
        <f t="shared" si="71"/>
        <v>71.944500859649594</v>
      </c>
      <c r="E137" s="489">
        <f t="shared" si="71"/>
        <v>58.084604370511194</v>
      </c>
      <c r="F137" s="489">
        <f t="shared" si="71"/>
        <v>37.517340431638644</v>
      </c>
      <c r="G137" s="489">
        <f t="shared" si="71"/>
        <v>17.11576443869691</v>
      </c>
      <c r="H137" s="489">
        <f t="shared" si="71"/>
        <v>0</v>
      </c>
      <c r="I137" s="489">
        <f t="shared" si="71"/>
        <v>0</v>
      </c>
      <c r="J137" s="489">
        <f t="shared" ref="J137:AI137" si="72">+J138</f>
        <v>0</v>
      </c>
      <c r="K137" s="489">
        <f t="shared" si="72"/>
        <v>0</v>
      </c>
      <c r="L137" s="489">
        <f t="shared" si="72"/>
        <v>0</v>
      </c>
      <c r="M137" s="489">
        <f t="shared" si="72"/>
        <v>0</v>
      </c>
      <c r="N137" s="489">
        <f t="shared" si="72"/>
        <v>0</v>
      </c>
      <c r="O137" s="489">
        <f t="shared" si="72"/>
        <v>0</v>
      </c>
      <c r="P137" s="489">
        <f t="shared" si="72"/>
        <v>0</v>
      </c>
      <c r="Q137" s="489">
        <f t="shared" si="72"/>
        <v>0</v>
      </c>
      <c r="R137" s="489">
        <f t="shared" si="72"/>
        <v>0</v>
      </c>
      <c r="S137" s="489">
        <f t="shared" si="72"/>
        <v>0</v>
      </c>
      <c r="T137" s="489">
        <f t="shared" si="72"/>
        <v>0</v>
      </c>
      <c r="U137" s="489">
        <f t="shared" si="72"/>
        <v>0</v>
      </c>
      <c r="V137" s="489">
        <f t="shared" si="72"/>
        <v>0</v>
      </c>
      <c r="W137" s="489">
        <f t="shared" si="72"/>
        <v>0</v>
      </c>
      <c r="X137" s="489">
        <f t="shared" si="72"/>
        <v>0</v>
      </c>
      <c r="Y137" s="489">
        <f t="shared" si="72"/>
        <v>0</v>
      </c>
      <c r="Z137" s="489">
        <f t="shared" si="72"/>
        <v>0</v>
      </c>
      <c r="AA137" s="489">
        <f t="shared" si="72"/>
        <v>0</v>
      </c>
      <c r="AB137" s="489">
        <f t="shared" si="72"/>
        <v>0</v>
      </c>
      <c r="AC137" s="489">
        <f t="shared" si="72"/>
        <v>0</v>
      </c>
      <c r="AD137" s="489">
        <f t="shared" si="72"/>
        <v>0</v>
      </c>
      <c r="AE137" s="489">
        <f t="shared" si="72"/>
        <v>0</v>
      </c>
      <c r="AF137" s="489">
        <f t="shared" si="72"/>
        <v>0</v>
      </c>
      <c r="AG137" s="489">
        <f t="shared" si="72"/>
        <v>0</v>
      </c>
      <c r="AH137" s="489">
        <f t="shared" si="72"/>
        <v>0</v>
      </c>
      <c r="AI137" s="489">
        <f t="shared" si="72"/>
        <v>0</v>
      </c>
      <c r="AJ137" s="102">
        <f t="shared" si="62"/>
        <v>239.15957062958725</v>
      </c>
    </row>
    <row r="138" spans="2:36" s="613" customFormat="1">
      <c r="B138" s="470" t="s">
        <v>149</v>
      </c>
      <c r="C138" s="489">
        <v>54.497360529090898</v>
      </c>
      <c r="D138" s="489">
        <v>71.944500859649594</v>
      </c>
      <c r="E138" s="489">
        <v>58.084604370511194</v>
      </c>
      <c r="F138" s="489">
        <v>37.517340431638644</v>
      </c>
      <c r="G138" s="489">
        <v>17.11576443869691</v>
      </c>
      <c r="H138" s="489">
        <v>0</v>
      </c>
      <c r="I138" s="489">
        <v>0</v>
      </c>
      <c r="J138" s="489">
        <v>0</v>
      </c>
      <c r="K138" s="102">
        <v>0</v>
      </c>
      <c r="L138" s="489">
        <v>0</v>
      </c>
      <c r="M138" s="489">
        <v>0</v>
      </c>
      <c r="N138" s="489">
        <v>0</v>
      </c>
      <c r="O138" s="489">
        <v>0</v>
      </c>
      <c r="P138" s="489">
        <v>0</v>
      </c>
      <c r="Q138" s="489">
        <v>0</v>
      </c>
      <c r="R138" s="489">
        <v>0</v>
      </c>
      <c r="S138" s="489">
        <v>0</v>
      </c>
      <c r="T138" s="489">
        <v>0</v>
      </c>
      <c r="U138" s="489">
        <v>0</v>
      </c>
      <c r="V138" s="489">
        <v>0</v>
      </c>
      <c r="W138" s="489">
        <v>0</v>
      </c>
      <c r="X138" s="489">
        <v>0</v>
      </c>
      <c r="Y138" s="489">
        <v>0</v>
      </c>
      <c r="Z138" s="489">
        <v>0</v>
      </c>
      <c r="AA138" s="489">
        <v>0</v>
      </c>
      <c r="AB138" s="489">
        <v>0</v>
      </c>
      <c r="AC138" s="489">
        <v>0</v>
      </c>
      <c r="AD138" s="489">
        <v>0</v>
      </c>
      <c r="AE138" s="489">
        <v>0</v>
      </c>
      <c r="AF138" s="489">
        <v>0</v>
      </c>
      <c r="AG138" s="489">
        <v>0</v>
      </c>
      <c r="AH138" s="489">
        <v>0</v>
      </c>
      <c r="AI138" s="489">
        <v>0</v>
      </c>
      <c r="AJ138" s="102">
        <f t="shared" si="62"/>
        <v>239.15957062958725</v>
      </c>
    </row>
    <row r="139" spans="2:36" s="613" customFormat="1" ht="12" customHeight="1">
      <c r="B139" s="467" t="s">
        <v>77</v>
      </c>
      <c r="C139" s="493">
        <f t="shared" ref="C139:G139" si="73">+C140</f>
        <v>2.613E-2</v>
      </c>
      <c r="D139" s="493">
        <f t="shared" si="73"/>
        <v>5.2260000000000001E-2</v>
      </c>
      <c r="E139" s="493">
        <f t="shared" si="73"/>
        <v>5.2260000000000001E-2</v>
      </c>
      <c r="F139" s="493">
        <f t="shared" si="73"/>
        <v>5.2260000000000001E-2</v>
      </c>
      <c r="G139" s="493">
        <f t="shared" si="73"/>
        <v>5.2260000000000001E-2</v>
      </c>
      <c r="H139" s="493">
        <f t="shared" ref="H139:AI139" si="74">+H140</f>
        <v>5.2260000000000001E-2</v>
      </c>
      <c r="I139" s="493">
        <f t="shared" si="74"/>
        <v>5.2260000000000001E-2</v>
      </c>
      <c r="J139" s="493">
        <f t="shared" si="74"/>
        <v>5.2260000000000001E-2</v>
      </c>
      <c r="K139" s="493">
        <f t="shared" si="74"/>
        <v>5.2260000000000001E-2</v>
      </c>
      <c r="L139" s="493">
        <f t="shared" si="74"/>
        <v>5.2260000000000001E-2</v>
      </c>
      <c r="M139" s="493">
        <f t="shared" si="74"/>
        <v>0</v>
      </c>
      <c r="N139" s="493">
        <f t="shared" si="74"/>
        <v>0</v>
      </c>
      <c r="O139" s="493">
        <f t="shared" si="74"/>
        <v>0</v>
      </c>
      <c r="P139" s="493">
        <f t="shared" si="74"/>
        <v>0</v>
      </c>
      <c r="Q139" s="493">
        <f t="shared" si="74"/>
        <v>0</v>
      </c>
      <c r="R139" s="493">
        <f t="shared" si="74"/>
        <v>0</v>
      </c>
      <c r="S139" s="493">
        <f t="shared" si="74"/>
        <v>0</v>
      </c>
      <c r="T139" s="493">
        <f t="shared" si="74"/>
        <v>0</v>
      </c>
      <c r="U139" s="493">
        <f t="shared" si="74"/>
        <v>0</v>
      </c>
      <c r="V139" s="493">
        <f t="shared" si="74"/>
        <v>0</v>
      </c>
      <c r="W139" s="493">
        <f t="shared" si="74"/>
        <v>0</v>
      </c>
      <c r="X139" s="493">
        <f t="shared" si="74"/>
        <v>0</v>
      </c>
      <c r="Y139" s="493">
        <f t="shared" si="74"/>
        <v>0</v>
      </c>
      <c r="Z139" s="493">
        <f t="shared" si="74"/>
        <v>0</v>
      </c>
      <c r="AA139" s="493">
        <f t="shared" si="74"/>
        <v>0</v>
      </c>
      <c r="AB139" s="493">
        <f t="shared" si="74"/>
        <v>0</v>
      </c>
      <c r="AC139" s="493">
        <f t="shared" si="74"/>
        <v>0</v>
      </c>
      <c r="AD139" s="493">
        <f t="shared" si="74"/>
        <v>0</v>
      </c>
      <c r="AE139" s="493">
        <f t="shared" si="74"/>
        <v>0</v>
      </c>
      <c r="AF139" s="493">
        <f t="shared" si="74"/>
        <v>0</v>
      </c>
      <c r="AG139" s="493">
        <f t="shared" si="74"/>
        <v>0</v>
      </c>
      <c r="AH139" s="493">
        <f t="shared" si="74"/>
        <v>0</v>
      </c>
      <c r="AI139" s="493">
        <f t="shared" si="74"/>
        <v>0</v>
      </c>
      <c r="AJ139" s="104">
        <f t="shared" si="62"/>
        <v>0.49646999999999986</v>
      </c>
    </row>
    <row r="140" spans="2:36" s="613" customFormat="1" ht="12" customHeight="1">
      <c r="B140" s="470" t="s">
        <v>94</v>
      </c>
      <c r="C140" s="489">
        <v>2.613E-2</v>
      </c>
      <c r="D140" s="489">
        <v>5.2260000000000001E-2</v>
      </c>
      <c r="E140" s="489">
        <v>5.2260000000000001E-2</v>
      </c>
      <c r="F140" s="489">
        <v>5.2260000000000001E-2</v>
      </c>
      <c r="G140" s="489">
        <v>5.2260000000000001E-2</v>
      </c>
      <c r="H140" s="489">
        <v>5.2260000000000001E-2</v>
      </c>
      <c r="I140" s="489">
        <v>5.2260000000000001E-2</v>
      </c>
      <c r="J140" s="489">
        <v>5.2260000000000001E-2</v>
      </c>
      <c r="K140" s="102">
        <v>5.2260000000000001E-2</v>
      </c>
      <c r="L140" s="489">
        <v>5.2260000000000001E-2</v>
      </c>
      <c r="M140" s="489">
        <v>0</v>
      </c>
      <c r="N140" s="489">
        <v>0</v>
      </c>
      <c r="O140" s="489">
        <v>0</v>
      </c>
      <c r="P140" s="489">
        <v>0</v>
      </c>
      <c r="Q140" s="489">
        <v>0</v>
      </c>
      <c r="R140" s="489">
        <v>0</v>
      </c>
      <c r="S140" s="489">
        <v>0</v>
      </c>
      <c r="T140" s="489">
        <v>0</v>
      </c>
      <c r="U140" s="489">
        <v>0</v>
      </c>
      <c r="V140" s="489">
        <v>0</v>
      </c>
      <c r="W140" s="489">
        <v>0</v>
      </c>
      <c r="X140" s="489">
        <v>0</v>
      </c>
      <c r="Y140" s="489">
        <v>0</v>
      </c>
      <c r="Z140" s="489">
        <v>0</v>
      </c>
      <c r="AA140" s="489">
        <v>0</v>
      </c>
      <c r="AB140" s="489">
        <v>0</v>
      </c>
      <c r="AC140" s="489">
        <v>0</v>
      </c>
      <c r="AD140" s="489">
        <v>0</v>
      </c>
      <c r="AE140" s="489">
        <v>0</v>
      </c>
      <c r="AF140" s="489">
        <v>0</v>
      </c>
      <c r="AG140" s="489">
        <v>0</v>
      </c>
      <c r="AH140" s="489">
        <v>0</v>
      </c>
      <c r="AI140" s="489">
        <v>0</v>
      </c>
      <c r="AJ140" s="102">
        <f t="shared" si="62"/>
        <v>0.49646999999999986</v>
      </c>
    </row>
    <row r="141" spans="2:36" s="613" customFormat="1">
      <c r="B141" s="494"/>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row>
    <row r="142" spans="2:36" s="613" customFormat="1">
      <c r="B142" s="457" t="s">
        <v>118</v>
      </c>
      <c r="C142" s="147">
        <f t="shared" ref="C142:AI142" si="75">+C143+C144</f>
        <v>6161.5811594537754</v>
      </c>
      <c r="D142" s="147">
        <f t="shared" si="75"/>
        <v>5207.0369470273909</v>
      </c>
      <c r="E142" s="147">
        <f t="shared" si="75"/>
        <v>3975.168271903096</v>
      </c>
      <c r="F142" s="147">
        <f t="shared" si="75"/>
        <v>2673.165835702142</v>
      </c>
      <c r="G142" s="147">
        <f t="shared" si="75"/>
        <v>1715.4406246320855</v>
      </c>
      <c r="H142" s="147">
        <f t="shared" si="75"/>
        <v>1346.4014484873005</v>
      </c>
      <c r="I142" s="147">
        <f t="shared" si="75"/>
        <v>1094.1188048041306</v>
      </c>
      <c r="J142" s="147">
        <f t="shared" si="75"/>
        <v>1070.0331144799252</v>
      </c>
      <c r="K142" s="147">
        <f t="shared" si="75"/>
        <v>1046.1128131715941</v>
      </c>
      <c r="L142" s="147">
        <f t="shared" si="75"/>
        <v>556.77175368587768</v>
      </c>
      <c r="M142" s="147">
        <f t="shared" si="75"/>
        <v>526.18739039563593</v>
      </c>
      <c r="N142" s="147">
        <f t="shared" si="75"/>
        <v>506.84885922196548</v>
      </c>
      <c r="O142" s="147">
        <f t="shared" si="75"/>
        <v>484.13541509838802</v>
      </c>
      <c r="P142" s="147">
        <f t="shared" si="75"/>
        <v>438.71060642774785</v>
      </c>
      <c r="Q142" s="147">
        <f t="shared" si="75"/>
        <v>394.85739818885304</v>
      </c>
      <c r="R142" s="147">
        <f t="shared" si="75"/>
        <v>367.67235275603639</v>
      </c>
      <c r="S142" s="147">
        <f t="shared" si="75"/>
        <v>346.46738263805298</v>
      </c>
      <c r="T142" s="147">
        <f t="shared" si="75"/>
        <v>343.20263850911249</v>
      </c>
      <c r="U142" s="147">
        <f t="shared" si="75"/>
        <v>331.7047074755198</v>
      </c>
      <c r="V142" s="147">
        <f t="shared" si="75"/>
        <v>295.50721575024426</v>
      </c>
      <c r="W142" s="147">
        <f t="shared" si="75"/>
        <v>259.71781704220092</v>
      </c>
      <c r="X142" s="147">
        <f t="shared" si="75"/>
        <v>222.29604626523297</v>
      </c>
      <c r="Y142" s="147">
        <f t="shared" si="75"/>
        <v>189.36329866889929</v>
      </c>
      <c r="Z142" s="147">
        <f t="shared" si="75"/>
        <v>156.4305510770194</v>
      </c>
      <c r="AA142" s="147">
        <f t="shared" si="75"/>
        <v>123.49780348068521</v>
      </c>
      <c r="AB142" s="147">
        <f t="shared" si="75"/>
        <v>90.565055884351096</v>
      </c>
      <c r="AC142" s="147">
        <f t="shared" si="75"/>
        <v>57.632308292471201</v>
      </c>
      <c r="AD142" s="147">
        <f t="shared" si="75"/>
        <v>24.699560696137013</v>
      </c>
      <c r="AE142" s="147">
        <f t="shared" si="75"/>
        <v>0</v>
      </c>
      <c r="AF142" s="147">
        <f t="shared" si="75"/>
        <v>0</v>
      </c>
      <c r="AG142" s="147">
        <f t="shared" si="75"/>
        <v>0</v>
      </c>
      <c r="AH142" s="147">
        <f t="shared" si="75"/>
        <v>0</v>
      </c>
      <c r="AI142" s="147">
        <f t="shared" si="75"/>
        <v>0</v>
      </c>
      <c r="AJ142" s="147">
        <f>SUM(C142:AI142)</f>
        <v>30005.327181215871</v>
      </c>
    </row>
    <row r="143" spans="2:36" s="613" customFormat="1">
      <c r="B143" s="495" t="s">
        <v>119</v>
      </c>
      <c r="C143" s="116">
        <v>850.22392593379266</v>
      </c>
      <c r="D143" s="116">
        <v>895.03791654914858</v>
      </c>
      <c r="E143" s="116">
        <v>790.95135247238716</v>
      </c>
      <c r="F143" s="116">
        <v>745.54492449808731</v>
      </c>
      <c r="G143" s="116">
        <v>696.58634544263475</v>
      </c>
      <c r="H143" s="116">
        <v>666.55545304266047</v>
      </c>
      <c r="I143" s="116">
        <v>630.94991832177664</v>
      </c>
      <c r="J143" s="116">
        <v>606.86422799757133</v>
      </c>
      <c r="K143" s="116">
        <v>582.94392668924013</v>
      </c>
      <c r="L143" s="116">
        <v>556.77175368587768</v>
      </c>
      <c r="M143" s="116">
        <v>526.18739039563593</v>
      </c>
      <c r="N143" s="116">
        <v>506.84885922196548</v>
      </c>
      <c r="O143" s="116">
        <v>484.13541509838802</v>
      </c>
      <c r="P143" s="116">
        <v>438.71060642774785</v>
      </c>
      <c r="Q143" s="116">
        <v>394.85739818885304</v>
      </c>
      <c r="R143" s="116">
        <v>367.67235275603639</v>
      </c>
      <c r="S143" s="116">
        <v>346.46738263805298</v>
      </c>
      <c r="T143" s="116">
        <v>343.20263850911249</v>
      </c>
      <c r="U143" s="116">
        <v>331.7047074755198</v>
      </c>
      <c r="V143" s="116">
        <v>295.50721575024426</v>
      </c>
      <c r="W143" s="116">
        <v>259.71781704220092</v>
      </c>
      <c r="X143" s="116">
        <v>222.29604626523297</v>
      </c>
      <c r="Y143" s="116">
        <v>189.36329866889929</v>
      </c>
      <c r="Z143" s="116">
        <v>156.4305510770194</v>
      </c>
      <c r="AA143" s="116">
        <v>123.49780348068521</v>
      </c>
      <c r="AB143" s="116">
        <v>90.565055884351096</v>
      </c>
      <c r="AC143" s="116">
        <v>57.632308292471201</v>
      </c>
      <c r="AD143" s="116">
        <v>24.699560696137013</v>
      </c>
      <c r="AE143" s="116">
        <v>0</v>
      </c>
      <c r="AF143" s="116">
        <v>0</v>
      </c>
      <c r="AG143" s="116">
        <v>0</v>
      </c>
      <c r="AH143" s="116">
        <v>0</v>
      </c>
      <c r="AI143" s="116">
        <v>0</v>
      </c>
      <c r="AJ143" s="116">
        <f>SUM(C143:AI143)</f>
        <v>12181.926152501732</v>
      </c>
    </row>
    <row r="144" spans="2:36" s="613" customFormat="1">
      <c r="B144" s="496" t="s">
        <v>696</v>
      </c>
      <c r="C144" s="106">
        <v>5311.3572335199824</v>
      </c>
      <c r="D144" s="106">
        <v>4311.9990304782423</v>
      </c>
      <c r="E144" s="106">
        <v>3184.2169194307089</v>
      </c>
      <c r="F144" s="106">
        <v>1927.6209112040547</v>
      </c>
      <c r="G144" s="106">
        <v>1018.8542791894507</v>
      </c>
      <c r="H144" s="106">
        <v>679.84599544463993</v>
      </c>
      <c r="I144" s="106">
        <v>463.16888648235397</v>
      </c>
      <c r="J144" s="106">
        <v>463.16888648235397</v>
      </c>
      <c r="K144" s="106">
        <v>463.16888648235397</v>
      </c>
      <c r="L144" s="106">
        <v>0</v>
      </c>
      <c r="M144" s="106">
        <v>0</v>
      </c>
      <c r="N144" s="106">
        <v>0</v>
      </c>
      <c r="O144" s="106">
        <v>0</v>
      </c>
      <c r="P144" s="106">
        <v>0</v>
      </c>
      <c r="Q144" s="106">
        <v>0</v>
      </c>
      <c r="R144" s="106">
        <v>0</v>
      </c>
      <c r="S144" s="106">
        <v>0</v>
      </c>
      <c r="T144" s="106">
        <v>0</v>
      </c>
      <c r="U144" s="106">
        <v>0</v>
      </c>
      <c r="V144" s="106">
        <v>0</v>
      </c>
      <c r="W144" s="106">
        <v>0</v>
      </c>
      <c r="X144" s="106">
        <v>0</v>
      </c>
      <c r="Y144" s="106">
        <v>0</v>
      </c>
      <c r="Z144" s="106">
        <v>0</v>
      </c>
      <c r="AA144" s="106">
        <v>0</v>
      </c>
      <c r="AB144" s="106">
        <v>0</v>
      </c>
      <c r="AC144" s="106">
        <v>0</v>
      </c>
      <c r="AD144" s="106">
        <v>0</v>
      </c>
      <c r="AE144" s="106">
        <v>0</v>
      </c>
      <c r="AF144" s="106">
        <v>0</v>
      </c>
      <c r="AG144" s="106">
        <v>0</v>
      </c>
      <c r="AH144" s="106">
        <v>0</v>
      </c>
      <c r="AI144" s="106">
        <v>0</v>
      </c>
      <c r="AJ144" s="106">
        <f>SUM(C144:AI144)</f>
        <v>17823.401028714143</v>
      </c>
    </row>
    <row r="145" spans="1:36" s="613" customFormat="1">
      <c r="A145" s="379"/>
      <c r="B145" s="457" t="s">
        <v>120</v>
      </c>
      <c r="C145" s="101">
        <v>8716.1952290064073</v>
      </c>
      <c r="D145" s="101">
        <v>8576.160658317187</v>
      </c>
      <c r="E145" s="101">
        <v>7876.7506456658193</v>
      </c>
      <c r="F145" s="101">
        <v>7255.4580638841126</v>
      </c>
      <c r="G145" s="101">
        <v>6781.2489132829223</v>
      </c>
      <c r="H145" s="101">
        <v>6016.4682717671458</v>
      </c>
      <c r="I145" s="101">
        <v>5651.8076159600223</v>
      </c>
      <c r="J145" s="101">
        <v>5303.4035173784514</v>
      </c>
      <c r="K145" s="101">
        <v>4457.232789194225</v>
      </c>
      <c r="L145" s="101">
        <v>3871.9360839727187</v>
      </c>
      <c r="M145" s="101">
        <v>2962.5681327971906</v>
      </c>
      <c r="N145" s="101">
        <v>2602.5133488926831</v>
      </c>
      <c r="O145" s="101">
        <v>2451.6420629592685</v>
      </c>
      <c r="P145" s="101">
        <v>2186.7478528999773</v>
      </c>
      <c r="Q145" s="101">
        <v>1926.7077057199433</v>
      </c>
      <c r="R145" s="101">
        <v>1671.4896783828672</v>
      </c>
      <c r="S145" s="101">
        <v>1460.013931019625</v>
      </c>
      <c r="T145" s="101">
        <v>1336.3144276303124</v>
      </c>
      <c r="U145" s="101">
        <v>1180.0370256705621</v>
      </c>
      <c r="V145" s="101">
        <v>899.02249766920784</v>
      </c>
      <c r="W145" s="101">
        <v>789.47870449190418</v>
      </c>
      <c r="X145" s="101">
        <v>683.60084109752643</v>
      </c>
      <c r="Y145" s="101">
        <v>681.05934009264308</v>
      </c>
      <c r="Z145" s="101">
        <v>678.80864586504777</v>
      </c>
      <c r="AA145" s="101">
        <v>677.11134744557739</v>
      </c>
      <c r="AB145" s="101">
        <v>675.58753372054389</v>
      </c>
      <c r="AC145" s="101">
        <v>674.33608447422887</v>
      </c>
      <c r="AD145" s="101">
        <v>672.74212660640933</v>
      </c>
      <c r="AE145" s="101">
        <v>566.47600427895327</v>
      </c>
      <c r="AF145" s="101">
        <v>460.43854923230771</v>
      </c>
      <c r="AG145" s="101">
        <v>299.19106576000001</v>
      </c>
      <c r="AH145" s="101">
        <v>195.96840996999998</v>
      </c>
      <c r="AI145" s="101">
        <v>13225.78125</v>
      </c>
      <c r="AJ145" s="147">
        <f>SUM(C145:AI145)</f>
        <v>103464.2983551058</v>
      </c>
    </row>
    <row r="146" spans="1:36">
      <c r="B146" s="500"/>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501"/>
    </row>
    <row r="147" spans="1:36">
      <c r="A147" s="110"/>
      <c r="B147" s="118" t="s">
        <v>388</v>
      </c>
      <c r="C147" s="108"/>
    </row>
    <row r="148" spans="1:36">
      <c r="A148" s="110"/>
      <c r="B148" s="118" t="s">
        <v>695</v>
      </c>
      <c r="C148" s="119"/>
    </row>
    <row r="149" spans="1:36">
      <c r="A149" s="110"/>
      <c r="B149" s="1289"/>
      <c r="C149" s="1289"/>
    </row>
    <row r="151" spans="1:36">
      <c r="A151" s="110"/>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row>
  </sheetData>
  <mergeCells count="3">
    <mergeCell ref="B6:AJ6"/>
    <mergeCell ref="B11:AJ11"/>
    <mergeCell ref="B149:C149"/>
  </mergeCells>
  <hyperlinks>
    <hyperlink ref="A1" location="INDICE!A1" display="Indice"/>
  </hyperlinks>
  <printOptions horizontalCentered="1"/>
  <pageMargins left="0" right="0.39370078740157483" top="0.19685039370078741" bottom="0.19685039370078741" header="0.15748031496062992" footer="0"/>
  <pageSetup paperSize="9" scale="31"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sheetPr codeName="Hoja5">
    <pageSetUpPr fitToPage="1"/>
  </sheetPr>
  <dimension ref="A1:G31"/>
  <sheetViews>
    <sheetView showGridLines="0" zoomScale="85" zoomScaleNormal="85" zoomScaleSheetLayoutView="85" workbookViewId="0"/>
  </sheetViews>
  <sheetFormatPr baseColWidth="10" defaultColWidth="11.42578125" defaultRowHeight="12.75"/>
  <cols>
    <col min="1" max="1" width="6.85546875" style="49" customWidth="1"/>
    <col min="2" max="2" width="39.7109375" style="49" customWidth="1"/>
    <col min="3" max="3" width="20.7109375" style="49" customWidth="1"/>
    <col min="4" max="4" width="25.42578125" style="49" customWidth="1"/>
    <col min="5" max="5" width="24.42578125" style="49" customWidth="1"/>
    <col min="6" max="6" width="22.85546875" style="49" customWidth="1"/>
    <col min="7" max="16384" width="11.42578125" style="49"/>
  </cols>
  <sheetData>
    <row r="1" spans="1:7" ht="15">
      <c r="A1" s="1080" t="s">
        <v>241</v>
      </c>
      <c r="B1" s="537"/>
    </row>
    <row r="2" spans="1:7" ht="15" customHeight="1">
      <c r="A2" s="537"/>
      <c r="B2" s="508" t="s">
        <v>614</v>
      </c>
      <c r="C2" s="5"/>
      <c r="D2" s="5"/>
      <c r="E2" s="5"/>
      <c r="F2" s="7"/>
    </row>
    <row r="3" spans="1:7" ht="15" customHeight="1">
      <c r="A3" s="537"/>
      <c r="B3" s="380" t="s">
        <v>339</v>
      </c>
      <c r="C3" s="8"/>
      <c r="D3" s="8"/>
      <c r="E3" s="8"/>
      <c r="F3" s="7"/>
    </row>
    <row r="4" spans="1:7">
      <c r="B4" s="7"/>
      <c r="C4" s="7"/>
      <c r="D4" s="7"/>
      <c r="E4" s="7"/>
      <c r="F4" s="7"/>
    </row>
    <row r="5" spans="1:7">
      <c r="B5" s="7"/>
      <c r="C5" s="7"/>
      <c r="D5" s="7"/>
      <c r="E5" s="7"/>
      <c r="F5" s="7"/>
    </row>
    <row r="6" spans="1:7" ht="15.75" customHeight="1">
      <c r="B6" s="1290" t="s">
        <v>124</v>
      </c>
      <c r="C6" s="1290"/>
      <c r="D6" s="1290"/>
      <c r="E6" s="1290"/>
      <c r="F6" s="1290"/>
    </row>
    <row r="7" spans="1:7" ht="12.75" customHeight="1">
      <c r="B7" s="7"/>
      <c r="C7" s="7"/>
      <c r="D7" s="7"/>
      <c r="E7" s="7"/>
      <c r="F7" s="7"/>
    </row>
    <row r="8" spans="1:7" ht="15.75" thickBot="1">
      <c r="C8" s="62"/>
      <c r="D8" s="62"/>
      <c r="E8" s="62"/>
      <c r="F8" s="85"/>
    </row>
    <row r="9" spans="1:7" ht="16.5" thickTop="1" thickBot="1">
      <c r="A9" s="67"/>
      <c r="B9" s="7" t="s">
        <v>848</v>
      </c>
      <c r="C9" s="1259" t="s">
        <v>456</v>
      </c>
      <c r="D9" s="1291"/>
      <c r="E9" s="86"/>
      <c r="F9" s="86"/>
    </row>
    <row r="10" spans="1:7" ht="16.5" thickTop="1" thickBot="1">
      <c r="A10" s="67"/>
      <c r="B10" s="1256" t="s">
        <v>457</v>
      </c>
      <c r="C10" s="1256" t="s">
        <v>712</v>
      </c>
      <c r="D10" s="1292" t="s">
        <v>713</v>
      </c>
      <c r="E10" s="1259" t="s">
        <v>458</v>
      </c>
      <c r="F10" s="1291"/>
    </row>
    <row r="11" spans="1:7" ht="31.5" thickTop="1" thickBot="1">
      <c r="B11" s="1257"/>
      <c r="C11" s="1257"/>
      <c r="D11" s="1293"/>
      <c r="E11" s="674" t="s">
        <v>714</v>
      </c>
      <c r="F11" s="674" t="s">
        <v>459</v>
      </c>
    </row>
    <row r="12" spans="1:7" ht="16.5" thickTop="1">
      <c r="B12" s="87"/>
      <c r="C12" s="88"/>
      <c r="D12" s="88"/>
      <c r="E12" s="88"/>
      <c r="F12" s="88"/>
    </row>
    <row r="13" spans="1:7" ht="15">
      <c r="B13" s="640" t="s">
        <v>29</v>
      </c>
      <c r="C13" s="675">
        <v>17212464.397</v>
      </c>
      <c r="D13" s="676">
        <v>29.960260000000002</v>
      </c>
      <c r="E13" s="675">
        <v>5156899.0857486324</v>
      </c>
      <c r="F13" s="675">
        <v>5156899.0857486324</v>
      </c>
      <c r="G13" s="1142"/>
    </row>
    <row r="14" spans="1:7" ht="15">
      <c r="B14" s="640" t="s">
        <v>283</v>
      </c>
      <c r="C14" s="675">
        <v>3103763.0830000001</v>
      </c>
      <c r="D14" s="676">
        <v>29.960260000000002</v>
      </c>
      <c r="E14" s="675">
        <v>929895.48945081595</v>
      </c>
      <c r="F14" s="675">
        <v>929895.48945081595</v>
      </c>
      <c r="G14" s="1142"/>
    </row>
    <row r="15" spans="1:7" ht="15">
      <c r="B15" s="640" t="s">
        <v>284</v>
      </c>
      <c r="C15" s="675">
        <v>38400427.678999998</v>
      </c>
      <c r="D15" s="676">
        <v>24.593589999999995</v>
      </c>
      <c r="E15" s="675">
        <v>9444043.7416197732</v>
      </c>
      <c r="F15" s="675">
        <v>468842.92750541237</v>
      </c>
      <c r="G15" s="1142"/>
    </row>
    <row r="16" spans="1:7" ht="15">
      <c r="B16" s="640" t="s">
        <v>285</v>
      </c>
      <c r="C16" s="675">
        <v>18947454.208999999</v>
      </c>
      <c r="D16" s="676">
        <v>31.005080000000007</v>
      </c>
      <c r="E16" s="675">
        <v>5874673.3354638182</v>
      </c>
      <c r="F16" s="675">
        <v>7230367.1821093149</v>
      </c>
      <c r="G16" s="1142"/>
    </row>
    <row r="17" spans="2:7" ht="15">
      <c r="B17" s="640" t="s">
        <v>249</v>
      </c>
      <c r="C17" s="675">
        <v>46303523</v>
      </c>
      <c r="D17" s="676">
        <v>32.850110000000001</v>
      </c>
      <c r="E17" s="675">
        <v>15210758.239375299</v>
      </c>
      <c r="F17" s="675">
        <v>142356.18380323163</v>
      </c>
      <c r="G17" s="1142"/>
    </row>
    <row r="18" spans="2:7" ht="15.75" thickBot="1">
      <c r="B18" s="89"/>
      <c r="C18" s="90"/>
      <c r="D18" s="90"/>
      <c r="E18" s="90"/>
      <c r="F18" s="90"/>
    </row>
    <row r="19" spans="2:7" ht="13.5" thickTop="1">
      <c r="B19" s="91"/>
      <c r="C19" s="91"/>
      <c r="D19" s="91"/>
      <c r="E19" s="91"/>
      <c r="F19" s="91"/>
    </row>
    <row r="20" spans="2:7">
      <c r="B20" s="1294" t="s">
        <v>460</v>
      </c>
      <c r="C20" s="1294"/>
      <c r="D20" s="1294"/>
      <c r="E20" s="1294"/>
      <c r="F20" s="1294"/>
    </row>
    <row r="21" spans="2:7">
      <c r="B21" s="1294" t="s">
        <v>461</v>
      </c>
      <c r="C21" s="1294"/>
      <c r="D21" s="1294"/>
      <c r="E21" s="1294"/>
      <c r="F21" s="1294"/>
    </row>
    <row r="22" spans="2:7">
      <c r="B22" s="1294" t="s">
        <v>462</v>
      </c>
      <c r="C22" s="1294"/>
      <c r="D22" s="1294"/>
      <c r="E22" s="1294"/>
      <c r="F22" s="1294"/>
    </row>
    <row r="23" spans="2:7">
      <c r="B23" s="1294" t="s">
        <v>463</v>
      </c>
      <c r="C23" s="1294"/>
      <c r="D23" s="1294"/>
      <c r="E23" s="1294"/>
      <c r="F23" s="1294"/>
    </row>
    <row r="24" spans="2:7">
      <c r="B24" s="628"/>
      <c r="C24" s="628"/>
      <c r="D24" s="628"/>
      <c r="E24" s="628"/>
      <c r="F24" s="628"/>
    </row>
    <row r="25" spans="2:7">
      <c r="B25" s="1294" t="s">
        <v>464</v>
      </c>
      <c r="C25" s="1294"/>
      <c r="D25" s="1294"/>
      <c r="E25" s="1294"/>
      <c r="F25" s="1294"/>
    </row>
    <row r="26" spans="2:7">
      <c r="B26" s="628"/>
      <c r="C26" s="628"/>
      <c r="D26" s="628"/>
      <c r="E26" s="628"/>
      <c r="F26" s="628"/>
    </row>
    <row r="27" spans="2:7" ht="54" customHeight="1">
      <c r="B27" s="1295" t="s">
        <v>465</v>
      </c>
      <c r="C27" s="1295"/>
      <c r="D27" s="1295"/>
      <c r="E27" s="1295"/>
      <c r="F27" s="1295"/>
    </row>
    <row r="28" spans="2:7">
      <c r="B28" s="629"/>
      <c r="C28" s="629"/>
      <c r="D28" s="629"/>
      <c r="E28" s="629"/>
      <c r="F28" s="629"/>
    </row>
    <row r="29" spans="2:7" ht="27" customHeight="1">
      <c r="B29" s="1295" t="s">
        <v>466</v>
      </c>
      <c r="C29" s="1295"/>
      <c r="D29" s="1295"/>
      <c r="E29" s="1295"/>
      <c r="F29" s="1295"/>
    </row>
    <row r="30" spans="2:7">
      <c r="B30" s="506"/>
      <c r="C30" s="506"/>
      <c r="D30" s="506"/>
      <c r="E30" s="506"/>
      <c r="F30" s="506"/>
    </row>
    <row r="31" spans="2:7">
      <c r="B31" s="1161"/>
      <c r="C31" s="1161"/>
      <c r="D31" s="1161"/>
      <c r="E31" s="1161"/>
      <c r="F31" s="1161"/>
    </row>
  </sheetData>
  <mergeCells count="14">
    <mergeCell ref="B6:F6"/>
    <mergeCell ref="B31:F31"/>
    <mergeCell ref="C9:D9"/>
    <mergeCell ref="B10:B11"/>
    <mergeCell ref="C10:C11"/>
    <mergeCell ref="D10:D11"/>
    <mergeCell ref="E10:F10"/>
    <mergeCell ref="B25:F25"/>
    <mergeCell ref="B27:F27"/>
    <mergeCell ref="B29:F29"/>
    <mergeCell ref="B20:F20"/>
    <mergeCell ref="B21:F21"/>
    <mergeCell ref="B22:F22"/>
    <mergeCell ref="B23:F23"/>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IJ61"/>
  <sheetViews>
    <sheetView showGridLines="0" zoomScale="85" zoomScaleNormal="85" zoomScaleSheetLayoutView="85" workbookViewId="0"/>
  </sheetViews>
  <sheetFormatPr baseColWidth="10" defaultColWidth="11.42578125" defaultRowHeight="12.75"/>
  <cols>
    <col min="1" max="1" width="6.85546875" style="33" customWidth="1"/>
    <col min="2" max="2" width="87.7109375" style="33" customWidth="1"/>
    <col min="3" max="3" width="13.28515625" style="33" customWidth="1"/>
    <col min="4" max="16384" width="11.42578125" style="33"/>
  </cols>
  <sheetData>
    <row r="1" spans="1:7" ht="15">
      <c r="A1" s="1080" t="s">
        <v>241</v>
      </c>
      <c r="B1" s="1082"/>
    </row>
    <row r="2" spans="1:7" ht="15" customHeight="1">
      <c r="A2" s="566"/>
      <c r="B2" s="508" t="s">
        <v>614</v>
      </c>
      <c r="C2" s="64"/>
    </row>
    <row r="3" spans="1:7" ht="15" customHeight="1">
      <c r="A3" s="566"/>
      <c r="B3" s="380" t="s">
        <v>339</v>
      </c>
      <c r="C3" s="64"/>
    </row>
    <row r="4" spans="1:7">
      <c r="B4" s="65"/>
      <c r="C4" s="64"/>
    </row>
    <row r="5" spans="1:7">
      <c r="B5" s="65"/>
      <c r="C5" s="64"/>
    </row>
    <row r="6" spans="1:7" ht="17.25">
      <c r="B6" s="1154" t="s">
        <v>447</v>
      </c>
      <c r="C6" s="1154"/>
    </row>
    <row r="7" spans="1:7" ht="15.75">
      <c r="B7" s="1155" t="s">
        <v>312</v>
      </c>
      <c r="C7" s="1155"/>
    </row>
    <row r="8" spans="1:7" ht="15">
      <c r="B8" s="1296" t="s">
        <v>872</v>
      </c>
      <c r="C8" s="1296"/>
    </row>
    <row r="9" spans="1:7">
      <c r="B9" s="66"/>
      <c r="C9" s="66"/>
    </row>
    <row r="10" spans="1:7" ht="13.5" thickBot="1">
      <c r="B10" s="7"/>
      <c r="C10" s="7" t="s">
        <v>313</v>
      </c>
    </row>
    <row r="11" spans="1:7" s="546" customFormat="1" thickTop="1">
      <c r="A11" s="814"/>
      <c r="B11" s="815"/>
      <c r="C11" s="815"/>
    </row>
    <row r="12" spans="1:7" ht="15">
      <c r="B12" s="819" t="s">
        <v>314</v>
      </c>
      <c r="C12" s="819" t="s">
        <v>316</v>
      </c>
    </row>
    <row r="13" spans="1:7" s="546" customFormat="1" thickBot="1">
      <c r="B13" s="813"/>
      <c r="C13" s="813"/>
    </row>
    <row r="14" spans="1:7" ht="13.5" thickTop="1">
      <c r="B14" s="68"/>
      <c r="C14" s="205"/>
    </row>
    <row r="15" spans="1:7" s="377" customFormat="1" ht="15">
      <c r="B15" s="811" t="s">
        <v>344</v>
      </c>
      <c r="C15" s="454">
        <f>+C17+C22+C28</f>
        <v>121912.62467548819</v>
      </c>
    </row>
    <row r="16" spans="1:7">
      <c r="B16" s="70"/>
      <c r="C16" s="207"/>
      <c r="D16" s="377"/>
      <c r="E16" s="377"/>
      <c r="F16" s="377"/>
      <c r="G16" s="377"/>
    </row>
    <row r="17" spans="2:7" s="377" customFormat="1">
      <c r="B17" s="810" t="s">
        <v>709</v>
      </c>
      <c r="C17" s="1050">
        <f>SUM(C19:C20)</f>
        <v>13148.802668182394</v>
      </c>
    </row>
    <row r="18" spans="2:7">
      <c r="B18" s="70"/>
      <c r="C18" s="1052"/>
      <c r="D18" s="377"/>
      <c r="E18" s="377"/>
      <c r="F18" s="377"/>
      <c r="G18" s="377"/>
    </row>
    <row r="19" spans="2:7">
      <c r="B19" s="70" t="s">
        <v>451</v>
      </c>
      <c r="C19" s="1052">
        <v>2037.7729326421406</v>
      </c>
      <c r="D19" s="377"/>
      <c r="E19" s="377"/>
      <c r="F19" s="377"/>
      <c r="G19" s="377"/>
    </row>
    <row r="20" spans="2:7" s="377" customFormat="1">
      <c r="B20" s="390" t="s">
        <v>450</v>
      </c>
      <c r="C20" s="1050">
        <v>11111.029735540253</v>
      </c>
    </row>
    <row r="21" spans="2:7" ht="15">
      <c r="B21" s="70"/>
      <c r="C21" s="1053"/>
      <c r="D21" s="377"/>
      <c r="E21" s="377"/>
      <c r="F21" s="377"/>
      <c r="G21" s="377"/>
    </row>
    <row r="22" spans="2:7" s="377" customFormat="1">
      <c r="B22" s="810" t="s">
        <v>710</v>
      </c>
      <c r="C22" s="395">
        <f>SUM(C24:C26)</f>
        <v>108720.84606502226</v>
      </c>
    </row>
    <row r="23" spans="2:7">
      <c r="B23" s="71"/>
      <c r="C23" s="207"/>
      <c r="D23" s="377"/>
      <c r="E23" s="377"/>
      <c r="F23" s="377"/>
      <c r="G23" s="377"/>
    </row>
    <row r="24" spans="2:7" s="377" customFormat="1">
      <c r="B24" s="812" t="s">
        <v>451</v>
      </c>
      <c r="C24" s="517">
        <v>56461.497633651074</v>
      </c>
    </row>
    <row r="25" spans="2:7" s="377" customFormat="1">
      <c r="B25" s="812" t="s">
        <v>450</v>
      </c>
      <c r="C25" s="517">
        <v>51914.165086128291</v>
      </c>
    </row>
    <row r="26" spans="2:7" s="377" customFormat="1">
      <c r="B26" s="812" t="s">
        <v>622</v>
      </c>
      <c r="C26" s="517">
        <v>345.18334524290043</v>
      </c>
    </row>
    <row r="27" spans="2:7">
      <c r="B27" s="70"/>
      <c r="C27" s="207"/>
      <c r="D27" s="377"/>
      <c r="E27" s="377"/>
      <c r="F27" s="377"/>
      <c r="G27" s="377"/>
    </row>
    <row r="28" spans="2:7" s="377" customFormat="1">
      <c r="B28" s="810" t="s">
        <v>452</v>
      </c>
      <c r="C28" s="395">
        <f>+C30</f>
        <v>42.975942283538444</v>
      </c>
    </row>
    <row r="29" spans="2:7">
      <c r="B29" s="71"/>
      <c r="C29" s="207"/>
      <c r="D29" s="377"/>
      <c r="E29" s="377"/>
      <c r="F29" s="377"/>
      <c r="G29" s="377"/>
    </row>
    <row r="30" spans="2:7" s="377" customFormat="1">
      <c r="B30" s="390" t="s">
        <v>450</v>
      </c>
      <c r="C30" s="395">
        <v>42.975942283538444</v>
      </c>
    </row>
    <row r="31" spans="2:7">
      <c r="B31" s="70"/>
      <c r="C31" s="207"/>
      <c r="D31" s="377"/>
      <c r="E31" s="377"/>
      <c r="F31" s="377"/>
      <c r="G31" s="377"/>
    </row>
    <row r="32" spans="2:7" s="377" customFormat="1" ht="30">
      <c r="B32" s="445" t="s">
        <v>193</v>
      </c>
      <c r="C32" s="1054">
        <v>605625</v>
      </c>
    </row>
    <row r="33" spans="1:244" ht="15.75">
      <c r="B33" s="73"/>
      <c r="C33" s="349"/>
      <c r="D33" s="377"/>
      <c r="E33" s="377"/>
      <c r="F33" s="377"/>
      <c r="G33" s="377"/>
    </row>
    <row r="34" spans="1:244" s="377" customFormat="1" ht="15">
      <c r="B34" s="811" t="s">
        <v>291</v>
      </c>
      <c r="C34" s="454">
        <f>+C36</f>
        <v>806501.95999999985</v>
      </c>
    </row>
    <row r="35" spans="1:244" ht="15.75">
      <c r="B35" s="73"/>
      <c r="C35" s="349"/>
      <c r="D35" s="377"/>
      <c r="E35" s="377"/>
      <c r="F35" s="377"/>
      <c r="G35" s="377"/>
    </row>
    <row r="36" spans="1:244" s="377" customFormat="1">
      <c r="B36" s="810" t="s">
        <v>317</v>
      </c>
      <c r="C36" s="1055">
        <v>806501.95999999985</v>
      </c>
    </row>
    <row r="37" spans="1:244" ht="15">
      <c r="B37" s="71"/>
      <c r="C37" s="1056"/>
      <c r="D37" s="377"/>
      <c r="E37" s="377"/>
      <c r="F37" s="377"/>
      <c r="G37" s="377"/>
    </row>
    <row r="38" spans="1:244" ht="15">
      <c r="B38" s="809" t="s">
        <v>163</v>
      </c>
      <c r="C38" s="454">
        <f>+C34+C32+C15</f>
        <v>1534039.5846754881</v>
      </c>
      <c r="D38" s="377"/>
      <c r="E38" s="377"/>
      <c r="F38" s="377"/>
      <c r="G38" s="377"/>
    </row>
    <row r="39" spans="1:244" ht="13.5" thickBot="1">
      <c r="B39" s="74"/>
      <c r="C39" s="1057"/>
      <c r="D39" s="377"/>
      <c r="E39" s="377"/>
      <c r="F39" s="377"/>
      <c r="G39" s="377"/>
    </row>
    <row r="40" spans="1:244" s="75" customFormat="1" ht="16.5" thickTop="1">
      <c r="A40" s="7"/>
      <c r="B40" s="7"/>
      <c r="C40" s="7"/>
      <c r="D40" s="377"/>
      <c r="E40" s="377"/>
      <c r="F40" s="377"/>
      <c r="G40" s="377"/>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row>
    <row r="41" spans="1:244">
      <c r="B41" s="1297" t="s">
        <v>842</v>
      </c>
      <c r="C41" s="1297"/>
      <c r="D41" s="377"/>
      <c r="E41" s="377"/>
      <c r="F41" s="377"/>
      <c r="G41" s="377"/>
    </row>
    <row r="42" spans="1:244">
      <c r="B42" s="1297"/>
      <c r="C42" s="1297"/>
      <c r="D42" s="377"/>
      <c r="E42" s="377"/>
      <c r="F42" s="377"/>
      <c r="G42" s="377"/>
    </row>
    <row r="43" spans="1:244">
      <c r="B43" s="1297"/>
      <c r="C43" s="1297"/>
      <c r="D43" s="377"/>
      <c r="E43" s="377"/>
      <c r="F43" s="377"/>
      <c r="G43" s="377"/>
    </row>
    <row r="44" spans="1:244">
      <c r="B44" s="1297"/>
      <c r="C44" s="1297"/>
      <c r="D44" s="377"/>
      <c r="E44" s="377"/>
      <c r="F44" s="377"/>
      <c r="G44" s="377"/>
    </row>
    <row r="45" spans="1:244" ht="12.75" customHeight="1">
      <c r="B45" s="77"/>
      <c r="C45" s="77"/>
      <c r="D45" s="377"/>
      <c r="E45" s="377"/>
      <c r="F45" s="377"/>
      <c r="G45" s="377"/>
    </row>
    <row r="46" spans="1:244" ht="12.75" customHeight="1">
      <c r="B46" s="77"/>
      <c r="C46" s="77"/>
      <c r="D46" s="377"/>
      <c r="E46" s="377"/>
      <c r="F46" s="377"/>
      <c r="G46" s="377"/>
    </row>
    <row r="47" spans="1:244" ht="17.25">
      <c r="B47" s="1154" t="s">
        <v>841</v>
      </c>
      <c r="C47" s="1154"/>
      <c r="D47" s="377"/>
      <c r="E47" s="377"/>
      <c r="F47" s="377"/>
      <c r="G47" s="377"/>
    </row>
    <row r="48" spans="1:244" ht="13.5" thickBot="1">
      <c r="B48" s="7"/>
      <c r="C48" s="7" t="s">
        <v>313</v>
      </c>
      <c r="D48" s="377"/>
      <c r="E48" s="377"/>
      <c r="F48" s="377"/>
      <c r="G48" s="377"/>
    </row>
    <row r="49" spans="2:7" s="546" customFormat="1" ht="13.5" thickTop="1">
      <c r="B49" s="815"/>
      <c r="C49" s="815"/>
      <c r="D49" s="377"/>
      <c r="E49" s="377"/>
      <c r="F49" s="377"/>
      <c r="G49" s="377"/>
    </row>
    <row r="50" spans="2:7" s="377" customFormat="1" ht="15" customHeight="1">
      <c r="B50" s="818" t="s">
        <v>314</v>
      </c>
      <c r="C50" s="819" t="s">
        <v>315</v>
      </c>
    </row>
    <row r="51" spans="2:7" s="546" customFormat="1" ht="13.5" thickBot="1">
      <c r="B51" s="813"/>
      <c r="C51" s="813"/>
      <c r="D51" s="377"/>
      <c r="E51" s="377"/>
      <c r="F51" s="377"/>
      <c r="G51" s="377"/>
    </row>
    <row r="52" spans="2:7" ht="13.5" thickTop="1">
      <c r="B52" s="78"/>
      <c r="C52" s="79"/>
      <c r="D52" s="377"/>
      <c r="E52" s="377"/>
      <c r="F52" s="377"/>
      <c r="G52" s="377"/>
    </row>
    <row r="53" spans="2:7" s="377" customFormat="1" ht="15.75">
      <c r="B53" s="816" t="s">
        <v>16</v>
      </c>
      <c r="C53" s="1051">
        <f>+C55+C56+C58+C59</f>
        <v>236177.61</v>
      </c>
    </row>
    <row r="54" spans="2:7">
      <c r="B54" s="81"/>
      <c r="C54" s="207"/>
      <c r="D54" s="377"/>
      <c r="E54" s="377"/>
      <c r="F54" s="377"/>
      <c r="G54" s="377"/>
    </row>
    <row r="55" spans="2:7" s="377" customFormat="1" ht="17.25" customHeight="1">
      <c r="B55" s="817" t="s">
        <v>17</v>
      </c>
      <c r="C55" s="1058">
        <v>183027.47</v>
      </c>
    </row>
    <row r="56" spans="2:7" s="377" customFormat="1">
      <c r="B56" s="817" t="s">
        <v>18</v>
      </c>
      <c r="C56" s="1058">
        <v>5804</v>
      </c>
    </row>
    <row r="57" spans="2:7" ht="15">
      <c r="B57" s="82"/>
      <c r="C57" s="1059"/>
      <c r="D57" s="377"/>
      <c r="E57" s="377"/>
      <c r="F57" s="377"/>
      <c r="G57" s="377"/>
    </row>
    <row r="58" spans="2:7" s="377" customFormat="1">
      <c r="B58" s="817" t="s">
        <v>19</v>
      </c>
      <c r="C58" s="1058">
        <v>47283.199999999997</v>
      </c>
    </row>
    <row r="59" spans="2:7" s="377" customFormat="1">
      <c r="B59" s="817" t="s">
        <v>18</v>
      </c>
      <c r="C59" s="1058">
        <v>62.94</v>
      </c>
    </row>
    <row r="60" spans="2:7" ht="13.5" thickBot="1">
      <c r="B60" s="29"/>
      <c r="C60" s="83"/>
      <c r="D60" s="377"/>
      <c r="E60" s="377"/>
      <c r="F60" s="377"/>
      <c r="G60" s="377"/>
    </row>
    <row r="61" spans="2:7" ht="13.5" thickTop="1">
      <c r="D61" s="377"/>
      <c r="E61" s="377"/>
      <c r="F61" s="377"/>
      <c r="G61" s="377"/>
    </row>
  </sheetData>
  <mergeCells count="5">
    <mergeCell ref="B6:C6"/>
    <mergeCell ref="B7:C7"/>
    <mergeCell ref="B8:C8"/>
    <mergeCell ref="B41:C44"/>
    <mergeCell ref="B47:C47"/>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3"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D44"/>
  <sheetViews>
    <sheetView showGridLines="0" showRuler="0" topLeftCell="A28" zoomScale="85" zoomScaleNormal="85" zoomScaleSheetLayoutView="85" workbookViewId="0"/>
  </sheetViews>
  <sheetFormatPr baseColWidth="10" defaultColWidth="11.42578125" defaultRowHeight="12.75"/>
  <cols>
    <col min="1" max="1" width="6.85546875" style="33" customWidth="1"/>
    <col min="2" max="2" width="59.7109375" style="33" bestFit="1" customWidth="1"/>
    <col min="3" max="3" width="30.7109375" style="33" customWidth="1"/>
    <col min="4" max="4" width="19.28515625" style="33" customWidth="1"/>
    <col min="5" max="9" width="11.42578125" style="33"/>
    <col min="10" max="10" width="12.7109375" style="33" bestFit="1" customWidth="1"/>
    <col min="11" max="16384" width="11.42578125" style="33"/>
  </cols>
  <sheetData>
    <row r="1" spans="1:4" ht="15">
      <c r="A1" s="1080" t="s">
        <v>241</v>
      </c>
      <c r="B1" s="1082"/>
      <c r="C1" s="356"/>
      <c r="D1" s="356"/>
    </row>
    <row r="2" spans="1:4" ht="15" customHeight="1">
      <c r="A2" s="566"/>
      <c r="B2" s="508" t="s">
        <v>614</v>
      </c>
      <c r="C2" s="37"/>
      <c r="D2" s="50"/>
    </row>
    <row r="3" spans="1:4" ht="15" customHeight="1">
      <c r="A3" s="566"/>
      <c r="B3" s="913" t="s">
        <v>339</v>
      </c>
      <c r="C3" s="37"/>
      <c r="D3" s="50"/>
    </row>
    <row r="4" spans="1:4" ht="15">
      <c r="B4" s="39"/>
      <c r="C4" s="37"/>
      <c r="D4" s="51"/>
    </row>
    <row r="5" spans="1:4">
      <c r="B5" s="37"/>
      <c r="C5" s="37"/>
      <c r="D5" s="51"/>
    </row>
    <row r="6" spans="1:4" ht="17.25">
      <c r="B6" s="1217" t="s">
        <v>362</v>
      </c>
      <c r="C6" s="1217"/>
      <c r="D6" s="52"/>
    </row>
    <row r="7" spans="1:4" ht="15">
      <c r="B7" s="1298" t="s">
        <v>898</v>
      </c>
      <c r="C7" s="1298"/>
      <c r="D7" s="53"/>
    </row>
    <row r="8" spans="1:4" ht="15">
      <c r="B8" s="54"/>
      <c r="C8" s="54"/>
      <c r="D8" s="54"/>
    </row>
    <row r="9" spans="1:4" ht="13.5" thickBot="1">
      <c r="B9" s="55"/>
      <c r="C9" s="7"/>
      <c r="D9" s="51"/>
    </row>
    <row r="10" spans="1:4" ht="13.5" customHeight="1" thickTop="1">
      <c r="B10" s="1299" t="s">
        <v>363</v>
      </c>
      <c r="C10" s="1302" t="s">
        <v>389</v>
      </c>
    </row>
    <row r="11" spans="1:4">
      <c r="B11" s="1300"/>
      <c r="C11" s="1303"/>
    </row>
    <row r="12" spans="1:4" ht="13.5" customHeight="1">
      <c r="B12" s="1300"/>
      <c r="C12" s="1303"/>
    </row>
    <row r="13" spans="1:4">
      <c r="B13" s="1301"/>
      <c r="C13" s="1304"/>
    </row>
    <row r="14" spans="1:4">
      <c r="B14" s="56"/>
      <c r="C14" s="57"/>
    </row>
    <row r="15" spans="1:4" ht="15.75">
      <c r="B15" s="820" t="s">
        <v>308</v>
      </c>
      <c r="C15" s="821">
        <f>SUM(C17:C40)</f>
        <v>806501.95999999985</v>
      </c>
    </row>
    <row r="16" spans="1:4" ht="15">
      <c r="B16" s="58"/>
      <c r="C16" s="59"/>
    </row>
    <row r="17" spans="2:3" ht="15">
      <c r="B17" s="823" t="s">
        <v>364</v>
      </c>
      <c r="C17" s="824">
        <v>18302.919999999998</v>
      </c>
    </row>
    <row r="18" spans="2:3" ht="15">
      <c r="B18" s="822" t="s">
        <v>365</v>
      </c>
      <c r="C18" s="824">
        <v>10405.200000000001</v>
      </c>
    </row>
    <row r="19" spans="2:3" ht="15">
      <c r="B19" s="823" t="s">
        <v>366</v>
      </c>
      <c r="C19" s="824">
        <v>33266.32</v>
      </c>
    </row>
    <row r="20" spans="2:3" ht="15">
      <c r="B20" s="823" t="s">
        <v>367</v>
      </c>
      <c r="C20" s="824">
        <v>49683.66</v>
      </c>
    </row>
    <row r="21" spans="2:3" ht="15">
      <c r="B21" s="823" t="s">
        <v>368</v>
      </c>
      <c r="C21" s="824">
        <v>59664.31</v>
      </c>
    </row>
    <row r="22" spans="2:3" ht="15">
      <c r="B22" s="823" t="s">
        <v>369</v>
      </c>
      <c r="C22" s="824">
        <v>24041.85</v>
      </c>
    </row>
    <row r="23" spans="2:3" ht="15">
      <c r="B23" s="823" t="s">
        <v>370</v>
      </c>
      <c r="C23" s="824">
        <v>174190</v>
      </c>
    </row>
    <row r="24" spans="2:3" ht="15">
      <c r="B24" s="823" t="s">
        <v>371</v>
      </c>
      <c r="C24" s="824">
        <v>2057.36</v>
      </c>
    </row>
    <row r="25" spans="2:3" ht="15">
      <c r="B25" s="823" t="s">
        <v>0</v>
      </c>
      <c r="C25" s="824">
        <v>0</v>
      </c>
    </row>
    <row r="26" spans="2:3" ht="15">
      <c r="B26" s="823" t="s">
        <v>1</v>
      </c>
      <c r="C26" s="824">
        <v>10035.51</v>
      </c>
    </row>
    <row r="27" spans="2:3" ht="15">
      <c r="B27" s="823" t="s">
        <v>2</v>
      </c>
      <c r="C27" s="824">
        <v>1409.85</v>
      </c>
    </row>
    <row r="28" spans="2:3" ht="15">
      <c r="B28" s="822" t="s">
        <v>3</v>
      </c>
      <c r="C28" s="824">
        <v>8024.12</v>
      </c>
    </row>
    <row r="29" spans="2:3" ht="15">
      <c r="B29" s="823" t="s">
        <v>4</v>
      </c>
      <c r="C29" s="824">
        <v>156983.88</v>
      </c>
    </row>
    <row r="30" spans="2:3" ht="15">
      <c r="B30" s="823" t="s">
        <v>5</v>
      </c>
      <c r="C30" s="824">
        <v>11648.19</v>
      </c>
    </row>
    <row r="31" spans="2:3" ht="15">
      <c r="B31" s="823" t="s">
        <v>6</v>
      </c>
      <c r="C31" s="824">
        <v>91911.64</v>
      </c>
    </row>
    <row r="32" spans="2:3" ht="15">
      <c r="B32" s="823" t="s">
        <v>7</v>
      </c>
      <c r="C32" s="824">
        <v>26424.61</v>
      </c>
    </row>
    <row r="33" spans="2:3" ht="15">
      <c r="B33" s="822" t="s">
        <v>8</v>
      </c>
      <c r="C33" s="824">
        <v>18918.2</v>
      </c>
    </row>
    <row r="34" spans="2:3" ht="15">
      <c r="B34" s="823" t="s">
        <v>9</v>
      </c>
      <c r="C34" s="824">
        <v>37447.65</v>
      </c>
    </row>
    <row r="35" spans="2:3" ht="15">
      <c r="B35" s="823" t="s">
        <v>10</v>
      </c>
      <c r="C35" s="824">
        <v>0</v>
      </c>
    </row>
    <row r="36" spans="2:3" ht="15">
      <c r="B36" s="823" t="s">
        <v>11</v>
      </c>
      <c r="C36" s="824">
        <v>0</v>
      </c>
    </row>
    <row r="37" spans="2:3" ht="15">
      <c r="B37" s="823" t="s">
        <v>12</v>
      </c>
      <c r="C37" s="824">
        <v>41732.57</v>
      </c>
    </row>
    <row r="38" spans="2:3" ht="15">
      <c r="B38" s="823" t="s">
        <v>13</v>
      </c>
      <c r="C38" s="824">
        <v>21680.82</v>
      </c>
    </row>
    <row r="39" spans="2:3" ht="15">
      <c r="B39" s="823" t="s">
        <v>14</v>
      </c>
      <c r="C39" s="824">
        <v>809.17</v>
      </c>
    </row>
    <row r="40" spans="2:3" ht="15">
      <c r="B40" s="823" t="s">
        <v>15</v>
      </c>
      <c r="C40" s="824">
        <v>7864.13</v>
      </c>
    </row>
    <row r="41" spans="2:3" ht="13.5" thickBot="1">
      <c r="B41" s="60"/>
      <c r="C41" s="61"/>
    </row>
    <row r="42" spans="2:3" ht="12.75" customHeight="1" thickTop="1">
      <c r="B42" s="7"/>
      <c r="C42" s="62"/>
    </row>
    <row r="43" spans="2:3" ht="12.75" customHeight="1">
      <c r="B43" s="1305" t="s">
        <v>720</v>
      </c>
      <c r="C43" s="1305"/>
    </row>
    <row r="44" spans="2:3">
      <c r="B44" s="63"/>
      <c r="C44" s="6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AE46"/>
  <sheetViews>
    <sheetView showGridLines="0" showRuler="0" zoomScale="85" zoomScaleNormal="85" zoomScaleSheetLayoutView="85" workbookViewId="0"/>
  </sheetViews>
  <sheetFormatPr baseColWidth="10" defaultColWidth="11.42578125" defaultRowHeight="12.75"/>
  <cols>
    <col min="1" max="1" width="6.85546875" style="3" customWidth="1"/>
    <col min="2" max="2" width="32.7109375" style="3" customWidth="1"/>
    <col min="3" max="3" width="24" style="3" bestFit="1" customWidth="1"/>
    <col min="4" max="16" width="11.5703125" style="3" bestFit="1" customWidth="1"/>
    <col min="17" max="17" width="12.28515625" style="3" bestFit="1" customWidth="1"/>
    <col min="18" max="23" width="11.5703125" style="3" bestFit="1" customWidth="1"/>
    <col min="24" max="30" width="11.5703125" style="3" customWidth="1"/>
    <col min="31" max="16384" width="11.42578125" style="3"/>
  </cols>
  <sheetData>
    <row r="1" spans="1:31" ht="15">
      <c r="A1" s="1080" t="s">
        <v>241</v>
      </c>
      <c r="B1" s="1081"/>
    </row>
    <row r="2" spans="1:31" ht="15" customHeight="1">
      <c r="A2" s="243"/>
      <c r="B2" s="508" t="s">
        <v>614</v>
      </c>
      <c r="C2" s="37"/>
      <c r="D2" s="37"/>
      <c r="E2" s="37"/>
      <c r="F2" s="37"/>
      <c r="G2" s="37"/>
      <c r="H2" s="37"/>
      <c r="I2" s="37"/>
      <c r="J2" s="37"/>
      <c r="K2" s="37"/>
      <c r="L2" s="37"/>
      <c r="M2" s="37"/>
      <c r="N2" s="37"/>
      <c r="O2" s="37"/>
      <c r="P2" s="38"/>
      <c r="Q2" s="38"/>
      <c r="R2" s="38"/>
      <c r="S2" s="38"/>
      <c r="T2" s="38"/>
      <c r="U2" s="38"/>
      <c r="V2" s="38"/>
      <c r="W2" s="37"/>
      <c r="X2" s="37"/>
      <c r="Y2" s="37"/>
      <c r="Z2" s="37"/>
      <c r="AA2" s="37"/>
      <c r="AB2" s="37"/>
      <c r="AC2" s="37"/>
      <c r="AD2" s="37"/>
    </row>
    <row r="3" spans="1:31" ht="15" customHeight="1">
      <c r="A3" s="243"/>
      <c r="B3" s="991" t="s">
        <v>738</v>
      </c>
      <c r="C3" s="37"/>
      <c r="D3" s="37"/>
      <c r="E3" s="37"/>
      <c r="F3" s="37"/>
      <c r="G3" s="37"/>
      <c r="H3" s="37"/>
      <c r="I3" s="37"/>
      <c r="J3" s="37"/>
      <c r="K3" s="37"/>
      <c r="L3" s="37"/>
      <c r="M3" s="37"/>
      <c r="N3" s="37"/>
      <c r="O3" s="37"/>
      <c r="P3" s="38"/>
      <c r="Q3" s="38"/>
      <c r="R3" s="38"/>
      <c r="S3" s="38"/>
      <c r="T3" s="38"/>
      <c r="U3" s="38"/>
      <c r="V3" s="38"/>
      <c r="W3" s="37"/>
      <c r="X3" s="37"/>
      <c r="Y3" s="37"/>
      <c r="Z3" s="37"/>
      <c r="AA3" s="37"/>
      <c r="AB3" s="37"/>
      <c r="AC3" s="37"/>
      <c r="AD3" s="37"/>
    </row>
    <row r="4" spans="1:31">
      <c r="B4" s="37"/>
      <c r="C4" s="37"/>
      <c r="D4" s="37"/>
      <c r="E4" s="37"/>
      <c r="F4" s="37"/>
      <c r="G4" s="37"/>
      <c r="H4" s="37"/>
      <c r="I4" s="37"/>
      <c r="J4" s="37"/>
      <c r="K4" s="37"/>
      <c r="L4" s="37"/>
      <c r="M4" s="37"/>
      <c r="N4" s="37"/>
      <c r="O4" s="37"/>
      <c r="P4" s="38"/>
      <c r="Q4" s="38"/>
      <c r="R4" s="38"/>
      <c r="S4" s="38"/>
      <c r="T4" s="38"/>
      <c r="U4" s="38"/>
      <c r="V4" s="38"/>
      <c r="W4" s="37"/>
      <c r="X4" s="37"/>
      <c r="Y4" s="37"/>
      <c r="Z4" s="37"/>
      <c r="AA4" s="37"/>
      <c r="AB4" s="37"/>
      <c r="AC4" s="37"/>
      <c r="AD4" s="37"/>
    </row>
    <row r="5" spans="1:31">
      <c r="B5" s="37"/>
      <c r="C5" s="37"/>
      <c r="D5" s="37"/>
      <c r="E5" s="37"/>
      <c r="F5" s="37"/>
      <c r="G5" s="37"/>
      <c r="H5" s="37"/>
      <c r="I5" s="37"/>
      <c r="J5" s="37"/>
      <c r="K5" s="37"/>
      <c r="L5" s="37"/>
      <c r="M5" s="37"/>
      <c r="N5" s="37"/>
      <c r="O5" s="37"/>
      <c r="P5" s="38"/>
      <c r="Q5" s="38"/>
      <c r="R5" s="38"/>
      <c r="S5" s="38"/>
      <c r="T5" s="38"/>
      <c r="U5" s="38"/>
      <c r="V5" s="38"/>
      <c r="W5" s="37"/>
      <c r="X5" s="37"/>
      <c r="Y5" s="37"/>
      <c r="Z5" s="37"/>
      <c r="AA5" s="37"/>
      <c r="AB5" s="37"/>
      <c r="AC5" s="37"/>
      <c r="AD5" s="37"/>
    </row>
    <row r="6" spans="1:31" ht="17.25">
      <c r="B6" s="1163" t="s">
        <v>900</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35"/>
      <c r="AD6" s="40"/>
    </row>
    <row r="7" spans="1:31" ht="15">
      <c r="B7" s="1308" t="s">
        <v>31</v>
      </c>
      <c r="C7" s="1308"/>
      <c r="D7" s="1308"/>
      <c r="E7" s="1308"/>
      <c r="F7" s="1308"/>
      <c r="G7" s="1308"/>
      <c r="H7" s="1308"/>
      <c r="I7" s="1308"/>
      <c r="J7" s="1308"/>
      <c r="K7" s="1308"/>
      <c r="L7" s="1308"/>
      <c r="M7" s="1308"/>
      <c r="N7" s="1308"/>
      <c r="O7" s="1308"/>
      <c r="P7" s="1308"/>
      <c r="Q7" s="1308"/>
      <c r="R7" s="1308"/>
      <c r="S7" s="1308"/>
      <c r="T7" s="1308"/>
      <c r="U7" s="1308"/>
      <c r="V7" s="1308"/>
      <c r="W7" s="1308"/>
      <c r="X7" s="1308"/>
      <c r="Y7" s="1308"/>
      <c r="Z7" s="1308"/>
      <c r="AA7" s="1308"/>
      <c r="AB7" s="1308"/>
      <c r="AC7" s="1136"/>
      <c r="AD7" s="41"/>
    </row>
    <row r="8" spans="1:31">
      <c r="B8" s="37"/>
      <c r="C8" s="37"/>
      <c r="D8" s="37"/>
      <c r="E8" s="37"/>
      <c r="F8" s="37"/>
      <c r="G8" s="37"/>
      <c r="H8" s="37"/>
      <c r="I8" s="37"/>
      <c r="J8" s="37"/>
      <c r="K8" s="37"/>
      <c r="L8" s="37"/>
      <c r="M8" s="37"/>
      <c r="N8" s="37"/>
      <c r="O8" s="37"/>
      <c r="P8" s="38"/>
      <c r="Q8" s="38"/>
      <c r="R8" s="38"/>
      <c r="S8" s="38"/>
      <c r="T8" s="38"/>
      <c r="U8" s="38"/>
      <c r="V8" s="38"/>
      <c r="W8" s="37"/>
      <c r="X8" s="37"/>
      <c r="Y8" s="37"/>
      <c r="Z8" s="37"/>
      <c r="AA8" s="37"/>
      <c r="AB8" s="37"/>
      <c r="AC8" s="37"/>
      <c r="AD8" s="37"/>
    </row>
    <row r="9" spans="1:31" ht="13.5" thickBot="1">
      <c r="B9" s="990" t="s">
        <v>183</v>
      </c>
      <c r="C9" s="37"/>
      <c r="D9" s="37"/>
      <c r="E9" s="37"/>
      <c r="F9" s="37"/>
      <c r="G9" s="37"/>
      <c r="H9" s="37"/>
      <c r="I9" s="37"/>
      <c r="J9" s="37"/>
      <c r="K9" s="37"/>
      <c r="L9" s="37"/>
      <c r="M9" s="37"/>
      <c r="N9" s="37"/>
      <c r="O9" s="37"/>
      <c r="P9" s="38"/>
      <c r="Q9" s="38"/>
      <c r="R9" s="38"/>
      <c r="S9" s="38"/>
      <c r="T9" s="38"/>
      <c r="U9" s="38"/>
      <c r="V9" s="38"/>
      <c r="W9" s="37"/>
      <c r="X9" s="37"/>
      <c r="Y9" s="37"/>
      <c r="Z9" s="37"/>
      <c r="AA9" s="37"/>
      <c r="AB9" s="37"/>
      <c r="AC9" s="37"/>
      <c r="AD9" s="37"/>
    </row>
    <row r="10" spans="1:31" ht="42.75" customHeight="1" thickTop="1" thickBot="1">
      <c r="A10" s="35"/>
      <c r="B10" s="1309" t="s">
        <v>32</v>
      </c>
      <c r="C10" s="1310"/>
      <c r="D10" s="825">
        <v>1993</v>
      </c>
      <c r="E10" s="825">
        <v>1994</v>
      </c>
      <c r="F10" s="825">
        <v>1995</v>
      </c>
      <c r="G10" s="825">
        <v>1996</v>
      </c>
      <c r="H10" s="825">
        <v>1997</v>
      </c>
      <c r="I10" s="825">
        <v>1998</v>
      </c>
      <c r="J10" s="825">
        <v>1999</v>
      </c>
      <c r="K10" s="825">
        <v>2000</v>
      </c>
      <c r="L10" s="825">
        <v>2001</v>
      </c>
      <c r="M10" s="825">
        <v>2002</v>
      </c>
      <c r="N10" s="825">
        <v>2003</v>
      </c>
      <c r="O10" s="826">
        <v>2004</v>
      </c>
      <c r="P10" s="826">
        <v>2005</v>
      </c>
      <c r="Q10" s="826">
        <v>2006</v>
      </c>
      <c r="R10" s="826">
        <v>2007</v>
      </c>
      <c r="S10" s="826">
        <v>2008</v>
      </c>
      <c r="T10" s="826">
        <v>2009</v>
      </c>
      <c r="U10" s="826">
        <v>2010</v>
      </c>
      <c r="V10" s="827">
        <v>2011</v>
      </c>
      <c r="W10" s="827">
        <v>2012</v>
      </c>
      <c r="X10" s="826">
        <v>2013</v>
      </c>
      <c r="Y10" s="674">
        <v>2014</v>
      </c>
      <c r="Z10" s="674">
        <v>2015</v>
      </c>
      <c r="AA10" s="674">
        <v>2016</v>
      </c>
      <c r="AB10" s="674">
        <v>2017</v>
      </c>
      <c r="AC10" s="674" t="s">
        <v>899</v>
      </c>
      <c r="AD10" s="674" t="s">
        <v>334</v>
      </c>
    </row>
    <row r="11" spans="1:31" ht="15.75" thickTop="1">
      <c r="A11" s="43"/>
      <c r="B11" s="1311" t="s">
        <v>33</v>
      </c>
      <c r="C11" s="828" t="s">
        <v>34</v>
      </c>
      <c r="D11" s="829">
        <v>1596.86</v>
      </c>
      <c r="E11" s="829">
        <v>873.74</v>
      </c>
      <c r="F11" s="829">
        <v>2404.88</v>
      </c>
      <c r="G11" s="829">
        <v>824.23</v>
      </c>
      <c r="H11" s="829">
        <v>441.81599999999997</v>
      </c>
      <c r="I11" s="829">
        <v>0</v>
      </c>
      <c r="J11" s="829">
        <v>0</v>
      </c>
      <c r="K11" s="829">
        <v>2067.4160000000002</v>
      </c>
      <c r="L11" s="829">
        <v>10563.591</v>
      </c>
      <c r="M11" s="829">
        <v>0</v>
      </c>
      <c r="N11" s="829">
        <v>5604.7070000000003</v>
      </c>
      <c r="O11" s="830">
        <v>3450.8789999999999</v>
      </c>
      <c r="P11" s="830">
        <v>0</v>
      </c>
      <c r="Q11" s="830">
        <v>0</v>
      </c>
      <c r="R11" s="830">
        <v>0</v>
      </c>
      <c r="S11" s="830">
        <v>0</v>
      </c>
      <c r="T11" s="830">
        <v>0</v>
      </c>
      <c r="U11" s="830">
        <v>0</v>
      </c>
      <c r="V11" s="830">
        <v>0</v>
      </c>
      <c r="W11" s="829">
        <v>0</v>
      </c>
      <c r="X11" s="831">
        <v>0</v>
      </c>
      <c r="Y11" s="831">
        <v>0</v>
      </c>
      <c r="Z11" s="831">
        <v>0</v>
      </c>
      <c r="AA11" s="831">
        <v>0</v>
      </c>
      <c r="AB11" s="831">
        <v>0</v>
      </c>
      <c r="AC11" s="831">
        <v>0</v>
      </c>
      <c r="AD11" s="832">
        <f>SUM(D11:AC11)</f>
        <v>27828.118999999999</v>
      </c>
      <c r="AE11" s="111"/>
    </row>
    <row r="12" spans="1:31" ht="15">
      <c r="A12" s="45"/>
      <c r="B12" s="1311"/>
      <c r="C12" s="833" t="s">
        <v>35</v>
      </c>
      <c r="D12" s="834">
        <v>-275.69</v>
      </c>
      <c r="E12" s="834">
        <v>-227.16</v>
      </c>
      <c r="F12" s="834">
        <v>-285.08999999999997</v>
      </c>
      <c r="G12" s="834">
        <v>-273.45999999999998</v>
      </c>
      <c r="H12" s="834">
        <v>-481.91800000000001</v>
      </c>
      <c r="I12" s="834">
        <v>-653.86500000000001</v>
      </c>
      <c r="J12" s="834">
        <v>-827.11800000000005</v>
      </c>
      <c r="K12" s="834">
        <v>-1283.886</v>
      </c>
      <c r="L12" s="834">
        <v>-1182.9860000000001</v>
      </c>
      <c r="M12" s="834">
        <v>-729.2</v>
      </c>
      <c r="N12" s="834">
        <v>-5705.8109999999997</v>
      </c>
      <c r="O12" s="835">
        <v>-5493.8029999999999</v>
      </c>
      <c r="P12" s="835">
        <v>-3588.5559000000007</v>
      </c>
      <c r="Q12" s="835">
        <v>-9530.1106799999998</v>
      </c>
      <c r="R12" s="835">
        <v>0</v>
      </c>
      <c r="S12" s="835">
        <v>0</v>
      </c>
      <c r="T12" s="835">
        <v>0</v>
      </c>
      <c r="U12" s="835">
        <v>0</v>
      </c>
      <c r="V12" s="835">
        <v>0</v>
      </c>
      <c r="W12" s="834">
        <v>0</v>
      </c>
      <c r="X12" s="836">
        <v>0</v>
      </c>
      <c r="Y12" s="836">
        <v>0</v>
      </c>
      <c r="Z12" s="836">
        <v>0</v>
      </c>
      <c r="AA12" s="837">
        <v>0</v>
      </c>
      <c r="AB12" s="837">
        <v>0</v>
      </c>
      <c r="AC12" s="836">
        <v>0</v>
      </c>
      <c r="AD12" s="838">
        <f t="shared" ref="AD12:AD15" si="0">SUM(D12:AC12)</f>
        <v>-30538.653579999998</v>
      </c>
      <c r="AE12" s="111"/>
    </row>
    <row r="13" spans="1:31" ht="15">
      <c r="A13" s="45"/>
      <c r="B13" s="1311"/>
      <c r="C13" s="833" t="s">
        <v>36</v>
      </c>
      <c r="D13" s="834">
        <v>1321.17</v>
      </c>
      <c r="E13" s="834">
        <v>646.58000000000004</v>
      </c>
      <c r="F13" s="834">
        <v>2119.79</v>
      </c>
      <c r="G13" s="834">
        <v>550.77</v>
      </c>
      <c r="H13" s="834">
        <v>-40.102000000000032</v>
      </c>
      <c r="I13" s="834">
        <v>-653.86500000000001</v>
      </c>
      <c r="J13" s="834">
        <v>-827.11800000000005</v>
      </c>
      <c r="K13" s="834">
        <v>783.53</v>
      </c>
      <c r="L13" s="834">
        <v>9380.6049999999996</v>
      </c>
      <c r="M13" s="834">
        <v>-729.2</v>
      </c>
      <c r="N13" s="834">
        <v>-101.10399999999936</v>
      </c>
      <c r="O13" s="835">
        <v>-2042.924</v>
      </c>
      <c r="P13" s="835">
        <v>-3588.5559000000007</v>
      </c>
      <c r="Q13" s="835">
        <v>-9530.1106799999998</v>
      </c>
      <c r="R13" s="835">
        <v>0</v>
      </c>
      <c r="S13" s="835">
        <v>0</v>
      </c>
      <c r="T13" s="835">
        <v>0</v>
      </c>
      <c r="U13" s="835">
        <v>0</v>
      </c>
      <c r="V13" s="835">
        <v>0</v>
      </c>
      <c r="W13" s="834">
        <v>0</v>
      </c>
      <c r="X13" s="836">
        <v>0</v>
      </c>
      <c r="Y13" s="836">
        <v>0</v>
      </c>
      <c r="Z13" s="836">
        <v>0</v>
      </c>
      <c r="AA13" s="837">
        <v>0</v>
      </c>
      <c r="AB13" s="837">
        <v>0</v>
      </c>
      <c r="AC13" s="836">
        <v>0</v>
      </c>
      <c r="AD13" s="838">
        <f t="shared" si="0"/>
        <v>-2710.5345799999996</v>
      </c>
      <c r="AE13" s="111"/>
    </row>
    <row r="14" spans="1:31" ht="15">
      <c r="A14" s="45"/>
      <c r="B14" s="1311"/>
      <c r="C14" s="833" t="s">
        <v>37</v>
      </c>
      <c r="D14" s="834">
        <v>-275.69</v>
      </c>
      <c r="E14" s="834">
        <v>-227.16</v>
      </c>
      <c r="F14" s="834">
        <v>-285.08999999999997</v>
      </c>
      <c r="G14" s="834">
        <v>-273.45</v>
      </c>
      <c r="H14" s="834">
        <v>-274.46100000000001</v>
      </c>
      <c r="I14" s="834">
        <v>-264.10399999999998</v>
      </c>
      <c r="J14" s="834">
        <v>-201.952</v>
      </c>
      <c r="K14" s="834">
        <v>-200.82300000000001</v>
      </c>
      <c r="L14" s="834">
        <v>-464.44299999999998</v>
      </c>
      <c r="M14" s="834">
        <v>-692.75</v>
      </c>
      <c r="N14" s="834">
        <v>-651.03</v>
      </c>
      <c r="O14" s="835">
        <v>-552.93399999999997</v>
      </c>
      <c r="P14" s="835">
        <v>-513.19270000000006</v>
      </c>
      <c r="Q14" s="835">
        <v>-80.734499999999997</v>
      </c>
      <c r="R14" s="835">
        <v>0</v>
      </c>
      <c r="S14" s="835">
        <v>0</v>
      </c>
      <c r="T14" s="835">
        <v>0</v>
      </c>
      <c r="U14" s="835">
        <v>0</v>
      </c>
      <c r="V14" s="835">
        <v>0</v>
      </c>
      <c r="W14" s="834">
        <v>0</v>
      </c>
      <c r="X14" s="836">
        <v>0</v>
      </c>
      <c r="Y14" s="836">
        <v>0</v>
      </c>
      <c r="Z14" s="836">
        <v>0</v>
      </c>
      <c r="AA14" s="837">
        <v>0</v>
      </c>
      <c r="AB14" s="837">
        <v>0</v>
      </c>
      <c r="AC14" s="836">
        <v>0</v>
      </c>
      <c r="AD14" s="838">
        <f t="shared" si="0"/>
        <v>-4957.8141999999998</v>
      </c>
      <c r="AE14" s="111"/>
    </row>
    <row r="15" spans="1:31" ht="15">
      <c r="A15" s="45"/>
      <c r="B15" s="1312"/>
      <c r="C15" s="839" t="s">
        <v>38</v>
      </c>
      <c r="D15" s="840">
        <v>1045.48</v>
      </c>
      <c r="E15" s="840">
        <v>419.42</v>
      </c>
      <c r="F15" s="840">
        <v>1834.7</v>
      </c>
      <c r="G15" s="840">
        <v>277.32</v>
      </c>
      <c r="H15" s="840">
        <v>-314.56300000000005</v>
      </c>
      <c r="I15" s="840">
        <v>-917.96900000000005</v>
      </c>
      <c r="J15" s="840">
        <v>-1029.07</v>
      </c>
      <c r="K15" s="840">
        <v>582.70700000000022</v>
      </c>
      <c r="L15" s="840">
        <v>8916.1620000000003</v>
      </c>
      <c r="M15" s="840">
        <v>-1421.95</v>
      </c>
      <c r="N15" s="840">
        <v>-752.13399999999933</v>
      </c>
      <c r="O15" s="841">
        <v>-2595.8580000000002</v>
      </c>
      <c r="P15" s="841">
        <v>-4101.7486000000008</v>
      </c>
      <c r="Q15" s="841">
        <v>-9610.8451800000003</v>
      </c>
      <c r="R15" s="841">
        <v>0</v>
      </c>
      <c r="S15" s="841">
        <v>0</v>
      </c>
      <c r="T15" s="841">
        <v>0</v>
      </c>
      <c r="U15" s="842">
        <v>0</v>
      </c>
      <c r="V15" s="842">
        <v>0</v>
      </c>
      <c r="W15" s="843">
        <v>0</v>
      </c>
      <c r="X15" s="844">
        <v>0</v>
      </c>
      <c r="Y15" s="844">
        <v>0</v>
      </c>
      <c r="Z15" s="844">
        <v>0</v>
      </c>
      <c r="AA15" s="845">
        <v>0</v>
      </c>
      <c r="AB15" s="845">
        <v>0</v>
      </c>
      <c r="AC15" s="844">
        <v>0</v>
      </c>
      <c r="AD15" s="838">
        <f t="shared" si="0"/>
        <v>-7668.3487800000003</v>
      </c>
      <c r="AE15" s="111"/>
    </row>
    <row r="16" spans="1:31" ht="15">
      <c r="A16" s="45"/>
      <c r="B16" s="846"/>
      <c r="C16" s="847"/>
      <c r="D16" s="848"/>
      <c r="E16" s="848"/>
      <c r="F16" s="848"/>
      <c r="G16" s="848"/>
      <c r="H16" s="849"/>
      <c r="I16" s="849"/>
      <c r="J16" s="849"/>
      <c r="K16" s="849"/>
      <c r="L16" s="849"/>
      <c r="M16" s="849"/>
      <c r="N16" s="849"/>
      <c r="O16" s="849"/>
      <c r="P16" s="849"/>
      <c r="Q16" s="849"/>
      <c r="R16" s="849"/>
      <c r="S16" s="849"/>
      <c r="T16" s="849"/>
      <c r="U16" s="849"/>
      <c r="V16" s="849"/>
      <c r="W16" s="849"/>
      <c r="X16" s="849"/>
      <c r="Y16" s="849"/>
      <c r="Z16" s="849"/>
      <c r="AA16" s="850"/>
      <c r="AB16" s="851"/>
      <c r="AC16" s="851"/>
      <c r="AD16" s="851"/>
      <c r="AE16" s="111"/>
    </row>
    <row r="17" spans="1:31" ht="15">
      <c r="A17" s="45"/>
      <c r="B17" s="1313" t="s">
        <v>39</v>
      </c>
      <c r="C17" s="852" t="s">
        <v>34</v>
      </c>
      <c r="D17" s="853">
        <v>1057.33</v>
      </c>
      <c r="E17" s="853">
        <v>248.98</v>
      </c>
      <c r="F17" s="853">
        <v>1058.03</v>
      </c>
      <c r="G17" s="853">
        <v>534.91999999999996</v>
      </c>
      <c r="H17" s="853">
        <v>905.68100000000004</v>
      </c>
      <c r="I17" s="853">
        <v>1485.9259999999999</v>
      </c>
      <c r="J17" s="853">
        <v>1218.566</v>
      </c>
      <c r="K17" s="853">
        <v>939.84900000000005</v>
      </c>
      <c r="L17" s="853">
        <v>1490.569</v>
      </c>
      <c r="M17" s="853">
        <v>416.71</v>
      </c>
      <c r="N17" s="853">
        <v>2666.4757</v>
      </c>
      <c r="O17" s="854">
        <v>343.71780000000001</v>
      </c>
      <c r="P17" s="854">
        <v>597.14289999999994</v>
      </c>
      <c r="Q17" s="854">
        <v>1132.6512399999999</v>
      </c>
      <c r="R17" s="854">
        <v>1507.2867999999999</v>
      </c>
      <c r="S17" s="854">
        <v>1230.7251270000002</v>
      </c>
      <c r="T17" s="854">
        <v>1697.5356000000002</v>
      </c>
      <c r="U17" s="854">
        <v>1437.2670000000001</v>
      </c>
      <c r="V17" s="854">
        <v>1267.4725989999999</v>
      </c>
      <c r="W17" s="854">
        <v>1016.7822</v>
      </c>
      <c r="X17" s="854">
        <v>1120.8499999999999</v>
      </c>
      <c r="Y17" s="854">
        <v>1276.7053810000002</v>
      </c>
      <c r="Z17" s="854">
        <v>769.90560362999997</v>
      </c>
      <c r="AA17" s="855">
        <v>1210.202</v>
      </c>
      <c r="AB17" s="855">
        <v>1243.8526999999999</v>
      </c>
      <c r="AC17" s="838">
        <v>42.137</v>
      </c>
      <c r="AD17" s="838">
        <f t="shared" ref="AD17:AD21" si="1">SUM(D17:AC17)</f>
        <v>27917.270650629998</v>
      </c>
      <c r="AE17" s="111"/>
    </row>
    <row r="18" spans="1:31" ht="15">
      <c r="A18" s="45"/>
      <c r="B18" s="1314"/>
      <c r="C18" s="833" t="s">
        <v>35</v>
      </c>
      <c r="D18" s="834">
        <v>-266.33999999999997</v>
      </c>
      <c r="E18" s="834">
        <v>-272.52</v>
      </c>
      <c r="F18" s="834">
        <v>-296.48</v>
      </c>
      <c r="G18" s="834">
        <v>-514.95000000000005</v>
      </c>
      <c r="H18" s="834">
        <v>-307.25200000000001</v>
      </c>
      <c r="I18" s="834">
        <v>-342.322</v>
      </c>
      <c r="J18" s="834">
        <v>-355.54899999999998</v>
      </c>
      <c r="K18" s="834">
        <v>-349.238</v>
      </c>
      <c r="L18" s="834">
        <v>-306.82799999999997</v>
      </c>
      <c r="M18" s="834">
        <v>-937.18</v>
      </c>
      <c r="N18" s="834">
        <v>-2368.0730000000003</v>
      </c>
      <c r="O18" s="835">
        <v>-504.66300000000007</v>
      </c>
      <c r="P18" s="835">
        <v>-535.65780000000007</v>
      </c>
      <c r="Q18" s="835">
        <v>-1225.6431000000002</v>
      </c>
      <c r="R18" s="835">
        <v>-1524.6769200000001</v>
      </c>
      <c r="S18" s="835">
        <v>-1298.3613999999998</v>
      </c>
      <c r="T18" s="835">
        <v>-858.45699999999999</v>
      </c>
      <c r="U18" s="835">
        <v>-859.53989999999999</v>
      </c>
      <c r="V18" s="835">
        <v>-894.82090000000005</v>
      </c>
      <c r="W18" s="835">
        <v>-908.4556</v>
      </c>
      <c r="X18" s="835">
        <v>-900.6241</v>
      </c>
      <c r="Y18" s="835">
        <v>-936.31184699999994</v>
      </c>
      <c r="Z18" s="835">
        <v>-990.35194340944179</v>
      </c>
      <c r="AA18" s="856">
        <v>-869.35400000000004</v>
      </c>
      <c r="AB18" s="856">
        <v>-887.76975778999997</v>
      </c>
      <c r="AC18" s="838">
        <v>-240.42700000000002</v>
      </c>
      <c r="AD18" s="838">
        <f t="shared" si="1"/>
        <v>-19751.846268199442</v>
      </c>
      <c r="AE18" s="111"/>
    </row>
    <row r="19" spans="1:31" ht="15">
      <c r="A19" s="45"/>
      <c r="B19" s="1314"/>
      <c r="C19" s="833" t="s">
        <v>36</v>
      </c>
      <c r="D19" s="834">
        <v>790.99</v>
      </c>
      <c r="E19" s="834">
        <v>-23.54</v>
      </c>
      <c r="F19" s="834">
        <v>761.55</v>
      </c>
      <c r="G19" s="834">
        <v>19.969999999999914</v>
      </c>
      <c r="H19" s="834">
        <v>598.42900000000009</v>
      </c>
      <c r="I19" s="834">
        <v>1143.6039999999998</v>
      </c>
      <c r="J19" s="834">
        <v>863.01700000000005</v>
      </c>
      <c r="K19" s="834">
        <v>590.6110000000001</v>
      </c>
      <c r="L19" s="834">
        <v>1183.741</v>
      </c>
      <c r="M19" s="834">
        <v>-520.47</v>
      </c>
      <c r="N19" s="834">
        <v>298.40269999999964</v>
      </c>
      <c r="O19" s="834">
        <v>-160.94520000000006</v>
      </c>
      <c r="P19" s="834">
        <v>61.485099999999875</v>
      </c>
      <c r="Q19" s="834">
        <v>-92.991860000000315</v>
      </c>
      <c r="R19" s="834">
        <v>-17.390120000000252</v>
      </c>
      <c r="S19" s="834">
        <v>-67.636272999999619</v>
      </c>
      <c r="T19" s="834">
        <v>839.07860000000016</v>
      </c>
      <c r="U19" s="834">
        <v>577.72710000000006</v>
      </c>
      <c r="V19" s="834">
        <v>372.65169899999989</v>
      </c>
      <c r="W19" s="834">
        <v>108.3266000000001</v>
      </c>
      <c r="X19" s="834">
        <v>220.22589999999991</v>
      </c>
      <c r="Y19" s="834">
        <v>340.39353400000027</v>
      </c>
      <c r="Z19" s="834">
        <v>-220.44633977944181</v>
      </c>
      <c r="AA19" s="834">
        <v>340.84800000000001</v>
      </c>
      <c r="AB19" s="834">
        <v>356.08294220999994</v>
      </c>
      <c r="AC19" s="838">
        <v>-198.29000000000002</v>
      </c>
      <c r="AD19" s="838">
        <f t="shared" si="1"/>
        <v>8165.4243824305586</v>
      </c>
      <c r="AE19" s="111"/>
    </row>
    <row r="20" spans="1:31" ht="15">
      <c r="A20" s="45"/>
      <c r="B20" s="1314"/>
      <c r="C20" s="833" t="s">
        <v>37</v>
      </c>
      <c r="D20" s="834">
        <v>-262.69</v>
      </c>
      <c r="E20" s="834">
        <v>-267.88</v>
      </c>
      <c r="F20" s="834">
        <v>-296.77</v>
      </c>
      <c r="G20" s="834">
        <v>-374.56</v>
      </c>
      <c r="H20" s="834">
        <v>-335.346</v>
      </c>
      <c r="I20" s="834">
        <v>-328.45400000000001</v>
      </c>
      <c r="J20" s="834">
        <v>-432.49299999999999</v>
      </c>
      <c r="K20" s="834">
        <v>-496.81</v>
      </c>
      <c r="L20" s="834">
        <v>-427.95</v>
      </c>
      <c r="M20" s="834">
        <v>-481.66</v>
      </c>
      <c r="N20" s="834">
        <v>-571.07230000000004</v>
      </c>
      <c r="O20" s="835">
        <v>-423.10469999999998</v>
      </c>
      <c r="P20" s="835">
        <v>-453.21725900000001</v>
      </c>
      <c r="Q20" s="835">
        <v>-483.76660000000004</v>
      </c>
      <c r="R20" s="835">
        <v>-478.80879999999996</v>
      </c>
      <c r="S20" s="835">
        <v>-425.13440000000003</v>
      </c>
      <c r="T20" s="835">
        <v>-365.779</v>
      </c>
      <c r="U20" s="835">
        <v>-366.08380000000005</v>
      </c>
      <c r="V20" s="835">
        <v>-322.2851</v>
      </c>
      <c r="W20" s="835">
        <v>-310.19052099999999</v>
      </c>
      <c r="X20" s="835">
        <v>-366.15729999999996</v>
      </c>
      <c r="Y20" s="835">
        <v>-366.16507000000001</v>
      </c>
      <c r="Z20" s="835">
        <v>-419.5620609160776</v>
      </c>
      <c r="AA20" s="856">
        <v>-429.27</v>
      </c>
      <c r="AB20" s="856">
        <v>-387.53064999999998</v>
      </c>
      <c r="AC20" s="838">
        <v>-108.613</v>
      </c>
      <c r="AD20" s="838">
        <f t="shared" si="1"/>
        <v>-9981.353560916079</v>
      </c>
      <c r="AE20" s="111"/>
    </row>
    <row r="21" spans="1:31" ht="15">
      <c r="A21" s="45"/>
      <c r="B21" s="1314"/>
      <c r="C21" s="857" t="s">
        <v>38</v>
      </c>
      <c r="D21" s="843">
        <v>528.29999999999995</v>
      </c>
      <c r="E21" s="843">
        <v>-291.42</v>
      </c>
      <c r="F21" s="843">
        <v>464.78</v>
      </c>
      <c r="G21" s="843">
        <v>-354.59</v>
      </c>
      <c r="H21" s="843">
        <v>263.08300000000008</v>
      </c>
      <c r="I21" s="843">
        <v>815.15</v>
      </c>
      <c r="J21" s="843">
        <v>430.52400000000006</v>
      </c>
      <c r="K21" s="843">
        <v>93.801000000000101</v>
      </c>
      <c r="L21" s="843">
        <v>755.79099999999994</v>
      </c>
      <c r="M21" s="843">
        <v>-1002.13</v>
      </c>
      <c r="N21" s="843">
        <v>-272.6696000000004</v>
      </c>
      <c r="O21" s="843">
        <v>-584.04989999999998</v>
      </c>
      <c r="P21" s="843">
        <v>-391.73215900000014</v>
      </c>
      <c r="Q21" s="843">
        <v>-576.75846000000035</v>
      </c>
      <c r="R21" s="843">
        <v>-496.19892000000021</v>
      </c>
      <c r="S21" s="843">
        <v>-492.77067299999965</v>
      </c>
      <c r="T21" s="843">
        <v>473.29960000000017</v>
      </c>
      <c r="U21" s="843">
        <v>211.64330000000001</v>
      </c>
      <c r="V21" s="843">
        <v>50.366598999999894</v>
      </c>
      <c r="W21" s="843">
        <v>-201.86392099999989</v>
      </c>
      <c r="X21" s="843">
        <v>-145.93140000000005</v>
      </c>
      <c r="Y21" s="843">
        <v>-25.771535999999742</v>
      </c>
      <c r="Z21" s="843">
        <v>-640.00840069551941</v>
      </c>
      <c r="AA21" s="843">
        <v>-88.421999999999997</v>
      </c>
      <c r="AB21" s="843">
        <v>-31.447707790000038</v>
      </c>
      <c r="AC21" s="838">
        <v>-306.90300000000002</v>
      </c>
      <c r="AD21" s="838">
        <f t="shared" si="1"/>
        <v>-1815.92917848552</v>
      </c>
      <c r="AE21" s="111"/>
    </row>
    <row r="22" spans="1:31" ht="15">
      <c r="A22" s="45"/>
      <c r="B22" s="846"/>
      <c r="C22" s="847"/>
      <c r="D22" s="848"/>
      <c r="E22" s="848"/>
      <c r="F22" s="848"/>
      <c r="G22" s="848"/>
      <c r="H22" s="849"/>
      <c r="I22" s="849"/>
      <c r="J22" s="849"/>
      <c r="K22" s="849"/>
      <c r="L22" s="849"/>
      <c r="M22" s="849"/>
      <c r="N22" s="849"/>
      <c r="O22" s="849"/>
      <c r="P22" s="849"/>
      <c r="Q22" s="849"/>
      <c r="R22" s="849"/>
      <c r="S22" s="849"/>
      <c r="T22" s="849"/>
      <c r="U22" s="849"/>
      <c r="V22" s="849"/>
      <c r="W22" s="849"/>
      <c r="X22" s="849"/>
      <c r="Y22" s="849"/>
      <c r="Z22" s="849"/>
      <c r="AA22" s="850"/>
      <c r="AB22" s="850"/>
      <c r="AC22" s="851"/>
      <c r="AD22" s="851"/>
      <c r="AE22" s="111"/>
    </row>
    <row r="23" spans="1:31" ht="15">
      <c r="A23" s="45"/>
      <c r="B23" s="1313" t="s">
        <v>40</v>
      </c>
      <c r="C23" s="852" t="s">
        <v>34</v>
      </c>
      <c r="D23" s="858">
        <v>1514.33</v>
      </c>
      <c r="E23" s="858">
        <v>548.36300000000006</v>
      </c>
      <c r="F23" s="858">
        <v>946.19</v>
      </c>
      <c r="G23" s="858">
        <v>1077.76</v>
      </c>
      <c r="H23" s="858">
        <v>798.84799999999996</v>
      </c>
      <c r="I23" s="858">
        <v>1996.81</v>
      </c>
      <c r="J23" s="858">
        <v>1609.876</v>
      </c>
      <c r="K23" s="858">
        <v>1014.423</v>
      </c>
      <c r="L23" s="858">
        <v>1328.0119999999999</v>
      </c>
      <c r="M23" s="858">
        <v>178.59</v>
      </c>
      <c r="N23" s="858">
        <v>1962.5259999999998</v>
      </c>
      <c r="O23" s="859">
        <v>769.53399999999999</v>
      </c>
      <c r="P23" s="859">
        <v>362.03898999999996</v>
      </c>
      <c r="Q23" s="859">
        <v>467.51609999999999</v>
      </c>
      <c r="R23" s="859">
        <v>518.27520500000003</v>
      </c>
      <c r="S23" s="859">
        <v>335.66874893999994</v>
      </c>
      <c r="T23" s="859">
        <v>1028.6224</v>
      </c>
      <c r="U23" s="859">
        <v>790.81500000000005</v>
      </c>
      <c r="V23" s="859">
        <v>841.21100000000001</v>
      </c>
      <c r="W23" s="859">
        <v>753.39196800000013</v>
      </c>
      <c r="X23" s="859">
        <v>1154.8860000000002</v>
      </c>
      <c r="Y23" s="859">
        <v>571.04719999999998</v>
      </c>
      <c r="Z23" s="859">
        <v>641.65977972000019</v>
      </c>
      <c r="AA23" s="860">
        <v>936.16300000000001</v>
      </c>
      <c r="AB23" s="860">
        <v>902.76807637000002</v>
      </c>
      <c r="AC23" s="861">
        <v>48.215000000000003</v>
      </c>
      <c r="AD23" s="861">
        <f t="shared" ref="AD23:AD27" si="2">SUM(D23:AC23)</f>
        <v>23097.540468029998</v>
      </c>
      <c r="AE23" s="111"/>
    </row>
    <row r="24" spans="1:31" ht="15">
      <c r="A24" s="45"/>
      <c r="B24" s="1314"/>
      <c r="C24" s="833" t="s">
        <v>35</v>
      </c>
      <c r="D24" s="862">
        <v>-270.17</v>
      </c>
      <c r="E24" s="862">
        <v>-361.74</v>
      </c>
      <c r="F24" s="862">
        <v>-210.26</v>
      </c>
      <c r="G24" s="862">
        <v>-256.91000000000003</v>
      </c>
      <c r="H24" s="862">
        <v>-299.74799999999999</v>
      </c>
      <c r="I24" s="862">
        <v>-365.62299999999999</v>
      </c>
      <c r="J24" s="862">
        <v>-461.54300000000001</v>
      </c>
      <c r="K24" s="862">
        <v>-559.59199999999998</v>
      </c>
      <c r="L24" s="862">
        <v>-709.29399999999998</v>
      </c>
      <c r="M24" s="862">
        <v>-1340.34</v>
      </c>
      <c r="N24" s="862">
        <v>-2976.9155999999998</v>
      </c>
      <c r="O24" s="863">
        <v>-859.57168000000001</v>
      </c>
      <c r="P24" s="863">
        <v>-934.1669999999998</v>
      </c>
      <c r="Q24" s="863">
        <v>-1143.2294000000002</v>
      </c>
      <c r="R24" s="863">
        <v>-1044.8227280400001</v>
      </c>
      <c r="S24" s="863">
        <v>-939.90089999999987</v>
      </c>
      <c r="T24" s="863">
        <v>-794.30639999999994</v>
      </c>
      <c r="U24" s="863">
        <v>-746.69100000000003</v>
      </c>
      <c r="V24" s="863">
        <v>-630.34260000000006</v>
      </c>
      <c r="W24" s="863">
        <v>-684.65250000000003</v>
      </c>
      <c r="X24" s="863">
        <v>-665.16909999999996</v>
      </c>
      <c r="Y24" s="863">
        <v>-669.62632700000006</v>
      </c>
      <c r="Z24" s="863">
        <v>-789.74793167522989</v>
      </c>
      <c r="AA24" s="860">
        <v>-739.51</v>
      </c>
      <c r="AB24" s="860">
        <v>-632.19048999999995</v>
      </c>
      <c r="AC24" s="861">
        <v>-189.19499999999999</v>
      </c>
      <c r="AD24" s="861">
        <f t="shared" si="2"/>
        <v>-19275.258656715228</v>
      </c>
      <c r="AE24" s="111"/>
    </row>
    <row r="25" spans="1:31" ht="15">
      <c r="A25" s="45"/>
      <c r="B25" s="1314"/>
      <c r="C25" s="833" t="s">
        <v>36</v>
      </c>
      <c r="D25" s="862">
        <v>1244.1600000000001</v>
      </c>
      <c r="E25" s="862">
        <v>186.62300000000005</v>
      </c>
      <c r="F25" s="862">
        <v>735.93</v>
      </c>
      <c r="G25" s="862">
        <v>820.85</v>
      </c>
      <c r="H25" s="862">
        <v>499.1</v>
      </c>
      <c r="I25" s="862">
        <v>1631.1869999999999</v>
      </c>
      <c r="J25" s="862">
        <v>1148.3330000000001</v>
      </c>
      <c r="K25" s="862">
        <v>454.83100000000002</v>
      </c>
      <c r="L25" s="862">
        <v>618.71799999999996</v>
      </c>
      <c r="M25" s="862">
        <v>-1161.75</v>
      </c>
      <c r="N25" s="862">
        <v>-1014.3896</v>
      </c>
      <c r="O25" s="862">
        <v>-90.037680000000023</v>
      </c>
      <c r="P25" s="862">
        <v>-572.1280099999999</v>
      </c>
      <c r="Q25" s="862">
        <v>-675.71330000000012</v>
      </c>
      <c r="R25" s="862">
        <v>-526.5475230400001</v>
      </c>
      <c r="S25" s="862">
        <v>-604.23215105999998</v>
      </c>
      <c r="T25" s="862">
        <v>234.31600000000003</v>
      </c>
      <c r="U25" s="862">
        <v>44.12399999999991</v>
      </c>
      <c r="V25" s="862">
        <v>210.86839999999995</v>
      </c>
      <c r="W25" s="862">
        <v>68.739468000000102</v>
      </c>
      <c r="X25" s="862">
        <v>489.71690000000024</v>
      </c>
      <c r="Y25" s="862">
        <v>-98.579127000000085</v>
      </c>
      <c r="Z25" s="862">
        <v>-148.0881519552297</v>
      </c>
      <c r="AA25" s="862">
        <v>196.65299999999999</v>
      </c>
      <c r="AB25" s="862">
        <v>270.57758637000006</v>
      </c>
      <c r="AC25" s="861">
        <v>-140.97999999999999</v>
      </c>
      <c r="AD25" s="861">
        <f t="shared" si="2"/>
        <v>3822.2818113147714</v>
      </c>
      <c r="AE25" s="111"/>
    </row>
    <row r="26" spans="1:31" ht="15">
      <c r="A26" s="45"/>
      <c r="B26" s="1314"/>
      <c r="C26" s="833" t="s">
        <v>37</v>
      </c>
      <c r="D26" s="862">
        <v>-222.76</v>
      </c>
      <c r="E26" s="862">
        <v>-269.82</v>
      </c>
      <c r="F26" s="862">
        <v>-306.5</v>
      </c>
      <c r="G26" s="862">
        <v>-315.73</v>
      </c>
      <c r="H26" s="862">
        <v>-337.45499999999998</v>
      </c>
      <c r="I26" s="862">
        <v>-365.17899999999997</v>
      </c>
      <c r="J26" s="862">
        <v>-527.42700000000002</v>
      </c>
      <c r="K26" s="862">
        <v>-702.83199999999999</v>
      </c>
      <c r="L26" s="862">
        <v>-712.48800000000006</v>
      </c>
      <c r="M26" s="862">
        <v>-511.66</v>
      </c>
      <c r="N26" s="862">
        <v>-362.80691999999999</v>
      </c>
      <c r="O26" s="863">
        <v>-240.76</v>
      </c>
      <c r="P26" s="863">
        <v>-282.24469999999997</v>
      </c>
      <c r="Q26" s="863">
        <v>-338.67895499999992</v>
      </c>
      <c r="R26" s="863">
        <v>-352.04700000000003</v>
      </c>
      <c r="S26" s="863">
        <v>-252.39179999999999</v>
      </c>
      <c r="T26" s="863">
        <v>-160.57199999999997</v>
      </c>
      <c r="U26" s="863">
        <v>-140.40860000000001</v>
      </c>
      <c r="V26" s="863">
        <v>-130.49514699999997</v>
      </c>
      <c r="W26" s="863">
        <v>-131.27179799999999</v>
      </c>
      <c r="X26" s="863">
        <v>-138.87339</v>
      </c>
      <c r="Y26" s="863">
        <v>-128.7038</v>
      </c>
      <c r="Z26" s="863">
        <v>-137.67078139770953</v>
      </c>
      <c r="AA26" s="860">
        <v>-118.517</v>
      </c>
      <c r="AB26" s="860">
        <v>-140.55459999999999</v>
      </c>
      <c r="AC26" s="861">
        <v>-34.771999999999998</v>
      </c>
      <c r="AD26" s="861">
        <f t="shared" si="2"/>
        <v>-7362.6194913977097</v>
      </c>
      <c r="AE26" s="111"/>
    </row>
    <row r="27" spans="1:31" ht="15">
      <c r="A27" s="45"/>
      <c r="B27" s="1315"/>
      <c r="C27" s="839" t="s">
        <v>38</v>
      </c>
      <c r="D27" s="864">
        <v>1021.4</v>
      </c>
      <c r="E27" s="864">
        <v>-83.196999999999946</v>
      </c>
      <c r="F27" s="864">
        <v>429.43</v>
      </c>
      <c r="G27" s="864">
        <v>505.12</v>
      </c>
      <c r="H27" s="864">
        <v>161.64500000000001</v>
      </c>
      <c r="I27" s="864">
        <v>1266.0079999999998</v>
      </c>
      <c r="J27" s="864">
        <v>620.90600000000006</v>
      </c>
      <c r="K27" s="864">
        <v>-248.00099999999998</v>
      </c>
      <c r="L27" s="864">
        <v>-93.770000000000095</v>
      </c>
      <c r="M27" s="864">
        <v>-1673.41</v>
      </c>
      <c r="N27" s="864">
        <v>-1377.19652</v>
      </c>
      <c r="O27" s="864">
        <v>-330.79768000000001</v>
      </c>
      <c r="P27" s="864">
        <v>-854.37270999999987</v>
      </c>
      <c r="Q27" s="864">
        <v>-1014.392255</v>
      </c>
      <c r="R27" s="864">
        <v>-878.59452304000013</v>
      </c>
      <c r="S27" s="864">
        <v>-856.62395105999997</v>
      </c>
      <c r="T27" s="864">
        <v>73.744000000000057</v>
      </c>
      <c r="U27" s="864">
        <v>-96.284600000000097</v>
      </c>
      <c r="V27" s="864">
        <v>80.373252999999977</v>
      </c>
      <c r="W27" s="864">
        <v>-62.532329999999888</v>
      </c>
      <c r="X27" s="864">
        <v>350.84351000000026</v>
      </c>
      <c r="Y27" s="864">
        <v>-227.28292700000009</v>
      </c>
      <c r="Z27" s="864">
        <v>-285.75893335293927</v>
      </c>
      <c r="AA27" s="864">
        <v>78.135999999999996</v>
      </c>
      <c r="AB27" s="864">
        <v>130.02298637000007</v>
      </c>
      <c r="AC27" s="861">
        <v>-175.75199999999998</v>
      </c>
      <c r="AD27" s="861">
        <f t="shared" si="2"/>
        <v>-3540.3376800829387</v>
      </c>
      <c r="AE27" s="111"/>
    </row>
    <row r="28" spans="1:31" ht="15">
      <c r="A28" s="45"/>
      <c r="B28" s="846"/>
      <c r="C28" s="847"/>
      <c r="D28" s="848"/>
      <c r="E28" s="848"/>
      <c r="F28" s="848"/>
      <c r="G28" s="848"/>
      <c r="H28" s="849"/>
      <c r="I28" s="849"/>
      <c r="J28" s="849"/>
      <c r="K28" s="849"/>
      <c r="L28" s="849"/>
      <c r="M28" s="849"/>
      <c r="N28" s="849"/>
      <c r="O28" s="849"/>
      <c r="P28" s="849"/>
      <c r="Q28" s="849"/>
      <c r="R28" s="849"/>
      <c r="S28" s="849"/>
      <c r="T28" s="849"/>
      <c r="U28" s="849"/>
      <c r="V28" s="849"/>
      <c r="W28" s="849"/>
      <c r="X28" s="849"/>
      <c r="Y28" s="849"/>
      <c r="Z28" s="849"/>
      <c r="AA28" s="849"/>
      <c r="AB28" s="849"/>
      <c r="AC28" s="849"/>
      <c r="AD28" s="1068"/>
      <c r="AE28" s="111"/>
    </row>
    <row r="29" spans="1:31" ht="15">
      <c r="A29" s="45"/>
      <c r="B29" s="1313" t="s">
        <v>307</v>
      </c>
      <c r="C29" s="852" t="s">
        <v>34</v>
      </c>
      <c r="D29" s="853">
        <v>1.024</v>
      </c>
      <c r="E29" s="853">
        <v>2.9470000000000001</v>
      </c>
      <c r="F29" s="853">
        <v>4.1349999999999998</v>
      </c>
      <c r="G29" s="853">
        <v>9.7059999999999995</v>
      </c>
      <c r="H29" s="853">
        <v>20.713999999999999</v>
      </c>
      <c r="I29" s="853">
        <v>22.091999999999999</v>
      </c>
      <c r="J29" s="853">
        <v>28.187000000000001</v>
      </c>
      <c r="K29" s="853">
        <v>4.8129999999999997</v>
      </c>
      <c r="L29" s="853">
        <v>2.4630000000000001</v>
      </c>
      <c r="M29" s="853">
        <v>0</v>
      </c>
      <c r="N29" s="853">
        <v>4.5220000000000002</v>
      </c>
      <c r="O29" s="853">
        <v>13.612865000000001</v>
      </c>
      <c r="P29" s="853">
        <v>48.266404000000001</v>
      </c>
      <c r="Q29" s="853">
        <v>88.828054999999992</v>
      </c>
      <c r="R29" s="853">
        <v>358.33955900000001</v>
      </c>
      <c r="S29" s="853">
        <v>304.74419000000006</v>
      </c>
      <c r="T29" s="853">
        <v>457.54579999999999</v>
      </c>
      <c r="U29" s="853">
        <v>202.65719999999999</v>
      </c>
      <c r="V29" s="853">
        <v>469.62361999999996</v>
      </c>
      <c r="W29" s="853">
        <v>362.02826799999997</v>
      </c>
      <c r="X29" s="853">
        <v>494.75291100000004</v>
      </c>
      <c r="Y29" s="853">
        <v>432.48291999999998</v>
      </c>
      <c r="Z29" s="853">
        <v>474.16258728880769</v>
      </c>
      <c r="AA29" s="865">
        <v>301.97399999999999</v>
      </c>
      <c r="AB29" s="865">
        <v>779.26239367000005</v>
      </c>
      <c r="AC29" s="853">
        <v>47.143841000000002</v>
      </c>
      <c r="AD29" s="1140">
        <f t="shared" ref="AD29:AD33" si="3">SUM(D29:AC29)</f>
        <v>4936.0276139588077</v>
      </c>
      <c r="AE29" s="111"/>
    </row>
    <row r="30" spans="1:31" ht="15">
      <c r="A30" s="45"/>
      <c r="B30" s="1314"/>
      <c r="C30" s="833" t="s">
        <v>35</v>
      </c>
      <c r="D30" s="834">
        <v>-1.2709999999999999</v>
      </c>
      <c r="E30" s="834">
        <v>-2.0059999999999998</v>
      </c>
      <c r="F30" s="834">
        <v>-2.0709999999999997</v>
      </c>
      <c r="G30" s="834">
        <v>-2.165</v>
      </c>
      <c r="H30" s="834">
        <v>-2.2389999999999999</v>
      </c>
      <c r="I30" s="834">
        <v>-3.548</v>
      </c>
      <c r="J30" s="834">
        <v>-4.24</v>
      </c>
      <c r="K30" s="834">
        <v>-6.843</v>
      </c>
      <c r="L30" s="834">
        <v>-6.8209999999999997</v>
      </c>
      <c r="M30" s="834">
        <v>-4.5999999999999996</v>
      </c>
      <c r="N30" s="834">
        <v>-9.861699999999999</v>
      </c>
      <c r="O30" s="834">
        <v>-13.112</v>
      </c>
      <c r="P30" s="834">
        <v>-8.3688000000000002</v>
      </c>
      <c r="Q30" s="834">
        <v>-12.226599999999999</v>
      </c>
      <c r="R30" s="834">
        <v>-24.59545</v>
      </c>
      <c r="S30" s="834">
        <v>-33.334631829999999</v>
      </c>
      <c r="T30" s="834">
        <v>-39.097163700000003</v>
      </c>
      <c r="U30" s="834">
        <v>-73.833502440000018</v>
      </c>
      <c r="V30" s="834">
        <v>-93.220416999999998</v>
      </c>
      <c r="W30" s="834">
        <v>-148.922684</v>
      </c>
      <c r="X30" s="834">
        <v>-156.91856799999999</v>
      </c>
      <c r="Y30" s="834">
        <v>-199.43895600000002</v>
      </c>
      <c r="Z30" s="834">
        <v>-241.95195099730364</v>
      </c>
      <c r="AA30" s="865">
        <v>-248.59</v>
      </c>
      <c r="AB30" s="865">
        <v>-320.33198600000003</v>
      </c>
      <c r="AC30" s="834">
        <v>-63.193549780000005</v>
      </c>
      <c r="AD30" s="1140">
        <f t="shared" si="3"/>
        <v>-1722.8019597473035</v>
      </c>
      <c r="AE30" s="111"/>
    </row>
    <row r="31" spans="1:31" ht="15">
      <c r="A31" s="45"/>
      <c r="B31" s="1314"/>
      <c r="C31" s="833" t="s">
        <v>36</v>
      </c>
      <c r="D31" s="834">
        <v>-0.24699999999999989</v>
      </c>
      <c r="E31" s="834">
        <v>0.94100000000000028</v>
      </c>
      <c r="F31" s="834">
        <v>2.0640000000000001</v>
      </c>
      <c r="G31" s="834">
        <v>7.5409999999999995</v>
      </c>
      <c r="H31" s="834">
        <v>18.475000000000001</v>
      </c>
      <c r="I31" s="834">
        <v>18.543999999999997</v>
      </c>
      <c r="J31" s="834">
        <v>23.947000000000003</v>
      </c>
      <c r="K31" s="834">
        <v>-2.0299999999999998</v>
      </c>
      <c r="L31" s="834">
        <v>-4.3579999999999997</v>
      </c>
      <c r="M31" s="834">
        <v>-4.5999999999999996</v>
      </c>
      <c r="N31" s="834">
        <v>-5.3396999999999988</v>
      </c>
      <c r="O31" s="834">
        <v>0.500865000000001</v>
      </c>
      <c r="P31" s="834">
        <v>39.897604000000001</v>
      </c>
      <c r="Q31" s="834">
        <v>76.601454999999987</v>
      </c>
      <c r="R31" s="834">
        <v>333.74410899999998</v>
      </c>
      <c r="S31" s="834">
        <v>271.40955817000008</v>
      </c>
      <c r="T31" s="834">
        <v>418.44863629999998</v>
      </c>
      <c r="U31" s="834">
        <v>128.82369755999997</v>
      </c>
      <c r="V31" s="834">
        <v>376.40320299999996</v>
      </c>
      <c r="W31" s="834">
        <v>213.10558399999996</v>
      </c>
      <c r="X31" s="834">
        <v>337.83434300000005</v>
      </c>
      <c r="Y31" s="834">
        <v>233.04396399999996</v>
      </c>
      <c r="Z31" s="834">
        <v>232.21063629150404</v>
      </c>
      <c r="AA31" s="834">
        <v>53.384</v>
      </c>
      <c r="AB31" s="834">
        <v>458.93040767000002</v>
      </c>
      <c r="AC31" s="834">
        <v>-16.049708780000003</v>
      </c>
      <c r="AD31" s="1069">
        <f t="shared" si="3"/>
        <v>3213.2256542115042</v>
      </c>
      <c r="AE31" s="111"/>
    </row>
    <row r="32" spans="1:31" ht="15">
      <c r="A32" s="45"/>
      <c r="B32" s="1314"/>
      <c r="C32" s="833" t="s">
        <v>37</v>
      </c>
      <c r="D32" s="834">
        <v>-1.0469999999999999</v>
      </c>
      <c r="E32" s="834">
        <v>-1.1240000000000001</v>
      </c>
      <c r="F32" s="834">
        <v>-1.2549999999999999</v>
      </c>
      <c r="G32" s="834">
        <v>-1.369</v>
      </c>
      <c r="H32" s="834">
        <v>-2.0230000000000001</v>
      </c>
      <c r="I32" s="834">
        <v>-3.774</v>
      </c>
      <c r="J32" s="834">
        <v>-4.351</v>
      </c>
      <c r="K32" s="834">
        <v>-5.6040000000000001</v>
      </c>
      <c r="L32" s="834">
        <v>-5.4090000000000007</v>
      </c>
      <c r="M32" s="834">
        <v>-1.24</v>
      </c>
      <c r="N32" s="834">
        <v>-1.707055</v>
      </c>
      <c r="O32" s="834">
        <v>-10.696306</v>
      </c>
      <c r="P32" s="834">
        <v>-5.9416359999999999</v>
      </c>
      <c r="Q32" s="834">
        <v>-9.600263</v>
      </c>
      <c r="R32" s="834">
        <v>-16.974018999999998</v>
      </c>
      <c r="S32" s="834">
        <v>-28.056669100000001</v>
      </c>
      <c r="T32" s="834">
        <v>-36.212320890000008</v>
      </c>
      <c r="U32" s="834">
        <v>-27.375441879999997</v>
      </c>
      <c r="V32" s="834">
        <v>-34.713676</v>
      </c>
      <c r="W32" s="834">
        <v>-47.964547999999994</v>
      </c>
      <c r="X32" s="834">
        <v>-50.396422000000001</v>
      </c>
      <c r="Y32" s="834">
        <v>-53.478645</v>
      </c>
      <c r="Z32" s="834">
        <v>-64.561118019588719</v>
      </c>
      <c r="AA32" s="865">
        <v>-71.102999999999994</v>
      </c>
      <c r="AB32" s="865">
        <v>-91.668310999999989</v>
      </c>
      <c r="AC32" s="834">
        <v>-21.927534000000001</v>
      </c>
      <c r="AD32" s="1140">
        <f t="shared" si="3"/>
        <v>-599.57296488958877</v>
      </c>
      <c r="AE32" s="111"/>
    </row>
    <row r="33" spans="1:31" ht="15">
      <c r="A33" s="45"/>
      <c r="B33" s="1314"/>
      <c r="C33" s="857" t="s">
        <v>38</v>
      </c>
      <c r="D33" s="843">
        <v>-1.2939999999999998</v>
      </c>
      <c r="E33" s="843">
        <v>-0.18299999999999983</v>
      </c>
      <c r="F33" s="843">
        <v>0.80900000000000016</v>
      </c>
      <c r="G33" s="843">
        <v>6.1719999999999997</v>
      </c>
      <c r="H33" s="843">
        <v>16.451999999999998</v>
      </c>
      <c r="I33" s="843">
        <v>14.77</v>
      </c>
      <c r="J33" s="843">
        <v>19.596000000000004</v>
      </c>
      <c r="K33" s="843">
        <v>-7.6340000000000003</v>
      </c>
      <c r="L33" s="843">
        <v>-9.7669999999999995</v>
      </c>
      <c r="M33" s="843">
        <v>-5.84</v>
      </c>
      <c r="N33" s="843">
        <v>-7.0467549999999992</v>
      </c>
      <c r="O33" s="843">
        <v>-10.195440999999999</v>
      </c>
      <c r="P33" s="843">
        <v>33.955967999999999</v>
      </c>
      <c r="Q33" s="843">
        <v>67.001191999999989</v>
      </c>
      <c r="R33" s="843">
        <v>316.77008999999998</v>
      </c>
      <c r="S33" s="843">
        <v>243.35288907000009</v>
      </c>
      <c r="T33" s="843">
        <v>382.23631540999997</v>
      </c>
      <c r="U33" s="843">
        <v>101.44825567999997</v>
      </c>
      <c r="V33" s="843">
        <v>341.68952699999994</v>
      </c>
      <c r="W33" s="843">
        <v>165.14103599999999</v>
      </c>
      <c r="X33" s="843">
        <v>287.43792100000007</v>
      </c>
      <c r="Y33" s="843">
        <v>179.56531899999996</v>
      </c>
      <c r="Z33" s="843">
        <v>167.64951827191533</v>
      </c>
      <c r="AA33" s="843">
        <v>-17.719000000000001</v>
      </c>
      <c r="AB33" s="843">
        <v>367.26209667000001</v>
      </c>
      <c r="AC33" s="843">
        <v>-37.977242780000005</v>
      </c>
      <c r="AD33" s="1069">
        <f t="shared" si="3"/>
        <v>2613.6526893219157</v>
      </c>
      <c r="AE33" s="111"/>
    </row>
    <row r="34" spans="1:31" ht="15">
      <c r="A34" s="45"/>
      <c r="B34" s="866"/>
      <c r="C34" s="848"/>
      <c r="D34" s="848"/>
      <c r="E34" s="848"/>
      <c r="F34" s="848"/>
      <c r="G34" s="848"/>
      <c r="H34" s="849"/>
      <c r="I34" s="849"/>
      <c r="J34" s="849"/>
      <c r="K34" s="849"/>
      <c r="L34" s="849"/>
      <c r="M34" s="849"/>
      <c r="N34" s="849"/>
      <c r="O34" s="849"/>
      <c r="P34" s="849"/>
      <c r="Q34" s="849"/>
      <c r="R34" s="849"/>
      <c r="S34" s="849"/>
      <c r="T34" s="849"/>
      <c r="U34" s="849"/>
      <c r="V34" s="849"/>
      <c r="W34" s="849"/>
      <c r="X34" s="849"/>
      <c r="Y34" s="849"/>
      <c r="Z34" s="849"/>
      <c r="AA34" s="849"/>
      <c r="AB34" s="849"/>
      <c r="AC34" s="849"/>
      <c r="AD34" s="1068"/>
      <c r="AE34" s="111"/>
    </row>
    <row r="35" spans="1:31" ht="19.5" customHeight="1">
      <c r="A35" s="45"/>
      <c r="B35" s="1316" t="s">
        <v>414</v>
      </c>
      <c r="C35" s="1317"/>
      <c r="D35" s="867">
        <f t="shared" ref="D35" si="4">+D11+D17+D23+D29</f>
        <v>4169.5439999999999</v>
      </c>
      <c r="E35" s="867">
        <f t="shared" ref="E35:F35" si="5">+E11+E17+E23+E29</f>
        <v>1674.03</v>
      </c>
      <c r="F35" s="867">
        <f t="shared" si="5"/>
        <v>4413.2350000000006</v>
      </c>
      <c r="G35" s="867">
        <f t="shared" ref="G35:R35" si="6">+G11+G17+G23+G29</f>
        <v>2446.616</v>
      </c>
      <c r="H35" s="867">
        <f t="shared" si="6"/>
        <v>2167.0590000000002</v>
      </c>
      <c r="I35" s="867">
        <f t="shared" si="6"/>
        <v>3504.828</v>
      </c>
      <c r="J35" s="867">
        <f t="shared" si="6"/>
        <v>2856.6289999999999</v>
      </c>
      <c r="K35" s="867">
        <f t="shared" si="6"/>
        <v>4026.5010000000002</v>
      </c>
      <c r="L35" s="867">
        <f t="shared" si="6"/>
        <v>13384.635</v>
      </c>
      <c r="M35" s="867">
        <f t="shared" si="6"/>
        <v>595.29999999999995</v>
      </c>
      <c r="N35" s="867">
        <f t="shared" si="6"/>
        <v>10238.230700000002</v>
      </c>
      <c r="O35" s="867">
        <f t="shared" si="6"/>
        <v>4577.743665</v>
      </c>
      <c r="P35" s="867">
        <f t="shared" si="6"/>
        <v>1007.4482939999998</v>
      </c>
      <c r="Q35" s="867">
        <f t="shared" si="6"/>
        <v>1688.9953949999999</v>
      </c>
      <c r="R35" s="867">
        <f t="shared" si="6"/>
        <v>2383.9015639999998</v>
      </c>
      <c r="S35" s="867">
        <f t="shared" ref="S35:AB35" si="7">+S11+S17+S23+S29</f>
        <v>1871.1380659400002</v>
      </c>
      <c r="T35" s="867">
        <f t="shared" si="7"/>
        <v>3183.7038000000002</v>
      </c>
      <c r="U35" s="867">
        <f t="shared" si="7"/>
        <v>2430.7392000000004</v>
      </c>
      <c r="V35" s="867">
        <f t="shared" si="7"/>
        <v>2578.3072189999998</v>
      </c>
      <c r="W35" s="867">
        <f t="shared" si="7"/>
        <v>2132.202436</v>
      </c>
      <c r="X35" s="867">
        <f t="shared" si="7"/>
        <v>2770.4889109999999</v>
      </c>
      <c r="Y35" s="867">
        <f t="shared" si="7"/>
        <v>2280.2355010000001</v>
      </c>
      <c r="Z35" s="867">
        <f t="shared" si="7"/>
        <v>1885.7279706388076</v>
      </c>
      <c r="AA35" s="867">
        <f t="shared" si="7"/>
        <v>2448.3389999999999</v>
      </c>
      <c r="AB35" s="867">
        <f t="shared" si="7"/>
        <v>2925.8831700400001</v>
      </c>
      <c r="AC35" s="867">
        <f>+AC11+AC17+AC23+AC29</f>
        <v>137.49584100000001</v>
      </c>
      <c r="AD35" s="868">
        <f>SUM(D35:AC35)</f>
        <v>83778.957732618815</v>
      </c>
      <c r="AE35" s="111"/>
    </row>
    <row r="36" spans="1:31" ht="23.25" customHeight="1">
      <c r="A36" s="45"/>
      <c r="B36" s="1318" t="s">
        <v>415</v>
      </c>
      <c r="C36" s="1319"/>
      <c r="D36" s="867">
        <f t="shared" ref="D36" si="8">+D12+D18+D24+D30</f>
        <v>-813.471</v>
      </c>
      <c r="E36" s="867">
        <f t="shared" ref="E36:F36" si="9">+E12+E18+E24+E30</f>
        <v>-863.42599999999993</v>
      </c>
      <c r="F36" s="867">
        <f t="shared" si="9"/>
        <v>-793.90099999999995</v>
      </c>
      <c r="G36" s="867">
        <f t="shared" ref="G36:R36" si="10">+G12+G18+G24+G30</f>
        <v>-1047.4850000000001</v>
      </c>
      <c r="H36" s="867">
        <f t="shared" si="10"/>
        <v>-1091.1570000000002</v>
      </c>
      <c r="I36" s="867">
        <f t="shared" si="10"/>
        <v>-1365.3579999999999</v>
      </c>
      <c r="J36" s="867">
        <f t="shared" si="10"/>
        <v>-1648.45</v>
      </c>
      <c r="K36" s="867">
        <f t="shared" si="10"/>
        <v>-2199.5589999999997</v>
      </c>
      <c r="L36" s="867">
        <f t="shared" si="10"/>
        <v>-2205.9290000000001</v>
      </c>
      <c r="M36" s="867">
        <f t="shared" si="10"/>
        <v>-3011.32</v>
      </c>
      <c r="N36" s="867">
        <f t="shared" si="10"/>
        <v>-11060.6613</v>
      </c>
      <c r="O36" s="867">
        <f t="shared" si="10"/>
        <v>-6871.1496800000004</v>
      </c>
      <c r="P36" s="867">
        <f t="shared" si="10"/>
        <v>-5066.7495000000008</v>
      </c>
      <c r="Q36" s="867">
        <f t="shared" si="10"/>
        <v>-11911.209779999999</v>
      </c>
      <c r="R36" s="867">
        <f t="shared" si="10"/>
        <v>-2594.0950980400003</v>
      </c>
      <c r="S36" s="867">
        <f t="shared" ref="S36:AB36" si="11">+S12+S18+S24+S30</f>
        <v>-2271.5969318299994</v>
      </c>
      <c r="T36" s="867">
        <f t="shared" si="11"/>
        <v>-1691.8605636999998</v>
      </c>
      <c r="U36" s="867">
        <f t="shared" si="11"/>
        <v>-1680.0644024400001</v>
      </c>
      <c r="V36" s="867">
        <f t="shared" si="11"/>
        <v>-1618.3839170000001</v>
      </c>
      <c r="W36" s="867">
        <f t="shared" si="11"/>
        <v>-1742.030784</v>
      </c>
      <c r="X36" s="867">
        <f t="shared" si="11"/>
        <v>-1722.7117680000001</v>
      </c>
      <c r="Y36" s="867">
        <f t="shared" si="11"/>
        <v>-1805.3771299999999</v>
      </c>
      <c r="Z36" s="867">
        <f t="shared" si="11"/>
        <v>-2022.0518260819752</v>
      </c>
      <c r="AA36" s="867">
        <f t="shared" si="11"/>
        <v>-1857.454</v>
      </c>
      <c r="AB36" s="867">
        <f t="shared" si="11"/>
        <v>-1840.29223379</v>
      </c>
      <c r="AC36" s="867">
        <f>+AC12+AC18+AC24+AC30</f>
        <v>-492.81554978000003</v>
      </c>
      <c r="AD36" s="868">
        <f>SUM(D36:AC36)</f>
        <v>-71288.560464661976</v>
      </c>
      <c r="AE36" s="111"/>
    </row>
    <row r="37" spans="1:31" ht="23.25" customHeight="1">
      <c r="A37" s="45"/>
      <c r="B37" s="1318" t="s">
        <v>416</v>
      </c>
      <c r="C37" s="1319"/>
      <c r="D37" s="867">
        <f t="shared" ref="D37" si="12">+D13+D19+D25+D31</f>
        <v>3356.0729999999999</v>
      </c>
      <c r="E37" s="867">
        <f t="shared" ref="E37:F37" si="13">+E13+E19+E25+E31</f>
        <v>810.60400000000016</v>
      </c>
      <c r="F37" s="867">
        <f t="shared" si="13"/>
        <v>3619.3339999999998</v>
      </c>
      <c r="G37" s="867">
        <f t="shared" ref="G37:R37" si="14">+G13+G19+G25+G31</f>
        <v>1399.1309999999999</v>
      </c>
      <c r="H37" s="867">
        <f t="shared" si="14"/>
        <v>1075.902</v>
      </c>
      <c r="I37" s="867">
        <f t="shared" si="14"/>
        <v>2139.4699999999993</v>
      </c>
      <c r="J37" s="867">
        <f t="shared" si="14"/>
        <v>1208.1790000000001</v>
      </c>
      <c r="K37" s="867">
        <f t="shared" si="14"/>
        <v>1826.9420000000002</v>
      </c>
      <c r="L37" s="867">
        <f t="shared" si="14"/>
        <v>11178.706</v>
      </c>
      <c r="M37" s="867">
        <f t="shared" si="14"/>
        <v>-2416.02</v>
      </c>
      <c r="N37" s="867">
        <f t="shared" si="14"/>
        <v>-822.43059999999969</v>
      </c>
      <c r="O37" s="867">
        <f t="shared" si="14"/>
        <v>-2293.406015</v>
      </c>
      <c r="P37" s="867">
        <f t="shared" si="14"/>
        <v>-4059.301206000001</v>
      </c>
      <c r="Q37" s="867">
        <f t="shared" si="14"/>
        <v>-10222.214384999999</v>
      </c>
      <c r="R37" s="867">
        <f t="shared" si="14"/>
        <v>-210.19353404000037</v>
      </c>
      <c r="S37" s="867">
        <f t="shared" ref="S37:AB37" si="15">+S13+S19+S25+S31</f>
        <v>-400.45886588999952</v>
      </c>
      <c r="T37" s="867">
        <f t="shared" si="15"/>
        <v>1491.8432363000002</v>
      </c>
      <c r="U37" s="867">
        <f t="shared" si="15"/>
        <v>750.67479755999989</v>
      </c>
      <c r="V37" s="867">
        <f t="shared" si="15"/>
        <v>959.92330199999981</v>
      </c>
      <c r="W37" s="867">
        <f t="shared" si="15"/>
        <v>390.17165200000017</v>
      </c>
      <c r="X37" s="867">
        <f t="shared" si="15"/>
        <v>1047.7771430000003</v>
      </c>
      <c r="Y37" s="867">
        <f t="shared" si="15"/>
        <v>474.85837100000015</v>
      </c>
      <c r="Z37" s="867">
        <f t="shared" si="15"/>
        <v>-136.32385544316747</v>
      </c>
      <c r="AA37" s="867">
        <f t="shared" si="15"/>
        <v>590.88499999999999</v>
      </c>
      <c r="AB37" s="867">
        <f t="shared" si="15"/>
        <v>1085.5909362500001</v>
      </c>
      <c r="AC37" s="867">
        <f>+AC13+AC19+AC25+AC31</f>
        <v>-355.31970877999998</v>
      </c>
      <c r="AD37" s="868">
        <f>SUM(D37:AC37)</f>
        <v>12490.397267956832</v>
      </c>
      <c r="AE37" s="111"/>
    </row>
    <row r="38" spans="1:31" ht="21" customHeight="1">
      <c r="A38" s="45"/>
      <c r="B38" s="1318" t="s">
        <v>41</v>
      </c>
      <c r="C38" s="1319"/>
      <c r="D38" s="867">
        <f t="shared" ref="D38" si="16">+D14+D20+D26+D32</f>
        <v>-762.18700000000001</v>
      </c>
      <c r="E38" s="867">
        <f t="shared" ref="E38:F38" si="17">+E14+E20+E26+E32</f>
        <v>-765.98399999999992</v>
      </c>
      <c r="F38" s="867">
        <f t="shared" si="17"/>
        <v>-889.6149999999999</v>
      </c>
      <c r="G38" s="867">
        <f t="shared" ref="G38:R38" si="18">+G14+G20+G26+G32</f>
        <v>-965.10900000000004</v>
      </c>
      <c r="H38" s="867">
        <f t="shared" si="18"/>
        <v>-949.28499999999997</v>
      </c>
      <c r="I38" s="867">
        <f t="shared" si="18"/>
        <v>-961.51099999999997</v>
      </c>
      <c r="J38" s="867">
        <f t="shared" si="18"/>
        <v>-1166.223</v>
      </c>
      <c r="K38" s="867">
        <f t="shared" si="18"/>
        <v>-1406.0690000000002</v>
      </c>
      <c r="L38" s="867">
        <f t="shared" si="18"/>
        <v>-1610.2900000000002</v>
      </c>
      <c r="M38" s="867">
        <f t="shared" si="18"/>
        <v>-1687.3100000000002</v>
      </c>
      <c r="N38" s="867">
        <f t="shared" si="18"/>
        <v>-1586.6162750000001</v>
      </c>
      <c r="O38" s="867">
        <f t="shared" si="18"/>
        <v>-1227.4950059999999</v>
      </c>
      <c r="P38" s="867">
        <f t="shared" si="18"/>
        <v>-1254.5962950000001</v>
      </c>
      <c r="Q38" s="867">
        <f t="shared" si="18"/>
        <v>-912.78031800000008</v>
      </c>
      <c r="R38" s="867">
        <f t="shared" si="18"/>
        <v>-847.82981900000004</v>
      </c>
      <c r="S38" s="867">
        <f t="shared" ref="S38:AB38" si="19">+S14+S20+S26+S32</f>
        <v>-705.58286910000004</v>
      </c>
      <c r="T38" s="867">
        <f t="shared" si="19"/>
        <v>-562.56332089</v>
      </c>
      <c r="U38" s="867">
        <f t="shared" si="19"/>
        <v>-533.86784188000013</v>
      </c>
      <c r="V38" s="867">
        <f t="shared" si="19"/>
        <v>-487.493923</v>
      </c>
      <c r="W38" s="867">
        <f t="shared" si="19"/>
        <v>-489.42686699999996</v>
      </c>
      <c r="X38" s="867">
        <f t="shared" si="19"/>
        <v>-555.42711199999997</v>
      </c>
      <c r="Y38" s="867">
        <f t="shared" si="19"/>
        <v>-548.34751500000004</v>
      </c>
      <c r="Z38" s="867">
        <f t="shared" si="19"/>
        <v>-621.79396033337594</v>
      </c>
      <c r="AA38" s="867">
        <f t="shared" si="19"/>
        <v>-618.89</v>
      </c>
      <c r="AB38" s="867">
        <f t="shared" si="19"/>
        <v>-619.75356099999999</v>
      </c>
      <c r="AC38" s="867">
        <f>+AC14+AC20+AC26+AC32</f>
        <v>-165.312534</v>
      </c>
      <c r="AD38" s="868">
        <f>SUM(D38:AC38)</f>
        <v>-22901.360217203375</v>
      </c>
      <c r="AE38" s="111"/>
    </row>
    <row r="39" spans="1:31" ht="27" customHeight="1" thickBot="1">
      <c r="A39" s="45"/>
      <c r="B39" s="1306" t="s">
        <v>42</v>
      </c>
      <c r="C39" s="1307"/>
      <c r="D39" s="47">
        <f t="shared" ref="D39" si="20">+D15+D21+D27+D33</f>
        <v>2593.886</v>
      </c>
      <c r="E39" s="47">
        <f t="shared" ref="E39:F39" si="21">+E15+E21+E27+E33</f>
        <v>44.620000000000054</v>
      </c>
      <c r="F39" s="47">
        <f t="shared" si="21"/>
        <v>2729.7190000000001</v>
      </c>
      <c r="G39" s="47">
        <f t="shared" ref="G39:R39" si="22">+G15+G21+G27+G33</f>
        <v>434.02200000000005</v>
      </c>
      <c r="H39" s="47">
        <f t="shared" si="22"/>
        <v>126.61700000000005</v>
      </c>
      <c r="I39" s="47">
        <f t="shared" si="22"/>
        <v>1177.9589999999998</v>
      </c>
      <c r="J39" s="47">
        <f t="shared" si="22"/>
        <v>41.956000000000245</v>
      </c>
      <c r="K39" s="47">
        <f t="shared" si="22"/>
        <v>420.87300000000027</v>
      </c>
      <c r="L39" s="47">
        <f t="shared" si="22"/>
        <v>9568.4159999999993</v>
      </c>
      <c r="M39" s="47">
        <f t="shared" si="22"/>
        <v>-4103.33</v>
      </c>
      <c r="N39" s="47">
        <f t="shared" si="22"/>
        <v>-2409.0468749999995</v>
      </c>
      <c r="O39" s="47">
        <f t="shared" si="22"/>
        <v>-3520.9010210000001</v>
      </c>
      <c r="P39" s="47">
        <f t="shared" si="22"/>
        <v>-5313.8975010000004</v>
      </c>
      <c r="Q39" s="47">
        <f t="shared" si="22"/>
        <v>-11134.994703000002</v>
      </c>
      <c r="R39" s="47">
        <f t="shared" si="22"/>
        <v>-1058.0233530400003</v>
      </c>
      <c r="S39" s="47">
        <f t="shared" ref="S39:AB39" si="23">+S15+S21+S27+S33</f>
        <v>-1106.0417349899994</v>
      </c>
      <c r="T39" s="47">
        <f t="shared" si="23"/>
        <v>929.27991541000017</v>
      </c>
      <c r="U39" s="47">
        <f t="shared" si="23"/>
        <v>216.80695567999987</v>
      </c>
      <c r="V39" s="47">
        <f t="shared" si="23"/>
        <v>472.42937899999981</v>
      </c>
      <c r="W39" s="47">
        <f t="shared" si="23"/>
        <v>-99.255214999999794</v>
      </c>
      <c r="X39" s="47">
        <f t="shared" si="23"/>
        <v>492.35003100000029</v>
      </c>
      <c r="Y39" s="47">
        <f t="shared" si="23"/>
        <v>-73.489143999999868</v>
      </c>
      <c r="Z39" s="47">
        <f t="shared" si="23"/>
        <v>-758.11781577654335</v>
      </c>
      <c r="AA39" s="47">
        <f t="shared" si="23"/>
        <v>-28.005000000000003</v>
      </c>
      <c r="AB39" s="47">
        <f t="shared" si="23"/>
        <v>465.83737525000004</v>
      </c>
      <c r="AC39" s="47">
        <f>+AC15+AC21+AC27+AC33</f>
        <v>-520.63224277999996</v>
      </c>
      <c r="AD39" s="48">
        <f>SUM(D39:AC39)</f>
        <v>-10410.962949246546</v>
      </c>
      <c r="AE39" s="111"/>
    </row>
    <row r="40" spans="1:31" ht="13.5" thickTop="1"/>
    <row r="41" spans="1:31">
      <c r="AA41" s="44"/>
    </row>
    <row r="42" spans="1:31">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8" orientation="landscape" horizontalDpi="4294967293"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H99"/>
  <sheetViews>
    <sheetView showGridLines="0" zoomScale="85" zoomScaleNormal="85" zoomScaleSheetLayoutView="85" workbookViewId="0"/>
  </sheetViews>
  <sheetFormatPr baseColWidth="10" defaultColWidth="11.42578125" defaultRowHeight="12.75"/>
  <cols>
    <col min="1" max="1" width="6.42578125" style="606" bestFit="1" customWidth="1"/>
    <col min="2" max="2" width="28.7109375" style="1010" customWidth="1"/>
    <col min="3" max="6" width="18.85546875" style="1010" customWidth="1"/>
    <col min="7" max="16384" width="11.42578125" style="1010"/>
  </cols>
  <sheetData>
    <row r="1" spans="1:7" ht="15">
      <c r="A1" s="1076" t="s">
        <v>241</v>
      </c>
      <c r="B1" s="1079"/>
    </row>
    <row r="2" spans="1:7" ht="15" customHeight="1">
      <c r="A2" s="1078"/>
      <c r="B2" s="508" t="s">
        <v>614</v>
      </c>
      <c r="C2" s="1011"/>
      <c r="D2" s="1011"/>
      <c r="E2" s="1011"/>
      <c r="F2" s="1011"/>
    </row>
    <row r="3" spans="1:7" ht="15" customHeight="1">
      <c r="A3" s="1078"/>
      <c r="B3" s="991" t="s">
        <v>738</v>
      </c>
      <c r="C3" s="1011"/>
      <c r="D3" s="1011"/>
      <c r="E3" s="1011"/>
      <c r="F3" s="1011"/>
    </row>
    <row r="4" spans="1:7">
      <c r="B4" s="1012"/>
      <c r="C4" s="1011"/>
      <c r="D4" s="1011"/>
      <c r="E4" s="1011"/>
      <c r="F4" s="1011"/>
    </row>
    <row r="5" spans="1:7">
      <c r="B5" s="1012"/>
      <c r="C5" s="1011"/>
      <c r="D5" s="1011"/>
      <c r="E5" s="1011"/>
      <c r="F5" s="1011"/>
    </row>
    <row r="6" spans="1:7" ht="36" customHeight="1">
      <c r="B6" s="1320" t="s">
        <v>843</v>
      </c>
      <c r="C6" s="1320"/>
      <c r="D6" s="1320"/>
      <c r="E6" s="1320"/>
      <c r="F6" s="1320"/>
    </row>
    <row r="7" spans="1:7" ht="15">
      <c r="B7" s="1321" t="s">
        <v>654</v>
      </c>
      <c r="C7" s="1321"/>
      <c r="D7" s="1321"/>
      <c r="E7" s="1321"/>
      <c r="F7" s="1321"/>
    </row>
    <row r="8" spans="1:7">
      <c r="B8" s="1011"/>
      <c r="C8" s="1011"/>
      <c r="D8" s="1011"/>
      <c r="E8" s="1011"/>
      <c r="F8" s="1011"/>
    </row>
    <row r="9" spans="1:7" ht="13.5" thickBot="1">
      <c r="B9" s="379" t="s">
        <v>655</v>
      </c>
      <c r="C9" s="379"/>
      <c r="D9" s="379"/>
      <c r="E9" s="379"/>
      <c r="F9" s="379"/>
    </row>
    <row r="10" spans="1:7" ht="19.5" customHeight="1" thickTop="1" thickBot="1">
      <c r="B10" s="446" t="s">
        <v>656</v>
      </c>
      <c r="C10" s="447" t="s">
        <v>657</v>
      </c>
      <c r="D10" s="447" t="s">
        <v>658</v>
      </c>
      <c r="E10" s="447" t="s">
        <v>659</v>
      </c>
      <c r="F10" s="448" t="s">
        <v>660</v>
      </c>
    </row>
    <row r="11" spans="1:7" ht="13.5" thickTop="1">
      <c r="B11" s="869">
        <v>34669</v>
      </c>
      <c r="C11" s="870">
        <f>+D11+E11</f>
        <v>80.67880000000001</v>
      </c>
      <c r="D11" s="871">
        <v>60.890779999999999</v>
      </c>
      <c r="E11" s="871">
        <v>19.78802000000001</v>
      </c>
      <c r="F11" s="872">
        <f t="shared" ref="F11:F30" si="0">+D11/C11</f>
        <v>0.75473085866423384</v>
      </c>
      <c r="G11" s="1013"/>
    </row>
    <row r="12" spans="1:7">
      <c r="A12" s="1014"/>
      <c r="B12" s="869">
        <v>35034</v>
      </c>
      <c r="C12" s="870">
        <f t="shared" ref="C12:C75" si="1">+D12+E12</f>
        <v>87.090999999999994</v>
      </c>
      <c r="D12" s="871">
        <v>66.360939999999999</v>
      </c>
      <c r="E12" s="871">
        <v>20.730059999999995</v>
      </c>
      <c r="F12" s="872">
        <f t="shared" si="0"/>
        <v>0.76197241965300666</v>
      </c>
      <c r="G12" s="1013"/>
    </row>
    <row r="13" spans="1:7">
      <c r="B13" s="869">
        <v>35400</v>
      </c>
      <c r="C13" s="870">
        <f t="shared" si="1"/>
        <v>97.105034000000003</v>
      </c>
      <c r="D13" s="871">
        <v>72.907479999999993</v>
      </c>
      <c r="E13" s="871">
        <v>24.197554000000011</v>
      </c>
      <c r="F13" s="872">
        <f t="shared" si="0"/>
        <v>0.75081050895878365</v>
      </c>
      <c r="G13" s="1013"/>
    </row>
    <row r="14" spans="1:7">
      <c r="B14" s="869">
        <v>35765</v>
      </c>
      <c r="C14" s="870">
        <f t="shared" si="1"/>
        <v>101.10097</v>
      </c>
      <c r="D14" s="871">
        <v>72.871874685562389</v>
      </c>
      <c r="E14" s="871">
        <v>28.229095314437615</v>
      </c>
      <c r="F14" s="872">
        <f t="shared" si="0"/>
        <v>0.72078314071133431</v>
      </c>
      <c r="G14" s="1013"/>
    </row>
    <row r="15" spans="1:7">
      <c r="B15" s="869">
        <v>35855</v>
      </c>
      <c r="C15" s="870">
        <f t="shared" si="1"/>
        <v>103.138215</v>
      </c>
      <c r="D15" s="871">
        <v>73.147054036038583</v>
      </c>
      <c r="E15" s="871">
        <v>29.99116096396142</v>
      </c>
      <c r="F15" s="872">
        <f t="shared" si="0"/>
        <v>0.70921388387455209</v>
      </c>
      <c r="G15" s="1013"/>
    </row>
    <row r="16" spans="1:7">
      <c r="B16" s="869">
        <v>35947</v>
      </c>
      <c r="C16" s="870">
        <f t="shared" si="1"/>
        <v>105.11323899999999</v>
      </c>
      <c r="D16" s="871">
        <v>74.463901863181434</v>
      </c>
      <c r="E16" s="871">
        <v>30.649337136818559</v>
      </c>
      <c r="F16" s="872">
        <f t="shared" si="0"/>
        <v>0.70841601468661275</v>
      </c>
      <c r="G16" s="1013"/>
    </row>
    <row r="17" spans="2:7" s="1010" customFormat="1">
      <c r="B17" s="869">
        <v>36039</v>
      </c>
      <c r="C17" s="870">
        <f t="shared" si="1"/>
        <v>109.37621899999999</v>
      </c>
      <c r="D17" s="871">
        <v>77.487813953657636</v>
      </c>
      <c r="E17" s="871">
        <v>31.888405046342356</v>
      </c>
      <c r="F17" s="872">
        <f t="shared" si="0"/>
        <v>0.70845211749052728</v>
      </c>
      <c r="G17" s="1013"/>
    </row>
    <row r="18" spans="2:7" s="1010" customFormat="1">
      <c r="B18" s="869">
        <v>36130</v>
      </c>
      <c r="C18" s="870">
        <f t="shared" si="1"/>
        <v>112.35724600000002</v>
      </c>
      <c r="D18" s="871">
        <v>81.152901187211896</v>
      </c>
      <c r="E18" s="871">
        <v>31.204344812788122</v>
      </c>
      <c r="F18" s="872">
        <f t="shared" si="0"/>
        <v>0.72227563487282243</v>
      </c>
      <c r="G18" s="1013"/>
    </row>
    <row r="19" spans="2:7" s="1010" customFormat="1">
      <c r="B19" s="869">
        <v>36220</v>
      </c>
      <c r="C19" s="870">
        <f t="shared" si="1"/>
        <v>113.600734</v>
      </c>
      <c r="D19" s="871">
        <v>79.350036887688091</v>
      </c>
      <c r="E19" s="871">
        <v>34.250697112311911</v>
      </c>
      <c r="F19" s="872">
        <f t="shared" si="0"/>
        <v>0.69849933265121411</v>
      </c>
      <c r="G19" s="1013"/>
    </row>
    <row r="20" spans="2:7" s="1010" customFormat="1">
      <c r="B20" s="869">
        <v>36312</v>
      </c>
      <c r="C20" s="870">
        <f t="shared" si="1"/>
        <v>115.366322</v>
      </c>
      <c r="D20" s="871">
        <v>79.789514525655477</v>
      </c>
      <c r="E20" s="871">
        <v>35.57680747434452</v>
      </c>
      <c r="F20" s="872">
        <f t="shared" si="0"/>
        <v>0.69161877697423235</v>
      </c>
      <c r="G20" s="1013"/>
    </row>
    <row r="21" spans="2:7" s="1010" customFormat="1">
      <c r="B21" s="869">
        <v>36404</v>
      </c>
      <c r="C21" s="870">
        <f t="shared" si="1"/>
        <v>118.79364100000001</v>
      </c>
      <c r="D21" s="871">
        <v>80.823510011480138</v>
      </c>
      <c r="E21" s="871">
        <v>37.97013098851987</v>
      </c>
      <c r="F21" s="872">
        <f t="shared" si="0"/>
        <v>0.68036899392182226</v>
      </c>
      <c r="G21" s="1013"/>
    </row>
    <row r="22" spans="2:7" s="1010" customFormat="1">
      <c r="B22" s="869">
        <v>36525</v>
      </c>
      <c r="C22" s="870">
        <f t="shared" si="1"/>
        <v>121.87698899999998</v>
      </c>
      <c r="D22" s="871">
        <v>82.473843121517334</v>
      </c>
      <c r="E22" s="871">
        <v>39.403145878482647</v>
      </c>
      <c r="F22" s="872">
        <f t="shared" si="0"/>
        <v>0.67669741267990591</v>
      </c>
      <c r="G22" s="1013"/>
    </row>
    <row r="23" spans="2:7" s="1010" customFormat="1">
      <c r="B23" s="869">
        <v>36616</v>
      </c>
      <c r="C23" s="870">
        <f t="shared" si="1"/>
        <v>122.92013499999999</v>
      </c>
      <c r="D23" s="871">
        <v>81.941096864934934</v>
      </c>
      <c r="E23" s="871">
        <v>40.979038135065053</v>
      </c>
      <c r="F23" s="872">
        <f t="shared" si="0"/>
        <v>0.66662062212130624</v>
      </c>
      <c r="G23" s="1013"/>
    </row>
    <row r="24" spans="2:7" s="1010" customFormat="1">
      <c r="B24" s="869">
        <v>36707</v>
      </c>
      <c r="C24" s="870">
        <f t="shared" si="1"/>
        <v>123.52233585799999</v>
      </c>
      <c r="D24" s="871">
        <v>81.622402065135688</v>
      </c>
      <c r="E24" s="871">
        <v>41.899933792864303</v>
      </c>
      <c r="F24" s="872">
        <f t="shared" si="0"/>
        <v>0.66079062946937761</v>
      </c>
      <c r="G24" s="1013"/>
    </row>
    <row r="25" spans="2:7" s="1010" customFormat="1">
      <c r="B25" s="869">
        <v>36799</v>
      </c>
      <c r="C25" s="870">
        <f t="shared" si="1"/>
        <v>123.66611999999999</v>
      </c>
      <c r="D25" s="871">
        <v>78.41624640084504</v>
      </c>
      <c r="E25" s="871">
        <v>45.249873599154952</v>
      </c>
      <c r="F25" s="872">
        <f t="shared" si="0"/>
        <v>0.63409643967842644</v>
      </c>
      <c r="G25" s="1013"/>
    </row>
    <row r="26" spans="2:7" s="1010" customFormat="1">
      <c r="B26" s="869">
        <v>36891</v>
      </c>
      <c r="C26" s="870">
        <f t="shared" si="1"/>
        <v>128.018462</v>
      </c>
      <c r="D26" s="871">
        <v>81.396831382396854</v>
      </c>
      <c r="E26" s="871">
        <v>46.621630617603145</v>
      </c>
      <c r="F26" s="872">
        <f t="shared" si="0"/>
        <v>0.63582103792495848</v>
      </c>
      <c r="G26" s="1013"/>
    </row>
    <row r="27" spans="2:7" s="1010" customFormat="1">
      <c r="B27" s="869">
        <v>36981</v>
      </c>
      <c r="C27" s="870">
        <f t="shared" si="1"/>
        <v>127.40131300000002</v>
      </c>
      <c r="D27" s="871">
        <v>79.863905308167318</v>
      </c>
      <c r="E27" s="871">
        <v>47.537407691832698</v>
      </c>
      <c r="F27" s="872">
        <f t="shared" si="0"/>
        <v>0.62686877731132418</v>
      </c>
      <c r="G27" s="1013"/>
    </row>
    <row r="28" spans="2:7" s="1010" customFormat="1">
      <c r="B28" s="869">
        <v>37072</v>
      </c>
      <c r="C28" s="870">
        <f t="shared" si="1"/>
        <v>132.14300400000002</v>
      </c>
      <c r="D28" s="871">
        <v>79.440651091643872</v>
      </c>
      <c r="E28" s="871">
        <v>52.702352908356147</v>
      </c>
      <c r="F28" s="872">
        <f t="shared" si="0"/>
        <v>0.60117182663445323</v>
      </c>
      <c r="G28" s="1013"/>
    </row>
    <row r="29" spans="2:7" s="1010" customFormat="1">
      <c r="B29" s="869">
        <v>37164</v>
      </c>
      <c r="C29" s="870">
        <f t="shared" si="1"/>
        <v>141.252377</v>
      </c>
      <c r="D29" s="871">
        <v>88.025936751179486</v>
      </c>
      <c r="E29" s="871">
        <v>53.226440248820509</v>
      </c>
      <c r="F29" s="872">
        <f t="shared" si="0"/>
        <v>0.62318198546973469</v>
      </c>
      <c r="G29" s="1013"/>
    </row>
    <row r="30" spans="2:7" s="1010" customFormat="1">
      <c r="B30" s="869">
        <v>37256</v>
      </c>
      <c r="C30" s="870">
        <f t="shared" si="1"/>
        <v>144.45264800000001</v>
      </c>
      <c r="D30" s="871">
        <v>84.564217810528916</v>
      </c>
      <c r="E30" s="871">
        <v>59.888430189471094</v>
      </c>
      <c r="F30" s="872">
        <f t="shared" si="0"/>
        <v>0.58541133708070836</v>
      </c>
      <c r="G30" s="1013"/>
    </row>
    <row r="31" spans="2:7" s="1010" customFormat="1">
      <c r="B31" s="869">
        <v>37346</v>
      </c>
      <c r="C31" s="870">
        <v>112.616083</v>
      </c>
      <c r="D31" s="871" t="s">
        <v>661</v>
      </c>
      <c r="E31" s="871" t="s">
        <v>661</v>
      </c>
      <c r="F31" s="873" t="s">
        <v>661</v>
      </c>
      <c r="G31" s="1013"/>
    </row>
    <row r="32" spans="2:7" s="1010" customFormat="1">
      <c r="B32" s="869">
        <v>37437</v>
      </c>
      <c r="C32" s="870">
        <f t="shared" si="1"/>
        <v>114.55845100000001</v>
      </c>
      <c r="D32" s="871">
        <v>84.341264316442448</v>
      </c>
      <c r="E32" s="871">
        <v>30.217186683557557</v>
      </c>
      <c r="F32" s="872">
        <f t="shared" ref="F32:F53" si="2">+D32/C32</f>
        <v>0.73622909161404815</v>
      </c>
      <c r="G32" s="1013"/>
    </row>
    <row r="33" spans="2:7" s="1010" customFormat="1">
      <c r="B33" s="869">
        <v>37529</v>
      </c>
      <c r="C33" s="870">
        <f t="shared" si="1"/>
        <v>129.79418899999999</v>
      </c>
      <c r="D33" s="871">
        <v>84.516563636719056</v>
      </c>
      <c r="E33" s="871">
        <v>45.277625363280933</v>
      </c>
      <c r="F33" s="872">
        <f t="shared" si="2"/>
        <v>0.65115830136832287</v>
      </c>
      <c r="G33" s="1013"/>
    </row>
    <row r="34" spans="2:7" s="1010" customFormat="1">
      <c r="B34" s="869">
        <v>37621</v>
      </c>
      <c r="C34" s="870">
        <f t="shared" si="1"/>
        <v>137.31977900000001</v>
      </c>
      <c r="D34" s="871">
        <v>87.604484465061049</v>
      </c>
      <c r="E34" s="871">
        <v>49.715294534938963</v>
      </c>
      <c r="F34" s="872">
        <f t="shared" si="2"/>
        <v>0.63795969599587721</v>
      </c>
      <c r="G34" s="1013"/>
    </row>
    <row r="35" spans="2:7" s="1010" customFormat="1">
      <c r="B35" s="869">
        <v>37711</v>
      </c>
      <c r="C35" s="870">
        <f t="shared" si="1"/>
        <v>145.50357500000001</v>
      </c>
      <c r="D35" s="871">
        <v>90.491554544571002</v>
      </c>
      <c r="E35" s="871">
        <v>55.01202045542901</v>
      </c>
      <c r="F35" s="872">
        <f t="shared" si="2"/>
        <v>0.62191980193318963</v>
      </c>
      <c r="G35" s="1013"/>
    </row>
    <row r="36" spans="2:7" s="1010" customFormat="1">
      <c r="B36" s="869">
        <v>37802</v>
      </c>
      <c r="C36" s="870">
        <f t="shared" si="1"/>
        <v>152.58703199999999</v>
      </c>
      <c r="D36" s="871">
        <v>94.250496187949466</v>
      </c>
      <c r="E36" s="871">
        <v>58.336535812050528</v>
      </c>
      <c r="F36" s="872">
        <f t="shared" si="2"/>
        <v>0.61768352757493483</v>
      </c>
      <c r="G36" s="1013"/>
    </row>
    <row r="37" spans="2:7" s="1010" customFormat="1">
      <c r="B37" s="869">
        <v>37894</v>
      </c>
      <c r="C37" s="870">
        <f t="shared" si="1"/>
        <v>169.61590200000001</v>
      </c>
      <c r="D37" s="871">
        <v>96.848236750227755</v>
      </c>
      <c r="E37" s="871">
        <v>72.76766524977225</v>
      </c>
      <c r="F37" s="872">
        <f t="shared" si="2"/>
        <v>0.57098559514913738</v>
      </c>
      <c r="G37" s="1013"/>
    </row>
    <row r="38" spans="2:7" s="1010" customFormat="1">
      <c r="B38" s="869">
        <v>37986</v>
      </c>
      <c r="C38" s="870">
        <f t="shared" si="1"/>
        <v>178.820536</v>
      </c>
      <c r="D38" s="871">
        <v>102.00756463778067</v>
      </c>
      <c r="E38" s="871">
        <v>76.812971362219329</v>
      </c>
      <c r="F38" s="872">
        <f t="shared" si="2"/>
        <v>0.57044658806850168</v>
      </c>
      <c r="G38" s="1013"/>
    </row>
    <row r="39" spans="2:7" s="1010" customFormat="1">
      <c r="B39" s="869">
        <v>38077</v>
      </c>
      <c r="C39" s="870">
        <f t="shared" si="1"/>
        <v>180.035403</v>
      </c>
      <c r="D39" s="871">
        <v>103.42609623326902</v>
      </c>
      <c r="E39" s="871">
        <v>76.609306766730981</v>
      </c>
      <c r="F39" s="872">
        <f t="shared" si="2"/>
        <v>0.5744764335782836</v>
      </c>
      <c r="G39" s="1013"/>
    </row>
    <row r="40" spans="2:7" s="1010" customFormat="1">
      <c r="B40" s="869">
        <v>38168</v>
      </c>
      <c r="C40" s="870">
        <f t="shared" si="1"/>
        <v>181.202279</v>
      </c>
      <c r="D40" s="871">
        <v>104.08178586257442</v>
      </c>
      <c r="E40" s="871">
        <v>77.120493137425584</v>
      </c>
      <c r="F40" s="872">
        <f t="shared" si="2"/>
        <v>0.57439556741212083</v>
      </c>
      <c r="G40" s="1013"/>
    </row>
    <row r="41" spans="2:7" s="1010" customFormat="1">
      <c r="B41" s="869">
        <v>38260</v>
      </c>
      <c r="C41" s="870">
        <f t="shared" si="1"/>
        <v>182.506699</v>
      </c>
      <c r="D41" s="871">
        <v>106.50334934992678</v>
      </c>
      <c r="E41" s="871">
        <v>76.003349650073218</v>
      </c>
      <c r="F41" s="872">
        <f t="shared" si="2"/>
        <v>0.58355857584124504</v>
      </c>
      <c r="G41" s="1013"/>
    </row>
    <row r="42" spans="2:7" s="1010" customFormat="1">
      <c r="B42" s="869">
        <v>38352</v>
      </c>
      <c r="C42" s="870">
        <f t="shared" si="1"/>
        <v>191.29553300000001</v>
      </c>
      <c r="D42" s="871">
        <v>111.62778927551111</v>
      </c>
      <c r="E42" s="871">
        <v>79.667743724488901</v>
      </c>
      <c r="F42" s="872">
        <f t="shared" si="2"/>
        <v>0.58353578635582204</v>
      </c>
      <c r="G42" s="1013"/>
    </row>
    <row r="43" spans="2:7" s="1010" customFormat="1">
      <c r="B43" s="869">
        <v>38442</v>
      </c>
      <c r="C43" s="870">
        <f t="shared" si="1"/>
        <v>189.75363200000001</v>
      </c>
      <c r="D43" s="871">
        <v>110.10381750059611</v>
      </c>
      <c r="E43" s="871">
        <v>79.649814499403902</v>
      </c>
      <c r="F43" s="872">
        <f t="shared" si="2"/>
        <v>0.58024616625307124</v>
      </c>
      <c r="G43" s="1013"/>
    </row>
    <row r="44" spans="2:7" s="1010" customFormat="1">
      <c r="B44" s="869">
        <v>38533</v>
      </c>
      <c r="C44" s="870">
        <f t="shared" si="1"/>
        <v>126.46626000000001</v>
      </c>
      <c r="D44" s="871">
        <v>59.686259563410907</v>
      </c>
      <c r="E44" s="871">
        <v>66.780000436589091</v>
      </c>
      <c r="F44" s="872">
        <f t="shared" si="2"/>
        <v>0.47195401811843651</v>
      </c>
      <c r="G44" s="1013"/>
    </row>
    <row r="45" spans="2:7" s="1010" customFormat="1">
      <c r="B45" s="869">
        <v>38625</v>
      </c>
      <c r="C45" s="870">
        <f t="shared" si="1"/>
        <v>125.405686</v>
      </c>
      <c r="D45" s="871">
        <v>59.817819940629946</v>
      </c>
      <c r="E45" s="871">
        <v>65.587866059370057</v>
      </c>
      <c r="F45" s="872">
        <f t="shared" si="2"/>
        <v>0.47699447966521985</v>
      </c>
      <c r="G45" s="1013"/>
    </row>
    <row r="46" spans="2:7" s="1010" customFormat="1">
      <c r="B46" s="869">
        <v>38717</v>
      </c>
      <c r="C46" s="870">
        <f t="shared" si="1"/>
        <v>128.629603</v>
      </c>
      <c r="D46" s="871">
        <v>60.925680243151497</v>
      </c>
      <c r="E46" s="871">
        <v>67.703922756848499</v>
      </c>
      <c r="F46" s="872">
        <f t="shared" si="2"/>
        <v>0.473652089582765</v>
      </c>
      <c r="G46" s="1013"/>
    </row>
    <row r="47" spans="2:7" s="1010" customFormat="1">
      <c r="B47" s="869">
        <v>38807</v>
      </c>
      <c r="C47" s="870">
        <f t="shared" si="1"/>
        <v>127.93821</v>
      </c>
      <c r="D47" s="871">
        <v>52.331824420450552</v>
      </c>
      <c r="E47" s="871">
        <v>75.606385579549453</v>
      </c>
      <c r="F47" s="872">
        <f t="shared" si="2"/>
        <v>0.40903983587429082</v>
      </c>
      <c r="G47" s="1013"/>
    </row>
    <row r="48" spans="2:7" s="1010" customFormat="1">
      <c r="B48" s="869">
        <v>38898</v>
      </c>
      <c r="C48" s="870">
        <f t="shared" si="1"/>
        <v>130.64958899999999</v>
      </c>
      <c r="D48" s="871">
        <v>53.963679480984588</v>
      </c>
      <c r="E48" s="871">
        <v>76.685909519015411</v>
      </c>
      <c r="F48" s="872">
        <f t="shared" si="2"/>
        <v>0.41304132599287852</v>
      </c>
      <c r="G48" s="1013"/>
    </row>
    <row r="49" spans="2:7" s="1010" customFormat="1">
      <c r="B49" s="869">
        <v>38990</v>
      </c>
      <c r="C49" s="870">
        <f t="shared" si="1"/>
        <v>129.60414299999999</v>
      </c>
      <c r="D49" s="871">
        <v>54.52413563741969</v>
      </c>
      <c r="E49" s="871">
        <v>75.080007362580304</v>
      </c>
      <c r="F49" s="872">
        <f t="shared" si="2"/>
        <v>0.42069747444277067</v>
      </c>
      <c r="G49" s="1013"/>
    </row>
    <row r="50" spans="2:7" s="1010" customFormat="1">
      <c r="B50" s="869">
        <v>39082</v>
      </c>
      <c r="C50" s="870">
        <f t="shared" si="1"/>
        <v>136.72540499999999</v>
      </c>
      <c r="D50" s="871">
        <v>56.247088280471573</v>
      </c>
      <c r="E50" s="871">
        <v>80.478316719528422</v>
      </c>
      <c r="F50" s="872">
        <f t="shared" si="2"/>
        <v>0.41138724935919241</v>
      </c>
      <c r="G50" s="1013"/>
    </row>
    <row r="51" spans="2:7" s="1010" customFormat="1">
      <c r="B51" s="869">
        <v>39172</v>
      </c>
      <c r="C51" s="870">
        <f t="shared" si="1"/>
        <v>136.34812600000001</v>
      </c>
      <c r="D51" s="871">
        <v>57.73210143012561</v>
      </c>
      <c r="E51" s="871">
        <v>78.616024569874398</v>
      </c>
      <c r="F51" s="872">
        <f t="shared" si="2"/>
        <v>0.42341690438873802</v>
      </c>
      <c r="G51" s="1013"/>
    </row>
    <row r="52" spans="2:7" s="1010" customFormat="1">
      <c r="B52" s="869">
        <v>39263</v>
      </c>
      <c r="C52" s="870">
        <f t="shared" si="1"/>
        <v>138.31477100000001</v>
      </c>
      <c r="D52" s="871">
        <v>59.629681830493965</v>
      </c>
      <c r="E52" s="871">
        <v>78.685089169506043</v>
      </c>
      <c r="F52" s="872">
        <f t="shared" si="2"/>
        <v>0.43111579044940879</v>
      </c>
      <c r="G52" s="1013"/>
    </row>
    <row r="53" spans="2:7" s="1010" customFormat="1">
      <c r="B53" s="869">
        <v>39355</v>
      </c>
      <c r="C53" s="870">
        <f t="shared" si="1"/>
        <v>137.11382109000002</v>
      </c>
      <c r="D53" s="871">
        <v>59.98795116580186</v>
      </c>
      <c r="E53" s="871">
        <v>77.125869924198156</v>
      </c>
      <c r="F53" s="872">
        <f t="shared" si="2"/>
        <v>0.43750477296104545</v>
      </c>
      <c r="G53" s="1013"/>
    </row>
    <row r="54" spans="2:7" s="1010" customFormat="1">
      <c r="B54" s="869">
        <v>39447</v>
      </c>
      <c r="C54" s="870">
        <f t="shared" si="1"/>
        <v>144.72864003000001</v>
      </c>
      <c r="D54" s="874">
        <v>62.131510512779442</v>
      </c>
      <c r="E54" s="875">
        <v>82.597129517220566</v>
      </c>
      <c r="F54" s="872">
        <f t="shared" ref="F54:F80" si="3">+D54/C54</f>
        <v>0.42929658220999339</v>
      </c>
      <c r="G54" s="1013"/>
    </row>
    <row r="55" spans="2:7" s="1010" customFormat="1">
      <c r="B55" s="869">
        <v>39538</v>
      </c>
      <c r="C55" s="870">
        <f t="shared" si="1"/>
        <v>144.49257474000001</v>
      </c>
      <c r="D55" s="871">
        <v>63.133045943058804</v>
      </c>
      <c r="E55" s="871">
        <v>81.359528796941206</v>
      </c>
      <c r="F55" s="872">
        <f t="shared" si="3"/>
        <v>0.43692934433939201</v>
      </c>
      <c r="G55" s="1013"/>
    </row>
    <row r="56" spans="2:7" s="1010" customFormat="1">
      <c r="B56" s="869">
        <v>39629</v>
      </c>
      <c r="C56" s="870">
        <f t="shared" si="1"/>
        <v>149.84739615999999</v>
      </c>
      <c r="D56" s="871">
        <v>62.453819970845139</v>
      </c>
      <c r="E56" s="871">
        <v>87.393576189154857</v>
      </c>
      <c r="F56" s="872">
        <f t="shared" si="3"/>
        <v>0.41678281752830654</v>
      </c>
      <c r="G56" s="1013"/>
    </row>
    <row r="57" spans="2:7" s="1010" customFormat="1">
      <c r="B57" s="869">
        <v>39721</v>
      </c>
      <c r="C57" s="870">
        <f t="shared" si="1"/>
        <v>145.70672671</v>
      </c>
      <c r="D57" s="871">
        <v>58.462893574402649</v>
      </c>
      <c r="E57" s="871">
        <v>87.243833135597356</v>
      </c>
      <c r="F57" s="872">
        <f t="shared" si="3"/>
        <v>0.40123675065984638</v>
      </c>
      <c r="G57" s="1013"/>
    </row>
    <row r="58" spans="2:7" s="1010" customFormat="1">
      <c r="B58" s="869">
        <v>39813</v>
      </c>
      <c r="C58" s="870">
        <f t="shared" si="1"/>
        <v>145.97508858</v>
      </c>
      <c r="D58" s="871">
        <v>55.73349107044973</v>
      </c>
      <c r="E58" s="871">
        <v>90.241597509550274</v>
      </c>
      <c r="F58" s="872">
        <f t="shared" si="3"/>
        <v>0.38180138551452647</v>
      </c>
      <c r="G58" s="1013"/>
    </row>
    <row r="59" spans="2:7" s="1010" customFormat="1">
      <c r="B59" s="869">
        <v>39903</v>
      </c>
      <c r="C59" s="870">
        <f t="shared" si="1"/>
        <v>136.66247458000001</v>
      </c>
      <c r="D59" s="871">
        <v>54.397842589030468</v>
      </c>
      <c r="E59" s="871">
        <v>82.264631990969548</v>
      </c>
      <c r="F59" s="872">
        <f t="shared" si="3"/>
        <v>0.3980452041148051</v>
      </c>
      <c r="G59" s="1013"/>
    </row>
    <row r="60" spans="2:7" s="1010" customFormat="1">
      <c r="B60" s="869">
        <v>39994</v>
      </c>
      <c r="C60" s="870">
        <f t="shared" si="1"/>
        <v>140.63438029</v>
      </c>
      <c r="D60" s="871">
        <v>55.297362409070118</v>
      </c>
      <c r="E60" s="871">
        <v>85.337017880929878</v>
      </c>
      <c r="F60" s="872">
        <f t="shared" si="3"/>
        <v>0.39319946015364293</v>
      </c>
      <c r="G60" s="1013"/>
    </row>
    <row r="61" spans="2:7" s="1010" customFormat="1">
      <c r="B61" s="869">
        <v>40086</v>
      </c>
      <c r="C61" s="870">
        <f t="shared" si="1"/>
        <v>141.66514039</v>
      </c>
      <c r="D61" s="871">
        <v>54.843934988739946</v>
      </c>
      <c r="E61" s="871">
        <v>86.821205401260059</v>
      </c>
      <c r="F61" s="872">
        <f t="shared" si="3"/>
        <v>0.38713782965771387</v>
      </c>
      <c r="G61" s="1013"/>
    </row>
    <row r="62" spans="2:7" s="1010" customFormat="1">
      <c r="B62" s="869">
        <v>40178</v>
      </c>
      <c r="C62" s="870">
        <f t="shared" si="1"/>
        <v>147.11943170000001</v>
      </c>
      <c r="D62" s="871">
        <v>55.007258454723356</v>
      </c>
      <c r="E62" s="871">
        <v>92.112173245276651</v>
      </c>
      <c r="F62" s="872">
        <f t="shared" si="3"/>
        <v>0.37389526195895001</v>
      </c>
      <c r="G62" s="1013"/>
    </row>
    <row r="63" spans="2:7" s="1010" customFormat="1">
      <c r="B63" s="869">
        <v>40268</v>
      </c>
      <c r="C63" s="870">
        <f t="shared" si="1"/>
        <v>151.76645673999997</v>
      </c>
      <c r="D63" s="871">
        <v>54.50867429239424</v>
      </c>
      <c r="E63" s="871">
        <v>97.257782447605734</v>
      </c>
      <c r="F63" s="872">
        <f t="shared" si="3"/>
        <v>0.35916153979779769</v>
      </c>
      <c r="G63" s="1013"/>
    </row>
    <row r="64" spans="2:7" s="1010" customFormat="1">
      <c r="B64" s="869">
        <v>40359</v>
      </c>
      <c r="C64" s="870">
        <f t="shared" si="1"/>
        <v>156.69058941</v>
      </c>
      <c r="D64" s="871">
        <v>60.403629089132195</v>
      </c>
      <c r="E64" s="871">
        <v>96.286960320867806</v>
      </c>
      <c r="F64" s="872">
        <f t="shared" si="3"/>
        <v>0.38549621465191342</v>
      </c>
      <c r="G64" s="1013"/>
    </row>
    <row r="65" spans="2:7" s="1010" customFormat="1">
      <c r="B65" s="869">
        <v>40451</v>
      </c>
      <c r="C65" s="870">
        <f t="shared" si="1"/>
        <v>160.88983315000002</v>
      </c>
      <c r="D65" s="871">
        <v>62.645530253010563</v>
      </c>
      <c r="E65" s="871">
        <v>98.244302896989453</v>
      </c>
      <c r="F65" s="872">
        <f t="shared" si="3"/>
        <v>0.38936910447663398</v>
      </c>
      <c r="G65" s="1013"/>
    </row>
    <row r="66" spans="2:7" s="1010" customFormat="1">
      <c r="B66" s="869">
        <v>40543</v>
      </c>
      <c r="C66" s="876">
        <f t="shared" si="1"/>
        <v>164.33071950700128</v>
      </c>
      <c r="D66" s="871">
        <v>61.14531976374758</v>
      </c>
      <c r="E66" s="871">
        <v>103.18539974325371</v>
      </c>
      <c r="F66" s="872">
        <f t="shared" si="3"/>
        <v>0.37208697160936177</v>
      </c>
      <c r="G66" s="1013"/>
    </row>
    <row r="67" spans="2:7" s="1010" customFormat="1">
      <c r="B67" s="869">
        <v>40633</v>
      </c>
      <c r="C67" s="876">
        <f t="shared" si="1"/>
        <v>173.14708378400002</v>
      </c>
      <c r="D67" s="871">
        <v>63.310839178734525</v>
      </c>
      <c r="E67" s="871">
        <v>109.83624460526549</v>
      </c>
      <c r="F67" s="872">
        <f t="shared" si="3"/>
        <v>0.3656477359890995</v>
      </c>
      <c r="G67" s="1013"/>
    </row>
    <row r="68" spans="2:7" s="1010" customFormat="1">
      <c r="B68" s="869">
        <v>40724</v>
      </c>
      <c r="C68" s="876">
        <f t="shared" si="1"/>
        <v>176.59050977000001</v>
      </c>
      <c r="D68" s="871">
        <v>63.860658110826115</v>
      </c>
      <c r="E68" s="871">
        <v>112.7298516591739</v>
      </c>
      <c r="F68" s="872">
        <f t="shared" si="3"/>
        <v>0.361631314128949</v>
      </c>
      <c r="G68" s="1013"/>
    </row>
    <row r="69" spans="2:7" s="1010" customFormat="1">
      <c r="B69" s="869">
        <v>40816</v>
      </c>
      <c r="C69" s="876">
        <f t="shared" si="1"/>
        <v>175.32372226037342</v>
      </c>
      <c r="D69" s="871">
        <v>61.792297426113713</v>
      </c>
      <c r="E69" s="871">
        <v>113.5314248342597</v>
      </c>
      <c r="F69" s="872">
        <f t="shared" si="3"/>
        <v>0.3524468715896068</v>
      </c>
      <c r="G69" s="1013"/>
    </row>
    <row r="70" spans="2:7" s="1010" customFormat="1">
      <c r="B70" s="869">
        <v>40908</v>
      </c>
      <c r="C70" s="876">
        <f t="shared" si="1"/>
        <v>178.96286493399998</v>
      </c>
      <c r="D70" s="871">
        <v>60.584757622236616</v>
      </c>
      <c r="E70" s="871">
        <v>118.37810731176336</v>
      </c>
      <c r="F70" s="872">
        <f t="shared" si="3"/>
        <v>0.3385325645327581</v>
      </c>
      <c r="G70" s="1013"/>
    </row>
    <row r="71" spans="2:7" s="1010" customFormat="1">
      <c r="B71" s="869">
        <v>40999</v>
      </c>
      <c r="C71" s="876">
        <f t="shared" si="1"/>
        <v>181.15742401066902</v>
      </c>
      <c r="D71" s="871">
        <v>61.657594513731944</v>
      </c>
      <c r="E71" s="871">
        <v>119.49982949693708</v>
      </c>
      <c r="F71" s="872">
        <f t="shared" si="3"/>
        <v>0.34035367222985408</v>
      </c>
      <c r="G71" s="1013"/>
    </row>
    <row r="72" spans="2:7" s="1010" customFormat="1">
      <c r="B72" s="869">
        <v>41090</v>
      </c>
      <c r="C72" s="876">
        <f t="shared" si="1"/>
        <v>182.74112246530518</v>
      </c>
      <c r="D72" s="871">
        <v>60.770358667155584</v>
      </c>
      <c r="E72" s="871">
        <v>121.97076379814959</v>
      </c>
      <c r="F72" s="872">
        <f t="shared" si="3"/>
        <v>0.33254889675252658</v>
      </c>
      <c r="G72" s="1013"/>
    </row>
    <row r="73" spans="2:7" s="1010" customFormat="1">
      <c r="B73" s="869">
        <v>41182</v>
      </c>
      <c r="C73" s="876">
        <f t="shared" si="1"/>
        <v>187.14503860107831</v>
      </c>
      <c r="D73" s="871">
        <v>59.551144723443009</v>
      </c>
      <c r="E73" s="871">
        <v>127.59389387763531</v>
      </c>
      <c r="F73" s="872">
        <f t="shared" si="3"/>
        <v>0.31820851446873399</v>
      </c>
      <c r="G73" s="1013"/>
    </row>
    <row r="74" spans="2:7" s="1010" customFormat="1">
      <c r="B74" s="869">
        <v>41274</v>
      </c>
      <c r="C74" s="876">
        <f t="shared" si="1"/>
        <v>197.46363866242811</v>
      </c>
      <c r="D74" s="871">
        <v>60.17083007190616</v>
      </c>
      <c r="E74" s="871">
        <v>137.29280859052196</v>
      </c>
      <c r="F74" s="872">
        <f t="shared" si="3"/>
        <v>0.30471853187497761</v>
      </c>
      <c r="G74" s="1013"/>
    </row>
    <row r="75" spans="2:7" s="1010" customFormat="1">
      <c r="B75" s="869">
        <v>41364</v>
      </c>
      <c r="C75" s="876">
        <f t="shared" si="1"/>
        <v>195.29406859585492</v>
      </c>
      <c r="D75" s="871">
        <v>58.978732360476606</v>
      </c>
      <c r="E75" s="871">
        <v>136.31533623537831</v>
      </c>
      <c r="F75" s="872">
        <f t="shared" si="3"/>
        <v>0.30199960902308948</v>
      </c>
      <c r="G75" s="1013"/>
    </row>
    <row r="76" spans="2:7" s="1010" customFormat="1">
      <c r="B76" s="869">
        <v>41455</v>
      </c>
      <c r="C76" s="877">
        <f t="shared" ref="C76:C84" si="4">+D76+E76</f>
        <v>196.14265831295535</v>
      </c>
      <c r="D76" s="874">
        <v>58.36137501565463</v>
      </c>
      <c r="E76" s="871">
        <v>137.78128329730072</v>
      </c>
      <c r="F76" s="872">
        <f t="shared" si="3"/>
        <v>0.29754554933448574</v>
      </c>
      <c r="G76" s="1013"/>
    </row>
    <row r="77" spans="2:7" s="1010" customFormat="1">
      <c r="B77" s="869">
        <v>41547</v>
      </c>
      <c r="C77" s="877">
        <f t="shared" si="4"/>
        <v>201.00929955202142</v>
      </c>
      <c r="D77" s="874">
        <v>59.198610135793196</v>
      </c>
      <c r="E77" s="874">
        <v>141.81068941622823</v>
      </c>
      <c r="F77" s="872">
        <f t="shared" si="3"/>
        <v>0.2945068226580857</v>
      </c>
      <c r="G77" s="1013"/>
    </row>
    <row r="78" spans="2:7" s="1010" customFormat="1" ht="12.75" customHeight="1">
      <c r="B78" s="869">
        <v>41639</v>
      </c>
      <c r="C78" s="877">
        <f t="shared" si="4"/>
        <v>202.62957234026987</v>
      </c>
      <c r="D78" s="874">
        <v>60.757754698400262</v>
      </c>
      <c r="E78" s="874">
        <v>141.8718176418696</v>
      </c>
      <c r="F78" s="872">
        <f t="shared" si="3"/>
        <v>0.29984643404552791</v>
      </c>
      <c r="G78" s="1013"/>
    </row>
    <row r="79" spans="2:7" s="1010" customFormat="1" ht="12.75" customHeight="1">
      <c r="B79" s="869">
        <v>41729</v>
      </c>
      <c r="C79" s="877">
        <f t="shared" si="4"/>
        <v>186.54821481347389</v>
      </c>
      <c r="D79" s="874">
        <v>61.252786169714689</v>
      </c>
      <c r="E79" s="874">
        <v>125.29542864375921</v>
      </c>
      <c r="F79" s="872">
        <f t="shared" si="3"/>
        <v>0.3283482837450909</v>
      </c>
      <c r="G79" s="1013"/>
    </row>
    <row r="80" spans="2:7" s="1010" customFormat="1" ht="12.75" customHeight="1">
      <c r="B80" s="869">
        <v>41820</v>
      </c>
      <c r="C80" s="877">
        <f t="shared" si="4"/>
        <v>198.86298128853687</v>
      </c>
      <c r="D80" s="874">
        <v>70.376211399655148</v>
      </c>
      <c r="E80" s="874">
        <v>128.48676988888172</v>
      </c>
      <c r="F80" s="872">
        <f t="shared" si="3"/>
        <v>0.35389297165139033</v>
      </c>
      <c r="G80" s="1013"/>
    </row>
    <row r="81" spans="1:8" ht="12.75" customHeight="1">
      <c r="A81" s="1010"/>
      <c r="B81" s="869">
        <v>41912</v>
      </c>
      <c r="C81" s="877">
        <f t="shared" si="4"/>
        <v>200.37291708504785</v>
      </c>
      <c r="D81" s="874">
        <v>67.686505305126289</v>
      </c>
      <c r="E81" s="874">
        <v>132.68641177992157</v>
      </c>
      <c r="F81" s="872">
        <f t="shared" ref="F81:F89" si="5">+D81/C81</f>
        <v>0.33780266460061015</v>
      </c>
      <c r="G81" s="1013"/>
    </row>
    <row r="82" spans="1:8" ht="12.75" customHeight="1">
      <c r="A82" s="1010"/>
      <c r="B82" s="869">
        <v>42004</v>
      </c>
      <c r="C82" s="877">
        <f t="shared" si="4"/>
        <v>221.74798248516498</v>
      </c>
      <c r="D82" s="874">
        <v>67.302545716501257</v>
      </c>
      <c r="E82" s="874">
        <v>154.44543676866374</v>
      </c>
      <c r="F82" s="872">
        <f t="shared" si="5"/>
        <v>0.30350916821082607</v>
      </c>
      <c r="G82" s="1013"/>
    </row>
    <row r="83" spans="1:8" ht="12.75" customHeight="1">
      <c r="A83" s="1010"/>
      <c r="B83" s="869">
        <v>42094</v>
      </c>
      <c r="C83" s="877">
        <f t="shared" si="4"/>
        <v>220.00194471723927</v>
      </c>
      <c r="D83" s="874">
        <v>64.876682048903618</v>
      </c>
      <c r="E83" s="874">
        <v>155.12526266833567</v>
      </c>
      <c r="F83" s="872">
        <f t="shared" si="5"/>
        <v>0.29489140258413316</v>
      </c>
      <c r="G83" s="1013"/>
    </row>
    <row r="84" spans="1:8" ht="12.75" customHeight="1">
      <c r="A84" s="1010"/>
      <c r="B84" s="869">
        <v>42185</v>
      </c>
      <c r="C84" s="877">
        <f t="shared" si="4"/>
        <v>226.328289369077</v>
      </c>
      <c r="D84" s="874">
        <v>65.074479624806429</v>
      </c>
      <c r="E84" s="874">
        <v>161.25380974427057</v>
      </c>
      <c r="F84" s="872">
        <f t="shared" si="5"/>
        <v>0.28752251787088129</v>
      </c>
      <c r="G84" s="1013"/>
    </row>
    <row r="85" spans="1:8">
      <c r="A85" s="1010"/>
      <c r="B85" s="869">
        <v>42277</v>
      </c>
      <c r="C85" s="877">
        <v>239.95910150014569</v>
      </c>
      <c r="D85" s="874">
        <v>65.714359509804225</v>
      </c>
      <c r="E85" s="874">
        <v>174.24474199034148</v>
      </c>
      <c r="F85" s="872">
        <f t="shared" si="5"/>
        <v>0.27385649929083572</v>
      </c>
    </row>
    <row r="86" spans="1:8">
      <c r="A86" s="1010"/>
      <c r="B86" s="869">
        <v>42369</v>
      </c>
      <c r="C86" s="877">
        <v>222.70320381381762</v>
      </c>
      <c r="D86" s="874">
        <v>63.57977233925746</v>
      </c>
      <c r="E86" s="874">
        <v>159.12343147456016</v>
      </c>
      <c r="F86" s="872">
        <f t="shared" si="5"/>
        <v>0.28549105379018641</v>
      </c>
    </row>
    <row r="87" spans="1:8">
      <c r="A87" s="1010"/>
      <c r="B87" s="869">
        <v>42460</v>
      </c>
      <c r="C87" s="877">
        <v>217.15335326883914</v>
      </c>
      <c r="D87" s="874">
        <v>65.471940513756337</v>
      </c>
      <c r="E87" s="874">
        <v>151.68141275508282</v>
      </c>
      <c r="F87" s="872">
        <f t="shared" si="5"/>
        <v>0.30150094174553721</v>
      </c>
    </row>
    <row r="88" spans="1:8">
      <c r="A88" s="1010"/>
      <c r="B88" s="869">
        <v>42551</v>
      </c>
      <c r="C88" s="877">
        <v>236.06479849291421</v>
      </c>
      <c r="D88" s="874">
        <v>80.936870152719337</v>
      </c>
      <c r="E88" s="874">
        <f>+C88-D88</f>
        <v>155.12792834019487</v>
      </c>
      <c r="F88" s="872">
        <f t="shared" si="5"/>
        <v>0.34285870095599519</v>
      </c>
    </row>
    <row r="89" spans="1:8">
      <c r="A89" s="1010"/>
      <c r="B89" s="869">
        <v>42643</v>
      </c>
      <c r="C89" s="877">
        <v>242.34130642220268</v>
      </c>
      <c r="D89" s="874">
        <v>83.902195751841916</v>
      </c>
      <c r="E89" s="874">
        <f>+C89-D89</f>
        <v>158.43911067036078</v>
      </c>
      <c r="F89" s="872">
        <f t="shared" si="5"/>
        <v>0.34621500143961847</v>
      </c>
    </row>
    <row r="90" spans="1:8">
      <c r="A90" s="1010"/>
      <c r="B90" s="869">
        <v>42735</v>
      </c>
      <c r="C90" s="877">
        <v>266.97805160015997</v>
      </c>
      <c r="D90" s="874">
        <v>92.021823370224752</v>
      </c>
      <c r="E90" s="874">
        <v>174.95622822993522</v>
      </c>
      <c r="F90" s="872">
        <f t="shared" ref="F90:F94" si="6">+D90/C90</f>
        <v>0.34467935779245762</v>
      </c>
    </row>
    <row r="91" spans="1:8">
      <c r="A91" s="1010"/>
      <c r="B91" s="869">
        <v>42825</v>
      </c>
      <c r="C91" s="877">
        <v>281.88041416995196</v>
      </c>
      <c r="D91" s="874">
        <v>97.397499481625715</v>
      </c>
      <c r="E91" s="874">
        <v>184.48291468832625</v>
      </c>
      <c r="F91" s="872">
        <f t="shared" si="6"/>
        <v>0.34552772943955801</v>
      </c>
    </row>
    <row r="92" spans="1:8">
      <c r="A92" s="1010"/>
      <c r="B92" s="869">
        <v>42916</v>
      </c>
      <c r="C92" s="877">
        <f>+D92+E92</f>
        <v>290.9566612652182</v>
      </c>
      <c r="D92" s="874">
        <v>110.6658308686365</v>
      </c>
      <c r="E92" s="874">
        <v>180.2908303965817</v>
      </c>
      <c r="F92" s="872">
        <f t="shared" si="6"/>
        <v>0.38035159733896018</v>
      </c>
    </row>
    <row r="93" spans="1:8">
      <c r="A93" s="1010"/>
      <c r="B93" s="869">
        <v>43008</v>
      </c>
      <c r="C93" s="877">
        <v>302.84312753818449</v>
      </c>
      <c r="D93" s="874">
        <v>120.13872317222948</v>
      </c>
      <c r="E93" s="874">
        <v>182.70440436595501</v>
      </c>
      <c r="F93" s="872">
        <f t="shared" si="6"/>
        <v>0.39670282151963837</v>
      </c>
    </row>
    <row r="94" spans="1:8">
      <c r="A94" s="1010"/>
      <c r="B94" s="869">
        <v>43100</v>
      </c>
      <c r="C94" s="877">
        <v>318.05827282073471</v>
      </c>
      <c r="D94" s="874">
        <v>129.65275626587174</v>
      </c>
      <c r="E94" s="874">
        <v>188.40551655486297</v>
      </c>
      <c r="F94" s="872">
        <f t="shared" si="6"/>
        <v>0.4076383711576877</v>
      </c>
      <c r="H94" s="622"/>
    </row>
    <row r="95" spans="1:8" ht="13.5" thickBot="1">
      <c r="A95" s="1010"/>
      <c r="B95" s="869">
        <v>43190</v>
      </c>
      <c r="C95" s="877">
        <v>328.57726437934718</v>
      </c>
      <c r="D95" s="874">
        <v>140.95221945767497</v>
      </c>
      <c r="E95" s="874">
        <v>187.62504492167221</v>
      </c>
      <c r="F95" s="872">
        <f>+D95/C95</f>
        <v>0.42897739660691681</v>
      </c>
    </row>
    <row r="96" spans="1:8" ht="12.75" customHeight="1" thickTop="1">
      <c r="A96" s="1010"/>
      <c r="B96" s="1322"/>
      <c r="C96" s="1322"/>
      <c r="D96" s="1322"/>
      <c r="E96" s="1322"/>
      <c r="F96" s="1322"/>
    </row>
    <row r="97" spans="1:6">
      <c r="B97" s="1323" t="s">
        <v>668</v>
      </c>
      <c r="C97" s="1323"/>
      <c r="D97" s="1323"/>
      <c r="E97" s="1323"/>
      <c r="F97" s="1323"/>
    </row>
    <row r="98" spans="1:6">
      <c r="A98" s="1010"/>
      <c r="B98" s="1323"/>
      <c r="C98" s="1323"/>
      <c r="D98" s="1323"/>
      <c r="E98" s="1323"/>
      <c r="F98" s="1323"/>
    </row>
    <row r="99" spans="1:6">
      <c r="A99" s="1010"/>
      <c r="C99" s="1013"/>
      <c r="D99" s="622"/>
    </row>
  </sheetData>
  <mergeCells count="4">
    <mergeCell ref="B6:F6"/>
    <mergeCell ref="B7:F7"/>
    <mergeCell ref="B96:F96"/>
    <mergeCell ref="B97:F9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6"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215"/>
  <sheetViews>
    <sheetView showGridLines="0" zoomScale="85" zoomScaleNormal="85" zoomScaleSheetLayoutView="85" workbookViewId="0"/>
  </sheetViews>
  <sheetFormatPr baseColWidth="10" defaultColWidth="11.42578125" defaultRowHeight="12.75"/>
  <cols>
    <col min="1" max="1" width="6.85546875" style="7" customWidth="1"/>
    <col min="2" max="2" width="62.140625" style="33" customWidth="1"/>
    <col min="3" max="3" width="23.140625" style="33" customWidth="1"/>
    <col min="4" max="12" width="11.42578125" style="146"/>
    <col min="13" max="16384" width="11.42578125" style="33"/>
  </cols>
  <sheetData>
    <row r="1" spans="1:12" ht="15">
      <c r="A1" s="1080" t="s">
        <v>241</v>
      </c>
      <c r="B1" s="62"/>
      <c r="C1" s="7"/>
      <c r="D1" s="33"/>
      <c r="E1" s="33"/>
      <c r="F1" s="33"/>
      <c r="G1" s="33"/>
      <c r="H1" s="33"/>
      <c r="I1" s="33"/>
      <c r="J1" s="33"/>
      <c r="K1" s="33"/>
      <c r="L1" s="33"/>
    </row>
    <row r="2" spans="1:12" ht="15" customHeight="1">
      <c r="A2" s="1080"/>
      <c r="B2" s="508" t="s">
        <v>614</v>
      </c>
      <c r="C2" s="9"/>
      <c r="D2" s="33"/>
      <c r="E2" s="33"/>
      <c r="F2" s="33"/>
      <c r="G2" s="33"/>
      <c r="H2" s="33"/>
      <c r="I2" s="33"/>
      <c r="J2" s="33"/>
      <c r="K2" s="33"/>
      <c r="L2" s="33"/>
    </row>
    <row r="3" spans="1:12" ht="15" customHeight="1">
      <c r="A3" s="62"/>
      <c r="B3" s="380" t="s">
        <v>339</v>
      </c>
      <c r="C3" s="7"/>
      <c r="D3" s="33"/>
      <c r="E3" s="33"/>
      <c r="F3" s="33"/>
      <c r="G3" s="33"/>
      <c r="H3" s="33"/>
      <c r="I3" s="33"/>
      <c r="J3" s="33"/>
      <c r="K3" s="33"/>
      <c r="L3" s="33"/>
    </row>
    <row r="4" spans="1:12" s="546" customFormat="1" ht="12">
      <c r="A4" s="55"/>
      <c r="B4" s="504"/>
      <c r="C4" s="545"/>
    </row>
    <row r="5" spans="1:12" s="546" customFormat="1" ht="12">
      <c r="A5" s="55"/>
      <c r="B5" s="55"/>
      <c r="C5" s="55"/>
    </row>
    <row r="6" spans="1:12" ht="17.25">
      <c r="B6" s="1154" t="s">
        <v>634</v>
      </c>
      <c r="C6" s="1154"/>
      <c r="D6" s="33"/>
      <c r="E6" s="33"/>
      <c r="F6" s="33"/>
      <c r="G6" s="33"/>
      <c r="H6" s="33"/>
      <c r="I6" s="33"/>
      <c r="J6" s="33"/>
      <c r="K6" s="33"/>
      <c r="L6" s="33"/>
    </row>
    <row r="7" spans="1:12" ht="15.75">
      <c r="B7" s="1155" t="s">
        <v>112</v>
      </c>
      <c r="C7" s="1155"/>
      <c r="D7" s="33"/>
      <c r="E7" s="33"/>
      <c r="F7" s="33"/>
      <c r="G7" s="33"/>
      <c r="H7" s="33"/>
      <c r="I7" s="33"/>
      <c r="J7" s="33"/>
      <c r="K7" s="33"/>
      <c r="L7" s="33"/>
    </row>
    <row r="8" spans="1:12" s="546" customFormat="1" ht="12">
      <c r="A8" s="55"/>
      <c r="B8" s="55"/>
      <c r="C8" s="55"/>
    </row>
    <row r="9" spans="1:12" s="546" customFormat="1" ht="12">
      <c r="A9" s="55"/>
      <c r="B9" s="545"/>
      <c r="C9" s="545"/>
    </row>
    <row r="10" spans="1:12" ht="13.5" thickBot="1">
      <c r="B10" s="379" t="s">
        <v>848</v>
      </c>
      <c r="C10" s="7"/>
      <c r="D10" s="33"/>
      <c r="E10" s="33"/>
      <c r="F10" s="33"/>
      <c r="G10" s="33"/>
      <c r="H10" s="33"/>
      <c r="I10" s="33"/>
      <c r="J10" s="33"/>
      <c r="K10" s="33"/>
      <c r="L10" s="33"/>
    </row>
    <row r="11" spans="1:12" ht="16.5" thickTop="1" thickBot="1">
      <c r="B11" s="364"/>
      <c r="C11" s="534" t="s">
        <v>302</v>
      </c>
      <c r="D11" s="33"/>
      <c r="E11" s="33"/>
      <c r="F11" s="33"/>
      <c r="G11" s="33"/>
      <c r="H11" s="33"/>
      <c r="I11" s="33"/>
      <c r="J11" s="33"/>
      <c r="K11" s="33"/>
      <c r="L11" s="33"/>
    </row>
    <row r="12" spans="1:12" ht="13.5" thickTop="1">
      <c r="B12" s="78"/>
      <c r="C12" s="205"/>
      <c r="D12" s="33"/>
      <c r="E12" s="33"/>
      <c r="F12" s="33"/>
      <c r="G12" s="33"/>
      <c r="H12" s="33"/>
      <c r="I12" s="33"/>
      <c r="J12" s="33"/>
      <c r="K12" s="33"/>
      <c r="L12" s="33"/>
    </row>
    <row r="13" spans="1:12" ht="15.75">
      <c r="B13" s="518" t="s">
        <v>728</v>
      </c>
      <c r="C13" s="519">
        <f>+C16+C46</f>
        <v>331481172.71445376</v>
      </c>
      <c r="D13" s="33"/>
      <c r="E13" s="33"/>
      <c r="F13" s="33"/>
      <c r="G13" s="33"/>
      <c r="H13" s="33"/>
      <c r="I13" s="33"/>
      <c r="J13" s="33"/>
      <c r="K13" s="33"/>
      <c r="L13" s="33"/>
    </row>
    <row r="14" spans="1:12" ht="13.5" thickBot="1">
      <c r="B14" s="29"/>
      <c r="C14" s="83"/>
      <c r="D14" s="33"/>
      <c r="E14" s="33"/>
      <c r="F14" s="33"/>
      <c r="G14" s="33"/>
      <c r="H14" s="33"/>
      <c r="I14" s="33"/>
      <c r="J14" s="33"/>
      <c r="K14" s="33"/>
      <c r="L14" s="33"/>
    </row>
    <row r="15" spans="1:12" ht="13.5" thickTop="1">
      <c r="B15" s="178"/>
      <c r="C15" s="365"/>
      <c r="D15" s="33"/>
      <c r="E15" s="33"/>
      <c r="F15" s="33"/>
      <c r="G15" s="33"/>
      <c r="H15" s="33"/>
      <c r="I15" s="33"/>
      <c r="J15" s="33"/>
      <c r="K15" s="33"/>
      <c r="L15" s="33"/>
    </row>
    <row r="16" spans="1:12" ht="15.75">
      <c r="A16" s="33"/>
      <c r="B16" s="518" t="s">
        <v>393</v>
      </c>
      <c r="C16" s="453">
        <f>+C18+C29+C35+C40</f>
        <v>324422545.08186376</v>
      </c>
      <c r="D16" s="33"/>
      <c r="E16" s="33"/>
      <c r="F16" s="33"/>
      <c r="G16" s="33"/>
      <c r="H16" s="33"/>
      <c r="I16" s="33"/>
      <c r="J16" s="33"/>
      <c r="K16" s="33"/>
      <c r="L16" s="33"/>
    </row>
    <row r="17" spans="1:12">
      <c r="A17" s="33"/>
      <c r="B17" s="178"/>
      <c r="C17" s="70"/>
      <c r="D17" s="33"/>
      <c r="E17" s="33"/>
      <c r="F17" s="33"/>
      <c r="G17" s="33"/>
      <c r="H17" s="33"/>
      <c r="I17" s="33"/>
      <c r="J17" s="33"/>
      <c r="K17" s="33"/>
      <c r="L17" s="33"/>
    </row>
    <row r="18" spans="1:12" ht="15">
      <c r="A18" s="33"/>
      <c r="B18" s="631" t="s">
        <v>97</v>
      </c>
      <c r="C18" s="633">
        <f>SUM(C20:C27)</f>
        <v>283261299.81115168</v>
      </c>
      <c r="D18" s="33"/>
      <c r="E18" s="33"/>
      <c r="F18" s="33"/>
      <c r="G18" s="33"/>
      <c r="H18" s="33"/>
      <c r="I18" s="33"/>
      <c r="J18" s="33"/>
      <c r="K18" s="33"/>
      <c r="L18" s="33"/>
    </row>
    <row r="19" spans="1:12">
      <c r="A19" s="33"/>
      <c r="B19" s="178"/>
      <c r="C19" s="210"/>
      <c r="D19" s="33"/>
      <c r="E19" s="33"/>
      <c r="F19" s="33"/>
      <c r="G19" s="33"/>
      <c r="H19" s="33"/>
      <c r="I19" s="33"/>
      <c r="J19" s="33"/>
      <c r="K19" s="33"/>
      <c r="L19" s="33"/>
    </row>
    <row r="20" spans="1:12">
      <c r="A20" s="33"/>
      <c r="B20" s="389" t="s">
        <v>98</v>
      </c>
      <c r="C20" s="395">
        <v>235185573.68794775</v>
      </c>
      <c r="D20" s="33"/>
      <c r="E20" s="33"/>
      <c r="F20" s="33"/>
      <c r="G20" s="33"/>
      <c r="H20" s="33"/>
      <c r="I20" s="33"/>
      <c r="J20" s="33"/>
      <c r="K20" s="33"/>
      <c r="L20" s="33"/>
    </row>
    <row r="21" spans="1:12">
      <c r="A21" s="33"/>
      <c r="B21" s="389" t="s">
        <v>700</v>
      </c>
      <c r="C21" s="395">
        <v>1136232.354304503</v>
      </c>
      <c r="D21" s="33"/>
      <c r="E21" s="33"/>
      <c r="F21" s="33"/>
      <c r="G21" s="33"/>
      <c r="H21" s="33"/>
      <c r="I21" s="33"/>
      <c r="J21" s="33"/>
      <c r="K21" s="33"/>
      <c r="L21" s="33"/>
    </row>
    <row r="22" spans="1:12">
      <c r="A22" s="33"/>
      <c r="B22" s="389" t="s">
        <v>99</v>
      </c>
      <c r="C22" s="514">
        <v>19621634.968423158</v>
      </c>
      <c r="D22" s="33"/>
      <c r="E22" s="33"/>
      <c r="F22" s="33"/>
      <c r="G22" s="33"/>
      <c r="H22" s="33"/>
      <c r="I22" s="33"/>
      <c r="J22" s="33"/>
      <c r="K22" s="33"/>
      <c r="L22" s="33"/>
    </row>
    <row r="23" spans="1:12">
      <c r="A23" s="33"/>
      <c r="B23" s="389" t="s">
        <v>100</v>
      </c>
      <c r="C23" s="514">
        <v>8490310.7443554029</v>
      </c>
      <c r="D23" s="33"/>
      <c r="E23" s="33"/>
      <c r="F23" s="33"/>
      <c r="G23" s="33"/>
      <c r="H23" s="33"/>
      <c r="I23" s="33"/>
      <c r="J23" s="33"/>
      <c r="K23" s="33"/>
      <c r="L23" s="33"/>
    </row>
    <row r="24" spans="1:12">
      <c r="A24" s="33"/>
      <c r="B24" s="389" t="s">
        <v>101</v>
      </c>
      <c r="C24" s="395">
        <v>2243140.0443518916</v>
      </c>
      <c r="D24" s="33"/>
      <c r="E24" s="33"/>
      <c r="F24" s="33"/>
      <c r="G24" s="33"/>
      <c r="H24" s="33"/>
      <c r="I24" s="33"/>
      <c r="J24" s="33"/>
      <c r="K24" s="33"/>
      <c r="L24" s="33"/>
    </row>
    <row r="25" spans="1:12">
      <c r="A25" s="33"/>
      <c r="B25" s="389" t="s">
        <v>102</v>
      </c>
      <c r="C25" s="395">
        <v>9489507.6774907801</v>
      </c>
      <c r="D25" s="33"/>
      <c r="E25" s="33"/>
      <c r="F25" s="33"/>
      <c r="G25" s="33"/>
      <c r="H25" s="33"/>
      <c r="I25" s="33"/>
      <c r="J25" s="33"/>
      <c r="K25" s="33"/>
      <c r="L25" s="33"/>
    </row>
    <row r="26" spans="1:12">
      <c r="A26" s="33"/>
      <c r="B26" s="389" t="s">
        <v>103</v>
      </c>
      <c r="C26" s="395">
        <v>6339293.7664299998</v>
      </c>
      <c r="D26" s="33"/>
      <c r="E26" s="33"/>
      <c r="F26" s="33"/>
      <c r="G26" s="33"/>
      <c r="H26" s="33"/>
      <c r="I26" s="33"/>
      <c r="J26" s="33"/>
      <c r="K26" s="33"/>
      <c r="L26" s="33"/>
    </row>
    <row r="27" spans="1:12">
      <c r="A27" s="33"/>
      <c r="B27" s="389" t="s">
        <v>93</v>
      </c>
      <c r="C27" s="395">
        <v>755606.56784812699</v>
      </c>
      <c r="D27" s="33"/>
      <c r="E27" s="33"/>
      <c r="F27" s="33"/>
      <c r="G27" s="33"/>
      <c r="H27" s="33"/>
      <c r="I27" s="33"/>
      <c r="J27" s="33"/>
      <c r="K27" s="33"/>
      <c r="L27" s="33"/>
    </row>
    <row r="28" spans="1:12">
      <c r="A28" s="33"/>
      <c r="B28" s="178"/>
      <c r="C28" s="207"/>
      <c r="D28" s="33"/>
      <c r="E28" s="33"/>
      <c r="F28" s="33"/>
      <c r="G28" s="33"/>
      <c r="H28" s="33"/>
      <c r="I28" s="33"/>
      <c r="J28" s="33"/>
      <c r="K28" s="33"/>
      <c r="L28" s="33"/>
    </row>
    <row r="29" spans="1:12" ht="15">
      <c r="A29" s="33"/>
      <c r="B29" s="631" t="s">
        <v>699</v>
      </c>
      <c r="C29" s="632">
        <f>SUM(C31:C33)</f>
        <v>38149090.289167859</v>
      </c>
      <c r="D29" s="33"/>
      <c r="E29" s="33"/>
      <c r="F29" s="33"/>
      <c r="G29" s="33"/>
      <c r="H29" s="33"/>
      <c r="I29" s="33"/>
      <c r="J29" s="33"/>
      <c r="K29" s="33"/>
      <c r="L29" s="33"/>
    </row>
    <row r="30" spans="1:12">
      <c r="A30" s="33"/>
      <c r="B30" s="366"/>
      <c r="C30" s="210"/>
      <c r="D30" s="33"/>
      <c r="E30" s="33"/>
      <c r="F30" s="33"/>
      <c r="G30" s="33"/>
      <c r="H30" s="33"/>
      <c r="I30" s="33"/>
      <c r="J30" s="33"/>
      <c r="K30" s="33"/>
      <c r="L30" s="33"/>
    </row>
    <row r="31" spans="1:12">
      <c r="A31" s="33"/>
      <c r="B31" s="389" t="s">
        <v>102</v>
      </c>
      <c r="C31" s="395">
        <v>15686605.4717946</v>
      </c>
      <c r="D31" s="33"/>
      <c r="E31" s="33"/>
      <c r="F31" s="33"/>
      <c r="G31" s="33"/>
      <c r="H31" s="33"/>
      <c r="I31" s="33"/>
      <c r="J31" s="33"/>
      <c r="K31" s="33"/>
      <c r="L31" s="33"/>
    </row>
    <row r="32" spans="1:12">
      <c r="B32" s="389" t="s">
        <v>103</v>
      </c>
      <c r="C32" s="395">
        <v>22462484.817373261</v>
      </c>
      <c r="D32" s="33"/>
      <c r="E32" s="33"/>
      <c r="F32" s="33"/>
    </row>
    <row r="33" spans="1:12">
      <c r="B33" s="389" t="s">
        <v>93</v>
      </c>
      <c r="C33" s="395">
        <v>0</v>
      </c>
      <c r="D33" s="33"/>
      <c r="E33" s="33"/>
      <c r="F33" s="33"/>
    </row>
    <row r="34" spans="1:12">
      <c r="B34" s="178"/>
      <c r="C34" s="220"/>
      <c r="D34" s="33"/>
      <c r="E34" s="33"/>
      <c r="F34" s="33"/>
    </row>
    <row r="35" spans="1:12" ht="15">
      <c r="A35" s="33"/>
      <c r="B35" s="631" t="s">
        <v>453</v>
      </c>
      <c r="C35" s="632">
        <f>+C37+C38</f>
        <v>108246.64643851286</v>
      </c>
      <c r="D35" s="33"/>
      <c r="E35" s="33"/>
      <c r="F35" s="33"/>
      <c r="G35" s="33"/>
      <c r="H35" s="33"/>
      <c r="I35" s="33"/>
      <c r="J35" s="33"/>
      <c r="K35" s="33"/>
      <c r="L35" s="33"/>
    </row>
    <row r="36" spans="1:12">
      <c r="A36" s="33"/>
      <c r="B36" s="366"/>
      <c r="C36" s="210"/>
      <c r="D36" s="33"/>
      <c r="E36" s="33"/>
      <c r="F36" s="33"/>
      <c r="G36" s="33"/>
      <c r="H36" s="33"/>
      <c r="I36" s="33"/>
      <c r="J36" s="33"/>
      <c r="K36" s="33"/>
      <c r="L36" s="33"/>
    </row>
    <row r="37" spans="1:12">
      <c r="A37" s="33"/>
      <c r="B37" s="389" t="s">
        <v>454</v>
      </c>
      <c r="C37" s="634">
        <v>99182.54395725111</v>
      </c>
      <c r="D37" s="33"/>
      <c r="E37" s="33"/>
      <c r="F37" s="33"/>
      <c r="G37" s="33"/>
      <c r="H37" s="33"/>
      <c r="I37" s="33"/>
      <c r="J37" s="33"/>
      <c r="K37" s="33"/>
      <c r="L37" s="33"/>
    </row>
    <row r="38" spans="1:12">
      <c r="A38" s="33"/>
      <c r="B38" s="389" t="s">
        <v>613</v>
      </c>
      <c r="C38" s="514">
        <v>9064.1024812617507</v>
      </c>
      <c r="D38" s="33"/>
      <c r="E38" s="33"/>
      <c r="F38" s="33"/>
      <c r="G38" s="33"/>
      <c r="H38" s="33"/>
      <c r="I38" s="33"/>
      <c r="J38" s="33"/>
      <c r="K38" s="33"/>
      <c r="L38" s="33"/>
    </row>
    <row r="39" spans="1:12">
      <c r="A39" s="33"/>
      <c r="B39" s="211"/>
      <c r="C39" s="207"/>
      <c r="D39" s="33"/>
      <c r="E39" s="33"/>
      <c r="F39" s="33"/>
      <c r="G39" s="33"/>
      <c r="H39" s="33"/>
      <c r="I39" s="33"/>
      <c r="J39" s="33"/>
      <c r="K39" s="33"/>
      <c r="L39" s="33"/>
    </row>
    <row r="40" spans="1:12" ht="15">
      <c r="A40" s="33"/>
      <c r="B40" s="631" t="s">
        <v>824</v>
      </c>
      <c r="C40" s="632">
        <f>+C42+C43+C44</f>
        <v>2903908.335105679</v>
      </c>
      <c r="D40" s="33"/>
      <c r="E40" s="33"/>
      <c r="F40" s="33"/>
      <c r="G40" s="33"/>
      <c r="H40" s="33"/>
      <c r="I40" s="33"/>
      <c r="J40" s="33"/>
      <c r="K40" s="33"/>
      <c r="L40" s="33"/>
    </row>
    <row r="41" spans="1:12">
      <c r="A41" s="33"/>
      <c r="B41" s="366"/>
      <c r="C41" s="210"/>
      <c r="D41" s="33"/>
      <c r="E41" s="33"/>
      <c r="F41" s="33"/>
      <c r="G41" s="33"/>
      <c r="H41" s="33"/>
      <c r="I41" s="33"/>
      <c r="J41" s="33"/>
      <c r="K41" s="33"/>
      <c r="L41" s="33"/>
    </row>
    <row r="42" spans="1:12">
      <c r="A42" s="33"/>
      <c r="B42" s="389" t="s">
        <v>454</v>
      </c>
      <c r="C42" s="517">
        <v>1269977.0347590395</v>
      </c>
      <c r="D42" s="33"/>
      <c r="E42" s="33"/>
      <c r="F42" s="33"/>
      <c r="G42" s="33"/>
      <c r="H42" s="33"/>
      <c r="I42" s="33"/>
      <c r="J42" s="33"/>
      <c r="K42" s="33"/>
      <c r="L42" s="33"/>
    </row>
    <row r="43" spans="1:12">
      <c r="A43" s="33"/>
      <c r="B43" s="389" t="s">
        <v>703</v>
      </c>
      <c r="C43" s="517">
        <v>1028047.5439247775</v>
      </c>
      <c r="D43" s="33"/>
      <c r="E43" s="33"/>
      <c r="F43" s="33"/>
      <c r="G43" s="33"/>
      <c r="H43" s="33"/>
      <c r="I43" s="33"/>
      <c r="J43" s="33"/>
      <c r="K43" s="33"/>
      <c r="L43" s="33"/>
    </row>
    <row r="44" spans="1:12">
      <c r="A44" s="33"/>
      <c r="B44" s="389" t="s">
        <v>850</v>
      </c>
      <c r="C44" s="517">
        <v>605883.75642186217</v>
      </c>
      <c r="D44" s="33"/>
      <c r="E44" s="33"/>
      <c r="F44" s="33"/>
      <c r="G44" s="33"/>
      <c r="H44" s="33"/>
      <c r="I44" s="33"/>
      <c r="J44" s="33"/>
      <c r="K44" s="33"/>
      <c r="L44" s="33"/>
    </row>
    <row r="45" spans="1:12">
      <c r="A45" s="33"/>
      <c r="B45" s="211"/>
      <c r="C45" s="207"/>
      <c r="D45" s="33"/>
      <c r="E45" s="33"/>
      <c r="F45" s="33"/>
      <c r="G45" s="33"/>
      <c r="H45" s="33"/>
      <c r="I45" s="33"/>
      <c r="J45" s="33"/>
      <c r="K45" s="33"/>
      <c r="L45" s="33"/>
    </row>
    <row r="46" spans="1:12" ht="15.75">
      <c r="A46" s="33"/>
      <c r="B46" s="431" t="s">
        <v>394</v>
      </c>
      <c r="C46" s="630">
        <f>+C48</f>
        <v>7058627.6325899996</v>
      </c>
      <c r="D46" s="33"/>
      <c r="E46" s="33"/>
      <c r="F46" s="33"/>
      <c r="G46" s="33"/>
      <c r="H46" s="33"/>
      <c r="I46" s="33"/>
      <c r="J46" s="33"/>
      <c r="K46" s="33"/>
      <c r="L46" s="33"/>
    </row>
    <row r="47" spans="1:12" ht="15.75">
      <c r="A47" s="33"/>
      <c r="B47" s="367"/>
      <c r="C47" s="368"/>
      <c r="D47" s="33"/>
      <c r="E47" s="33"/>
      <c r="F47" s="33"/>
      <c r="G47" s="33"/>
      <c r="H47" s="33"/>
      <c r="I47" s="33"/>
      <c r="J47" s="33"/>
      <c r="K47" s="33"/>
      <c r="L47" s="33"/>
    </row>
    <row r="48" spans="1:12" ht="15">
      <c r="A48" s="33"/>
      <c r="B48" s="631" t="s">
        <v>455</v>
      </c>
      <c r="C48" s="632">
        <f>SUM(C50:C52)</f>
        <v>7058627.6325899996</v>
      </c>
      <c r="D48" s="33"/>
      <c r="E48" s="33"/>
      <c r="F48" s="33"/>
      <c r="G48" s="33"/>
      <c r="H48" s="33"/>
      <c r="I48" s="33"/>
      <c r="J48" s="33"/>
      <c r="K48" s="33"/>
      <c r="L48" s="33"/>
    </row>
    <row r="49" spans="1:12">
      <c r="A49" s="33"/>
      <c r="B49" s="366"/>
      <c r="C49" s="210"/>
      <c r="D49" s="33"/>
      <c r="E49" s="33"/>
      <c r="F49" s="33"/>
      <c r="G49" s="33"/>
      <c r="H49" s="33"/>
      <c r="I49" s="33"/>
      <c r="J49" s="33"/>
      <c r="K49" s="33"/>
      <c r="L49" s="33"/>
    </row>
    <row r="50" spans="1:12">
      <c r="A50" s="33"/>
      <c r="B50" s="389" t="s">
        <v>398</v>
      </c>
      <c r="C50" s="395">
        <v>1182111.82975</v>
      </c>
      <c r="D50" s="33"/>
      <c r="E50" s="33"/>
      <c r="F50" s="33"/>
      <c r="G50" s="33"/>
      <c r="H50" s="33"/>
      <c r="I50" s="33"/>
      <c r="J50" s="33"/>
      <c r="K50" s="33"/>
      <c r="L50" s="33"/>
    </row>
    <row r="51" spans="1:12">
      <c r="A51" s="33"/>
      <c r="B51" s="389" t="s">
        <v>701</v>
      </c>
      <c r="C51" s="395">
        <v>1377966.80284</v>
      </c>
      <c r="D51" s="33"/>
      <c r="E51" s="33"/>
      <c r="F51" s="33"/>
      <c r="G51" s="33"/>
      <c r="H51" s="33"/>
      <c r="I51" s="33"/>
      <c r="J51" s="33"/>
      <c r="K51" s="33"/>
      <c r="L51" s="33"/>
    </row>
    <row r="52" spans="1:12">
      <c r="A52" s="33"/>
      <c r="B52" s="389" t="s">
        <v>746</v>
      </c>
      <c r="C52" s="395">
        <v>4498549</v>
      </c>
      <c r="D52" s="33"/>
      <c r="E52" s="33"/>
      <c r="F52" s="33"/>
      <c r="G52" s="33"/>
      <c r="H52" s="33"/>
      <c r="I52" s="33"/>
      <c r="J52" s="33"/>
      <c r="K52" s="33"/>
      <c r="L52" s="33"/>
    </row>
    <row r="53" spans="1:12" ht="13.5" thickBot="1">
      <c r="A53" s="33"/>
      <c r="B53" s="369"/>
      <c r="C53" s="370"/>
      <c r="D53" s="33"/>
      <c r="E53" s="33"/>
      <c r="F53" s="33"/>
    </row>
    <row r="54" spans="1:12" ht="13.5" thickTop="1">
      <c r="A54" s="33"/>
      <c r="B54" s="371"/>
      <c r="C54" s="372"/>
      <c r="D54" s="33"/>
      <c r="E54" s="33"/>
      <c r="F54" s="33"/>
    </row>
    <row r="55" spans="1:12">
      <c r="A55" s="33"/>
      <c r="B55" s="373" t="s">
        <v>851</v>
      </c>
      <c r="C55" s="374"/>
      <c r="D55" s="33"/>
      <c r="E55" s="33"/>
      <c r="F55" s="33"/>
    </row>
    <row r="56" spans="1:12">
      <c r="A56" s="33"/>
      <c r="B56" s="375" t="s">
        <v>397</v>
      </c>
      <c r="C56" s="375"/>
      <c r="D56" s="33"/>
      <c r="E56" s="33"/>
      <c r="F56" s="33"/>
    </row>
    <row r="57" spans="1:12" ht="28.5" customHeight="1">
      <c r="A57" s="33"/>
      <c r="B57" s="1158" t="s">
        <v>823</v>
      </c>
      <c r="C57" s="1158"/>
      <c r="D57" s="33"/>
      <c r="E57" s="33"/>
      <c r="F57" s="33"/>
    </row>
    <row r="58" spans="1:12" s="7" customFormat="1" ht="22.5" customHeight="1">
      <c r="B58" s="1156" t="s">
        <v>825</v>
      </c>
      <c r="C58" s="1156"/>
      <c r="D58" s="33"/>
      <c r="E58" s="33"/>
      <c r="F58" s="33"/>
      <c r="G58" s="146"/>
      <c r="H58" s="146"/>
      <c r="I58" s="146"/>
      <c r="J58" s="146"/>
      <c r="K58" s="146"/>
      <c r="L58" s="146"/>
    </row>
    <row r="59" spans="1:12" s="7" customFormat="1" ht="12.75" customHeight="1">
      <c r="B59" s="376"/>
      <c r="C59" s="376"/>
      <c r="D59" s="33"/>
      <c r="E59" s="33"/>
      <c r="F59" s="33"/>
      <c r="G59" s="146"/>
      <c r="H59" s="146"/>
      <c r="I59" s="146"/>
      <c r="J59" s="146"/>
      <c r="K59" s="146"/>
      <c r="L59" s="146"/>
    </row>
    <row r="60" spans="1:12" s="7" customFormat="1">
      <c r="B60" s="1157"/>
      <c r="C60" s="1157"/>
      <c r="D60" s="33"/>
      <c r="E60" s="33"/>
      <c r="F60" s="33"/>
      <c r="G60" s="146"/>
      <c r="H60" s="146"/>
      <c r="I60" s="146"/>
      <c r="J60" s="146"/>
      <c r="K60" s="146"/>
      <c r="L60" s="146"/>
    </row>
    <row r="61" spans="1:12" s="7" customFormat="1">
      <c r="B61" s="1157"/>
      <c r="C61" s="1157"/>
      <c r="D61" s="33"/>
      <c r="E61" s="33"/>
      <c r="F61" s="33"/>
      <c r="G61" s="146"/>
      <c r="H61" s="146"/>
      <c r="I61" s="146"/>
      <c r="J61" s="146"/>
      <c r="K61" s="146"/>
      <c r="L61" s="146"/>
    </row>
    <row r="62" spans="1:12" s="7" customFormat="1">
      <c r="D62" s="33"/>
      <c r="E62" s="33"/>
      <c r="F62" s="33"/>
      <c r="G62" s="146"/>
      <c r="H62" s="146"/>
      <c r="I62" s="146"/>
      <c r="J62" s="146"/>
      <c r="K62" s="146"/>
      <c r="L62" s="146"/>
    </row>
    <row r="63" spans="1:12" s="7" customFormat="1">
      <c r="C63" s="204"/>
      <c r="D63" s="33"/>
      <c r="E63" s="33"/>
      <c r="F63" s="33"/>
      <c r="G63" s="146"/>
      <c r="H63" s="146"/>
      <c r="I63" s="146"/>
      <c r="J63" s="146"/>
      <c r="K63" s="146"/>
      <c r="L63" s="146"/>
    </row>
    <row r="64" spans="1:12" s="7" customFormat="1">
      <c r="C64" s="204"/>
      <c r="D64" s="33"/>
      <c r="E64" s="33"/>
      <c r="F64" s="33"/>
      <c r="G64" s="146"/>
      <c r="H64" s="146"/>
      <c r="I64" s="146"/>
      <c r="J64" s="146"/>
      <c r="K64" s="146"/>
      <c r="L64" s="146"/>
    </row>
    <row r="65" spans="4:12" s="7" customFormat="1">
      <c r="D65" s="33"/>
      <c r="E65" s="33"/>
      <c r="F65" s="33"/>
      <c r="G65" s="146"/>
      <c r="H65" s="146"/>
      <c r="I65" s="146"/>
      <c r="J65" s="146"/>
      <c r="K65" s="146"/>
      <c r="L65" s="146"/>
    </row>
    <row r="66" spans="4:12" s="7" customFormat="1">
      <c r="D66" s="33"/>
      <c r="E66" s="33"/>
      <c r="F66" s="33"/>
      <c r="G66" s="146"/>
      <c r="H66" s="146"/>
      <c r="I66" s="146"/>
      <c r="J66" s="146"/>
      <c r="K66" s="146"/>
      <c r="L66" s="146"/>
    </row>
    <row r="67" spans="4:12" s="7" customFormat="1">
      <c r="D67" s="33"/>
      <c r="E67" s="33"/>
      <c r="F67" s="33"/>
      <c r="G67" s="146"/>
      <c r="H67" s="146"/>
      <c r="I67" s="146"/>
      <c r="J67" s="146"/>
      <c r="K67" s="146"/>
      <c r="L67" s="146"/>
    </row>
    <row r="68" spans="4:12" s="7" customFormat="1">
      <c r="D68" s="33"/>
      <c r="E68" s="33"/>
      <c r="F68" s="33"/>
      <c r="G68" s="146"/>
      <c r="H68" s="146"/>
      <c r="I68" s="146"/>
      <c r="J68" s="146"/>
      <c r="K68" s="146"/>
      <c r="L68" s="146"/>
    </row>
    <row r="69" spans="4:12" s="7" customFormat="1">
      <c r="D69" s="33"/>
      <c r="E69" s="33"/>
      <c r="F69" s="33"/>
      <c r="G69" s="146"/>
      <c r="H69" s="146"/>
      <c r="I69" s="146"/>
      <c r="J69" s="146"/>
      <c r="K69" s="146"/>
      <c r="L69" s="146"/>
    </row>
    <row r="70" spans="4:12" s="7" customFormat="1">
      <c r="D70" s="33"/>
      <c r="E70" s="33"/>
      <c r="F70" s="33"/>
      <c r="G70" s="146"/>
      <c r="H70" s="146"/>
      <c r="I70" s="146"/>
      <c r="J70" s="146"/>
      <c r="K70" s="146"/>
      <c r="L70" s="146"/>
    </row>
    <row r="71" spans="4:12" s="7" customFormat="1">
      <c r="D71" s="33"/>
      <c r="E71" s="33"/>
      <c r="F71" s="33"/>
      <c r="G71" s="146"/>
      <c r="H71" s="146"/>
      <c r="I71" s="146"/>
      <c r="J71" s="146"/>
      <c r="K71" s="146"/>
      <c r="L71" s="146"/>
    </row>
    <row r="72" spans="4:12" s="7" customFormat="1">
      <c r="D72" s="33"/>
      <c r="E72" s="33"/>
      <c r="F72" s="33"/>
      <c r="G72" s="146"/>
      <c r="H72" s="146"/>
      <c r="I72" s="146"/>
      <c r="J72" s="146"/>
      <c r="K72" s="146"/>
      <c r="L72" s="146"/>
    </row>
    <row r="73" spans="4:12" s="7" customFormat="1">
      <c r="D73" s="33"/>
      <c r="E73" s="33"/>
      <c r="F73" s="33"/>
      <c r="G73" s="146"/>
      <c r="H73" s="146"/>
      <c r="I73" s="146"/>
      <c r="J73" s="146"/>
      <c r="K73" s="146"/>
      <c r="L73" s="146"/>
    </row>
    <row r="74" spans="4:12" s="7" customFormat="1">
      <c r="D74" s="33"/>
      <c r="E74" s="33"/>
      <c r="F74" s="33"/>
      <c r="G74" s="146"/>
      <c r="H74" s="146"/>
      <c r="I74" s="146"/>
      <c r="J74" s="146"/>
      <c r="K74" s="146"/>
      <c r="L74" s="146"/>
    </row>
    <row r="75" spans="4:12" s="7" customFormat="1">
      <c r="D75" s="33"/>
      <c r="E75" s="33"/>
      <c r="F75" s="33"/>
      <c r="G75" s="146"/>
      <c r="H75" s="146"/>
      <c r="I75" s="146"/>
      <c r="J75" s="146"/>
      <c r="K75" s="146"/>
      <c r="L75" s="146"/>
    </row>
    <row r="76" spans="4:12" s="7" customFormat="1">
      <c r="D76" s="33"/>
      <c r="E76" s="33"/>
      <c r="F76" s="33"/>
      <c r="G76" s="146"/>
      <c r="H76" s="146"/>
      <c r="I76" s="146"/>
      <c r="J76" s="146"/>
      <c r="K76" s="146"/>
      <c r="L76" s="146"/>
    </row>
    <row r="77" spans="4:12" s="7" customFormat="1">
      <c r="D77" s="33"/>
      <c r="E77" s="33"/>
      <c r="F77" s="33"/>
      <c r="G77" s="146"/>
      <c r="H77" s="146"/>
      <c r="I77" s="146"/>
      <c r="J77" s="146"/>
      <c r="K77" s="146"/>
      <c r="L77" s="146"/>
    </row>
    <row r="78" spans="4:12" s="7" customFormat="1">
      <c r="D78" s="33"/>
      <c r="E78" s="33"/>
      <c r="F78" s="33"/>
      <c r="G78" s="146"/>
      <c r="H78" s="146"/>
      <c r="I78" s="146"/>
      <c r="J78" s="146"/>
      <c r="K78" s="146"/>
      <c r="L78" s="146"/>
    </row>
    <row r="79" spans="4:12" s="7" customFormat="1">
      <c r="D79" s="33"/>
      <c r="E79" s="33"/>
      <c r="F79" s="33"/>
      <c r="G79" s="146"/>
      <c r="H79" s="146"/>
      <c r="I79" s="146"/>
      <c r="J79" s="146"/>
      <c r="K79" s="146"/>
      <c r="L79" s="146"/>
    </row>
    <row r="80" spans="4:12" s="7" customFormat="1">
      <c r="D80" s="146"/>
      <c r="E80" s="146"/>
      <c r="F80" s="146"/>
      <c r="G80" s="146"/>
      <c r="H80" s="146"/>
      <c r="I80" s="146"/>
      <c r="J80" s="146"/>
      <c r="K80" s="146"/>
      <c r="L80" s="146"/>
    </row>
    <row r="81" spans="4:12" s="7" customFormat="1">
      <c r="D81" s="146"/>
      <c r="E81" s="146"/>
      <c r="F81" s="146"/>
      <c r="G81" s="146"/>
      <c r="H81" s="146"/>
      <c r="I81" s="146"/>
      <c r="J81" s="146"/>
      <c r="K81" s="146"/>
      <c r="L81" s="146"/>
    </row>
    <row r="82" spans="4:12" s="7" customFormat="1">
      <c r="D82" s="146"/>
      <c r="E82" s="146"/>
      <c r="F82" s="146"/>
      <c r="G82" s="146"/>
      <c r="H82" s="146"/>
      <c r="I82" s="146"/>
      <c r="J82" s="146"/>
      <c r="K82" s="146"/>
      <c r="L82" s="146"/>
    </row>
    <row r="83" spans="4:12" s="7" customFormat="1">
      <c r="D83" s="146"/>
      <c r="E83" s="146"/>
      <c r="F83" s="146"/>
      <c r="G83" s="146"/>
      <c r="H83" s="146"/>
      <c r="I83" s="146"/>
      <c r="J83" s="146"/>
      <c r="K83" s="146"/>
      <c r="L83" s="146"/>
    </row>
    <row r="84" spans="4:12" s="7" customFormat="1">
      <c r="D84" s="146"/>
      <c r="E84" s="146"/>
      <c r="F84" s="146"/>
      <c r="G84" s="146"/>
      <c r="H84" s="146"/>
      <c r="I84" s="146"/>
      <c r="J84" s="146"/>
      <c r="K84" s="146"/>
      <c r="L84" s="146"/>
    </row>
    <row r="85" spans="4:12" s="7" customFormat="1">
      <c r="D85" s="146"/>
      <c r="E85" s="146"/>
      <c r="F85" s="146"/>
      <c r="G85" s="146"/>
      <c r="H85" s="146"/>
      <c r="I85" s="146"/>
      <c r="J85" s="146"/>
      <c r="K85" s="146"/>
      <c r="L85" s="146"/>
    </row>
    <row r="86" spans="4:12" s="7" customFormat="1">
      <c r="D86" s="146"/>
      <c r="E86" s="146"/>
      <c r="F86" s="146"/>
      <c r="G86" s="146"/>
      <c r="H86" s="146"/>
      <c r="I86" s="146"/>
      <c r="J86" s="146"/>
      <c r="K86" s="146"/>
      <c r="L86" s="146"/>
    </row>
    <row r="87" spans="4:12" s="7" customFormat="1">
      <c r="D87" s="146"/>
      <c r="E87" s="146"/>
      <c r="F87" s="146"/>
      <c r="G87" s="146"/>
      <c r="H87" s="146"/>
      <c r="I87" s="146"/>
      <c r="J87" s="146"/>
      <c r="K87" s="146"/>
      <c r="L87" s="146"/>
    </row>
    <row r="88" spans="4:12" s="7" customFormat="1">
      <c r="D88" s="146"/>
      <c r="E88" s="146"/>
      <c r="F88" s="146"/>
      <c r="G88" s="146"/>
      <c r="H88" s="146"/>
      <c r="I88" s="146"/>
      <c r="J88" s="146"/>
      <c r="K88" s="146"/>
      <c r="L88" s="146"/>
    </row>
    <row r="89" spans="4:12" s="7" customFormat="1">
      <c r="D89" s="146"/>
      <c r="E89" s="146"/>
      <c r="F89" s="146"/>
      <c r="G89" s="146"/>
      <c r="H89" s="146"/>
      <c r="I89" s="146"/>
      <c r="J89" s="146"/>
      <c r="K89" s="146"/>
      <c r="L89" s="146"/>
    </row>
    <row r="90" spans="4:12" s="7" customFormat="1">
      <c r="D90" s="146"/>
      <c r="E90" s="146"/>
      <c r="F90" s="146"/>
      <c r="G90" s="146"/>
      <c r="H90" s="146"/>
      <c r="I90" s="146"/>
      <c r="J90" s="146"/>
      <c r="K90" s="146"/>
      <c r="L90" s="146"/>
    </row>
    <row r="91" spans="4:12" s="7" customFormat="1">
      <c r="D91" s="146"/>
      <c r="E91" s="146"/>
      <c r="F91" s="146"/>
      <c r="G91" s="146"/>
      <c r="H91" s="146"/>
      <c r="I91" s="146"/>
      <c r="J91" s="146"/>
      <c r="K91" s="146"/>
      <c r="L91" s="146"/>
    </row>
    <row r="92" spans="4:12" s="7" customFormat="1">
      <c r="D92" s="146"/>
      <c r="E92" s="146"/>
      <c r="F92" s="146"/>
      <c r="G92" s="146"/>
      <c r="H92" s="146"/>
      <c r="I92" s="146"/>
      <c r="J92" s="146"/>
      <c r="K92" s="146"/>
      <c r="L92" s="146"/>
    </row>
    <row r="93" spans="4:12" s="7" customFormat="1">
      <c r="D93" s="146"/>
      <c r="E93" s="146"/>
      <c r="F93" s="146"/>
      <c r="G93" s="146"/>
      <c r="H93" s="146"/>
      <c r="I93" s="146"/>
      <c r="J93" s="146"/>
      <c r="K93" s="146"/>
      <c r="L93" s="146"/>
    </row>
    <row r="94" spans="4:12" s="7" customFormat="1">
      <c r="D94" s="146"/>
      <c r="E94" s="146"/>
      <c r="F94" s="146"/>
      <c r="G94" s="146"/>
      <c r="H94" s="146"/>
      <c r="I94" s="146"/>
      <c r="J94" s="146"/>
      <c r="K94" s="146"/>
      <c r="L94" s="146"/>
    </row>
    <row r="95" spans="4:12" s="7" customFormat="1">
      <c r="D95" s="146"/>
      <c r="E95" s="146"/>
      <c r="F95" s="146"/>
      <c r="G95" s="146"/>
      <c r="H95" s="146"/>
      <c r="I95" s="146"/>
      <c r="J95" s="146"/>
      <c r="K95" s="146"/>
      <c r="L95" s="146"/>
    </row>
    <row r="96" spans="4:12" s="7" customFormat="1">
      <c r="D96" s="146"/>
      <c r="E96" s="146"/>
      <c r="F96" s="146"/>
      <c r="G96" s="146"/>
      <c r="H96" s="146"/>
      <c r="I96" s="146"/>
      <c r="J96" s="146"/>
      <c r="K96" s="146"/>
      <c r="L96" s="146"/>
    </row>
    <row r="97" spans="4:12" s="7" customFormat="1">
      <c r="D97" s="146"/>
      <c r="E97" s="146"/>
      <c r="F97" s="146"/>
      <c r="G97" s="146"/>
      <c r="H97" s="146"/>
      <c r="I97" s="146"/>
      <c r="J97" s="146"/>
      <c r="K97" s="146"/>
      <c r="L97" s="146"/>
    </row>
    <row r="98" spans="4:12" s="7" customFormat="1">
      <c r="D98" s="146"/>
      <c r="E98" s="146"/>
      <c r="F98" s="146"/>
      <c r="G98" s="146"/>
      <c r="H98" s="146"/>
      <c r="I98" s="146"/>
      <c r="J98" s="146"/>
      <c r="K98" s="146"/>
      <c r="L98" s="146"/>
    </row>
    <row r="99" spans="4:12" s="7" customFormat="1">
      <c r="D99" s="146"/>
      <c r="E99" s="146"/>
      <c r="F99" s="146"/>
      <c r="G99" s="146"/>
      <c r="H99" s="146"/>
      <c r="I99" s="146"/>
      <c r="J99" s="146"/>
      <c r="K99" s="146"/>
      <c r="L99" s="146"/>
    </row>
    <row r="100" spans="4:12" s="7" customFormat="1">
      <c r="D100" s="146"/>
      <c r="E100" s="146"/>
      <c r="F100" s="146"/>
      <c r="G100" s="146"/>
      <c r="H100" s="146"/>
      <c r="I100" s="146"/>
      <c r="J100" s="146"/>
      <c r="K100" s="146"/>
      <c r="L100" s="146"/>
    </row>
    <row r="101" spans="4:12" s="7" customFormat="1">
      <c r="D101" s="146"/>
      <c r="E101" s="146"/>
      <c r="F101" s="146"/>
      <c r="G101" s="146"/>
      <c r="H101" s="146"/>
      <c r="I101" s="146"/>
      <c r="J101" s="146"/>
      <c r="K101" s="146"/>
      <c r="L101" s="146"/>
    </row>
    <row r="102" spans="4:12" s="7" customFormat="1">
      <c r="D102" s="146"/>
      <c r="E102" s="146"/>
      <c r="F102" s="146"/>
      <c r="G102" s="146"/>
      <c r="H102" s="146"/>
      <c r="I102" s="146"/>
      <c r="J102" s="146"/>
      <c r="K102" s="146"/>
      <c r="L102" s="146"/>
    </row>
    <row r="103" spans="4:12" s="7" customFormat="1">
      <c r="D103" s="146"/>
      <c r="E103" s="146"/>
      <c r="F103" s="146"/>
      <c r="G103" s="146"/>
      <c r="H103" s="146"/>
      <c r="I103" s="146"/>
      <c r="J103" s="146"/>
      <c r="K103" s="146"/>
      <c r="L103" s="146"/>
    </row>
    <row r="104" spans="4:12" s="7" customFormat="1">
      <c r="D104" s="146"/>
      <c r="E104" s="146"/>
      <c r="F104" s="146"/>
      <c r="G104" s="146"/>
      <c r="H104" s="146"/>
      <c r="I104" s="146"/>
      <c r="J104" s="146"/>
      <c r="K104" s="146"/>
      <c r="L104" s="146"/>
    </row>
    <row r="105" spans="4:12" s="7" customFormat="1">
      <c r="D105" s="146"/>
      <c r="E105" s="146"/>
      <c r="F105" s="146"/>
      <c r="G105" s="146"/>
      <c r="H105" s="146"/>
      <c r="I105" s="146"/>
      <c r="J105" s="146"/>
      <c r="K105" s="146"/>
      <c r="L105" s="146"/>
    </row>
    <row r="106" spans="4:12" s="7" customFormat="1">
      <c r="D106" s="146"/>
      <c r="E106" s="146"/>
      <c r="F106" s="146"/>
      <c r="G106" s="146"/>
      <c r="H106" s="146"/>
      <c r="I106" s="146"/>
      <c r="J106" s="146"/>
      <c r="K106" s="146"/>
      <c r="L106" s="146"/>
    </row>
    <row r="107" spans="4:12" s="7" customFormat="1">
      <c r="D107" s="146"/>
      <c r="E107" s="146"/>
      <c r="F107" s="146"/>
      <c r="G107" s="146"/>
      <c r="H107" s="146"/>
      <c r="I107" s="146"/>
      <c r="J107" s="146"/>
      <c r="K107" s="146"/>
      <c r="L107" s="146"/>
    </row>
    <row r="108" spans="4:12" s="7" customFormat="1">
      <c r="D108" s="146"/>
      <c r="E108" s="146"/>
      <c r="F108" s="146"/>
      <c r="G108" s="146"/>
      <c r="H108" s="146"/>
      <c r="I108" s="146"/>
      <c r="J108" s="146"/>
      <c r="K108" s="146"/>
      <c r="L108" s="146"/>
    </row>
    <row r="109" spans="4:12" s="7" customFormat="1">
      <c r="D109" s="146"/>
      <c r="E109" s="146"/>
      <c r="F109" s="146"/>
      <c r="G109" s="146"/>
      <c r="H109" s="146"/>
      <c r="I109" s="146"/>
      <c r="J109" s="146"/>
      <c r="K109" s="146"/>
      <c r="L109" s="146"/>
    </row>
    <row r="110" spans="4:12" s="7" customFormat="1">
      <c r="D110" s="146"/>
      <c r="E110" s="146"/>
      <c r="F110" s="146"/>
      <c r="G110" s="146"/>
      <c r="H110" s="146"/>
      <c r="I110" s="146"/>
      <c r="J110" s="146"/>
      <c r="K110" s="146"/>
      <c r="L110" s="146"/>
    </row>
    <row r="111" spans="4:12" s="7" customFormat="1">
      <c r="D111" s="146"/>
      <c r="E111" s="146"/>
      <c r="F111" s="146"/>
      <c r="G111" s="146"/>
      <c r="H111" s="146"/>
      <c r="I111" s="146"/>
      <c r="J111" s="146"/>
      <c r="K111" s="146"/>
      <c r="L111" s="146"/>
    </row>
    <row r="112" spans="4:12" s="7" customFormat="1">
      <c r="D112" s="146"/>
      <c r="E112" s="146"/>
      <c r="F112" s="146"/>
      <c r="G112" s="146"/>
      <c r="H112" s="146"/>
      <c r="I112" s="146"/>
      <c r="J112" s="146"/>
      <c r="K112" s="146"/>
      <c r="L112" s="146"/>
    </row>
    <row r="113" spans="4:12" s="7" customFormat="1">
      <c r="D113" s="146"/>
      <c r="E113" s="146"/>
      <c r="F113" s="146"/>
      <c r="G113" s="146"/>
      <c r="H113" s="146"/>
      <c r="I113" s="146"/>
      <c r="J113" s="146"/>
      <c r="K113" s="146"/>
      <c r="L113" s="146"/>
    </row>
    <row r="114" spans="4:12" s="7" customFormat="1">
      <c r="D114" s="146"/>
      <c r="E114" s="146"/>
      <c r="F114" s="146"/>
      <c r="G114" s="146"/>
      <c r="H114" s="146"/>
      <c r="I114" s="146"/>
      <c r="J114" s="146"/>
      <c r="K114" s="146"/>
      <c r="L114" s="146"/>
    </row>
    <row r="115" spans="4:12" s="7" customFormat="1">
      <c r="D115" s="146"/>
      <c r="E115" s="146"/>
      <c r="F115" s="146"/>
      <c r="G115" s="146"/>
      <c r="H115" s="146"/>
      <c r="I115" s="146"/>
      <c r="J115" s="146"/>
      <c r="K115" s="146"/>
      <c r="L115" s="146"/>
    </row>
    <row r="116" spans="4:12" s="7" customFormat="1">
      <c r="D116" s="146"/>
      <c r="E116" s="146"/>
      <c r="F116" s="146"/>
      <c r="G116" s="146"/>
      <c r="H116" s="146"/>
      <c r="I116" s="146"/>
      <c r="J116" s="146"/>
      <c r="K116" s="146"/>
      <c r="L116" s="146"/>
    </row>
    <row r="117" spans="4:12" s="7" customFormat="1">
      <c r="D117" s="146"/>
      <c r="E117" s="146"/>
      <c r="F117" s="146"/>
      <c r="G117" s="146"/>
      <c r="H117" s="146"/>
      <c r="I117" s="146"/>
      <c r="J117" s="146"/>
      <c r="K117" s="146"/>
      <c r="L117" s="146"/>
    </row>
    <row r="118" spans="4:12" s="7" customFormat="1">
      <c r="D118" s="146"/>
      <c r="E118" s="146"/>
      <c r="F118" s="146"/>
      <c r="G118" s="146"/>
      <c r="H118" s="146"/>
      <c r="I118" s="146"/>
      <c r="J118" s="146"/>
      <c r="K118" s="146"/>
      <c r="L118" s="146"/>
    </row>
    <row r="119" spans="4:12" s="7" customFormat="1">
      <c r="D119" s="146"/>
      <c r="E119" s="146"/>
      <c r="F119" s="146"/>
      <c r="G119" s="146"/>
      <c r="H119" s="146"/>
      <c r="I119" s="146"/>
      <c r="J119" s="146"/>
      <c r="K119" s="146"/>
      <c r="L119" s="146"/>
    </row>
    <row r="120" spans="4:12" s="7" customFormat="1">
      <c r="D120" s="146"/>
      <c r="E120" s="146"/>
      <c r="F120" s="146"/>
      <c r="G120" s="146"/>
      <c r="H120" s="146"/>
      <c r="I120" s="146"/>
      <c r="J120" s="146"/>
      <c r="K120" s="146"/>
      <c r="L120" s="146"/>
    </row>
    <row r="121" spans="4:12" s="7" customFormat="1">
      <c r="D121" s="146"/>
      <c r="E121" s="146"/>
      <c r="F121" s="146"/>
      <c r="G121" s="146"/>
      <c r="H121" s="146"/>
      <c r="I121" s="146"/>
      <c r="J121" s="146"/>
      <c r="K121" s="146"/>
      <c r="L121" s="146"/>
    </row>
    <row r="122" spans="4:12" s="7" customFormat="1">
      <c r="D122" s="146"/>
      <c r="E122" s="146"/>
      <c r="F122" s="146"/>
      <c r="G122" s="146"/>
      <c r="H122" s="146"/>
      <c r="I122" s="146"/>
      <c r="J122" s="146"/>
      <c r="K122" s="146"/>
      <c r="L122" s="146"/>
    </row>
    <row r="123" spans="4:12" s="7" customFormat="1">
      <c r="D123" s="146"/>
      <c r="E123" s="146"/>
      <c r="F123" s="146"/>
      <c r="G123" s="146"/>
      <c r="H123" s="146"/>
      <c r="I123" s="146"/>
      <c r="J123" s="146"/>
      <c r="K123" s="146"/>
      <c r="L123" s="146"/>
    </row>
    <row r="124" spans="4:12" s="7" customFormat="1">
      <c r="D124" s="146"/>
      <c r="E124" s="146"/>
      <c r="F124" s="146"/>
      <c r="G124" s="146"/>
      <c r="H124" s="146"/>
      <c r="I124" s="146"/>
      <c r="J124" s="146"/>
      <c r="K124" s="146"/>
      <c r="L124" s="146"/>
    </row>
    <row r="125" spans="4:12" s="7" customFormat="1">
      <c r="D125" s="146"/>
      <c r="E125" s="146"/>
      <c r="F125" s="146"/>
      <c r="G125" s="146"/>
      <c r="H125" s="146"/>
      <c r="I125" s="146"/>
      <c r="J125" s="146"/>
      <c r="K125" s="146"/>
      <c r="L125" s="146"/>
    </row>
    <row r="126" spans="4:12" s="7" customFormat="1">
      <c r="D126" s="146"/>
      <c r="E126" s="146"/>
      <c r="F126" s="146"/>
      <c r="G126" s="146"/>
      <c r="H126" s="146"/>
      <c r="I126" s="146"/>
      <c r="J126" s="146"/>
      <c r="K126" s="146"/>
      <c r="L126" s="146"/>
    </row>
    <row r="127" spans="4:12" s="7" customFormat="1">
      <c r="D127" s="146"/>
      <c r="E127" s="146"/>
      <c r="F127" s="146"/>
      <c r="G127" s="146"/>
      <c r="H127" s="146"/>
      <c r="I127" s="146"/>
      <c r="J127" s="146"/>
      <c r="K127" s="146"/>
      <c r="L127" s="146"/>
    </row>
    <row r="128" spans="4:12" s="7" customFormat="1">
      <c r="D128" s="146"/>
      <c r="E128" s="146"/>
      <c r="F128" s="146"/>
      <c r="G128" s="146"/>
      <c r="H128" s="146"/>
      <c r="I128" s="146"/>
      <c r="J128" s="146"/>
      <c r="K128" s="146"/>
      <c r="L128" s="146"/>
    </row>
    <row r="129" spans="4:12" s="7" customFormat="1">
      <c r="D129" s="146"/>
      <c r="E129" s="146"/>
      <c r="F129" s="146"/>
      <c r="G129" s="146"/>
      <c r="H129" s="146"/>
      <c r="I129" s="146"/>
      <c r="J129" s="146"/>
      <c r="K129" s="146"/>
      <c r="L129" s="146"/>
    </row>
    <row r="130" spans="4:12" s="7" customFormat="1">
      <c r="D130" s="146"/>
      <c r="E130" s="146"/>
      <c r="F130" s="146"/>
      <c r="G130" s="146"/>
      <c r="H130" s="146"/>
      <c r="I130" s="146"/>
      <c r="J130" s="146"/>
      <c r="K130" s="146"/>
      <c r="L130" s="146"/>
    </row>
    <row r="131" spans="4:12" s="7" customFormat="1">
      <c r="D131" s="146"/>
      <c r="E131" s="146"/>
      <c r="F131" s="146"/>
      <c r="G131" s="146"/>
      <c r="H131" s="146"/>
      <c r="I131" s="146"/>
      <c r="J131" s="146"/>
      <c r="K131" s="146"/>
      <c r="L131" s="146"/>
    </row>
    <row r="132" spans="4:12" s="7" customFormat="1">
      <c r="D132" s="146"/>
      <c r="E132" s="146"/>
      <c r="F132" s="146"/>
      <c r="G132" s="146"/>
      <c r="H132" s="146"/>
      <c r="I132" s="146"/>
      <c r="J132" s="146"/>
      <c r="K132" s="146"/>
      <c r="L132" s="146"/>
    </row>
    <row r="133" spans="4:12" s="7" customFormat="1">
      <c r="D133" s="146"/>
      <c r="E133" s="146"/>
      <c r="F133" s="146"/>
      <c r="G133" s="146"/>
      <c r="H133" s="146"/>
      <c r="I133" s="146"/>
      <c r="J133" s="146"/>
      <c r="K133" s="146"/>
      <c r="L133" s="146"/>
    </row>
    <row r="134" spans="4:12" s="7" customFormat="1">
      <c r="D134" s="146"/>
      <c r="E134" s="146"/>
      <c r="F134" s="146"/>
      <c r="G134" s="146"/>
      <c r="H134" s="146"/>
      <c r="I134" s="146"/>
      <c r="J134" s="146"/>
      <c r="K134" s="146"/>
      <c r="L134" s="146"/>
    </row>
    <row r="135" spans="4:12" s="7" customFormat="1">
      <c r="D135" s="146"/>
      <c r="E135" s="146"/>
      <c r="F135" s="146"/>
      <c r="G135" s="146"/>
      <c r="H135" s="146"/>
      <c r="I135" s="146"/>
      <c r="J135" s="146"/>
      <c r="K135" s="146"/>
      <c r="L135" s="146"/>
    </row>
    <row r="136" spans="4:12" s="7" customFormat="1">
      <c r="D136" s="146"/>
      <c r="E136" s="146"/>
      <c r="F136" s="146"/>
      <c r="G136" s="146"/>
      <c r="H136" s="146"/>
      <c r="I136" s="146"/>
      <c r="J136" s="146"/>
      <c r="K136" s="146"/>
      <c r="L136" s="146"/>
    </row>
    <row r="137" spans="4:12" s="7" customFormat="1">
      <c r="D137" s="146"/>
      <c r="E137" s="146"/>
      <c r="F137" s="146"/>
      <c r="G137" s="146"/>
      <c r="H137" s="146"/>
      <c r="I137" s="146"/>
      <c r="J137" s="146"/>
      <c r="K137" s="146"/>
      <c r="L137" s="146"/>
    </row>
    <row r="138" spans="4:12" s="7" customFormat="1">
      <c r="D138" s="146"/>
      <c r="E138" s="146"/>
      <c r="F138" s="146"/>
      <c r="G138" s="146"/>
      <c r="H138" s="146"/>
      <c r="I138" s="146"/>
      <c r="J138" s="146"/>
      <c r="K138" s="146"/>
      <c r="L138" s="146"/>
    </row>
    <row r="139" spans="4:12" s="7" customFormat="1">
      <c r="D139" s="146"/>
      <c r="E139" s="146"/>
      <c r="F139" s="146"/>
      <c r="G139" s="146"/>
      <c r="H139" s="146"/>
      <c r="I139" s="146"/>
      <c r="J139" s="146"/>
      <c r="K139" s="146"/>
      <c r="L139" s="146"/>
    </row>
    <row r="140" spans="4:12" s="7" customFormat="1">
      <c r="D140" s="146"/>
      <c r="E140" s="146"/>
      <c r="F140" s="146"/>
      <c r="G140" s="146"/>
      <c r="H140" s="146"/>
      <c r="I140" s="146"/>
      <c r="J140" s="146"/>
      <c r="K140" s="146"/>
      <c r="L140" s="146"/>
    </row>
    <row r="141" spans="4:12" s="7" customFormat="1">
      <c r="D141" s="146"/>
      <c r="E141" s="146"/>
      <c r="F141" s="146"/>
      <c r="G141" s="146"/>
      <c r="H141" s="146"/>
      <c r="I141" s="146"/>
      <c r="J141" s="146"/>
      <c r="K141" s="146"/>
      <c r="L141" s="146"/>
    </row>
    <row r="142" spans="4:12" s="7" customFormat="1">
      <c r="D142" s="146"/>
      <c r="E142" s="146"/>
      <c r="F142" s="146"/>
      <c r="G142" s="146"/>
      <c r="H142" s="146"/>
      <c r="I142" s="146"/>
      <c r="J142" s="146"/>
      <c r="K142" s="146"/>
      <c r="L142" s="146"/>
    </row>
    <row r="143" spans="4:12" s="7" customFormat="1">
      <c r="D143" s="146"/>
      <c r="E143" s="146"/>
      <c r="F143" s="146"/>
      <c r="G143" s="146"/>
      <c r="H143" s="146"/>
      <c r="I143" s="146"/>
      <c r="J143" s="146"/>
      <c r="K143" s="146"/>
      <c r="L143" s="146"/>
    </row>
    <row r="144" spans="4:12" s="7" customFormat="1">
      <c r="D144" s="146"/>
      <c r="E144" s="146"/>
      <c r="F144" s="146"/>
      <c r="G144" s="146"/>
      <c r="H144" s="146"/>
      <c r="I144" s="146"/>
      <c r="J144" s="146"/>
      <c r="K144" s="146"/>
      <c r="L144" s="146"/>
    </row>
    <row r="145" spans="4:12" s="7" customFormat="1">
      <c r="D145" s="146"/>
      <c r="E145" s="146"/>
      <c r="F145" s="146"/>
      <c r="G145" s="146"/>
      <c r="H145" s="146"/>
      <c r="I145" s="146"/>
      <c r="J145" s="146"/>
      <c r="K145" s="146"/>
      <c r="L145" s="146"/>
    </row>
    <row r="146" spans="4:12" s="7" customFormat="1">
      <c r="D146" s="146"/>
      <c r="E146" s="146"/>
      <c r="F146" s="146"/>
      <c r="G146" s="146"/>
      <c r="H146" s="146"/>
      <c r="I146" s="146"/>
      <c r="J146" s="146"/>
      <c r="K146" s="146"/>
      <c r="L146" s="146"/>
    </row>
    <row r="147" spans="4:12" s="7" customFormat="1">
      <c r="D147" s="146"/>
      <c r="E147" s="146"/>
      <c r="F147" s="146"/>
      <c r="G147" s="146"/>
      <c r="H147" s="146"/>
      <c r="I147" s="146"/>
      <c r="J147" s="146"/>
      <c r="K147" s="146"/>
      <c r="L147" s="146"/>
    </row>
    <row r="148" spans="4:12" s="7" customFormat="1">
      <c r="D148" s="146"/>
      <c r="E148" s="146"/>
      <c r="F148" s="146"/>
      <c r="G148" s="146"/>
      <c r="H148" s="146"/>
      <c r="I148" s="146"/>
      <c r="J148" s="146"/>
      <c r="K148" s="146"/>
      <c r="L148" s="146"/>
    </row>
    <row r="149" spans="4:12" s="7" customFormat="1">
      <c r="D149" s="146"/>
      <c r="E149" s="146"/>
      <c r="F149" s="146"/>
      <c r="G149" s="146"/>
      <c r="H149" s="146"/>
      <c r="I149" s="146"/>
      <c r="J149" s="146"/>
      <c r="K149" s="146"/>
      <c r="L149" s="146"/>
    </row>
    <row r="150" spans="4:12" s="7" customFormat="1">
      <c r="D150" s="146"/>
      <c r="E150" s="146"/>
      <c r="F150" s="146"/>
      <c r="G150" s="146"/>
      <c r="H150" s="146"/>
      <c r="I150" s="146"/>
      <c r="J150" s="146"/>
      <c r="K150" s="146"/>
      <c r="L150" s="146"/>
    </row>
    <row r="151" spans="4:12" s="7" customFormat="1">
      <c r="D151" s="146"/>
      <c r="E151" s="146"/>
      <c r="F151" s="146"/>
      <c r="G151" s="146"/>
      <c r="H151" s="146"/>
      <c r="I151" s="146"/>
      <c r="J151" s="146"/>
      <c r="K151" s="146"/>
      <c r="L151" s="146"/>
    </row>
    <row r="152" spans="4:12" s="7" customFormat="1">
      <c r="D152" s="146"/>
      <c r="E152" s="146"/>
      <c r="F152" s="146"/>
      <c r="G152" s="146"/>
      <c r="H152" s="146"/>
      <c r="I152" s="146"/>
      <c r="J152" s="146"/>
      <c r="K152" s="146"/>
      <c r="L152" s="146"/>
    </row>
    <row r="153" spans="4:12" s="7" customFormat="1">
      <c r="D153" s="146"/>
      <c r="E153" s="146"/>
      <c r="F153" s="146"/>
      <c r="G153" s="146"/>
      <c r="H153" s="146"/>
      <c r="I153" s="146"/>
      <c r="J153" s="146"/>
      <c r="K153" s="146"/>
      <c r="L153" s="146"/>
    </row>
    <row r="154" spans="4:12" s="7" customFormat="1">
      <c r="D154" s="146"/>
      <c r="E154" s="146"/>
      <c r="F154" s="146"/>
      <c r="G154" s="146"/>
      <c r="H154" s="146"/>
      <c r="I154" s="146"/>
      <c r="J154" s="146"/>
      <c r="K154" s="146"/>
      <c r="L154" s="146"/>
    </row>
    <row r="155" spans="4:12" s="7" customFormat="1">
      <c r="D155" s="146"/>
      <c r="E155" s="146"/>
      <c r="F155" s="146"/>
      <c r="G155" s="146"/>
      <c r="H155" s="146"/>
      <c r="I155" s="146"/>
      <c r="J155" s="146"/>
      <c r="K155" s="146"/>
      <c r="L155" s="146"/>
    </row>
    <row r="156" spans="4:12" s="7" customFormat="1">
      <c r="D156" s="146"/>
      <c r="E156" s="146"/>
      <c r="F156" s="146"/>
      <c r="G156" s="146"/>
      <c r="H156" s="146"/>
      <c r="I156" s="146"/>
      <c r="J156" s="146"/>
      <c r="K156" s="146"/>
      <c r="L156" s="146"/>
    </row>
    <row r="157" spans="4:12" s="7" customFormat="1">
      <c r="D157" s="146"/>
      <c r="E157" s="146"/>
      <c r="F157" s="146"/>
      <c r="G157" s="146"/>
      <c r="H157" s="146"/>
      <c r="I157" s="146"/>
      <c r="J157" s="146"/>
      <c r="K157" s="146"/>
      <c r="L157" s="146"/>
    </row>
    <row r="158" spans="4:12" s="7" customFormat="1">
      <c r="D158" s="146"/>
      <c r="E158" s="146"/>
      <c r="F158" s="146"/>
      <c r="G158" s="146"/>
      <c r="H158" s="146"/>
      <c r="I158" s="146"/>
      <c r="J158" s="146"/>
      <c r="K158" s="146"/>
      <c r="L158" s="146"/>
    </row>
    <row r="159" spans="4:12" s="7" customFormat="1">
      <c r="D159" s="146"/>
      <c r="E159" s="146"/>
      <c r="F159" s="146"/>
      <c r="G159" s="146"/>
      <c r="H159" s="146"/>
      <c r="I159" s="146"/>
      <c r="J159" s="146"/>
      <c r="K159" s="146"/>
      <c r="L159" s="146"/>
    </row>
    <row r="160" spans="4:12" s="7" customFormat="1">
      <c r="D160" s="146"/>
      <c r="E160" s="146"/>
      <c r="F160" s="146"/>
      <c r="G160" s="146"/>
      <c r="H160" s="146"/>
      <c r="I160" s="146"/>
      <c r="J160" s="146"/>
      <c r="K160" s="146"/>
      <c r="L160" s="146"/>
    </row>
    <row r="161" spans="4:12" s="7" customFormat="1">
      <c r="D161" s="146"/>
      <c r="E161" s="146"/>
      <c r="F161" s="146"/>
      <c r="G161" s="146"/>
      <c r="H161" s="146"/>
      <c r="I161" s="146"/>
      <c r="J161" s="146"/>
      <c r="K161" s="146"/>
      <c r="L161" s="146"/>
    </row>
    <row r="162" spans="4:12" s="7" customFormat="1">
      <c r="D162" s="146"/>
      <c r="E162" s="146"/>
      <c r="F162" s="146"/>
      <c r="G162" s="146"/>
      <c r="H162" s="146"/>
      <c r="I162" s="146"/>
      <c r="J162" s="146"/>
      <c r="K162" s="146"/>
      <c r="L162" s="146"/>
    </row>
    <row r="163" spans="4:12" s="7" customFormat="1">
      <c r="D163" s="146"/>
      <c r="E163" s="146"/>
      <c r="F163" s="146"/>
      <c r="G163" s="146"/>
      <c r="H163" s="146"/>
      <c r="I163" s="146"/>
      <c r="J163" s="146"/>
      <c r="K163" s="146"/>
      <c r="L163" s="146"/>
    </row>
    <row r="164" spans="4:12" s="7" customFormat="1">
      <c r="D164" s="146"/>
      <c r="E164" s="146"/>
      <c r="F164" s="146"/>
      <c r="G164" s="146"/>
      <c r="H164" s="146"/>
      <c r="I164" s="146"/>
      <c r="J164" s="146"/>
      <c r="K164" s="146"/>
      <c r="L164" s="146"/>
    </row>
    <row r="165" spans="4:12" s="7" customFormat="1">
      <c r="D165" s="146"/>
      <c r="E165" s="146"/>
      <c r="F165" s="146"/>
      <c r="G165" s="146"/>
      <c r="H165" s="146"/>
      <c r="I165" s="146"/>
      <c r="J165" s="146"/>
      <c r="K165" s="146"/>
      <c r="L165" s="146"/>
    </row>
    <row r="166" spans="4:12" s="7" customFormat="1">
      <c r="D166" s="146"/>
      <c r="E166" s="146"/>
      <c r="F166" s="146"/>
      <c r="G166" s="146"/>
      <c r="H166" s="146"/>
      <c r="I166" s="146"/>
      <c r="J166" s="146"/>
      <c r="K166" s="146"/>
      <c r="L166" s="146"/>
    </row>
    <row r="167" spans="4:12" s="7" customFormat="1">
      <c r="D167" s="146"/>
      <c r="E167" s="146"/>
      <c r="F167" s="146"/>
      <c r="G167" s="146"/>
      <c r="H167" s="146"/>
      <c r="I167" s="146"/>
      <c r="J167" s="146"/>
      <c r="K167" s="146"/>
      <c r="L167" s="146"/>
    </row>
    <row r="168" spans="4:12" s="7" customFormat="1">
      <c r="D168" s="146"/>
      <c r="E168" s="146"/>
      <c r="F168" s="146"/>
      <c r="G168" s="146"/>
      <c r="H168" s="146"/>
      <c r="I168" s="146"/>
      <c r="J168" s="146"/>
      <c r="K168" s="146"/>
      <c r="L168" s="146"/>
    </row>
    <row r="169" spans="4:12" s="7" customFormat="1">
      <c r="D169" s="146"/>
      <c r="E169" s="146"/>
      <c r="F169" s="146"/>
      <c r="G169" s="146"/>
      <c r="H169" s="146"/>
      <c r="I169" s="146"/>
      <c r="J169" s="146"/>
      <c r="K169" s="146"/>
      <c r="L169" s="146"/>
    </row>
    <row r="170" spans="4:12" s="7" customFormat="1">
      <c r="D170" s="146"/>
      <c r="E170" s="146"/>
      <c r="F170" s="146"/>
      <c r="G170" s="146"/>
      <c r="H170" s="146"/>
      <c r="I170" s="146"/>
      <c r="J170" s="146"/>
      <c r="K170" s="146"/>
      <c r="L170" s="146"/>
    </row>
    <row r="171" spans="4:12" s="7" customFormat="1">
      <c r="D171" s="146"/>
      <c r="E171" s="146"/>
      <c r="F171" s="146"/>
      <c r="G171" s="146"/>
      <c r="H171" s="146"/>
      <c r="I171" s="146"/>
      <c r="J171" s="146"/>
      <c r="K171" s="146"/>
      <c r="L171" s="146"/>
    </row>
    <row r="172" spans="4:12" s="7" customFormat="1">
      <c r="D172" s="146"/>
      <c r="E172" s="146"/>
      <c r="F172" s="146"/>
      <c r="G172" s="146"/>
      <c r="H172" s="146"/>
      <c r="I172" s="146"/>
      <c r="J172" s="146"/>
      <c r="K172" s="146"/>
      <c r="L172" s="146"/>
    </row>
    <row r="173" spans="4:12" s="7" customFormat="1">
      <c r="D173" s="146"/>
      <c r="E173" s="146"/>
      <c r="F173" s="146"/>
      <c r="G173" s="146"/>
      <c r="H173" s="146"/>
      <c r="I173" s="146"/>
      <c r="J173" s="146"/>
      <c r="K173" s="146"/>
      <c r="L173" s="146"/>
    </row>
    <row r="174" spans="4:12" s="7" customFormat="1">
      <c r="D174" s="146"/>
      <c r="E174" s="146"/>
      <c r="F174" s="146"/>
      <c r="G174" s="146"/>
      <c r="H174" s="146"/>
      <c r="I174" s="146"/>
      <c r="J174" s="146"/>
      <c r="K174" s="146"/>
      <c r="L174" s="146"/>
    </row>
    <row r="175" spans="4:12" s="7" customFormat="1">
      <c r="D175" s="146"/>
      <c r="E175" s="146"/>
      <c r="F175" s="146"/>
      <c r="G175" s="146"/>
      <c r="H175" s="146"/>
      <c r="I175" s="146"/>
      <c r="J175" s="146"/>
      <c r="K175" s="146"/>
      <c r="L175" s="146"/>
    </row>
    <row r="176" spans="4:12" s="7" customFormat="1">
      <c r="D176" s="146"/>
      <c r="E176" s="146"/>
      <c r="F176" s="146"/>
      <c r="G176" s="146"/>
      <c r="H176" s="146"/>
      <c r="I176" s="146"/>
      <c r="J176" s="146"/>
      <c r="K176" s="146"/>
      <c r="L176" s="146"/>
    </row>
    <row r="177" spans="4:12" s="7" customFormat="1">
      <c r="D177" s="146"/>
      <c r="E177" s="146"/>
      <c r="F177" s="146"/>
      <c r="G177" s="146"/>
      <c r="H177" s="146"/>
      <c r="I177" s="146"/>
      <c r="J177" s="146"/>
      <c r="K177" s="146"/>
      <c r="L177" s="146"/>
    </row>
    <row r="178" spans="4:12" s="7" customFormat="1">
      <c r="D178" s="146"/>
      <c r="E178" s="146"/>
      <c r="F178" s="146"/>
      <c r="G178" s="146"/>
      <c r="H178" s="146"/>
      <c r="I178" s="146"/>
      <c r="J178" s="146"/>
      <c r="K178" s="146"/>
      <c r="L178" s="146"/>
    </row>
    <row r="179" spans="4:12" s="7" customFormat="1">
      <c r="D179" s="146"/>
      <c r="E179" s="146"/>
      <c r="F179" s="146"/>
      <c r="G179" s="146"/>
      <c r="H179" s="146"/>
      <c r="I179" s="146"/>
      <c r="J179" s="146"/>
      <c r="K179" s="146"/>
      <c r="L179" s="146"/>
    </row>
    <row r="180" spans="4:12" s="7" customFormat="1">
      <c r="D180" s="146"/>
      <c r="E180" s="146"/>
      <c r="F180" s="146"/>
      <c r="G180" s="146"/>
      <c r="H180" s="146"/>
      <c r="I180" s="146"/>
      <c r="J180" s="146"/>
      <c r="K180" s="146"/>
      <c r="L180" s="146"/>
    </row>
    <row r="181" spans="4:12" s="7" customFormat="1">
      <c r="D181" s="146"/>
      <c r="E181" s="146"/>
      <c r="F181" s="146"/>
      <c r="G181" s="146"/>
      <c r="H181" s="146"/>
      <c r="I181" s="146"/>
      <c r="J181" s="146"/>
      <c r="K181" s="146"/>
      <c r="L181" s="146"/>
    </row>
    <row r="182" spans="4:12" s="7" customFormat="1">
      <c r="D182" s="146"/>
      <c r="E182" s="146"/>
      <c r="F182" s="146"/>
      <c r="G182" s="146"/>
      <c r="H182" s="146"/>
      <c r="I182" s="146"/>
      <c r="J182" s="146"/>
      <c r="K182" s="146"/>
      <c r="L182" s="146"/>
    </row>
    <row r="183" spans="4:12" s="7" customFormat="1">
      <c r="D183" s="146"/>
      <c r="E183" s="146"/>
      <c r="F183" s="146"/>
      <c r="G183" s="146"/>
      <c r="H183" s="146"/>
      <c r="I183" s="146"/>
      <c r="J183" s="146"/>
      <c r="K183" s="146"/>
      <c r="L183" s="146"/>
    </row>
    <row r="184" spans="4:12" s="7" customFormat="1">
      <c r="D184" s="146"/>
      <c r="E184" s="146"/>
      <c r="F184" s="146"/>
      <c r="G184" s="146"/>
      <c r="H184" s="146"/>
      <c r="I184" s="146"/>
      <c r="J184" s="146"/>
      <c r="K184" s="146"/>
      <c r="L184" s="146"/>
    </row>
    <row r="185" spans="4:12" s="7" customFormat="1">
      <c r="D185" s="146"/>
      <c r="E185" s="146"/>
      <c r="F185" s="146"/>
      <c r="G185" s="146"/>
      <c r="H185" s="146"/>
      <c r="I185" s="146"/>
      <c r="J185" s="146"/>
      <c r="K185" s="146"/>
      <c r="L185" s="146"/>
    </row>
    <row r="186" spans="4:12" s="7" customFormat="1">
      <c r="D186" s="146"/>
      <c r="E186" s="146"/>
      <c r="F186" s="146"/>
      <c r="G186" s="146"/>
      <c r="H186" s="146"/>
      <c r="I186" s="146"/>
      <c r="J186" s="146"/>
      <c r="K186" s="146"/>
      <c r="L186" s="146"/>
    </row>
    <row r="187" spans="4:12" s="7" customFormat="1">
      <c r="D187" s="146"/>
      <c r="E187" s="146"/>
      <c r="F187" s="146"/>
      <c r="G187" s="146"/>
      <c r="H187" s="146"/>
      <c r="I187" s="146"/>
      <c r="J187" s="146"/>
      <c r="K187" s="146"/>
      <c r="L187" s="146"/>
    </row>
    <row r="188" spans="4:12" s="7" customFormat="1">
      <c r="D188" s="146"/>
      <c r="E188" s="146"/>
      <c r="F188" s="146"/>
      <c r="G188" s="146"/>
      <c r="H188" s="146"/>
      <c r="I188" s="146"/>
      <c r="J188" s="146"/>
      <c r="K188" s="146"/>
      <c r="L188" s="146"/>
    </row>
    <row r="189" spans="4:12" s="7" customFormat="1">
      <c r="D189" s="146"/>
      <c r="E189" s="146"/>
      <c r="F189" s="146"/>
      <c r="G189" s="146"/>
      <c r="H189" s="146"/>
      <c r="I189" s="146"/>
      <c r="J189" s="146"/>
      <c r="K189" s="146"/>
      <c r="L189" s="146"/>
    </row>
    <row r="190" spans="4:12" s="7" customFormat="1">
      <c r="D190" s="146"/>
      <c r="E190" s="146"/>
      <c r="F190" s="146"/>
      <c r="G190" s="146"/>
      <c r="H190" s="146"/>
      <c r="I190" s="146"/>
      <c r="J190" s="146"/>
      <c r="K190" s="146"/>
      <c r="L190" s="146"/>
    </row>
    <row r="191" spans="4:12" s="7" customFormat="1">
      <c r="D191" s="146"/>
      <c r="E191" s="146"/>
      <c r="F191" s="146"/>
      <c r="G191" s="146"/>
      <c r="H191" s="146"/>
      <c r="I191" s="146"/>
      <c r="J191" s="146"/>
      <c r="K191" s="146"/>
      <c r="L191" s="146"/>
    </row>
    <row r="192" spans="4:12" s="7" customFormat="1">
      <c r="D192" s="146"/>
      <c r="E192" s="146"/>
      <c r="F192" s="146"/>
      <c r="G192" s="146"/>
      <c r="H192" s="146"/>
      <c r="I192" s="146"/>
      <c r="J192" s="146"/>
      <c r="K192" s="146"/>
      <c r="L192" s="146"/>
    </row>
    <row r="193" spans="4:12" s="7" customFormat="1">
      <c r="D193" s="146"/>
      <c r="E193" s="146"/>
      <c r="F193" s="146"/>
      <c r="G193" s="146"/>
      <c r="H193" s="146"/>
      <c r="I193" s="146"/>
      <c r="J193" s="146"/>
      <c r="K193" s="146"/>
      <c r="L193" s="146"/>
    </row>
    <row r="194" spans="4:12" s="7" customFormat="1">
      <c r="D194" s="146"/>
      <c r="E194" s="146"/>
      <c r="F194" s="146"/>
      <c r="G194" s="146"/>
      <c r="H194" s="146"/>
      <c r="I194" s="146"/>
      <c r="J194" s="146"/>
      <c r="K194" s="146"/>
      <c r="L194" s="146"/>
    </row>
    <row r="195" spans="4:12" s="7" customFormat="1">
      <c r="D195" s="146"/>
      <c r="E195" s="146"/>
      <c r="F195" s="146"/>
      <c r="G195" s="146"/>
      <c r="H195" s="146"/>
      <c r="I195" s="146"/>
      <c r="J195" s="146"/>
      <c r="K195" s="146"/>
      <c r="L195" s="146"/>
    </row>
    <row r="196" spans="4:12" s="7" customFormat="1">
      <c r="D196" s="146"/>
      <c r="E196" s="146"/>
      <c r="F196" s="146"/>
      <c r="G196" s="146"/>
      <c r="H196" s="146"/>
      <c r="I196" s="146"/>
      <c r="J196" s="146"/>
      <c r="K196" s="146"/>
      <c r="L196" s="146"/>
    </row>
    <row r="197" spans="4:12" s="7" customFormat="1">
      <c r="D197" s="146"/>
      <c r="E197" s="146"/>
      <c r="F197" s="146"/>
      <c r="G197" s="146"/>
      <c r="H197" s="146"/>
      <c r="I197" s="146"/>
      <c r="J197" s="146"/>
      <c r="K197" s="146"/>
      <c r="L197" s="146"/>
    </row>
    <row r="198" spans="4:12" s="7" customFormat="1">
      <c r="D198" s="146"/>
      <c r="E198" s="146"/>
      <c r="F198" s="146"/>
      <c r="G198" s="146"/>
      <c r="H198" s="146"/>
      <c r="I198" s="146"/>
      <c r="J198" s="146"/>
      <c r="K198" s="146"/>
      <c r="L198" s="146"/>
    </row>
    <row r="199" spans="4:12" s="7" customFormat="1">
      <c r="D199" s="146"/>
      <c r="E199" s="146"/>
      <c r="F199" s="146"/>
      <c r="G199" s="146"/>
      <c r="H199" s="146"/>
      <c r="I199" s="146"/>
      <c r="J199" s="146"/>
      <c r="K199" s="146"/>
      <c r="L199" s="146"/>
    </row>
    <row r="200" spans="4:12" s="7" customFormat="1">
      <c r="D200" s="146"/>
      <c r="E200" s="146"/>
      <c r="F200" s="146"/>
      <c r="G200" s="146"/>
      <c r="H200" s="146"/>
      <c r="I200" s="146"/>
      <c r="J200" s="146"/>
      <c r="K200" s="146"/>
      <c r="L200" s="146"/>
    </row>
    <row r="201" spans="4:12" s="7" customFormat="1">
      <c r="D201" s="146"/>
      <c r="E201" s="146"/>
      <c r="F201" s="146"/>
      <c r="G201" s="146"/>
      <c r="H201" s="146"/>
      <c r="I201" s="146"/>
      <c r="J201" s="146"/>
      <c r="K201" s="146"/>
      <c r="L201" s="146"/>
    </row>
    <row r="202" spans="4:12" s="7" customFormat="1">
      <c r="D202" s="146"/>
      <c r="E202" s="146"/>
      <c r="F202" s="146"/>
      <c r="G202" s="146"/>
      <c r="H202" s="146"/>
      <c r="I202" s="146"/>
      <c r="J202" s="146"/>
      <c r="K202" s="146"/>
      <c r="L202" s="146"/>
    </row>
    <row r="203" spans="4:12" s="7" customFormat="1">
      <c r="D203" s="146"/>
      <c r="E203" s="146"/>
      <c r="F203" s="146"/>
      <c r="G203" s="146"/>
      <c r="H203" s="146"/>
      <c r="I203" s="146"/>
      <c r="J203" s="146"/>
      <c r="K203" s="146"/>
      <c r="L203" s="146"/>
    </row>
    <row r="204" spans="4:12" s="7" customFormat="1">
      <c r="D204" s="146"/>
      <c r="E204" s="146"/>
      <c r="F204" s="146"/>
      <c r="G204" s="146"/>
      <c r="H204" s="146"/>
      <c r="I204" s="146"/>
      <c r="J204" s="146"/>
      <c r="K204" s="146"/>
      <c r="L204" s="146"/>
    </row>
    <row r="205" spans="4:12" s="7" customFormat="1">
      <c r="D205" s="146"/>
      <c r="E205" s="146"/>
      <c r="F205" s="146"/>
      <c r="G205" s="146"/>
      <c r="H205" s="146"/>
      <c r="I205" s="146"/>
      <c r="J205" s="146"/>
      <c r="K205" s="146"/>
      <c r="L205" s="146"/>
    </row>
    <row r="206" spans="4:12" s="7" customFormat="1">
      <c r="D206" s="146"/>
      <c r="E206" s="146"/>
      <c r="F206" s="146"/>
      <c r="G206" s="146"/>
      <c r="H206" s="146"/>
      <c r="I206" s="146"/>
      <c r="J206" s="146"/>
      <c r="K206" s="146"/>
      <c r="L206" s="146"/>
    </row>
    <row r="207" spans="4:12" s="7" customFormat="1">
      <c r="D207" s="146"/>
      <c r="E207" s="146"/>
      <c r="F207" s="146"/>
      <c r="G207" s="146"/>
      <c r="H207" s="146"/>
      <c r="I207" s="146"/>
      <c r="J207" s="146"/>
      <c r="K207" s="146"/>
      <c r="L207" s="146"/>
    </row>
    <row r="208" spans="4:12" s="7" customFormat="1">
      <c r="D208" s="146"/>
      <c r="E208" s="146"/>
      <c r="F208" s="146"/>
      <c r="G208" s="146"/>
      <c r="H208" s="146"/>
      <c r="I208" s="146"/>
      <c r="J208" s="146"/>
      <c r="K208" s="146"/>
      <c r="L208" s="146"/>
    </row>
    <row r="209" spans="2:12" s="7" customFormat="1">
      <c r="D209" s="146"/>
      <c r="E209" s="146"/>
      <c r="F209" s="146"/>
      <c r="G209" s="146"/>
      <c r="H209" s="146"/>
      <c r="I209" s="146"/>
      <c r="J209" s="146"/>
      <c r="K209" s="146"/>
      <c r="L209" s="146"/>
    </row>
    <row r="210" spans="2:12" s="7" customFormat="1">
      <c r="D210" s="146"/>
      <c r="E210" s="146"/>
      <c r="F210" s="146"/>
      <c r="G210" s="146"/>
      <c r="H210" s="146"/>
      <c r="I210" s="146"/>
      <c r="J210" s="146"/>
      <c r="K210" s="146"/>
      <c r="L210" s="146"/>
    </row>
    <row r="211" spans="2:12" s="7" customFormat="1">
      <c r="D211" s="146"/>
      <c r="E211" s="146"/>
      <c r="F211" s="146"/>
      <c r="G211" s="146"/>
      <c r="H211" s="146"/>
      <c r="I211" s="146"/>
      <c r="J211" s="146"/>
      <c r="K211" s="146"/>
      <c r="L211" s="146"/>
    </row>
    <row r="212" spans="2:12" s="7" customFormat="1">
      <c r="D212" s="146"/>
      <c r="E212" s="146"/>
      <c r="F212" s="146"/>
      <c r="G212" s="146"/>
      <c r="H212" s="146"/>
      <c r="I212" s="146"/>
      <c r="J212" s="146"/>
      <c r="K212" s="146"/>
      <c r="L212" s="146"/>
    </row>
    <row r="213" spans="2:12" s="7" customFormat="1">
      <c r="B213" s="33"/>
      <c r="C213" s="33"/>
      <c r="D213" s="146"/>
      <c r="E213" s="146"/>
      <c r="F213" s="146"/>
      <c r="G213" s="146"/>
      <c r="H213" s="146"/>
      <c r="I213" s="146"/>
      <c r="J213" s="146"/>
      <c r="K213" s="146"/>
      <c r="L213" s="146"/>
    </row>
    <row r="214" spans="2:12" s="7" customFormat="1">
      <c r="B214" s="33"/>
      <c r="C214" s="33"/>
      <c r="D214" s="146"/>
      <c r="E214" s="146"/>
      <c r="F214" s="146"/>
      <c r="G214" s="146"/>
      <c r="H214" s="146"/>
      <c r="I214" s="146"/>
      <c r="J214" s="146"/>
      <c r="K214" s="146"/>
      <c r="L214" s="146"/>
    </row>
    <row r="215" spans="2:12" s="7" customFormat="1">
      <c r="B215" s="33"/>
      <c r="C215" s="33"/>
      <c r="D215" s="146"/>
      <c r="E215" s="146"/>
      <c r="F215" s="146"/>
      <c r="G215" s="146"/>
      <c r="H215" s="146"/>
      <c r="I215" s="146"/>
      <c r="J215" s="146"/>
      <c r="K215" s="146"/>
      <c r="L215" s="146"/>
    </row>
  </sheetData>
  <mergeCells count="6">
    <mergeCell ref="B6:C6"/>
    <mergeCell ref="B7:C7"/>
    <mergeCell ref="B58:C58"/>
    <mergeCell ref="B60:C60"/>
    <mergeCell ref="B61:C61"/>
    <mergeCell ref="B57:C5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sheetPr>
    <pageSetUpPr fitToPage="1"/>
  </sheetPr>
  <dimension ref="A1:J67"/>
  <sheetViews>
    <sheetView showGridLines="0" zoomScale="85" zoomScaleNormal="85" zoomScaleSheetLayoutView="85" workbookViewId="0"/>
  </sheetViews>
  <sheetFormatPr baseColWidth="10" defaultColWidth="9.140625" defaultRowHeight="12.75"/>
  <cols>
    <col min="1" max="1" width="6.42578125" style="606" bestFit="1" customWidth="1"/>
    <col min="2" max="2" width="40.5703125" style="606" customWidth="1"/>
    <col min="3" max="3" width="17" style="606" customWidth="1"/>
    <col min="4" max="4" width="12" style="606" bestFit="1" customWidth="1"/>
    <col min="5" max="10" width="11.140625" style="606" customWidth="1"/>
    <col min="11" max="16384" width="9.140625" style="606"/>
  </cols>
  <sheetData>
    <row r="1" spans="1:10" ht="15">
      <c r="A1" s="1076" t="s">
        <v>241</v>
      </c>
      <c r="B1" s="1078"/>
    </row>
    <row r="2" spans="1:10" ht="15" customHeight="1">
      <c r="A2" s="1078"/>
      <c r="B2" s="508" t="s">
        <v>614</v>
      </c>
      <c r="C2" s="1010"/>
      <c r="D2" s="1010"/>
      <c r="E2" s="1010"/>
      <c r="F2" s="1010"/>
      <c r="G2" s="1010"/>
      <c r="H2" s="1010"/>
      <c r="I2" s="1010"/>
      <c r="J2" s="1010"/>
    </row>
    <row r="3" spans="1:10" ht="15" customHeight="1">
      <c r="A3" s="1078"/>
      <c r="B3" s="991" t="s">
        <v>738</v>
      </c>
      <c r="C3" s="1015"/>
      <c r="D3" s="1015"/>
      <c r="E3" s="1015"/>
      <c r="F3" s="1015"/>
      <c r="G3" s="1015"/>
      <c r="H3" s="1015"/>
      <c r="I3" s="1015"/>
      <c r="J3" s="1015"/>
    </row>
    <row r="4" spans="1:10">
      <c r="B4" s="1015"/>
      <c r="C4" s="1015"/>
      <c r="D4" s="1015"/>
      <c r="E4" s="1015"/>
      <c r="F4" s="1015"/>
      <c r="G4" s="1015"/>
      <c r="H4" s="1015"/>
      <c r="I4" s="1015"/>
      <c r="J4" s="1015"/>
    </row>
    <row r="5" spans="1:10" ht="41.25" customHeight="1">
      <c r="B5" s="1324" t="s">
        <v>844</v>
      </c>
      <c r="C5" s="1324"/>
      <c r="D5" s="1324"/>
      <c r="E5" s="1324"/>
      <c r="F5" s="1324"/>
      <c r="G5" s="1324"/>
      <c r="H5" s="1324"/>
      <c r="I5" s="1324"/>
      <c r="J5" s="36"/>
    </row>
    <row r="6" spans="1:10">
      <c r="B6" s="470"/>
      <c r="C6" s="470"/>
      <c r="D6" s="470"/>
      <c r="E6" s="470"/>
      <c r="F6" s="470"/>
      <c r="G6" s="470"/>
      <c r="H6" s="470"/>
      <c r="I6" s="470"/>
      <c r="J6" s="470"/>
    </row>
    <row r="7" spans="1:10" ht="13.5" thickBot="1">
      <c r="B7" s="379" t="s">
        <v>911</v>
      </c>
      <c r="C7" s="1016"/>
      <c r="D7" s="1016"/>
      <c r="E7" s="1017"/>
      <c r="F7" s="1017"/>
      <c r="G7" s="1017"/>
      <c r="H7" s="1017"/>
      <c r="I7" s="1017"/>
      <c r="J7" s="1017"/>
    </row>
    <row r="8" spans="1:10" ht="37.5" customHeight="1" thickTop="1" thickBot="1">
      <c r="B8" s="449"/>
      <c r="C8" s="878" t="s">
        <v>912</v>
      </c>
      <c r="D8" s="879">
        <v>2018</v>
      </c>
      <c r="E8" s="878">
        <v>2019</v>
      </c>
      <c r="F8" s="878">
        <v>2020</v>
      </c>
      <c r="G8" s="878">
        <v>2021</v>
      </c>
      <c r="H8" s="878">
        <v>2022</v>
      </c>
      <c r="I8" s="879" t="s">
        <v>777</v>
      </c>
    </row>
    <row r="9" spans="1:10" ht="6" customHeight="1" thickTop="1" thickBot="1">
      <c r="B9" s="1018"/>
      <c r="C9" s="1018"/>
      <c r="D9" s="1019"/>
      <c r="E9" s="1019"/>
      <c r="F9" s="1019"/>
      <c r="G9" s="1018"/>
      <c r="H9" s="1018"/>
      <c r="I9" s="1018"/>
    </row>
    <row r="10" spans="1:10" ht="24.75" customHeight="1" thickTop="1" thickBot="1">
      <c r="B10" s="1020" t="s">
        <v>308</v>
      </c>
      <c r="C10" s="1021">
        <f>SUM(C12:C27)</f>
        <v>140952.21945767471</v>
      </c>
      <c r="D10" s="1021">
        <f>SUM(D12:D26)</f>
        <v>18304.064832488741</v>
      </c>
      <c r="E10" s="1021">
        <f t="shared" ref="E10:I10" si="0">SUM(E12:E26)</f>
        <v>15424.511037372971</v>
      </c>
      <c r="F10" s="1021">
        <f t="shared" si="0"/>
        <v>10344.275228170794</v>
      </c>
      <c r="G10" s="1021">
        <f t="shared" si="0"/>
        <v>10226.776193768941</v>
      </c>
      <c r="H10" s="1021">
        <f t="shared" si="0"/>
        <v>8205.7591890830045</v>
      </c>
      <c r="I10" s="1021">
        <f t="shared" si="0"/>
        <v>78401.901112412568</v>
      </c>
      <c r="J10" s="477"/>
    </row>
    <row r="11" spans="1:10" ht="12" customHeight="1" thickTop="1">
      <c r="B11" s="1063"/>
      <c r="C11" s="1064"/>
      <c r="D11" s="1064"/>
      <c r="E11" s="1064"/>
      <c r="F11" s="1064"/>
      <c r="G11" s="1064"/>
      <c r="H11" s="1064"/>
      <c r="I11" s="1064"/>
      <c r="J11" s="477"/>
    </row>
    <row r="12" spans="1:10" ht="15">
      <c r="B12" s="1060" t="s">
        <v>721</v>
      </c>
      <c r="C12" s="1061">
        <f>SUM(D12:I12)</f>
        <v>103343.31964614498</v>
      </c>
      <c r="D12" s="1062">
        <v>7472.5448926977988</v>
      </c>
      <c r="E12" s="1062">
        <v>9311.6329199017473</v>
      </c>
      <c r="F12" s="1062">
        <v>8402.777094860412</v>
      </c>
      <c r="G12" s="1062">
        <v>8337.4071145287326</v>
      </c>
      <c r="H12" s="1062">
        <v>6540.449533134356</v>
      </c>
      <c r="I12" s="1062">
        <v>63278.508091021933</v>
      </c>
      <c r="J12" s="477"/>
    </row>
    <row r="13" spans="1:10">
      <c r="B13" s="1022"/>
      <c r="C13" s="992"/>
      <c r="D13" s="992"/>
      <c r="E13" s="992"/>
      <c r="F13" s="992"/>
      <c r="G13" s="992"/>
      <c r="H13" s="992"/>
      <c r="I13" s="992"/>
      <c r="J13" s="477"/>
    </row>
    <row r="14" spans="1:10" ht="15">
      <c r="B14" s="1060" t="s">
        <v>662</v>
      </c>
      <c r="C14" s="1061">
        <f>SUM(D14:I14)</f>
        <v>20974.579809833514</v>
      </c>
      <c r="D14" s="1062">
        <v>1422.2809196802536</v>
      </c>
      <c r="E14" s="1061">
        <v>1755.0215762981763</v>
      </c>
      <c r="F14" s="1061">
        <v>1680.8223565272533</v>
      </c>
      <c r="G14" s="1061">
        <v>1584.8258124586384</v>
      </c>
      <c r="H14" s="1061">
        <v>1383.2780798947717</v>
      </c>
      <c r="I14" s="1061">
        <v>13148.351064974422</v>
      </c>
      <c r="J14" s="477"/>
    </row>
    <row r="15" spans="1:10">
      <c r="B15" s="1023"/>
      <c r="C15" s="992"/>
      <c r="D15" s="992"/>
      <c r="E15" s="992"/>
      <c r="F15" s="992"/>
      <c r="G15" s="992"/>
      <c r="H15" s="992"/>
      <c r="I15" s="992"/>
      <c r="J15" s="477"/>
    </row>
    <row r="16" spans="1:10" ht="15">
      <c r="B16" s="1060" t="s">
        <v>663</v>
      </c>
      <c r="C16" s="1061">
        <f>SUM(D16:I16)</f>
        <v>8519.0991476494291</v>
      </c>
      <c r="D16" s="1062">
        <v>1740.3233499715884</v>
      </c>
      <c r="E16" s="1061">
        <v>3956.8973897430474</v>
      </c>
      <c r="F16" s="1065">
        <v>260.55810248312901</v>
      </c>
      <c r="G16" s="1061">
        <v>304.41713562157099</v>
      </c>
      <c r="H16" s="1067">
        <v>281.89646874387802</v>
      </c>
      <c r="I16" s="1061">
        <v>1975.0067010862156</v>
      </c>
      <c r="J16" s="477"/>
    </row>
    <row r="17" spans="2:10">
      <c r="B17" s="1024"/>
      <c r="C17" s="992"/>
      <c r="D17" s="992"/>
      <c r="E17" s="992"/>
      <c r="F17" s="992"/>
      <c r="G17" s="992"/>
      <c r="H17" s="992"/>
      <c r="I17" s="992"/>
      <c r="J17" s="477"/>
    </row>
    <row r="18" spans="2:10" ht="15">
      <c r="B18" s="1060" t="s">
        <v>664</v>
      </c>
      <c r="C18" s="1061">
        <f>SUM(D18:I18)</f>
        <v>0.60158810000000007</v>
      </c>
      <c r="D18" s="1062">
        <v>7.7486570000000005E-2</v>
      </c>
      <c r="E18" s="1062">
        <v>0.10993343</v>
      </c>
      <c r="F18" s="1062">
        <v>0.11767430000000001</v>
      </c>
      <c r="G18" s="1062">
        <v>0.12613115999999999</v>
      </c>
      <c r="H18" s="1062">
        <v>0.13510731000000001</v>
      </c>
      <c r="I18" s="1062">
        <v>3.5255330000000001E-2</v>
      </c>
      <c r="J18" s="477"/>
    </row>
    <row r="19" spans="2:10">
      <c r="B19" s="1023"/>
      <c r="C19" s="992"/>
      <c r="D19" s="992"/>
      <c r="E19" s="992"/>
      <c r="F19" s="992"/>
      <c r="G19" s="992"/>
      <c r="H19" s="992"/>
      <c r="I19" s="992"/>
      <c r="J19" s="477"/>
    </row>
    <row r="20" spans="2:10" ht="15">
      <c r="B20" s="1060" t="s">
        <v>722</v>
      </c>
      <c r="C20" s="1061">
        <f>SUM(D20:I20)</f>
        <v>0</v>
      </c>
      <c r="D20" s="1062">
        <v>0</v>
      </c>
      <c r="E20" s="1062">
        <v>0</v>
      </c>
      <c r="F20" s="1061">
        <v>0</v>
      </c>
      <c r="G20" s="1062">
        <v>0</v>
      </c>
      <c r="H20" s="1062">
        <v>0</v>
      </c>
      <c r="I20" s="1062">
        <v>0</v>
      </c>
      <c r="J20" s="477"/>
    </row>
    <row r="21" spans="2:10">
      <c r="B21" s="1023"/>
      <c r="C21" s="992"/>
      <c r="D21" s="992"/>
      <c r="E21" s="992"/>
      <c r="F21" s="992"/>
      <c r="G21" s="992"/>
      <c r="H21" s="992"/>
      <c r="I21" s="992"/>
      <c r="J21" s="477"/>
    </row>
    <row r="22" spans="2:10" ht="15">
      <c r="B22" s="1060" t="s">
        <v>665</v>
      </c>
      <c r="C22" s="1061">
        <f>SUM(D22:I22)</f>
        <v>8069.6874015690992</v>
      </c>
      <c r="D22" s="1062">
        <v>7668.8381835690989</v>
      </c>
      <c r="E22" s="1071">
        <v>400.84921800000001</v>
      </c>
      <c r="F22" s="1061">
        <v>0</v>
      </c>
      <c r="G22" s="1066">
        <v>0</v>
      </c>
      <c r="H22" s="1066">
        <v>0</v>
      </c>
      <c r="I22" s="1066">
        <v>0</v>
      </c>
      <c r="J22" s="477"/>
    </row>
    <row r="23" spans="2:10">
      <c r="B23" s="1023"/>
      <c r="C23" s="992"/>
      <c r="D23" s="992"/>
      <c r="E23" s="992"/>
      <c r="F23" s="992"/>
      <c r="G23" s="992"/>
      <c r="H23" s="992"/>
      <c r="I23" s="992"/>
      <c r="J23" s="477"/>
    </row>
    <row r="24" spans="2:10" ht="15">
      <c r="B24" s="1060" t="s">
        <v>666</v>
      </c>
      <c r="C24" s="1061">
        <f>SUM(D24:I24)</f>
        <v>0</v>
      </c>
      <c r="D24" s="1066">
        <v>0</v>
      </c>
      <c r="E24" s="1066">
        <v>0</v>
      </c>
      <c r="F24" s="1066">
        <v>0</v>
      </c>
      <c r="G24" s="1066">
        <v>0</v>
      </c>
      <c r="H24" s="1066">
        <v>0</v>
      </c>
      <c r="I24" s="1066">
        <v>0</v>
      </c>
      <c r="J24" s="477"/>
    </row>
    <row r="25" spans="2:10">
      <c r="B25" s="1024"/>
      <c r="C25" s="992"/>
      <c r="D25" s="992"/>
      <c r="E25" s="992"/>
      <c r="F25" s="992"/>
      <c r="G25" s="992"/>
      <c r="H25" s="992"/>
      <c r="I25" s="992"/>
      <c r="J25" s="477"/>
    </row>
    <row r="26" spans="2:10" ht="15">
      <c r="B26" s="1060" t="s">
        <v>667</v>
      </c>
      <c r="C26" s="1061">
        <v>44.931864377692321</v>
      </c>
      <c r="D26" s="1066">
        <v>0</v>
      </c>
      <c r="E26" s="1066">
        <v>0</v>
      </c>
      <c r="F26" s="1066">
        <v>0</v>
      </c>
      <c r="G26" s="1066">
        <v>0</v>
      </c>
      <c r="H26" s="1066">
        <v>0</v>
      </c>
      <c r="I26" s="1066">
        <v>0</v>
      </c>
      <c r="J26" s="477"/>
    </row>
    <row r="27" spans="2:10" ht="13.5" thickBot="1">
      <c r="B27" s="1025"/>
      <c r="C27" s="993"/>
      <c r="D27" s="993"/>
      <c r="E27" s="993"/>
      <c r="F27" s="993"/>
      <c r="G27" s="993"/>
      <c r="H27" s="993"/>
      <c r="I27" s="993"/>
      <c r="J27" s="477"/>
    </row>
    <row r="28" spans="2:10" ht="13.5" thickTop="1"/>
    <row r="29" spans="2:10">
      <c r="B29" s="1325" t="s">
        <v>668</v>
      </c>
      <c r="C29" s="1325"/>
      <c r="D29" s="1325"/>
      <c r="E29" s="1325"/>
      <c r="F29" s="1325"/>
      <c r="G29" s="1325"/>
      <c r="H29" s="1325"/>
      <c r="I29" s="1325"/>
      <c r="J29" s="1026"/>
    </row>
    <row r="30" spans="2:10">
      <c r="B30" s="1026"/>
      <c r="C30" s="1026"/>
      <c r="D30" s="1026"/>
      <c r="E30" s="1026"/>
      <c r="F30" s="1026"/>
      <c r="G30" s="1026"/>
      <c r="H30" s="1026"/>
      <c r="I30" s="1026"/>
      <c r="J30" s="1026"/>
    </row>
    <row r="32" spans="2:10">
      <c r="D32" s="1027"/>
    </row>
    <row r="33" spans="3:9">
      <c r="C33" s="477"/>
    </row>
    <row r="34" spans="3:9">
      <c r="C34" s="622"/>
      <c r="D34" s="622"/>
      <c r="E34" s="622"/>
      <c r="F34" s="622"/>
      <c r="G34" s="622"/>
      <c r="H34" s="622"/>
      <c r="I34" s="622"/>
    </row>
    <row r="35" spans="3:9">
      <c r="C35" s="622"/>
      <c r="D35" s="622"/>
      <c r="E35" s="622"/>
      <c r="F35" s="622"/>
      <c r="G35" s="622"/>
      <c r="H35" s="622"/>
      <c r="I35" s="622"/>
    </row>
    <row r="36" spans="3:9">
      <c r="C36" s="622"/>
      <c r="D36" s="622"/>
      <c r="E36" s="622"/>
      <c r="F36" s="622"/>
      <c r="G36" s="622"/>
      <c r="H36" s="622"/>
      <c r="I36" s="622"/>
    </row>
    <row r="37" spans="3:9">
      <c r="C37" s="622"/>
      <c r="D37" s="622"/>
      <c r="E37" s="622"/>
      <c r="F37" s="622"/>
      <c r="G37" s="622"/>
      <c r="H37" s="622"/>
      <c r="I37" s="622"/>
    </row>
    <row r="38" spans="3:9">
      <c r="C38" s="622"/>
      <c r="D38" s="622"/>
      <c r="E38" s="622"/>
      <c r="F38" s="622"/>
      <c r="G38" s="622"/>
      <c r="H38" s="622"/>
      <c r="I38" s="622"/>
    </row>
    <row r="39" spans="3:9">
      <c r="C39" s="622"/>
      <c r="D39" s="622"/>
      <c r="E39" s="622"/>
      <c r="F39" s="622"/>
      <c r="G39" s="622"/>
      <c r="H39" s="622"/>
      <c r="I39" s="622"/>
    </row>
    <row r="40" spans="3:9">
      <c r="C40" s="622"/>
      <c r="D40" s="622"/>
      <c r="E40" s="622"/>
      <c r="F40" s="622"/>
      <c r="G40" s="622"/>
      <c r="H40" s="622"/>
      <c r="I40" s="622"/>
    </row>
    <row r="41" spans="3:9">
      <c r="C41" s="622"/>
      <c r="D41" s="622"/>
      <c r="E41" s="622"/>
      <c r="F41" s="622"/>
      <c r="G41" s="622"/>
      <c r="H41" s="622"/>
      <c r="I41" s="622"/>
    </row>
    <row r="42" spans="3:9">
      <c r="C42" s="622"/>
      <c r="D42" s="622"/>
      <c r="E42" s="622"/>
      <c r="F42" s="622"/>
      <c r="G42" s="622"/>
      <c r="H42" s="622"/>
      <c r="I42" s="622"/>
    </row>
    <row r="43" spans="3:9">
      <c r="C43" s="622"/>
      <c r="D43" s="622"/>
      <c r="E43" s="622"/>
      <c r="F43" s="622"/>
      <c r="G43" s="622"/>
      <c r="H43" s="622"/>
      <c r="I43" s="622"/>
    </row>
    <row r="44" spans="3:9">
      <c r="C44" s="622"/>
      <c r="D44" s="622"/>
      <c r="E44" s="622"/>
      <c r="F44" s="622"/>
      <c r="G44" s="622"/>
      <c r="H44" s="622"/>
      <c r="I44" s="622"/>
    </row>
    <row r="45" spans="3:9">
      <c r="C45" s="622"/>
      <c r="D45" s="622"/>
      <c r="E45" s="622"/>
      <c r="F45" s="622"/>
      <c r="G45" s="622"/>
      <c r="H45" s="622"/>
      <c r="I45" s="622"/>
    </row>
    <row r="46" spans="3:9">
      <c r="C46" s="622"/>
      <c r="D46" s="622"/>
      <c r="E46" s="622"/>
      <c r="F46" s="622"/>
      <c r="G46" s="622"/>
      <c r="H46" s="622"/>
      <c r="I46" s="622"/>
    </row>
    <row r="47" spans="3:9">
      <c r="C47" s="622"/>
      <c r="D47" s="622"/>
      <c r="E47" s="622"/>
      <c r="F47" s="622"/>
      <c r="G47" s="622"/>
      <c r="H47" s="622"/>
      <c r="I47" s="622"/>
    </row>
    <row r="48" spans="3:9">
      <c r="C48" s="622"/>
      <c r="D48" s="622"/>
      <c r="E48" s="622"/>
      <c r="F48" s="622"/>
      <c r="G48" s="622"/>
      <c r="H48" s="622"/>
      <c r="I48" s="622"/>
    </row>
    <row r="49" spans="3:9">
      <c r="C49" s="622"/>
      <c r="D49" s="622"/>
      <c r="E49" s="622"/>
      <c r="F49" s="622"/>
      <c r="G49" s="622"/>
      <c r="H49" s="622"/>
      <c r="I49" s="622"/>
    </row>
    <row r="50" spans="3:9">
      <c r="C50" s="622"/>
      <c r="D50" s="622"/>
      <c r="E50" s="622"/>
      <c r="F50" s="622"/>
      <c r="G50" s="622"/>
      <c r="H50" s="622"/>
      <c r="I50" s="622"/>
    </row>
    <row r="51" spans="3:9">
      <c r="C51" s="622"/>
      <c r="D51" s="622"/>
      <c r="E51" s="622"/>
      <c r="F51" s="622"/>
      <c r="G51" s="622"/>
      <c r="H51" s="622"/>
      <c r="I51" s="622"/>
    </row>
    <row r="52" spans="3:9">
      <c r="C52" s="622"/>
      <c r="D52" s="622"/>
      <c r="E52" s="622"/>
      <c r="F52" s="622"/>
      <c r="G52" s="622"/>
      <c r="H52" s="622"/>
      <c r="I52" s="622"/>
    </row>
    <row r="53" spans="3:9">
      <c r="C53" s="622"/>
      <c r="D53" s="622"/>
      <c r="E53" s="622"/>
      <c r="F53" s="622"/>
      <c r="G53" s="622"/>
      <c r="H53" s="622"/>
      <c r="I53" s="622"/>
    </row>
    <row r="54" spans="3:9">
      <c r="C54" s="622"/>
      <c r="D54" s="622"/>
      <c r="E54" s="622"/>
      <c r="F54" s="622"/>
      <c r="G54" s="622"/>
      <c r="H54" s="622"/>
      <c r="I54" s="622"/>
    </row>
    <row r="55" spans="3:9">
      <c r="C55" s="622"/>
      <c r="D55" s="622"/>
      <c r="E55" s="622"/>
      <c r="F55" s="622"/>
      <c r="G55" s="622"/>
      <c r="H55" s="622"/>
      <c r="I55" s="622"/>
    </row>
    <row r="56" spans="3:9">
      <c r="C56" s="622"/>
      <c r="D56" s="622"/>
      <c r="E56" s="622"/>
      <c r="F56" s="622"/>
      <c r="G56" s="622"/>
      <c r="H56" s="622"/>
      <c r="I56" s="622"/>
    </row>
    <row r="57" spans="3:9">
      <c r="C57" s="622"/>
      <c r="D57" s="622"/>
      <c r="E57" s="622"/>
      <c r="F57" s="622"/>
      <c r="G57" s="622"/>
      <c r="H57" s="622"/>
      <c r="I57" s="622"/>
    </row>
    <row r="58" spans="3:9">
      <c r="C58" s="622"/>
      <c r="D58" s="622"/>
      <c r="E58" s="622"/>
      <c r="F58" s="622"/>
      <c r="G58" s="622"/>
      <c r="H58" s="622"/>
      <c r="I58" s="622"/>
    </row>
    <row r="59" spans="3:9">
      <c r="C59" s="622"/>
      <c r="D59" s="622"/>
      <c r="E59" s="622"/>
      <c r="F59" s="622"/>
      <c r="G59" s="622"/>
      <c r="H59" s="622"/>
      <c r="I59" s="622"/>
    </row>
    <row r="60" spans="3:9">
      <c r="C60" s="622"/>
      <c r="D60" s="622"/>
      <c r="E60" s="622"/>
      <c r="F60" s="622"/>
      <c r="G60" s="622"/>
      <c r="H60" s="622"/>
      <c r="I60" s="622"/>
    </row>
    <row r="61" spans="3:9">
      <c r="C61" s="622"/>
      <c r="D61" s="622"/>
      <c r="E61" s="622"/>
      <c r="F61" s="622"/>
      <c r="G61" s="622"/>
      <c r="H61" s="622"/>
      <c r="I61" s="622"/>
    </row>
    <row r="62" spans="3:9">
      <c r="C62" s="622"/>
      <c r="D62" s="622"/>
      <c r="E62" s="622"/>
      <c r="F62" s="622"/>
      <c r="G62" s="622"/>
      <c r="H62" s="622"/>
      <c r="I62" s="622"/>
    </row>
    <row r="63" spans="3:9">
      <c r="C63" s="622"/>
      <c r="D63" s="622"/>
      <c r="E63" s="622"/>
      <c r="F63" s="622"/>
      <c r="G63" s="622"/>
      <c r="H63" s="622"/>
      <c r="I63" s="622"/>
    </row>
    <row r="64" spans="3:9">
      <c r="C64" s="622"/>
      <c r="D64" s="622"/>
      <c r="E64" s="622"/>
      <c r="F64" s="622"/>
      <c r="G64" s="622"/>
      <c r="H64" s="622"/>
      <c r="I64" s="622"/>
    </row>
    <row r="65" spans="3:9">
      <c r="C65" s="622"/>
      <c r="D65" s="622"/>
      <c r="E65" s="622"/>
      <c r="F65" s="622"/>
      <c r="G65" s="622"/>
      <c r="H65" s="622"/>
      <c r="I65" s="622"/>
    </row>
    <row r="66" spans="3:9">
      <c r="C66" s="622"/>
      <c r="D66" s="622"/>
      <c r="E66" s="622"/>
      <c r="F66" s="622"/>
      <c r="G66" s="622"/>
      <c r="H66" s="622"/>
      <c r="I66" s="622"/>
    </row>
    <row r="67" spans="3:9">
      <c r="C67" s="622"/>
      <c r="D67" s="622"/>
      <c r="E67" s="622"/>
      <c r="F67" s="622"/>
      <c r="G67" s="622"/>
      <c r="H67" s="622"/>
      <c r="I67" s="622"/>
    </row>
  </sheetData>
  <mergeCells count="2">
    <mergeCell ref="B5:I5"/>
    <mergeCell ref="B29:I29"/>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sheetPr>
    <pageSetUpPr autoPageBreaks="0"/>
  </sheetPr>
  <dimension ref="A1:U64"/>
  <sheetViews>
    <sheetView showGridLines="0" zoomScaleNormal="100" zoomScaleSheetLayoutView="85" workbookViewId="0"/>
  </sheetViews>
  <sheetFormatPr baseColWidth="10" defaultColWidth="11.42578125" defaultRowHeight="12.75"/>
  <cols>
    <col min="1" max="1" width="6.5703125" style="7" bestFit="1" customWidth="1"/>
    <col min="2" max="2" width="25.42578125" style="7" customWidth="1"/>
    <col min="3" max="3" width="74.7109375" style="7" customWidth="1"/>
    <col min="4" max="4" width="11.7109375" style="7" customWidth="1"/>
    <col min="5" max="5" width="12.5703125" style="7" bestFit="1" customWidth="1"/>
    <col min="6" max="8" width="11.7109375" style="7" customWidth="1"/>
    <col min="9" max="10" width="12.5703125" style="7" bestFit="1" customWidth="1"/>
    <col min="11" max="11" width="12.7109375" style="7" customWidth="1"/>
    <col min="12" max="12" width="13.140625" style="7" customWidth="1"/>
    <col min="13" max="14" width="12.42578125" style="7" bestFit="1" customWidth="1"/>
    <col min="15" max="19" width="11.7109375" style="7" customWidth="1"/>
    <col min="20" max="20" width="12.28515625" style="7" customWidth="1"/>
    <col min="21" max="16384" width="11.42578125" style="7"/>
  </cols>
  <sheetData>
    <row r="1" spans="1:19">
      <c r="A1" s="1085" t="s">
        <v>241</v>
      </c>
    </row>
    <row r="2" spans="1:19" ht="15">
      <c r="B2" s="4" t="s">
        <v>614</v>
      </c>
      <c r="C2" s="1086"/>
      <c r="D2" s="1087"/>
      <c r="E2" s="1087"/>
      <c r="F2" s="1087"/>
      <c r="G2" s="1087"/>
      <c r="H2" s="1087"/>
      <c r="I2" s="1087"/>
      <c r="J2" s="1087"/>
      <c r="K2" s="1086"/>
      <c r="L2" s="1086"/>
      <c r="M2" s="1086"/>
      <c r="N2" s="1086"/>
      <c r="O2" s="1086"/>
      <c r="P2" s="1086"/>
    </row>
    <row r="3" spans="1:19" ht="15">
      <c r="B3" s="8" t="s">
        <v>150</v>
      </c>
      <c r="C3" s="1086"/>
      <c r="D3" s="1087"/>
      <c r="E3" s="1087"/>
      <c r="F3" s="1087"/>
      <c r="G3" s="1087"/>
      <c r="H3" s="1087"/>
      <c r="I3" s="1087"/>
      <c r="J3" s="1087"/>
      <c r="K3" s="1086"/>
      <c r="L3" s="1086"/>
      <c r="M3" s="1086"/>
      <c r="N3" s="1086"/>
      <c r="O3" s="1086"/>
      <c r="P3" s="1086"/>
    </row>
    <row r="4" spans="1:19" ht="15">
      <c r="B4" s="8"/>
      <c r="C4" s="1086"/>
      <c r="D4" s="1087"/>
      <c r="E4" s="1087"/>
      <c r="F4" s="1087"/>
      <c r="G4" s="1087"/>
      <c r="H4" s="1087"/>
      <c r="I4" s="1087"/>
      <c r="J4" s="1087"/>
      <c r="K4" s="1086"/>
      <c r="L4" s="1086"/>
      <c r="M4" s="1086"/>
      <c r="N4" s="1086"/>
      <c r="O4" s="1086"/>
      <c r="P4" s="1086"/>
    </row>
    <row r="5" spans="1:19" ht="15">
      <c r="B5" s="1086"/>
      <c r="C5" s="5"/>
      <c r="D5" s="1087"/>
      <c r="E5" s="1087"/>
      <c r="F5" s="1087"/>
      <c r="G5" s="1087"/>
      <c r="H5" s="1087"/>
      <c r="I5" s="1087"/>
      <c r="J5" s="1087"/>
      <c r="K5" s="1086"/>
      <c r="L5" s="1086"/>
      <c r="M5" s="1086"/>
      <c r="N5" s="1086"/>
      <c r="O5" s="1086"/>
      <c r="P5" s="1086"/>
    </row>
    <row r="6" spans="1:19" ht="17.25">
      <c r="B6" s="1154" t="s">
        <v>778</v>
      </c>
      <c r="C6" s="1154"/>
      <c r="D6" s="1154"/>
      <c r="E6" s="1154"/>
      <c r="F6" s="1154"/>
      <c r="G6" s="1154"/>
      <c r="H6" s="1154"/>
      <c r="I6" s="1154"/>
      <c r="J6" s="1154"/>
      <c r="K6" s="1154"/>
      <c r="L6" s="1154"/>
      <c r="M6" s="1154"/>
      <c r="N6" s="1154"/>
      <c r="O6" s="1088"/>
      <c r="P6" s="1088"/>
      <c r="Q6" s="1088"/>
    </row>
    <row r="7" spans="1:19" s="1089" customFormat="1" ht="13.5" thickBot="1">
      <c r="A7" s="7"/>
      <c r="B7" s="1086"/>
      <c r="C7" s="1086"/>
      <c r="D7" s="1087"/>
      <c r="E7" s="1087"/>
      <c r="F7" s="1087"/>
      <c r="G7" s="1087"/>
      <c r="H7" s="1087"/>
      <c r="I7" s="1087"/>
      <c r="J7" s="1087"/>
      <c r="K7" s="1086"/>
      <c r="L7" s="1086"/>
      <c r="M7" s="1086"/>
      <c r="N7" s="1086"/>
      <c r="O7" s="1086"/>
      <c r="P7" s="1086"/>
      <c r="R7" s="7"/>
      <c r="S7" s="7"/>
    </row>
    <row r="8" spans="1:19" s="1090" customFormat="1" ht="13.5" thickBot="1">
      <c r="B8" s="1091"/>
      <c r="C8" s="1092" t="s">
        <v>779</v>
      </c>
      <c r="D8" s="1093">
        <v>2000</v>
      </c>
      <c r="E8" s="1093">
        <v>2001</v>
      </c>
      <c r="F8" s="1092">
        <v>2002</v>
      </c>
      <c r="G8" s="1093">
        <v>2003</v>
      </c>
      <c r="H8" s="1094">
        <v>2004</v>
      </c>
      <c r="I8" s="1093" t="s">
        <v>780</v>
      </c>
      <c r="J8" s="1093" t="s">
        <v>781</v>
      </c>
      <c r="K8" s="1093" t="s">
        <v>782</v>
      </c>
      <c r="L8" s="1093" t="s">
        <v>783</v>
      </c>
      <c r="M8" s="1093" t="s">
        <v>784</v>
      </c>
    </row>
    <row r="9" spans="1:19" s="1090" customFormat="1" ht="13.5" thickBot="1">
      <c r="B9" s="1333" t="s">
        <v>785</v>
      </c>
      <c r="C9" s="1095" t="s">
        <v>786</v>
      </c>
      <c r="D9" s="1096">
        <v>0.45653868000787612</v>
      </c>
      <c r="E9" s="1096">
        <v>0.5367464329045557</v>
      </c>
      <c r="F9" s="1096">
        <v>1.6665327778232204</v>
      </c>
      <c r="G9" s="1096">
        <v>1.3916783577803526</v>
      </c>
      <c r="H9" s="1096">
        <v>1.1800291877305504</v>
      </c>
      <c r="I9" s="1096">
        <v>0.67976659279741058</v>
      </c>
      <c r="J9" s="1096">
        <v>0.59066390851541961</v>
      </c>
      <c r="K9" s="1096">
        <v>0.51434886320254025</v>
      </c>
      <c r="L9" s="1096">
        <v>0.44468298014696622</v>
      </c>
      <c r="M9" s="1096">
        <v>0.45539395465060262</v>
      </c>
    </row>
    <row r="10" spans="1:19" ht="13.5" thickBot="1">
      <c r="B10" s="1333"/>
      <c r="C10" s="1097" t="s">
        <v>787</v>
      </c>
      <c r="D10" s="1098">
        <v>0.45653868000787612</v>
      </c>
      <c r="E10" s="1098">
        <v>0.5367464329045557</v>
      </c>
      <c r="F10" s="1098">
        <v>1.6665871638753542</v>
      </c>
      <c r="G10" s="1098">
        <v>1.3919965661366318</v>
      </c>
      <c r="H10" s="1098">
        <v>1.1808397745855408</v>
      </c>
      <c r="I10" s="1098">
        <v>0.80506900797125647</v>
      </c>
      <c r="J10" s="1098">
        <v>0.70619715404234296</v>
      </c>
      <c r="K10" s="1098">
        <v>0.62093275743288956</v>
      </c>
      <c r="L10" s="1098">
        <v>0.53787363497327956</v>
      </c>
      <c r="M10" s="1098">
        <v>0.55445229319448963</v>
      </c>
    </row>
    <row r="11" spans="1:19" ht="13.5" thickBot="1">
      <c r="B11" s="1333"/>
      <c r="C11" s="1099" t="s">
        <v>788</v>
      </c>
      <c r="D11" s="1098">
        <v>0.28640309792788549</v>
      </c>
      <c r="E11" s="1098">
        <v>0.31471996131772745</v>
      </c>
      <c r="F11" s="1098">
        <v>0.95289241185538076</v>
      </c>
      <c r="G11" s="1098">
        <v>0.79169901149841071</v>
      </c>
      <c r="H11" s="1098">
        <v>0.68548498968461324</v>
      </c>
      <c r="I11" s="1098">
        <v>0.31794322937721653</v>
      </c>
      <c r="J11" s="1098">
        <v>0.24057488007116307</v>
      </c>
      <c r="K11" s="1098">
        <v>0.21812313388886428</v>
      </c>
      <c r="L11" s="1098">
        <v>0.16734890219782483</v>
      </c>
      <c r="M11" s="1098">
        <v>0.16749954290919669</v>
      </c>
    </row>
    <row r="12" spans="1:19" ht="13.5" thickBot="1">
      <c r="B12" s="1333"/>
      <c r="C12" s="1099" t="s">
        <v>789</v>
      </c>
      <c r="D12" s="1098">
        <v>3.3975626159198857E-2</v>
      </c>
      <c r="E12" s="1098">
        <v>3.7866485392177976E-2</v>
      </c>
      <c r="F12" s="1100" t="s">
        <v>790</v>
      </c>
      <c r="G12" s="1100" t="s">
        <v>790</v>
      </c>
      <c r="H12" s="1100" t="s">
        <v>790</v>
      </c>
      <c r="I12" s="1098">
        <v>1.7583568727096852E-2</v>
      </c>
      <c r="J12" s="1098">
        <v>1.6121987890988433E-2</v>
      </c>
      <c r="K12" s="1098">
        <v>1.8308654388032832E-2</v>
      </c>
      <c r="L12" s="1098">
        <v>1.5547306380980295E-2</v>
      </c>
      <c r="M12" s="1098">
        <v>1.9565772362269238E-2</v>
      </c>
    </row>
    <row r="13" spans="1:19" ht="13.5" thickBot="1">
      <c r="A13" s="1101"/>
      <c r="B13" s="1333"/>
      <c r="C13" s="1102" t="s">
        <v>791</v>
      </c>
      <c r="D13" s="1103">
        <v>0.11427189550116214</v>
      </c>
      <c r="E13" s="1103">
        <v>0.15277522444577518</v>
      </c>
      <c r="F13" s="1104" t="s">
        <v>790</v>
      </c>
      <c r="G13" s="1104" t="s">
        <v>790</v>
      </c>
      <c r="H13" s="1104" t="s">
        <v>790</v>
      </c>
      <c r="I13" s="1103">
        <v>0.10832680660533268</v>
      </c>
      <c r="J13" s="1103">
        <v>9.5564732187314969E-2</v>
      </c>
      <c r="K13" s="1103">
        <v>9.2030796651011285E-2</v>
      </c>
      <c r="L13" s="1103">
        <v>7.2794750215272278E-2</v>
      </c>
      <c r="M13" s="1103">
        <v>9.0493109515155712E-2</v>
      </c>
    </row>
    <row r="14" spans="1:19" ht="13.5" thickBot="1">
      <c r="B14" s="1333" t="s">
        <v>792</v>
      </c>
      <c r="C14" s="1105" t="s">
        <v>793</v>
      </c>
      <c r="D14" s="1096">
        <v>0.94328323699421968</v>
      </c>
      <c r="E14" s="1096">
        <v>0.96935280331710838</v>
      </c>
      <c r="F14" s="1096">
        <v>0.79085988468628654</v>
      </c>
      <c r="G14" s="1096">
        <v>0.75785934842924907</v>
      </c>
      <c r="H14" s="1096">
        <v>0.75607435597189698</v>
      </c>
      <c r="I14" s="1096">
        <v>0.51441262274911592</v>
      </c>
      <c r="J14" s="1096">
        <v>0.52057780215761562</v>
      </c>
      <c r="K14" s="1096">
        <v>0.5275675635739614</v>
      </c>
      <c r="L14" s="1096">
        <v>0.52513721201127406</v>
      </c>
      <c r="M14" s="1096">
        <v>0.540555321459538</v>
      </c>
    </row>
    <row r="15" spans="1:19" ht="13.5" thickBot="1">
      <c r="B15" s="1333"/>
      <c r="C15" s="1099" t="s">
        <v>794</v>
      </c>
      <c r="D15" s="1098" t="s">
        <v>795</v>
      </c>
      <c r="E15" s="1098" t="s">
        <v>795</v>
      </c>
      <c r="F15" s="1098">
        <v>0.19224335700261252</v>
      </c>
      <c r="G15" s="1098">
        <v>0.2182700967436571</v>
      </c>
      <c r="H15" s="1098">
        <v>0.20972122690887063</v>
      </c>
      <c r="I15" s="1098">
        <v>0.41483509434438703</v>
      </c>
      <c r="J15" s="1098">
        <v>0.41252068091243599</v>
      </c>
      <c r="K15" s="1098">
        <v>0.39348652753315028</v>
      </c>
      <c r="L15" s="1098">
        <v>0.36607115248102284</v>
      </c>
      <c r="M15" s="1098">
        <v>0.2544166312726967</v>
      </c>
    </row>
    <row r="16" spans="1:19" ht="13.5" thickBot="1">
      <c r="B16" s="1333"/>
      <c r="C16" s="1099" t="s">
        <v>789</v>
      </c>
      <c r="D16" s="1098">
        <v>7.4420038535645466E-2</v>
      </c>
      <c r="E16" s="1098">
        <v>7.0548182662839243E-2</v>
      </c>
      <c r="F16" s="1098" t="s">
        <v>790</v>
      </c>
      <c r="G16" s="1098" t="s">
        <v>790</v>
      </c>
      <c r="H16" s="1098" t="s">
        <v>790</v>
      </c>
      <c r="I16" s="1098">
        <v>2.6073814214318092E-2</v>
      </c>
      <c r="J16" s="1098">
        <v>2.7568896863141654E-2</v>
      </c>
      <c r="K16" s="1098">
        <v>3.6033971333142296E-2</v>
      </c>
      <c r="L16" s="1098">
        <v>3.5470702462452534E-2</v>
      </c>
      <c r="M16" s="1098">
        <v>4.3675042067342712E-2</v>
      </c>
    </row>
    <row r="17" spans="2:20" ht="13.5" thickBot="1">
      <c r="B17" s="1333"/>
      <c r="C17" s="1099" t="s">
        <v>796</v>
      </c>
      <c r="D17" s="1098">
        <v>0.3756146435452794</v>
      </c>
      <c r="E17" s="1098">
        <v>0.32128246730734561</v>
      </c>
      <c r="F17" s="1098">
        <v>0.34779766496267339</v>
      </c>
      <c r="G17" s="1098">
        <v>0.3186308511590441</v>
      </c>
      <c r="H17" s="1098">
        <v>0.30481034626965542</v>
      </c>
      <c r="I17" s="1098">
        <v>0.35747947410370895</v>
      </c>
      <c r="J17" s="1098">
        <v>0.34739074785152679</v>
      </c>
      <c r="K17" s="1098">
        <v>0.26351821582856338</v>
      </c>
      <c r="L17" s="1098">
        <v>0.27015239951978381</v>
      </c>
      <c r="M17" s="1098">
        <v>0.29244703121351284</v>
      </c>
    </row>
    <row r="18" spans="2:20" ht="13.5" thickBot="1">
      <c r="B18" s="1333"/>
      <c r="C18" s="1099" t="s">
        <v>788</v>
      </c>
      <c r="D18" s="1098">
        <v>0.62733588734024581</v>
      </c>
      <c r="E18" s="1098">
        <v>0.58634756008465361</v>
      </c>
      <c r="F18" s="1098">
        <v>0.57267564726725462</v>
      </c>
      <c r="G18" s="1098">
        <v>0.57061422982737964</v>
      </c>
      <c r="H18" s="1098">
        <v>0.58353436180323159</v>
      </c>
      <c r="I18" s="1098">
        <v>0.47146246715586915</v>
      </c>
      <c r="J18" s="1098">
        <v>0.41138846795005724</v>
      </c>
      <c r="K18" s="1098">
        <v>0.42929658220999334</v>
      </c>
      <c r="L18" s="1098">
        <v>0.38180138567631383</v>
      </c>
      <c r="M18" s="1098">
        <v>0.37389526204493173</v>
      </c>
    </row>
    <row r="19" spans="2:20" ht="13.5" thickBot="1">
      <c r="B19" s="1333"/>
      <c r="C19" s="1102" t="s">
        <v>797</v>
      </c>
      <c r="D19" s="1103">
        <v>0.27917533718689785</v>
      </c>
      <c r="E19" s="1103">
        <v>0.28954667110426979</v>
      </c>
      <c r="F19" s="1103">
        <v>0.26063906284728122</v>
      </c>
      <c r="G19" s="1103">
        <v>0.22986776156806588</v>
      </c>
      <c r="H19" s="1103">
        <v>0.22361680327868852</v>
      </c>
      <c r="I19" s="1103">
        <v>0.25351627243631375</v>
      </c>
      <c r="J19" s="1103">
        <v>0.1802849225932015</v>
      </c>
      <c r="K19" s="1103">
        <v>0.19495425649236081</v>
      </c>
      <c r="L19" s="1103">
        <v>0.22174797512369521</v>
      </c>
      <c r="M19" s="1103">
        <v>0.21216527236975175</v>
      </c>
    </row>
    <row r="20" spans="2:20" ht="13.5" thickBot="1">
      <c r="B20" s="1086"/>
      <c r="C20" s="1086"/>
      <c r="D20" s="1106"/>
      <c r="E20" s="1106"/>
      <c r="F20" s="1106"/>
      <c r="G20" s="1106"/>
      <c r="H20" s="1106"/>
      <c r="I20" s="1106"/>
      <c r="J20" s="1106"/>
      <c r="K20" s="1106"/>
      <c r="L20" s="1106"/>
      <c r="M20" s="1106"/>
    </row>
    <row r="21" spans="2:20" ht="13.5" thickBot="1">
      <c r="B21" s="34"/>
      <c r="C21" s="1093" t="s">
        <v>798</v>
      </c>
      <c r="D21" s="1107">
        <v>7.5579654541892509</v>
      </c>
      <c r="E21" s="1107">
        <v>8.3135209604408598</v>
      </c>
      <c r="F21" s="1107">
        <v>6.0521724308630498</v>
      </c>
      <c r="G21" s="1107">
        <v>6.9111481018413796</v>
      </c>
      <c r="H21" s="1107">
        <v>7.7966542771101901</v>
      </c>
      <c r="I21" s="1107">
        <v>12.2871375597783</v>
      </c>
      <c r="J21" s="1107">
        <v>12.933632371774999</v>
      </c>
      <c r="K21" s="1107">
        <v>12.553687757525061</v>
      </c>
      <c r="L21" s="1107">
        <v>11.736460250710392</v>
      </c>
      <c r="M21" s="1107">
        <v>11.122211739269501</v>
      </c>
    </row>
    <row r="22" spans="2:20" ht="13.5" thickBot="1">
      <c r="B22" s="1086"/>
      <c r="C22" s="1086"/>
      <c r="D22" s="1106"/>
      <c r="E22" s="1106"/>
      <c r="F22" s="1106"/>
      <c r="G22" s="1106"/>
      <c r="H22" s="1106"/>
      <c r="I22" s="1106"/>
      <c r="J22" s="1106"/>
      <c r="K22" s="1106"/>
      <c r="L22" s="1106"/>
      <c r="M22" s="1106"/>
    </row>
    <row r="23" spans="2:20">
      <c r="B23" s="1331" t="s">
        <v>799</v>
      </c>
      <c r="C23" s="1108" t="s">
        <v>793</v>
      </c>
      <c r="D23" s="1096">
        <v>6.5188340399253057</v>
      </c>
      <c r="E23" s="1096">
        <v>7.0635610347615199</v>
      </c>
      <c r="F23" s="1096">
        <v>11.548396334478809</v>
      </c>
      <c r="G23" s="1096">
        <v>9.5956512500885331</v>
      </c>
      <c r="H23" s="1096">
        <v>7.3620075333401198</v>
      </c>
      <c r="I23" s="1096">
        <v>2.3676318695017273</v>
      </c>
      <c r="J23" s="1096">
        <v>2.2216811811343136</v>
      </c>
      <c r="K23" s="1096">
        <v>1.6535459112959112</v>
      </c>
      <c r="L23" s="1096">
        <v>1.6525880877851069</v>
      </c>
      <c r="M23" s="1096">
        <v>1.657935490973754</v>
      </c>
    </row>
    <row r="24" spans="2:20" ht="13.5" thickBot="1">
      <c r="B24" s="1332"/>
      <c r="C24" s="1109" t="s">
        <v>788</v>
      </c>
      <c r="D24" s="1103">
        <v>4.3353876931933639</v>
      </c>
      <c r="E24" s="1103">
        <v>4.272646413223975</v>
      </c>
      <c r="F24" s="1103">
        <v>8.3623982879974221</v>
      </c>
      <c r="G24" s="1103">
        <v>7.2248434476790848</v>
      </c>
      <c r="H24" s="1103">
        <v>5.6819601585824593</v>
      </c>
      <c r="I24" s="1103">
        <v>2.1699497896196709</v>
      </c>
      <c r="J24" s="1103">
        <v>1.7556914904788705</v>
      </c>
      <c r="K24" s="1103">
        <v>1.3457836330992634</v>
      </c>
      <c r="L24" s="1103">
        <v>1.201517684963525</v>
      </c>
      <c r="M24" s="1103">
        <v>1.1467615407051481</v>
      </c>
    </row>
    <row r="25" spans="2:20" ht="13.5" thickBot="1">
      <c r="B25" s="1086"/>
      <c r="C25" s="1110"/>
      <c r="D25" s="1111"/>
      <c r="E25" s="1111"/>
      <c r="F25" s="1111"/>
      <c r="G25" s="1111"/>
      <c r="H25" s="1111"/>
      <c r="I25" s="1111"/>
      <c r="J25" s="1111"/>
      <c r="K25" s="1111"/>
      <c r="L25" s="1111"/>
      <c r="M25" s="1111"/>
    </row>
    <row r="26" spans="2:20">
      <c r="B26" s="1331" t="s">
        <v>800</v>
      </c>
      <c r="C26" s="1108" t="s">
        <v>793</v>
      </c>
      <c r="D26" s="1096">
        <v>3.9131910701060839</v>
      </c>
      <c r="E26" s="1096">
        <v>4.485181504498879</v>
      </c>
      <c r="F26" s="1096">
        <v>4.1508609320680456</v>
      </c>
      <c r="G26" s="1096">
        <v>3.9339738486063935</v>
      </c>
      <c r="H26" s="1096">
        <v>3.6281998281370225</v>
      </c>
      <c r="I26" s="1096">
        <v>1.4137442430817435</v>
      </c>
      <c r="J26" s="1096">
        <v>1.3052991976530279</v>
      </c>
      <c r="K26" s="1096">
        <v>1.1547411045370128</v>
      </c>
      <c r="L26" s="1096">
        <v>0.9396120205617996</v>
      </c>
      <c r="M26" s="1096">
        <v>1.1988462502454251</v>
      </c>
    </row>
    <row r="27" spans="2:20" ht="13.5" thickBot="1">
      <c r="B27" s="1332"/>
      <c r="C27" s="1109" t="s">
        <v>801</v>
      </c>
      <c r="D27" s="1103">
        <v>2.602490000903058</v>
      </c>
      <c r="E27" s="1103">
        <v>2.7130217426517427</v>
      </c>
      <c r="F27" s="1103">
        <v>3.0057119055056889</v>
      </c>
      <c r="G27" s="1103">
        <v>2.9620027283903778</v>
      </c>
      <c r="H27" s="1103">
        <v>2.8002262667472704</v>
      </c>
      <c r="I27" s="1103">
        <v>1.2957056636920774</v>
      </c>
      <c r="J27" s="1103">
        <v>1.0315169629068868</v>
      </c>
      <c r="K27" s="1103">
        <v>0.93964535301768026</v>
      </c>
      <c r="L27" s="1103">
        <v>0.68314559145905096</v>
      </c>
      <c r="M27" s="1103">
        <v>0.82922675064705831</v>
      </c>
    </row>
    <row r="28" spans="2:20" ht="13.5" thickBot="1">
      <c r="B28" s="1086"/>
      <c r="C28" s="1112"/>
      <c r="D28" s="1106"/>
      <c r="E28" s="1106"/>
      <c r="F28" s="1106"/>
      <c r="G28" s="1106"/>
      <c r="H28" s="1106"/>
      <c r="I28" s="1106"/>
      <c r="J28" s="1106"/>
      <c r="K28" s="1106"/>
      <c r="L28" s="1106"/>
      <c r="M28" s="1106"/>
    </row>
    <row r="29" spans="2:20">
      <c r="B29" s="1331" t="s">
        <v>802</v>
      </c>
      <c r="C29" s="1108" t="s">
        <v>789</v>
      </c>
      <c r="D29" s="1096">
        <v>0.19665014590525423</v>
      </c>
      <c r="E29" s="1096">
        <v>0.22409333716017968</v>
      </c>
      <c r="F29" s="1096" t="s">
        <v>790</v>
      </c>
      <c r="G29" s="1096" t="s">
        <v>790</v>
      </c>
      <c r="H29" s="1096" t="s">
        <v>790</v>
      </c>
      <c r="I29" s="1096">
        <v>8.5894279811038005E-2</v>
      </c>
      <c r="J29" s="1096">
        <v>7.6940849541224335E-2</v>
      </c>
      <c r="K29" s="1096">
        <v>8.2202439171777816E-2</v>
      </c>
      <c r="L29" s="1096">
        <v>6.635319287019209E-2</v>
      </c>
      <c r="M29" s="1096">
        <v>8.0073010739679387E-2</v>
      </c>
    </row>
    <row r="30" spans="2:20" ht="13.5" thickBot="1">
      <c r="B30" s="1332"/>
      <c r="C30" s="1109" t="s">
        <v>791</v>
      </c>
      <c r="D30" s="1103">
        <v>0.6614031134519458</v>
      </c>
      <c r="E30" s="1103">
        <v>0.90412166661026561</v>
      </c>
      <c r="F30" s="1103" t="s">
        <v>790</v>
      </c>
      <c r="G30" s="1103" t="s">
        <v>790</v>
      </c>
      <c r="H30" s="1103" t="s">
        <v>790</v>
      </c>
      <c r="I30" s="1103">
        <v>0.52916749620092041</v>
      </c>
      <c r="J30" s="1103">
        <v>0.45607475519700319</v>
      </c>
      <c r="K30" s="1103">
        <v>0.41320109076830108</v>
      </c>
      <c r="L30" s="1103">
        <v>0.31067530172817404</v>
      </c>
      <c r="M30" s="1103">
        <v>0.37034345467738283</v>
      </c>
    </row>
    <row r="31" spans="2:20">
      <c r="B31" s="19"/>
      <c r="C31" s="19"/>
      <c r="D31" s="1113"/>
      <c r="E31" s="1113"/>
      <c r="F31" s="1113"/>
      <c r="G31" s="1113"/>
      <c r="H31" s="1113"/>
      <c r="I31" s="1113"/>
      <c r="J31" s="1113"/>
      <c r="K31" s="1086"/>
      <c r="L31" s="1086"/>
      <c r="M31" s="1086"/>
      <c r="N31" s="1086"/>
      <c r="O31" s="1086"/>
      <c r="P31" s="1086"/>
      <c r="T31" s="1090"/>
    </row>
    <row r="32" spans="2:20">
      <c r="C32" s="1086"/>
      <c r="D32" s="1087"/>
      <c r="E32" s="1087"/>
      <c r="F32" s="1087"/>
      <c r="G32" s="1087"/>
      <c r="H32" s="1087"/>
      <c r="I32" s="1087"/>
      <c r="J32" s="1087"/>
      <c r="K32" s="1086"/>
      <c r="L32" s="1086"/>
      <c r="M32" s="1086"/>
      <c r="N32" s="1086"/>
      <c r="O32" s="1086"/>
      <c r="P32" s="1086"/>
      <c r="T32" s="1089"/>
    </row>
    <row r="33" spans="2:21" ht="13.5" thickBot="1">
      <c r="C33" s="1086"/>
      <c r="D33" s="1114"/>
      <c r="E33" s="1114"/>
      <c r="F33" s="1114"/>
      <c r="G33" s="1114"/>
      <c r="H33" s="1114"/>
      <c r="I33" s="1114"/>
      <c r="J33" s="1114"/>
      <c r="K33" s="1114"/>
      <c r="L33" s="1086"/>
      <c r="M33" s="1114"/>
      <c r="N33" s="1086"/>
      <c r="O33" s="1086"/>
      <c r="P33" s="1086"/>
      <c r="T33" s="1090"/>
    </row>
    <row r="34" spans="2:21" ht="13.5" thickBot="1">
      <c r="B34" s="1091"/>
      <c r="C34" s="1093" t="s">
        <v>779</v>
      </c>
      <c r="D34" s="1115" t="s">
        <v>803</v>
      </c>
      <c r="E34" s="1115" t="s">
        <v>804</v>
      </c>
      <c r="F34" s="1115" t="s">
        <v>805</v>
      </c>
      <c r="G34" s="1115" t="s">
        <v>806</v>
      </c>
      <c r="H34" s="1115" t="s">
        <v>807</v>
      </c>
      <c r="I34" s="1115" t="s">
        <v>808</v>
      </c>
      <c r="J34" s="1115" t="s">
        <v>809</v>
      </c>
      <c r="K34" s="1115" t="s">
        <v>814</v>
      </c>
      <c r="L34" s="1115" t="s">
        <v>913</v>
      </c>
      <c r="M34" s="1116"/>
      <c r="N34" s="1117"/>
      <c r="O34" s="1086"/>
      <c r="P34" s="1086"/>
      <c r="R34" s="1089"/>
      <c r="S34" s="1089"/>
      <c r="T34" s="1089"/>
    </row>
    <row r="35" spans="2:21">
      <c r="B35" s="1326" t="s">
        <v>785</v>
      </c>
      <c r="C35" s="1097" t="s">
        <v>786</v>
      </c>
      <c r="D35" s="1098">
        <v>0.39973209090089568</v>
      </c>
      <c r="E35" s="1098">
        <v>0.3594611560337293</v>
      </c>
      <c r="F35" s="1098">
        <v>0.37423604431624091</v>
      </c>
      <c r="G35" s="1098">
        <v>0.40145853073801563</v>
      </c>
      <c r="H35" s="1098">
        <v>0.41414131986603875</v>
      </c>
      <c r="I35" s="1098">
        <v>0.48639637507343042</v>
      </c>
      <c r="J35" s="1098">
        <v>0.51676460195801688</v>
      </c>
      <c r="K35" s="1098">
        <v>0.56568554163432405</v>
      </c>
      <c r="L35" s="1098">
        <v>0.58777656207072437</v>
      </c>
      <c r="M35" s="1118"/>
      <c r="N35" s="1119"/>
      <c r="O35" s="1120"/>
      <c r="P35" s="1120"/>
      <c r="Q35" s="1121"/>
      <c r="R35" s="1122"/>
      <c r="S35" s="1122"/>
      <c r="T35" s="1122"/>
      <c r="U35" s="1122"/>
    </row>
    <row r="36" spans="2:21">
      <c r="B36" s="1327"/>
      <c r="C36" s="1097" t="s">
        <v>787</v>
      </c>
      <c r="D36" s="1098">
        <v>0.43456502048388052</v>
      </c>
      <c r="E36" s="1098">
        <v>0.38942093109597975</v>
      </c>
      <c r="F36" s="1098">
        <v>0.4044180390974042</v>
      </c>
      <c r="G36" s="1098">
        <v>0.43516089281031894</v>
      </c>
      <c r="H36" s="1098">
        <v>0.44696850197945293</v>
      </c>
      <c r="I36" s="1098">
        <v>0.52562643344295823</v>
      </c>
      <c r="J36" s="1098">
        <v>0.53315547203042302</v>
      </c>
      <c r="K36" s="1098">
        <v>0.57080158650493074</v>
      </c>
      <c r="L36" s="1098">
        <v>0.59297122841807881</v>
      </c>
      <c r="M36" s="1118"/>
      <c r="N36" s="1119"/>
      <c r="O36" s="1120"/>
      <c r="P36" s="1120"/>
      <c r="Q36" s="1121"/>
      <c r="R36" s="1122"/>
      <c r="S36" s="1122"/>
      <c r="T36" s="1122"/>
      <c r="U36" s="1122"/>
    </row>
    <row r="37" spans="2:21">
      <c r="B37" s="1327"/>
      <c r="C37" s="1099" t="s">
        <v>788</v>
      </c>
      <c r="D37" s="1098">
        <v>0.14630241912760761</v>
      </c>
      <c r="E37" s="1098">
        <v>0.11966677944113743</v>
      </c>
      <c r="F37" s="1098">
        <v>0.11217960832716861</v>
      </c>
      <c r="G37" s="1098">
        <v>0.11832879789342253</v>
      </c>
      <c r="H37" s="1098">
        <v>0.12569567758616204</v>
      </c>
      <c r="I37" s="1098">
        <v>0.13886194076329791</v>
      </c>
      <c r="J37" s="1098">
        <v>0.17811809113276461</v>
      </c>
      <c r="K37" s="1098">
        <v>0.23059513277927013</v>
      </c>
      <c r="L37" s="1098">
        <v>0.25214285938366343</v>
      </c>
      <c r="M37" s="1118"/>
      <c r="N37" s="1119"/>
      <c r="O37" s="1120"/>
      <c r="P37" s="1120"/>
      <c r="Q37" s="1121"/>
      <c r="R37" s="1122"/>
      <c r="S37" s="1122"/>
      <c r="T37" s="1122"/>
      <c r="U37" s="1122"/>
    </row>
    <row r="38" spans="2:21">
      <c r="B38" s="1327"/>
      <c r="C38" s="1099" t="s">
        <v>789</v>
      </c>
      <c r="D38" s="1098">
        <v>1.3267691136204223E-2</v>
      </c>
      <c r="E38" s="1098">
        <v>1.6330016699085313E-2</v>
      </c>
      <c r="F38" s="1098">
        <v>1.9405410087455281E-2</v>
      </c>
      <c r="G38" s="1098">
        <v>1.2543169229379E-2</v>
      </c>
      <c r="H38" s="1098">
        <v>1.5539780949565098E-2</v>
      </c>
      <c r="I38" s="1098">
        <v>2.0293791063077694E-2</v>
      </c>
      <c r="J38" s="1098">
        <v>2.2622918904332864E-2</v>
      </c>
      <c r="K38" s="1098">
        <v>2.9182690952144555E-2</v>
      </c>
      <c r="L38" s="1098">
        <v>3.0736756058890737E-2</v>
      </c>
      <c r="M38" s="1118"/>
      <c r="N38" s="1123"/>
      <c r="O38" s="1121"/>
      <c r="P38" s="1121"/>
      <c r="Q38" s="1121"/>
      <c r="R38" s="1122"/>
      <c r="S38" s="1122"/>
      <c r="T38" s="1122"/>
      <c r="U38" s="1122"/>
    </row>
    <row r="39" spans="2:21" ht="13.5" thickBot="1">
      <c r="B39" s="1327"/>
      <c r="C39" s="1099" t="s">
        <v>791</v>
      </c>
      <c r="D39" s="1098">
        <v>8.0739249235689314E-2</v>
      </c>
      <c r="E39" s="1098">
        <v>8.0928154813050421E-2</v>
      </c>
      <c r="F39" s="1098">
        <v>7.9264036671039401E-2</v>
      </c>
      <c r="G39" s="1098">
        <v>7.8893238460193832E-2</v>
      </c>
      <c r="H39" s="1098">
        <v>9.9030255791555138E-2</v>
      </c>
      <c r="I39" s="1098">
        <v>0.1004721647974143</v>
      </c>
      <c r="J39" s="1098">
        <v>0.11079837986343623</v>
      </c>
      <c r="K39" s="1098">
        <v>0.16066108330068041</v>
      </c>
      <c r="L39" s="1098">
        <v>0.15851252914892275</v>
      </c>
      <c r="M39" s="1114"/>
      <c r="N39" s="1123"/>
      <c r="O39" s="1121"/>
      <c r="P39" s="1121"/>
      <c r="Q39" s="1121"/>
      <c r="R39" s="1122"/>
      <c r="S39" s="1122"/>
      <c r="T39" s="1122"/>
      <c r="U39" s="1122"/>
    </row>
    <row r="40" spans="2:21">
      <c r="B40" s="1328" t="s">
        <v>792</v>
      </c>
      <c r="C40" s="1105" t="s">
        <v>793</v>
      </c>
      <c r="D40" s="1096">
        <v>0.58772450633933981</v>
      </c>
      <c r="E40" s="1096">
        <v>0.60083000303219147</v>
      </c>
      <c r="F40" s="1096">
        <v>0.58950070540947841</v>
      </c>
      <c r="G40" s="1096">
        <v>0.61922217852343919</v>
      </c>
      <c r="H40" s="1096">
        <v>0.64878971865919721</v>
      </c>
      <c r="I40" s="1096">
        <v>0.66851830682180757</v>
      </c>
      <c r="J40" s="1096">
        <v>0.67386337947480635</v>
      </c>
      <c r="K40" s="1096">
        <v>0.68472213942781812</v>
      </c>
      <c r="L40" s="1096">
        <v>0.69927134384858658</v>
      </c>
      <c r="M40" s="1114"/>
      <c r="N40" s="1123"/>
      <c r="O40" s="1121"/>
      <c r="P40" s="1121"/>
      <c r="Q40" s="1121"/>
      <c r="R40" s="1122"/>
      <c r="S40" s="1122"/>
      <c r="T40" s="1122"/>
      <c r="U40" s="1122"/>
    </row>
    <row r="41" spans="2:21">
      <c r="B41" s="1329"/>
      <c r="C41" s="1099" t="s">
        <v>794</v>
      </c>
      <c r="D41" s="1098">
        <v>0.2315864995524104</v>
      </c>
      <c r="E41" s="1098">
        <v>0.20711111946978128</v>
      </c>
      <c r="F41" s="1098">
        <v>0.17787603682954853</v>
      </c>
      <c r="G41" s="1098">
        <v>0.14028195159698145</v>
      </c>
      <c r="H41" s="1098">
        <v>9.6625302596149196E-2</v>
      </c>
      <c r="I41" s="1098">
        <v>7.1718180084030303E-2</v>
      </c>
      <c r="J41" s="1098">
        <v>7.3148206113804945E-2</v>
      </c>
      <c r="K41" s="1098">
        <v>8.085425449361186E-2</v>
      </c>
      <c r="L41" s="1098">
        <v>8.2360801497289859E-2</v>
      </c>
      <c r="M41" s="1114"/>
      <c r="N41" s="1123"/>
      <c r="O41" s="1121"/>
      <c r="P41" s="1121"/>
      <c r="Q41" s="1121"/>
      <c r="R41" s="1122"/>
      <c r="S41" s="1122"/>
      <c r="T41" s="1122"/>
      <c r="U41" s="1122"/>
    </row>
    <row r="42" spans="2:21">
      <c r="B42" s="1329"/>
      <c r="C42" s="1099" t="s">
        <v>789</v>
      </c>
      <c r="D42" s="1098">
        <v>3.3743422787631455E-2</v>
      </c>
      <c r="E42" s="1098">
        <v>4.6196968430351953E-2</v>
      </c>
      <c r="F42" s="1098">
        <v>5.2711791017822821E-2</v>
      </c>
      <c r="G42" s="1098">
        <v>3.1784524410079791E-2</v>
      </c>
      <c r="H42" s="1098">
        <v>3.7522894249218383E-2</v>
      </c>
      <c r="I42" s="1098">
        <v>4.1722743225654127E-2</v>
      </c>
      <c r="J42" s="1098">
        <v>4.3777996439026218E-2</v>
      </c>
      <c r="K42" s="1098">
        <v>5.1588186022631481E-2</v>
      </c>
      <c r="L42" s="1098">
        <v>5.2293265914867028E-2</v>
      </c>
      <c r="M42" s="1114"/>
      <c r="N42" s="1123"/>
      <c r="O42" s="1121"/>
      <c r="P42" s="1121"/>
      <c r="Q42" s="1121"/>
      <c r="R42" s="1122"/>
      <c r="S42" s="1122"/>
      <c r="T42" s="1122"/>
      <c r="U42" s="1122"/>
    </row>
    <row r="43" spans="2:21">
      <c r="B43" s="1329"/>
      <c r="C43" s="1099" t="s">
        <v>796</v>
      </c>
      <c r="D43" s="1098">
        <v>0.30929623271647155</v>
      </c>
      <c r="E43" s="1098">
        <v>0.33728674356096183</v>
      </c>
      <c r="F43" s="1098">
        <v>0.30854785764637122</v>
      </c>
      <c r="G43" s="1098">
        <v>0.35279480103858374</v>
      </c>
      <c r="H43" s="1098">
        <v>0.3843126947301303</v>
      </c>
      <c r="I43" s="1098">
        <v>0.36247755367893186</v>
      </c>
      <c r="J43" s="1098">
        <v>0.31936627264127382</v>
      </c>
      <c r="K43" s="1098">
        <v>0.29723060098326598</v>
      </c>
      <c r="L43" s="1098">
        <v>0.25936803549444803</v>
      </c>
      <c r="M43" s="1114"/>
      <c r="N43" s="1123"/>
      <c r="O43" s="1121"/>
      <c r="P43" s="1121"/>
      <c r="Q43" s="1121"/>
      <c r="R43" s="1122"/>
      <c r="S43" s="1122"/>
      <c r="T43" s="1122"/>
      <c r="U43" s="1122"/>
    </row>
    <row r="44" spans="2:21">
      <c r="B44" s="1329"/>
      <c r="C44" s="1099" t="s">
        <v>788</v>
      </c>
      <c r="D44" s="1098">
        <v>0.37208767771243773</v>
      </c>
      <c r="E44" s="1098">
        <v>0.3385325645327581</v>
      </c>
      <c r="F44" s="1098">
        <v>0.30471853178849012</v>
      </c>
      <c r="G44" s="1098">
        <v>0.29984643404552797</v>
      </c>
      <c r="H44" s="1098">
        <v>0.30350914423805991</v>
      </c>
      <c r="I44" s="1098">
        <v>0.28549131506651171</v>
      </c>
      <c r="J44" s="1098">
        <v>0.34467935779245829</v>
      </c>
      <c r="K44" s="1098">
        <v>0.40763837115768764</v>
      </c>
      <c r="L44" s="1098">
        <v>0.42897739660691719</v>
      </c>
      <c r="M44" s="1114"/>
      <c r="N44" s="1123"/>
      <c r="O44" s="1121"/>
      <c r="P44" s="1121"/>
      <c r="Q44" s="1121"/>
      <c r="R44" s="1122"/>
      <c r="S44" s="1122"/>
      <c r="T44" s="1122"/>
      <c r="U44" s="1122"/>
    </row>
    <row r="45" spans="2:21" ht="13.5" thickBot="1">
      <c r="B45" s="1330"/>
      <c r="C45" s="1102" t="s">
        <v>797</v>
      </c>
      <c r="D45" s="1103">
        <v>0.20616250713902631</v>
      </c>
      <c r="E45" s="1103">
        <v>0.20330226098683932</v>
      </c>
      <c r="F45" s="1103">
        <v>0.27252797365252546</v>
      </c>
      <c r="G45" s="1103">
        <v>0.26793905421867303</v>
      </c>
      <c r="H45" s="1103">
        <v>0.31083738729796734</v>
      </c>
      <c r="I45" s="1103">
        <v>0.30782569543248123</v>
      </c>
      <c r="J45" s="1103">
        <v>0.31136819849796904</v>
      </c>
      <c r="K45" s="1103">
        <v>0.30291309988758647</v>
      </c>
      <c r="L45" s="1103">
        <v>0.31255666365518242</v>
      </c>
      <c r="M45" s="1114"/>
      <c r="N45" s="1123"/>
      <c r="O45" s="1121"/>
      <c r="P45" s="1121"/>
      <c r="Q45" s="1121"/>
      <c r="R45" s="1122"/>
      <c r="S45" s="1122"/>
      <c r="T45" s="1122"/>
      <c r="U45" s="1122"/>
    </row>
    <row r="46" spans="2:21" ht="13.5" thickBot="1">
      <c r="B46" s="1086"/>
      <c r="C46" s="1086"/>
      <c r="D46" s="1106"/>
      <c r="E46" s="1106"/>
      <c r="F46" s="1106"/>
      <c r="G46" s="1106"/>
      <c r="H46" s="1106"/>
      <c r="I46" s="1106"/>
      <c r="J46" s="1106"/>
      <c r="K46" s="1106"/>
      <c r="L46" s="1106"/>
      <c r="M46" s="1114"/>
      <c r="N46" s="1123"/>
      <c r="O46" s="1121"/>
      <c r="P46" s="1121"/>
      <c r="Q46" s="1121"/>
      <c r="R46" s="1122"/>
      <c r="S46" s="1122"/>
      <c r="T46" s="1122"/>
      <c r="U46" s="1122"/>
    </row>
    <row r="47" spans="2:21" ht="13.5" thickBot="1">
      <c r="B47" s="34"/>
      <c r="C47" s="1093" t="s">
        <v>798</v>
      </c>
      <c r="D47" s="1107">
        <v>11.033628289397774</v>
      </c>
      <c r="E47" s="1107">
        <v>10.653244780983071</v>
      </c>
      <c r="F47" s="1107">
        <v>9.5305938057712876</v>
      </c>
      <c r="G47" s="1107">
        <v>8.9694289703193757</v>
      </c>
      <c r="H47" s="1107">
        <v>8.0865248407514994</v>
      </c>
      <c r="I47" s="1107">
        <v>7.8052243520930293</v>
      </c>
      <c r="J47" s="1107">
        <v>7.3619324670716617</v>
      </c>
      <c r="K47" s="1107">
        <v>7.6930096532398995</v>
      </c>
      <c r="L47" s="1107">
        <v>7.6587641462003226</v>
      </c>
      <c r="M47" s="1114"/>
      <c r="N47" s="1123"/>
      <c r="O47" s="1121"/>
      <c r="P47" s="1121"/>
      <c r="Q47" s="1121"/>
      <c r="R47" s="1122"/>
      <c r="S47" s="1122"/>
      <c r="T47" s="1122"/>
      <c r="U47" s="1122"/>
    </row>
    <row r="48" spans="2:21" ht="13.5" thickBot="1">
      <c r="B48" s="1086"/>
      <c r="C48" s="1086"/>
      <c r="D48" s="1106"/>
      <c r="E48" s="1106"/>
      <c r="F48" s="1106"/>
      <c r="G48" s="1106"/>
      <c r="H48" s="1106"/>
      <c r="I48" s="1106"/>
      <c r="J48" s="1106"/>
      <c r="K48" s="1106"/>
      <c r="L48" s="1106"/>
      <c r="M48" s="1114"/>
      <c r="N48" s="1123"/>
      <c r="O48" s="1121"/>
      <c r="P48" s="1121"/>
      <c r="Q48" s="1121"/>
      <c r="R48" s="1122"/>
      <c r="S48" s="1122"/>
      <c r="T48" s="1122"/>
      <c r="U48" s="1122"/>
    </row>
    <row r="49" spans="2:21">
      <c r="B49" s="1331" t="s">
        <v>799</v>
      </c>
      <c r="C49" s="1124" t="s">
        <v>793</v>
      </c>
      <c r="D49" s="1096">
        <v>1.8506645181073711</v>
      </c>
      <c r="E49" s="1096">
        <v>2.3185793990487511</v>
      </c>
      <c r="F49" s="1096">
        <v>2.6889447291913564</v>
      </c>
      <c r="G49" s="1096">
        <v>4.1022927227429129</v>
      </c>
      <c r="H49" s="1096">
        <v>4.5755119592036282</v>
      </c>
      <c r="I49" s="1096">
        <v>5.8240829513021559</v>
      </c>
      <c r="J49" s="1096">
        <v>4.6401642669364875</v>
      </c>
      <c r="K49" s="1096">
        <v>3.9557086736632487</v>
      </c>
      <c r="L49" s="1096">
        <v>3.7223320030560587</v>
      </c>
      <c r="M49" s="1114"/>
      <c r="N49" s="1123"/>
      <c r="O49" s="1121"/>
      <c r="P49" s="1121"/>
      <c r="Q49" s="1121"/>
      <c r="R49" s="1122"/>
      <c r="S49" s="1122"/>
      <c r="T49" s="1122"/>
      <c r="U49" s="1122"/>
    </row>
    <row r="50" spans="2:21" ht="13.5" thickBot="1">
      <c r="B50" s="1332"/>
      <c r="C50" s="1125" t="s">
        <v>788</v>
      </c>
      <c r="D50" s="1103">
        <v>1.17165347487001</v>
      </c>
      <c r="E50" s="1103">
        <v>1.306383879086578</v>
      </c>
      <c r="F50" s="1103">
        <v>1.3899411526071686</v>
      </c>
      <c r="G50" s="1103">
        <v>1.9864563754135964</v>
      </c>
      <c r="H50" s="1103">
        <v>2.1404619698025411</v>
      </c>
      <c r="I50" s="1103">
        <v>2.487179608780556</v>
      </c>
      <c r="J50" s="1103">
        <v>2.3734318977619657</v>
      </c>
      <c r="K50" s="1103">
        <v>2.3549678733243438</v>
      </c>
      <c r="L50" s="1103">
        <v>2.2835145555790914</v>
      </c>
      <c r="M50" s="1114"/>
      <c r="N50" s="1123"/>
      <c r="O50" s="1121"/>
      <c r="P50" s="1121"/>
      <c r="Q50" s="1121"/>
      <c r="R50" s="1122"/>
      <c r="S50" s="1122"/>
      <c r="T50" s="1122"/>
      <c r="U50" s="1122"/>
    </row>
    <row r="51" spans="2:21" ht="13.5" thickBot="1">
      <c r="B51" s="1086"/>
      <c r="C51" s="1126"/>
      <c r="D51" s="1111"/>
      <c r="E51" s="1111"/>
      <c r="F51" s="1111"/>
      <c r="G51" s="1111"/>
      <c r="H51" s="1111"/>
      <c r="I51" s="1111"/>
      <c r="J51" s="1111"/>
      <c r="K51" s="1111"/>
      <c r="L51" s="1111"/>
      <c r="M51" s="1114"/>
      <c r="N51" s="1123"/>
      <c r="O51" s="1121"/>
      <c r="P51" s="1121"/>
      <c r="Q51" s="1121"/>
      <c r="R51" s="1122"/>
      <c r="S51" s="1122"/>
      <c r="T51" s="1122"/>
      <c r="U51" s="1122"/>
    </row>
    <row r="52" spans="2:21">
      <c r="B52" s="1331" t="s">
        <v>800</v>
      </c>
      <c r="C52" s="1124" t="s">
        <v>793</v>
      </c>
      <c r="D52" s="1096">
        <v>1.1905500072777522</v>
      </c>
      <c r="E52" s="1096">
        <v>1.1015151033865811</v>
      </c>
      <c r="F52" s="1096">
        <v>1.2340084993169218</v>
      </c>
      <c r="G52" s="1096">
        <v>1.4002383381836434</v>
      </c>
      <c r="H52" s="1096">
        <v>1.7579842923441797</v>
      </c>
      <c r="I52" s="1096">
        <v>2.1261864756284194</v>
      </c>
      <c r="J52" s="1096">
        <v>2.5435100145244078</v>
      </c>
      <c r="K52" s="1096">
        <v>2.998020594045733</v>
      </c>
      <c r="L52" s="1096">
        <v>3.0817090502698852</v>
      </c>
      <c r="M52" s="1141"/>
      <c r="N52" s="1141"/>
      <c r="O52" s="1141"/>
      <c r="P52" s="1121"/>
      <c r="Q52" s="1121"/>
      <c r="R52" s="1122"/>
      <c r="S52" s="1122"/>
      <c r="T52" s="1122"/>
      <c r="U52" s="1122"/>
    </row>
    <row r="53" spans="2:21" ht="13.5" thickBot="1">
      <c r="B53" s="1332"/>
      <c r="C53" s="1125" t="s">
        <v>788</v>
      </c>
      <c r="D53" s="1103">
        <v>0.75373577693343974</v>
      </c>
      <c r="E53" s="1103">
        <v>0.62063933382009573</v>
      </c>
      <c r="F53" s="1103">
        <v>0.63787075176640573</v>
      </c>
      <c r="G53" s="1103">
        <v>0.67803849261240368</v>
      </c>
      <c r="H53" s="1103">
        <v>0.82239945055850883</v>
      </c>
      <c r="I53" s="1103">
        <v>0.90798975407203941</v>
      </c>
      <c r="J53" s="1103">
        <v>1.3009987262228666</v>
      </c>
      <c r="K53" s="1103">
        <v>1.7848235967296886</v>
      </c>
      <c r="L53" s="1103">
        <v>1.8905158020761108</v>
      </c>
      <c r="M53" s="1141"/>
      <c r="N53" s="1141"/>
      <c r="O53" s="1141"/>
      <c r="P53" s="1121"/>
      <c r="Q53" s="1121"/>
      <c r="R53" s="1122"/>
      <c r="S53" s="1122"/>
      <c r="T53" s="1122"/>
      <c r="U53" s="1122"/>
    </row>
    <row r="54" spans="2:21" ht="13.5" thickBot="1">
      <c r="B54" s="1086"/>
      <c r="C54" s="1127"/>
      <c r="D54" s="1106"/>
      <c r="E54" s="1106"/>
      <c r="F54" s="1106"/>
      <c r="G54" s="1106"/>
      <c r="H54" s="1106"/>
      <c r="I54" s="1106"/>
      <c r="J54" s="1106"/>
      <c r="K54" s="1106"/>
      <c r="L54" s="1106"/>
      <c r="M54" s="1114"/>
      <c r="N54" s="1123"/>
      <c r="O54" s="1121"/>
      <c r="P54" s="1121"/>
      <c r="Q54" s="1121"/>
      <c r="R54" s="1122"/>
      <c r="S54" s="1122"/>
      <c r="T54" s="1122"/>
      <c r="U54" s="1122"/>
    </row>
    <row r="55" spans="2:21">
      <c r="B55" s="1331" t="s">
        <v>802</v>
      </c>
      <c r="C55" s="1108" t="s">
        <v>789</v>
      </c>
      <c r="D55" s="1096">
        <v>5.3786825206429502E-2</v>
      </c>
      <c r="E55" s="1096">
        <v>6.587905225584495E-2</v>
      </c>
      <c r="F55" s="1096">
        <v>7.5301344753651273E-2</v>
      </c>
      <c r="G55" s="1096">
        <v>4.8901738684901254E-2</v>
      </c>
      <c r="H55" s="1096">
        <v>6.0835300936916192E-2</v>
      </c>
      <c r="I55" s="1096">
        <v>7.8571948856032345E-2</v>
      </c>
      <c r="J55" s="1096">
        <v>8.9487749451253665E-2</v>
      </c>
      <c r="K55" s="1096">
        <v>0.11946285037561501</v>
      </c>
      <c r="L55" s="1096">
        <v>0.12728637254201544</v>
      </c>
      <c r="M55" s="1114"/>
      <c r="N55" s="1123"/>
      <c r="O55" s="1121"/>
      <c r="P55" s="1121"/>
      <c r="Q55" s="1121"/>
      <c r="R55" s="1122"/>
      <c r="S55" s="1122"/>
      <c r="T55" s="1122"/>
      <c r="U55" s="1122"/>
    </row>
    <row r="56" spans="2:21" ht="13.5" thickBot="1">
      <c r="B56" s="1332"/>
      <c r="C56" s="1109" t="s">
        <v>791</v>
      </c>
      <c r="D56" s="1103">
        <v>0.32731451473785067</v>
      </c>
      <c r="E56" s="1103">
        <v>0.3264828345335794</v>
      </c>
      <c r="F56" s="1103">
        <v>0.30757858375744829</v>
      </c>
      <c r="G56" s="1103">
        <v>0.30757908632450193</v>
      </c>
      <c r="H56" s="1103">
        <v>0.38768470627043494</v>
      </c>
      <c r="I56" s="1103">
        <v>0.38900044695345676</v>
      </c>
      <c r="J56" s="1103">
        <v>0.43827667414415811</v>
      </c>
      <c r="K56" s="1103">
        <v>0.6576854405581456</v>
      </c>
      <c r="L56" s="1103">
        <v>0.65642857037903746</v>
      </c>
      <c r="M56" s="1118"/>
      <c r="N56" s="1123"/>
      <c r="O56" s="1121"/>
      <c r="P56" s="1121"/>
      <c r="Q56" s="1121"/>
      <c r="R56" s="1122"/>
      <c r="S56" s="1122"/>
      <c r="T56" s="1122"/>
      <c r="U56" s="1122"/>
    </row>
    <row r="57" spans="2:21">
      <c r="K57" s="1114"/>
      <c r="L57" s="1086"/>
      <c r="M57" s="35"/>
      <c r="N57" s="35"/>
    </row>
    <row r="58" spans="2:21">
      <c r="B58" s="7" t="s">
        <v>845</v>
      </c>
      <c r="K58" s="35"/>
      <c r="L58" s="1086"/>
      <c r="M58" s="35"/>
      <c r="N58" s="35"/>
    </row>
    <row r="59" spans="2:21">
      <c r="K59" s="35"/>
      <c r="L59" s="1086"/>
      <c r="M59" s="35"/>
      <c r="N59" s="35"/>
    </row>
    <row r="60" spans="2:21">
      <c r="B60" s="7" t="s">
        <v>810</v>
      </c>
    </row>
    <row r="61" spans="2:21">
      <c r="B61" s="7" t="s">
        <v>811</v>
      </c>
    </row>
    <row r="62" spans="2:21">
      <c r="B62" s="7" t="s">
        <v>812</v>
      </c>
    </row>
    <row r="63" spans="2:21">
      <c r="B63" s="7" t="s">
        <v>846</v>
      </c>
    </row>
    <row r="64" spans="2:21">
      <c r="B64" s="3" t="s">
        <v>813</v>
      </c>
    </row>
  </sheetData>
  <mergeCells count="1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7" right="0.17" top="0.19685039370078741" bottom="0.13" header="0.15748031496062992" footer="0"/>
  <pageSetup paperSize="9" scale="64" orientation="landscape"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107"/>
  <sheetViews>
    <sheetView showGridLines="0" topLeftCell="A7" zoomScale="85" zoomScaleNormal="85" zoomScaleSheetLayoutView="85" workbookViewId="0">
      <selection activeCell="C19" sqref="C19"/>
    </sheetView>
  </sheetViews>
  <sheetFormatPr baseColWidth="10" defaultColWidth="11.42578125" defaultRowHeight="15" customHeight="1"/>
  <cols>
    <col min="1" max="1" width="6.85546875" style="33" customWidth="1"/>
    <col min="2" max="2" width="88.5703125" style="33" bestFit="1" customWidth="1"/>
    <col min="3" max="3" width="17.85546875" style="33" customWidth="1"/>
    <col min="4" max="4" width="15.7109375" style="33" customWidth="1"/>
    <col min="5" max="5" width="13.85546875" style="33" bestFit="1" customWidth="1"/>
    <col min="6" max="6" width="16.7109375" style="33" bestFit="1" customWidth="1"/>
    <col min="7" max="16384" width="11.42578125" style="33"/>
  </cols>
  <sheetData>
    <row r="1" spans="1:7">
      <c r="A1" s="1080" t="s">
        <v>241</v>
      </c>
      <c r="B1" s="566"/>
    </row>
    <row r="2" spans="1:7" ht="15" customHeight="1">
      <c r="A2" s="1080"/>
      <c r="B2" s="508" t="s">
        <v>614</v>
      </c>
      <c r="C2" s="9"/>
      <c r="D2" s="340"/>
    </row>
    <row r="3" spans="1:7" ht="15" customHeight="1">
      <c r="A3" s="1080"/>
      <c r="B3" s="380" t="s">
        <v>339</v>
      </c>
      <c r="C3" s="7"/>
      <c r="D3" s="340"/>
    </row>
    <row r="4" spans="1:7" s="546" customFormat="1" ht="12">
      <c r="B4" s="504"/>
      <c r="C4" s="55"/>
      <c r="D4" s="547"/>
    </row>
    <row r="5" spans="1:7" s="546" customFormat="1" ht="12">
      <c r="B5" s="548"/>
      <c r="C5" s="549"/>
      <c r="D5" s="547"/>
    </row>
    <row r="6" spans="1:7" ht="15" customHeight="1">
      <c r="B6" s="1154" t="s">
        <v>634</v>
      </c>
      <c r="C6" s="1154"/>
      <c r="D6" s="1154"/>
    </row>
    <row r="7" spans="1:7" ht="15" customHeight="1">
      <c r="B7" s="1155" t="s">
        <v>440</v>
      </c>
      <c r="C7" s="1155"/>
      <c r="D7" s="1155"/>
    </row>
    <row r="8" spans="1:7" s="546" customFormat="1" ht="12">
      <c r="B8" s="55"/>
      <c r="C8" s="550"/>
      <c r="D8" s="547"/>
    </row>
    <row r="9" spans="1:7" s="546" customFormat="1" ht="12">
      <c r="B9" s="545"/>
      <c r="C9" s="545"/>
      <c r="D9" s="547"/>
    </row>
    <row r="10" spans="1:7" ht="15" customHeight="1" thickBot="1">
      <c r="B10" s="379" t="s">
        <v>848</v>
      </c>
      <c r="C10" s="341"/>
      <c r="D10" s="340"/>
    </row>
    <row r="11" spans="1:7" ht="15" customHeight="1" thickTop="1" thickBot="1">
      <c r="B11" s="342"/>
      <c r="C11" s="534" t="s">
        <v>302</v>
      </c>
      <c r="D11" s="1159" t="s">
        <v>321</v>
      </c>
    </row>
    <row r="12" spans="1:7" ht="15" customHeight="1" thickTop="1" thickBot="1">
      <c r="B12" s="343"/>
      <c r="C12" s="535" t="s">
        <v>301</v>
      </c>
      <c r="D12" s="1160"/>
    </row>
    <row r="13" spans="1:7" ht="15" customHeight="1" thickTop="1">
      <c r="B13" s="78"/>
      <c r="C13" s="205"/>
      <c r="D13" s="344"/>
      <c r="E13" s="84"/>
      <c r="F13" s="84"/>
      <c r="G13" s="84"/>
    </row>
    <row r="14" spans="1:7" s="531" customFormat="1" ht="15" customHeight="1">
      <c r="B14" s="529" t="s">
        <v>497</v>
      </c>
      <c r="C14" s="880">
        <f>+C17+C64</f>
        <v>345409533.58307028</v>
      </c>
      <c r="D14" s="532"/>
      <c r="E14" s="84"/>
      <c r="F14" s="84"/>
      <c r="G14" s="84"/>
    </row>
    <row r="15" spans="1:7" ht="15" customHeight="1" thickBot="1">
      <c r="B15" s="178"/>
      <c r="C15" s="207"/>
      <c r="D15" s="345"/>
      <c r="E15" s="84"/>
      <c r="F15" s="84"/>
      <c r="G15" s="84"/>
    </row>
    <row r="16" spans="1:7" ht="15" customHeight="1" thickTop="1">
      <c r="B16" s="78"/>
      <c r="C16" s="205"/>
      <c r="D16" s="344"/>
      <c r="E16" s="84"/>
      <c r="F16" s="84"/>
      <c r="G16" s="84"/>
    </row>
    <row r="17" spans="2:7" ht="15" customHeight="1">
      <c r="B17" s="518" t="s">
        <v>477</v>
      </c>
      <c r="C17" s="453">
        <f>+C19+C21+C23</f>
        <v>331481172.71445286</v>
      </c>
      <c r="D17" s="635">
        <f>+D19+D21+D23</f>
        <v>1</v>
      </c>
      <c r="E17" s="84"/>
      <c r="F17" s="84"/>
      <c r="G17" s="84"/>
    </row>
    <row r="18" spans="2:7" ht="15" customHeight="1">
      <c r="B18" s="346"/>
      <c r="C18" s="347"/>
      <c r="D18" s="348"/>
      <c r="E18" s="84"/>
      <c r="F18" s="84"/>
      <c r="G18" s="84"/>
    </row>
    <row r="19" spans="2:7" s="533" customFormat="1" ht="15" customHeight="1">
      <c r="B19" s="636" t="s">
        <v>704</v>
      </c>
      <c r="C19" s="637">
        <f>+C28+C47</f>
        <v>328469017.73290867</v>
      </c>
      <c r="D19" s="638">
        <f>+C19/$C$17</f>
        <v>0.99091304354670262</v>
      </c>
      <c r="E19" s="84"/>
      <c r="F19" s="84"/>
      <c r="G19" s="84"/>
    </row>
    <row r="20" spans="2:7" ht="15" customHeight="1">
      <c r="B20" s="346"/>
      <c r="C20" s="347"/>
      <c r="D20" s="348"/>
      <c r="E20" s="84"/>
      <c r="F20" s="84"/>
      <c r="G20" s="84"/>
    </row>
    <row r="21" spans="2:7" s="533" customFormat="1" ht="15" customHeight="1">
      <c r="B21" s="636" t="s">
        <v>122</v>
      </c>
      <c r="C21" s="637">
        <f>+C36+C54</f>
        <v>108246.64643851286</v>
      </c>
      <c r="D21" s="638">
        <f>+C21/$C$17</f>
        <v>3.2655443309825486E-4</v>
      </c>
      <c r="E21" s="84"/>
      <c r="F21" s="84"/>
      <c r="G21" s="84"/>
    </row>
    <row r="22" spans="2:7" ht="15" customHeight="1">
      <c r="B22" s="193"/>
      <c r="C22" s="349"/>
      <c r="D22" s="350"/>
      <c r="E22" s="84"/>
      <c r="F22" s="84"/>
      <c r="G22" s="84"/>
    </row>
    <row r="23" spans="2:7" s="533" customFormat="1" ht="15" customHeight="1">
      <c r="B23" s="636" t="s">
        <v>827</v>
      </c>
      <c r="C23" s="637">
        <f>+C40+C58</f>
        <v>2903908.3351056795</v>
      </c>
      <c r="D23" s="638">
        <f>+C23/$C$17</f>
        <v>8.7604020201991605E-3</v>
      </c>
      <c r="E23" s="84"/>
      <c r="F23" s="84"/>
      <c r="G23" s="84"/>
    </row>
    <row r="24" spans="2:7" ht="15" customHeight="1" thickBot="1">
      <c r="B24" s="29"/>
      <c r="C24" s="83"/>
      <c r="D24" s="351"/>
      <c r="E24" s="84"/>
      <c r="F24" s="84"/>
      <c r="G24" s="84"/>
    </row>
    <row r="25" spans="2:7" ht="15" customHeight="1" thickTop="1">
      <c r="B25" s="78"/>
      <c r="C25" s="205"/>
      <c r="D25" s="344"/>
      <c r="E25" s="84"/>
      <c r="F25" s="84"/>
      <c r="G25" s="84"/>
    </row>
    <row r="26" spans="2:7" ht="15" customHeight="1">
      <c r="B26" s="518" t="s">
        <v>441</v>
      </c>
      <c r="C26" s="453">
        <f>+C28+C36+C40</f>
        <v>227605241.81015623</v>
      </c>
      <c r="D26" s="635">
        <f>+D28+D36+D40</f>
        <v>0.68663097800194428</v>
      </c>
      <c r="E26" s="84"/>
      <c r="F26" s="84"/>
      <c r="G26" s="84"/>
    </row>
    <row r="27" spans="2:7" ht="15" customHeight="1">
      <c r="B27" s="352"/>
      <c r="C27" s="347"/>
      <c r="D27" s="348"/>
      <c r="E27" s="84"/>
      <c r="F27" s="84"/>
      <c r="G27" s="84"/>
    </row>
    <row r="28" spans="2:7" ht="15" customHeight="1">
      <c r="B28" s="636" t="s">
        <v>704</v>
      </c>
      <c r="C28" s="639">
        <f>SUM(C29:C34)</f>
        <v>227449696.82139549</v>
      </c>
      <c r="D28" s="638">
        <f>SUM(D29:D34)</f>
        <v>0.68616173569932126</v>
      </c>
      <c r="E28" s="84"/>
      <c r="F28" s="84"/>
      <c r="G28" s="84"/>
    </row>
    <row r="29" spans="2:7" ht="15" customHeight="1">
      <c r="B29" s="640" t="s">
        <v>399</v>
      </c>
      <c r="C29" s="641">
        <v>197293046.68364716</v>
      </c>
      <c r="D29" s="642">
        <v>0.59518628182723632</v>
      </c>
      <c r="E29" s="84"/>
      <c r="F29" s="84"/>
      <c r="G29" s="84"/>
    </row>
    <row r="30" spans="2:7" ht="15" customHeight="1">
      <c r="B30" s="640" t="s">
        <v>287</v>
      </c>
      <c r="C30" s="641">
        <v>1136232.354304503</v>
      </c>
      <c r="D30" s="642">
        <v>3.4277432561253944E-3</v>
      </c>
      <c r="E30" s="84"/>
      <c r="F30" s="84"/>
      <c r="G30" s="84"/>
    </row>
    <row r="31" spans="2:7" ht="15" customHeight="1">
      <c r="B31" s="640" t="s">
        <v>400</v>
      </c>
      <c r="C31" s="643">
        <v>25176113.149285402</v>
      </c>
      <c r="D31" s="642">
        <v>7.5950356224221541E-2</v>
      </c>
      <c r="E31" s="84"/>
      <c r="F31" s="84"/>
      <c r="G31" s="84"/>
    </row>
    <row r="32" spans="2:7" ht="15.75" customHeight="1">
      <c r="B32" s="640" t="s">
        <v>401</v>
      </c>
      <c r="C32" s="643">
        <v>846404.12598920648</v>
      </c>
      <c r="D32" s="642">
        <v>2.5534003004095882E-3</v>
      </c>
      <c r="E32" s="84"/>
      <c r="F32" s="84"/>
      <c r="G32" s="84"/>
    </row>
    <row r="33" spans="2:7" ht="15" customHeight="1">
      <c r="B33" s="640" t="s">
        <v>402</v>
      </c>
      <c r="C33" s="644">
        <v>2242293.9403211037</v>
      </c>
      <c r="D33" s="642">
        <v>6.7644684672715279E-3</v>
      </c>
      <c r="E33" s="84"/>
      <c r="F33" s="84"/>
      <c r="G33" s="84"/>
    </row>
    <row r="34" spans="2:7" ht="15" customHeight="1">
      <c r="B34" s="640" t="s">
        <v>747</v>
      </c>
      <c r="C34" s="644">
        <v>755606.56784812699</v>
      </c>
      <c r="D34" s="642">
        <v>2.279485624056928E-3</v>
      </c>
      <c r="E34" s="84"/>
      <c r="F34" s="84"/>
      <c r="G34" s="84"/>
    </row>
    <row r="35" spans="2:7" ht="15" customHeight="1">
      <c r="B35" s="87"/>
      <c r="C35" s="354"/>
      <c r="D35" s="350"/>
      <c r="E35" s="84"/>
      <c r="F35" s="84"/>
      <c r="G35" s="84"/>
    </row>
    <row r="36" spans="2:7" ht="15" customHeight="1">
      <c r="B36" s="636" t="s">
        <v>122</v>
      </c>
      <c r="C36" s="645">
        <f>SUM(C37:C38)</f>
        <v>63314.782060820522</v>
      </c>
      <c r="D36" s="638">
        <f>SUM(D37:D38)</f>
        <v>1.910056656984306E-4</v>
      </c>
      <c r="E36" s="84"/>
      <c r="F36" s="84"/>
      <c r="G36" s="84"/>
    </row>
    <row r="37" spans="2:7" ht="15" customHeight="1">
      <c r="B37" s="640" t="s">
        <v>404</v>
      </c>
      <c r="C37" s="643">
        <v>1969.5170240584175</v>
      </c>
      <c r="D37" s="642">
        <v>5.9415652718081049E-6</v>
      </c>
      <c r="E37" s="84"/>
      <c r="F37" s="84"/>
      <c r="G37" s="84"/>
    </row>
    <row r="38" spans="2:7" ht="15" customHeight="1">
      <c r="B38" s="640" t="s">
        <v>402</v>
      </c>
      <c r="C38" s="643">
        <v>61345.265036762103</v>
      </c>
      <c r="D38" s="642">
        <v>1.8506410042662251E-4</v>
      </c>
      <c r="E38" s="84"/>
      <c r="F38" s="84"/>
      <c r="G38" s="84"/>
    </row>
    <row r="39" spans="2:7" ht="15" customHeight="1">
      <c r="B39" s="87"/>
      <c r="C39" s="354"/>
      <c r="D39" s="353"/>
      <c r="E39" s="84"/>
      <c r="F39" s="84"/>
      <c r="G39" s="84"/>
    </row>
    <row r="40" spans="2:7" ht="15" customHeight="1">
      <c r="B40" s="636" t="s">
        <v>827</v>
      </c>
      <c r="C40" s="645">
        <f>SUM(C41:C43)</f>
        <v>92230.20669990356</v>
      </c>
      <c r="D40" s="638">
        <f>SUM(D41:D43)</f>
        <v>2.7823663692463533E-4</v>
      </c>
      <c r="E40" s="84"/>
      <c r="F40" s="84"/>
      <c r="G40" s="84"/>
    </row>
    <row r="41" spans="2:7" s="356" customFormat="1" ht="15" customHeight="1">
      <c r="B41" s="640" t="s">
        <v>483</v>
      </c>
      <c r="C41" s="644">
        <v>74459.301687419895</v>
      </c>
      <c r="D41" s="646">
        <v>2.246260355533411E-4</v>
      </c>
      <c r="E41" s="84"/>
      <c r="F41" s="84"/>
      <c r="G41" s="84"/>
    </row>
    <row r="42" spans="2:7" s="356" customFormat="1" ht="15" customHeight="1">
      <c r="B42" s="640" t="s">
        <v>484</v>
      </c>
      <c r="C42" s="644">
        <v>3674.3120379364691</v>
      </c>
      <c r="D42" s="646">
        <v>1.108452708746033E-5</v>
      </c>
      <c r="E42" s="84"/>
      <c r="F42" s="84"/>
      <c r="G42" s="84"/>
    </row>
    <row r="43" spans="2:7" s="356" customFormat="1" ht="15" customHeight="1">
      <c r="B43" s="640" t="s">
        <v>852</v>
      </c>
      <c r="C43" s="644">
        <v>14096.592974547197</v>
      </c>
      <c r="D43" s="646">
        <v>4.2526074283833898E-5</v>
      </c>
      <c r="E43" s="84"/>
      <c r="F43" s="84"/>
      <c r="G43" s="84"/>
    </row>
    <row r="44" spans="2:7" ht="15" customHeight="1">
      <c r="B44" s="87"/>
      <c r="C44" s="354"/>
      <c r="D44" s="353"/>
      <c r="E44" s="84"/>
      <c r="F44" s="84"/>
      <c r="G44" s="84"/>
    </row>
    <row r="45" spans="2:7" ht="15" customHeight="1">
      <c r="B45" s="518" t="s">
        <v>711</v>
      </c>
      <c r="C45" s="453">
        <f>+C47+C54+C58</f>
        <v>103875930.90429664</v>
      </c>
      <c r="D45" s="635">
        <f>+D47+D54+D58</f>
        <v>0.31336902199805555</v>
      </c>
      <c r="E45" s="84"/>
      <c r="F45" s="84"/>
      <c r="G45" s="84"/>
    </row>
    <row r="46" spans="2:7" ht="15" customHeight="1">
      <c r="B46" s="352"/>
      <c r="C46" s="357"/>
      <c r="D46" s="348"/>
      <c r="E46" s="84"/>
      <c r="F46" s="84"/>
      <c r="G46" s="84"/>
    </row>
    <row r="47" spans="2:7" ht="15" customHeight="1">
      <c r="B47" s="636" t="s">
        <v>704</v>
      </c>
      <c r="C47" s="645">
        <f>SUM(C48:C52)</f>
        <v>101019320.91151316</v>
      </c>
      <c r="D47" s="647">
        <f>SUM(D48:D52)</f>
        <v>0.30475130784738119</v>
      </c>
      <c r="E47" s="84"/>
      <c r="F47" s="84"/>
      <c r="G47" s="84"/>
    </row>
    <row r="48" spans="2:7" ht="15" customHeight="1">
      <c r="B48" s="640" t="s">
        <v>399</v>
      </c>
      <c r="C48" s="643">
        <v>71192854.588103816</v>
      </c>
      <c r="D48" s="642">
        <v>0.21477194015308776</v>
      </c>
      <c r="E48" s="84"/>
      <c r="F48" s="84"/>
      <c r="G48" s="84"/>
    </row>
    <row r="49" spans="1:7" ht="15" customHeight="1">
      <c r="B49" s="640" t="s">
        <v>297</v>
      </c>
      <c r="C49" s="643">
        <v>20974579.871303156</v>
      </c>
      <c r="D49" s="642">
        <v>6.3275327824941788E-2</v>
      </c>
      <c r="E49" s="84"/>
      <c r="F49" s="84"/>
      <c r="G49" s="84"/>
    </row>
    <row r="50" spans="1:7" ht="15" customHeight="1">
      <c r="B50" s="640" t="s">
        <v>401</v>
      </c>
      <c r="C50" s="643">
        <v>335707.70376</v>
      </c>
      <c r="D50" s="642">
        <v>1.0127504407292174E-3</v>
      </c>
      <c r="E50" s="84"/>
      <c r="F50" s="84"/>
      <c r="G50" s="84"/>
    </row>
    <row r="51" spans="1:7" ht="15" customHeight="1">
      <c r="B51" s="640" t="s">
        <v>403</v>
      </c>
      <c r="C51" s="643">
        <v>8515332.644315403</v>
      </c>
      <c r="D51" s="642">
        <v>2.5688736933638004E-2</v>
      </c>
      <c r="E51" s="84"/>
      <c r="F51" s="84"/>
      <c r="G51" s="84"/>
    </row>
    <row r="52" spans="1:7" ht="15" customHeight="1">
      <c r="B52" s="640" t="s">
        <v>402</v>
      </c>
      <c r="C52" s="643">
        <v>846.10403078731701</v>
      </c>
      <c r="D52" s="642">
        <v>2.5524949844321161E-6</v>
      </c>
      <c r="E52" s="84"/>
      <c r="F52" s="84"/>
      <c r="G52" s="84"/>
    </row>
    <row r="53" spans="1:7" ht="15" customHeight="1">
      <c r="B53" s="193"/>
      <c r="C53" s="355"/>
      <c r="D53" s="350"/>
      <c r="E53" s="84"/>
      <c r="F53" s="84"/>
      <c r="G53" s="84"/>
    </row>
    <row r="54" spans="1:7" ht="15" customHeight="1">
      <c r="B54" s="636" t="s">
        <v>122</v>
      </c>
      <c r="C54" s="645">
        <f>SUM(C55:C56)</f>
        <v>44931.864377692335</v>
      </c>
      <c r="D54" s="638">
        <f>SUM(D55:D56)</f>
        <v>1.3554876739982423E-4</v>
      </c>
      <c r="E54" s="84"/>
      <c r="F54" s="84"/>
      <c r="G54" s="84"/>
    </row>
    <row r="55" spans="1:7" ht="15" customHeight="1">
      <c r="B55" s="640" t="s">
        <v>402</v>
      </c>
      <c r="C55" s="643">
        <v>36247.032127692335</v>
      </c>
      <c r="D55" s="642">
        <v>1.0934869039731719E-4</v>
      </c>
      <c r="E55" s="84"/>
      <c r="F55" s="84"/>
      <c r="G55" s="84"/>
    </row>
    <row r="56" spans="1:7" ht="15" customHeight="1">
      <c r="B56" s="640" t="s">
        <v>404</v>
      </c>
      <c r="C56" s="643">
        <v>8684.8322499999995</v>
      </c>
      <c r="D56" s="642">
        <v>2.6200077002507035E-5</v>
      </c>
      <c r="E56" s="84"/>
      <c r="F56" s="84"/>
      <c r="G56" s="84"/>
    </row>
    <row r="57" spans="1:7" ht="15" customHeight="1">
      <c r="B57" s="87"/>
      <c r="C57" s="354"/>
      <c r="D57" s="353"/>
      <c r="E57" s="84"/>
      <c r="F57" s="84"/>
      <c r="G57" s="84"/>
    </row>
    <row r="58" spans="1:7" ht="15" customHeight="1">
      <c r="B58" s="636" t="s">
        <v>827</v>
      </c>
      <c r="C58" s="639">
        <f>SUM(C59:C61)</f>
        <v>2811678.1284057759</v>
      </c>
      <c r="D58" s="638">
        <f>SUM(D59:D61)</f>
        <v>8.4821653832745248E-3</v>
      </c>
      <c r="E58" s="84"/>
      <c r="F58" s="84"/>
      <c r="G58" s="84"/>
    </row>
    <row r="59" spans="1:7" ht="15" customHeight="1">
      <c r="B59" s="640" t="s">
        <v>483</v>
      </c>
      <c r="C59" s="644">
        <v>1195517.7330716196</v>
      </c>
      <c r="D59" s="642">
        <v>3.6065931687211446E-3</v>
      </c>
      <c r="E59" s="84"/>
      <c r="F59" s="84"/>
      <c r="G59" s="84"/>
    </row>
    <row r="60" spans="1:7" ht="15" customHeight="1">
      <c r="B60" s="640" t="s">
        <v>484</v>
      </c>
      <c r="C60" s="644">
        <v>1024373.231886841</v>
      </c>
      <c r="D60" s="642">
        <v>3.0902908406483308E-3</v>
      </c>
      <c r="E60" s="84"/>
      <c r="F60" s="84"/>
      <c r="G60" s="84"/>
    </row>
    <row r="61" spans="1:7" ht="15" customHeight="1">
      <c r="B61" s="640" t="s">
        <v>852</v>
      </c>
      <c r="C61" s="644">
        <v>591787.16344731511</v>
      </c>
      <c r="D61" s="642">
        <v>1.7852813739050485E-3</v>
      </c>
      <c r="E61" s="84"/>
      <c r="F61" s="84"/>
      <c r="G61" s="84"/>
    </row>
    <row r="62" spans="1:7" ht="15" customHeight="1" thickBot="1">
      <c r="B62" s="29"/>
      <c r="C62" s="222"/>
      <c r="D62" s="351"/>
      <c r="E62" s="84"/>
      <c r="F62" s="84"/>
      <c r="G62" s="84"/>
    </row>
    <row r="63" spans="1:7" ht="15" customHeight="1" thickTop="1" thickBot="1">
      <c r="A63" s="168"/>
      <c r="B63" s="78"/>
      <c r="C63" s="358"/>
      <c r="D63" s="359"/>
      <c r="E63" s="84"/>
      <c r="F63" s="84"/>
      <c r="G63" s="84"/>
    </row>
    <row r="64" spans="1:7" s="84" customFormat="1" ht="15" customHeight="1" thickTop="1">
      <c r="A64" s="33"/>
      <c r="B64" s="648" t="s">
        <v>826</v>
      </c>
      <c r="C64" s="649">
        <f>+C66+C71</f>
        <v>13928360.868617408</v>
      </c>
      <c r="D64" s="650">
        <f>+D66+D71</f>
        <v>0.99999999999999989</v>
      </c>
    </row>
    <row r="65" spans="1:6" s="84" customFormat="1" ht="15" customHeight="1">
      <c r="A65" s="33"/>
      <c r="B65" s="360"/>
      <c r="C65" s="72"/>
      <c r="D65" s="361"/>
    </row>
    <row r="66" spans="1:6" s="84" customFormat="1" ht="15" customHeight="1">
      <c r="A66" s="33"/>
      <c r="B66" s="651" t="s">
        <v>441</v>
      </c>
      <c r="C66" s="453">
        <f>+C68+C69</f>
        <v>1398738.4169562282</v>
      </c>
      <c r="D66" s="652">
        <f>+D68+D69</f>
        <v>0.10042376343850959</v>
      </c>
    </row>
    <row r="67" spans="1:6" s="84" customFormat="1" ht="15" customHeight="1">
      <c r="A67" s="33"/>
      <c r="B67" s="360"/>
      <c r="C67" s="72"/>
      <c r="D67" s="361"/>
    </row>
    <row r="68" spans="1:6" s="84" customFormat="1" ht="15" customHeight="1">
      <c r="A68" s="33"/>
      <c r="B68" s="640" t="s">
        <v>467</v>
      </c>
      <c r="C68" s="641">
        <v>929895.48945081595</v>
      </c>
      <c r="D68" s="642">
        <v>6.6762736708380649E-2</v>
      </c>
    </row>
    <row r="69" spans="1:6" s="84" customFormat="1" ht="15" customHeight="1">
      <c r="A69" s="33"/>
      <c r="B69" s="640" t="s">
        <v>468</v>
      </c>
      <c r="C69" s="644">
        <v>468842.92750541237</v>
      </c>
      <c r="D69" s="642">
        <v>3.3661026730128933E-2</v>
      </c>
    </row>
    <row r="70" spans="1:6" s="84" customFormat="1" ht="15" customHeight="1">
      <c r="A70" s="33"/>
      <c r="B70" s="360"/>
      <c r="C70" s="72"/>
      <c r="D70" s="361"/>
    </row>
    <row r="71" spans="1:6" s="84" customFormat="1" ht="15" customHeight="1">
      <c r="A71" s="33"/>
      <c r="B71" s="518" t="s">
        <v>711</v>
      </c>
      <c r="C71" s="453">
        <f>+C73+C74+C75</f>
        <v>12529622.451661179</v>
      </c>
      <c r="D71" s="652">
        <f>+D73+D74+D75</f>
        <v>0.89957623656149033</v>
      </c>
    </row>
    <row r="72" spans="1:6" s="84" customFormat="1" ht="15" customHeight="1">
      <c r="A72" s="33"/>
      <c r="B72" s="362"/>
      <c r="C72" s="72"/>
      <c r="D72" s="361"/>
      <c r="E72" s="1129"/>
      <c r="F72" s="1130"/>
    </row>
    <row r="73" spans="1:6" s="84" customFormat="1" ht="15" customHeight="1">
      <c r="A73" s="33"/>
      <c r="B73" s="640" t="s">
        <v>469</v>
      </c>
      <c r="C73" s="641">
        <v>5156899.0857486324</v>
      </c>
      <c r="D73" s="642">
        <v>0.37024450575285311</v>
      </c>
    </row>
    <row r="74" spans="1:6" s="84" customFormat="1" ht="15" customHeight="1">
      <c r="A74" s="33"/>
      <c r="B74" s="640" t="s">
        <v>748</v>
      </c>
      <c r="C74" s="641">
        <v>7230367.1821093149</v>
      </c>
      <c r="D74" s="642">
        <v>0.51911113233721329</v>
      </c>
    </row>
    <row r="75" spans="1:6" s="84" customFormat="1" ht="15" customHeight="1">
      <c r="A75" s="33"/>
      <c r="B75" s="640" t="s">
        <v>470</v>
      </c>
      <c r="C75" s="641">
        <v>142356.18380323163</v>
      </c>
      <c r="D75" s="642">
        <v>1.0220598471423906E-2</v>
      </c>
    </row>
    <row r="76" spans="1:6" s="84" customFormat="1" ht="15" customHeight="1" thickBot="1">
      <c r="A76" s="33"/>
      <c r="B76" s="83"/>
      <c r="C76" s="222"/>
      <c r="D76" s="351"/>
    </row>
    <row r="77" spans="1:6" s="84" customFormat="1" ht="13.5" thickTop="1">
      <c r="A77" s="33"/>
      <c r="B77" s="538"/>
      <c r="C77" s="538"/>
      <c r="D77" s="538"/>
    </row>
    <row r="78" spans="1:6" s="84" customFormat="1" ht="12.75">
      <c r="A78" s="33"/>
      <c r="B78" s="1162" t="s">
        <v>828</v>
      </c>
      <c r="C78" s="1162"/>
      <c r="D78" s="1162"/>
    </row>
    <row r="79" spans="1:6" s="84" customFormat="1" ht="12.75">
      <c r="A79" s="33"/>
      <c r="B79" s="1162" t="s">
        <v>829</v>
      </c>
      <c r="C79" s="1162"/>
      <c r="D79" s="1162"/>
    </row>
    <row r="80" spans="1:6" s="84" customFormat="1" ht="15" customHeight="1">
      <c r="A80" s="33"/>
      <c r="B80" s="1161" t="s">
        <v>830</v>
      </c>
      <c r="C80" s="1161"/>
      <c r="D80" s="1161"/>
    </row>
    <row r="81" spans="1:4" s="84" customFormat="1" ht="15" customHeight="1">
      <c r="A81" s="33"/>
      <c r="B81" s="1161"/>
      <c r="C81" s="1161"/>
      <c r="D81" s="1161"/>
    </row>
    <row r="82" spans="1:4" s="84" customFormat="1" ht="15" customHeight="1">
      <c r="A82" s="33"/>
      <c r="B82" s="146"/>
      <c r="C82" s="223"/>
      <c r="D82" s="363"/>
    </row>
    <row r="83" spans="1:4" s="84" customFormat="1" ht="15" customHeight="1">
      <c r="A83" s="33"/>
      <c r="B83" s="33"/>
      <c r="C83" s="33"/>
      <c r="D83" s="33"/>
    </row>
    <row r="84" spans="1:4" s="84" customFormat="1" ht="15" customHeight="1">
      <c r="A84" s="33"/>
      <c r="B84" s="33"/>
      <c r="C84" s="33"/>
      <c r="D84" s="33"/>
    </row>
    <row r="85" spans="1:4" s="84" customFormat="1" ht="15" customHeight="1">
      <c r="A85" s="33"/>
      <c r="B85" s="33"/>
      <c r="C85" s="33"/>
      <c r="D85" s="33"/>
    </row>
    <row r="86" spans="1:4" s="84" customFormat="1" ht="15" customHeight="1">
      <c r="A86" s="33"/>
      <c r="B86" s="33"/>
      <c r="C86" s="33"/>
      <c r="D86" s="33"/>
    </row>
    <row r="87" spans="1:4" s="84" customFormat="1" ht="15" customHeight="1">
      <c r="A87" s="33"/>
      <c r="B87" s="33"/>
      <c r="C87" s="33"/>
      <c r="D87" s="33"/>
    </row>
    <row r="88" spans="1:4" s="84" customFormat="1" ht="15" customHeight="1">
      <c r="A88" s="33"/>
      <c r="B88" s="33"/>
      <c r="C88" s="33"/>
      <c r="D88" s="33"/>
    </row>
    <row r="89" spans="1:4" s="84" customFormat="1" ht="15" customHeight="1">
      <c r="A89" s="33"/>
      <c r="B89" s="33"/>
      <c r="C89" s="33"/>
      <c r="D89" s="33"/>
    </row>
    <row r="90" spans="1:4" s="84" customFormat="1" ht="15" customHeight="1">
      <c r="A90" s="33"/>
      <c r="B90" s="33"/>
      <c r="C90" s="33"/>
      <c r="D90" s="33"/>
    </row>
    <row r="91" spans="1:4" s="84" customFormat="1" ht="15" customHeight="1">
      <c r="A91" s="33"/>
      <c r="B91" s="33"/>
      <c r="C91" s="33"/>
      <c r="D91" s="33"/>
    </row>
    <row r="92" spans="1:4" s="84" customFormat="1" ht="15" customHeight="1">
      <c r="A92" s="33"/>
      <c r="B92" s="33"/>
      <c r="C92" s="33"/>
      <c r="D92" s="33"/>
    </row>
    <row r="93" spans="1:4" s="84" customFormat="1" ht="15" customHeight="1">
      <c r="A93" s="33"/>
      <c r="B93" s="33"/>
      <c r="C93" s="33"/>
      <c r="D93" s="33"/>
    </row>
    <row r="94" spans="1:4" s="84" customFormat="1" ht="15" customHeight="1">
      <c r="A94" s="33"/>
      <c r="B94" s="33"/>
      <c r="C94" s="33"/>
      <c r="D94" s="33"/>
    </row>
    <row r="95" spans="1:4" s="84" customFormat="1" ht="15" customHeight="1">
      <c r="A95" s="33"/>
      <c r="B95" s="33"/>
      <c r="C95" s="33"/>
      <c r="D95" s="33"/>
    </row>
    <row r="96" spans="1:4" s="84" customFormat="1" ht="15" customHeight="1">
      <c r="A96" s="33"/>
      <c r="B96" s="33"/>
      <c r="C96" s="33"/>
      <c r="D96" s="33"/>
    </row>
    <row r="97" spans="1:4" s="84" customFormat="1" ht="15" customHeight="1">
      <c r="A97" s="33"/>
      <c r="B97" s="33"/>
      <c r="C97" s="33"/>
      <c r="D97" s="33"/>
    </row>
    <row r="98" spans="1:4" s="84" customFormat="1" ht="15" customHeight="1">
      <c r="A98" s="33"/>
      <c r="B98" s="33"/>
      <c r="C98" s="33"/>
      <c r="D98" s="33"/>
    </row>
    <row r="99" spans="1:4" s="84" customFormat="1" ht="15" customHeight="1">
      <c r="A99" s="33"/>
      <c r="B99" s="33"/>
      <c r="C99" s="33"/>
      <c r="D99" s="33"/>
    </row>
    <row r="100" spans="1:4" s="84" customFormat="1" ht="15" customHeight="1">
      <c r="A100" s="33"/>
      <c r="B100" s="33"/>
      <c r="C100" s="33"/>
      <c r="D100" s="33"/>
    </row>
    <row r="101" spans="1:4" s="84" customFormat="1" ht="15" customHeight="1">
      <c r="A101" s="33"/>
      <c r="B101" s="33"/>
      <c r="C101" s="33"/>
      <c r="D101" s="33"/>
    </row>
    <row r="102" spans="1:4" s="84" customFormat="1" ht="15" customHeight="1">
      <c r="A102" s="33"/>
      <c r="B102" s="33"/>
      <c r="C102" s="33"/>
      <c r="D102" s="33"/>
    </row>
    <row r="103" spans="1:4" s="84" customFormat="1" ht="15" customHeight="1">
      <c r="A103" s="33"/>
      <c r="B103" s="33"/>
      <c r="C103" s="33"/>
      <c r="D103" s="33"/>
    </row>
    <row r="104" spans="1:4" s="84" customFormat="1" ht="15" customHeight="1">
      <c r="A104" s="33"/>
      <c r="B104" s="33"/>
      <c r="C104" s="33"/>
      <c r="D104" s="33"/>
    </row>
    <row r="105" spans="1:4" s="84" customFormat="1" ht="15" customHeight="1">
      <c r="A105" s="33"/>
      <c r="B105" s="33"/>
      <c r="C105" s="33"/>
      <c r="D105" s="33"/>
    </row>
    <row r="106" spans="1:4" s="84" customFormat="1" ht="15" customHeight="1">
      <c r="A106" s="33"/>
      <c r="B106" s="33"/>
      <c r="C106" s="33"/>
      <c r="D106" s="33"/>
    </row>
    <row r="107" spans="1:4" s="84" customFormat="1" ht="15" customHeight="1">
      <c r="A107" s="33"/>
      <c r="B107" s="33"/>
      <c r="C107" s="33"/>
      <c r="D107" s="33"/>
    </row>
  </sheetData>
  <mergeCells count="6">
    <mergeCell ref="B6:D6"/>
    <mergeCell ref="B7:D7"/>
    <mergeCell ref="D11:D12"/>
    <mergeCell ref="B80:D81"/>
    <mergeCell ref="B79:D79"/>
    <mergeCell ref="B78:D7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0"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sheetPr codeName="Hoja9">
    <pageSetUpPr fitToPage="1"/>
  </sheetPr>
  <dimension ref="A1:J22"/>
  <sheetViews>
    <sheetView showGridLines="0" showRuler="0" zoomScale="85" zoomScaleNormal="85" zoomScaleSheetLayoutView="85" workbookViewId="0"/>
  </sheetViews>
  <sheetFormatPr baseColWidth="10" defaultColWidth="11.42578125" defaultRowHeight="12.75"/>
  <cols>
    <col min="1" max="1" width="6.85546875" style="49" customWidth="1"/>
    <col min="2" max="2" width="58.140625" style="49" bestFit="1" customWidth="1"/>
    <col min="3" max="5" width="13.85546875" style="49" customWidth="1"/>
    <col min="6" max="6" width="14.140625" style="49" bestFit="1" customWidth="1"/>
    <col min="7" max="8" width="13.5703125" style="49" customWidth="1"/>
    <col min="9" max="9" width="14.140625" style="49" bestFit="1" customWidth="1"/>
    <col min="10" max="16384" width="11.42578125" style="49"/>
  </cols>
  <sheetData>
    <row r="1" spans="1:10" ht="15">
      <c r="A1" s="1080" t="s">
        <v>241</v>
      </c>
      <c r="B1" s="537"/>
    </row>
    <row r="2" spans="1:10" ht="15" customHeight="1">
      <c r="A2" s="537"/>
      <c r="B2" s="508" t="s">
        <v>614</v>
      </c>
      <c r="C2" s="7"/>
      <c r="D2" s="7"/>
      <c r="E2" s="7"/>
    </row>
    <row r="3" spans="1:10" ht="15" customHeight="1">
      <c r="A3" s="537"/>
      <c r="B3" s="380" t="s">
        <v>339</v>
      </c>
      <c r="C3" s="7"/>
      <c r="D3" s="7"/>
      <c r="E3" s="7"/>
    </row>
    <row r="4" spans="1:10" s="551" customFormat="1">
      <c r="B4" s="552"/>
      <c r="C4" s="55"/>
      <c r="D4" s="55"/>
      <c r="E4" s="55"/>
      <c r="F4" s="49"/>
      <c r="G4" s="49"/>
      <c r="H4" s="49"/>
      <c r="I4" s="49"/>
      <c r="J4" s="49"/>
    </row>
    <row r="5" spans="1:10" s="551" customFormat="1">
      <c r="B5" s="288"/>
      <c r="C5" s="55"/>
      <c r="D5" s="55"/>
      <c r="E5" s="55"/>
      <c r="F5" s="49"/>
      <c r="G5" s="49"/>
      <c r="H5" s="49"/>
      <c r="I5" s="49"/>
      <c r="J5" s="49"/>
    </row>
    <row r="6" spans="1:10" ht="17.25">
      <c r="B6" s="1163" t="s">
        <v>343</v>
      </c>
      <c r="C6" s="1163"/>
      <c r="D6" s="1163"/>
      <c r="E6" s="1163"/>
    </row>
    <row r="7" spans="1:10" ht="15.75">
      <c r="B7" s="1155" t="s">
        <v>405</v>
      </c>
      <c r="C7" s="1155"/>
      <c r="D7" s="1155"/>
      <c r="E7" s="1155"/>
    </row>
    <row r="8" spans="1:10" ht="15">
      <c r="B8" s="1164" t="s">
        <v>318</v>
      </c>
      <c r="C8" s="1164"/>
      <c r="D8" s="1164"/>
      <c r="E8" s="1164"/>
    </row>
    <row r="9" spans="1:10" s="551" customFormat="1">
      <c r="B9" s="55"/>
      <c r="C9" s="55"/>
      <c r="D9" s="55"/>
      <c r="E9" s="553"/>
      <c r="F9" s="49"/>
      <c r="G9" s="49"/>
      <c r="H9" s="49"/>
      <c r="I9" s="49"/>
      <c r="J9" s="49"/>
    </row>
    <row r="10" spans="1:10" s="551" customFormat="1">
      <c r="B10" s="55"/>
      <c r="C10" s="55"/>
      <c r="D10" s="55"/>
      <c r="E10" s="553"/>
      <c r="F10" s="49"/>
      <c r="G10" s="49"/>
      <c r="H10" s="49"/>
      <c r="I10" s="49"/>
      <c r="J10" s="49"/>
    </row>
    <row r="11" spans="1:10" ht="13.5" thickBot="1">
      <c r="B11" s="379" t="s">
        <v>848</v>
      </c>
      <c r="C11" s="7"/>
      <c r="D11" s="7"/>
      <c r="E11" s="204"/>
    </row>
    <row r="12" spans="1:10" ht="13.5" thickTop="1">
      <c r="B12" s="1165" t="s">
        <v>319</v>
      </c>
      <c r="C12" s="1167" t="s">
        <v>311</v>
      </c>
      <c r="D12" s="1169" t="s">
        <v>372</v>
      </c>
      <c r="E12" s="1171" t="s">
        <v>308</v>
      </c>
    </row>
    <row r="13" spans="1:10" ht="13.5" thickBot="1">
      <c r="B13" s="1166"/>
      <c r="C13" s="1168"/>
      <c r="D13" s="1170"/>
      <c r="E13" s="1172"/>
    </row>
    <row r="14" spans="1:10" ht="13.5" thickTop="1">
      <c r="B14" s="78"/>
      <c r="C14" s="69"/>
      <c r="D14" s="329"/>
      <c r="E14" s="330"/>
    </row>
    <row r="15" spans="1:10" ht="15.75">
      <c r="B15" s="518" t="s">
        <v>123</v>
      </c>
      <c r="C15" s="654">
        <f>+C18</f>
        <v>99182.54395725111</v>
      </c>
      <c r="D15" s="654">
        <f>+D18</f>
        <v>9064.1024812617507</v>
      </c>
      <c r="E15" s="654">
        <f>+C15+D15</f>
        <v>108246.64643851286</v>
      </c>
    </row>
    <row r="16" spans="1:10" ht="13.5" thickBot="1">
      <c r="B16" s="29"/>
      <c r="C16" s="331"/>
      <c r="D16" s="332"/>
      <c r="E16" s="333"/>
    </row>
    <row r="17" spans="2:5" ht="13.5" thickTop="1">
      <c r="B17" s="293"/>
      <c r="C17" s="334"/>
      <c r="D17" s="335"/>
      <c r="E17" s="221"/>
    </row>
    <row r="18" spans="2:5" ht="15">
      <c r="B18" s="655" t="s">
        <v>299</v>
      </c>
      <c r="C18" s="656">
        <v>99182.54395725111</v>
      </c>
      <c r="D18" s="657">
        <v>9064.1024812617507</v>
      </c>
      <c r="E18" s="658">
        <f>+C18+D18</f>
        <v>108246.64643851286</v>
      </c>
    </row>
    <row r="19" spans="2:5" ht="13.5" customHeight="1" thickBot="1">
      <c r="B19" s="336"/>
      <c r="C19" s="337"/>
      <c r="D19" s="338"/>
      <c r="E19" s="339"/>
    </row>
    <row r="20" spans="2:5" ht="13.5" thickTop="1">
      <c r="B20" s="7"/>
      <c r="C20" s="204"/>
      <c r="D20" s="7"/>
      <c r="E20" s="204"/>
    </row>
    <row r="21" spans="2:5">
      <c r="B21" s="7" t="s">
        <v>380</v>
      </c>
      <c r="C21" s="204"/>
      <c r="D21" s="7"/>
      <c r="E21" s="7"/>
    </row>
    <row r="22" spans="2:5">
      <c r="B22" s="7"/>
      <c r="C22" s="7"/>
      <c r="D22" s="7"/>
      <c r="E22" s="7"/>
    </row>
  </sheetData>
  <customSheetViews>
    <customSheetView guid="{AE035438-BA58-480D-90AC-43CF75BC256A}" scale="85" showPageBreaks="1" fitToPage="1" printArea="1" showRuler="0">
      <selection activeCell="B8" sqref="B8:E8"/>
      <pageMargins left="0.39370078740157483" right="0.39370078740157483" top="0.78740157480314965" bottom="0.98425196850393704" header="0" footer="0"/>
      <printOptions horizontalCentered="1"/>
      <pageSetup paperSize="9" orientation="portrait" horizontalDpi="4294967293" r:id="rId1"/>
      <headerFooter alignWithMargins="0"/>
    </customSheetView>
  </customSheetViews>
  <mergeCells count="7">
    <mergeCell ref="B6:E6"/>
    <mergeCell ref="B7:E7"/>
    <mergeCell ref="B8:E8"/>
    <mergeCell ref="B12:B13"/>
    <mergeCell ref="C12:C13"/>
    <mergeCell ref="D12:D13"/>
    <mergeCell ref="E12:E13"/>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7" orientation="portrait" horizontalDpi="4294967293" r:id="rId2"/>
  <headerFooter scaleWithDoc="0">
    <oddFooter>&amp;R&amp;A</oddFooter>
  </headerFooter>
</worksheet>
</file>

<file path=xl/worksheets/sheet6.xml><?xml version="1.0" encoding="utf-8"?>
<worksheet xmlns="http://schemas.openxmlformats.org/spreadsheetml/2006/main" xmlns:r="http://schemas.openxmlformats.org/officeDocument/2006/relationships">
  <sheetPr codeName="Hoja21">
    <pageSetUpPr fitToPage="1"/>
  </sheetPr>
  <dimension ref="A1:O58"/>
  <sheetViews>
    <sheetView showGridLines="0" showRuler="0" zoomScale="85" zoomScaleNormal="85" zoomScaleSheetLayoutView="85" workbookViewId="0"/>
  </sheetViews>
  <sheetFormatPr baseColWidth="10" defaultColWidth="11.42578125" defaultRowHeight="12.75"/>
  <cols>
    <col min="1" max="1" width="6.85546875" style="49" customWidth="1"/>
    <col min="2" max="2" width="47.85546875" style="49" customWidth="1"/>
    <col min="3" max="3" width="20.7109375" style="49" customWidth="1"/>
    <col min="4" max="4" width="12.7109375" style="49" customWidth="1"/>
    <col min="5" max="5" width="20.7109375" style="84" customWidth="1"/>
    <col min="6" max="6" width="12.7109375" style="49" customWidth="1"/>
    <col min="7" max="7" width="20.7109375" style="49" customWidth="1"/>
    <col min="8" max="8" width="13" style="49" customWidth="1"/>
    <col min="9" max="15" width="13.42578125" style="49" bestFit="1" customWidth="1"/>
    <col min="16" max="16384" width="11.42578125" style="49"/>
  </cols>
  <sheetData>
    <row r="1" spans="1:15" ht="15">
      <c r="A1" s="1080" t="s">
        <v>241</v>
      </c>
      <c r="B1" s="537"/>
    </row>
    <row r="2" spans="1:15" ht="15" customHeight="1">
      <c r="A2" s="537"/>
      <c r="B2" s="508" t="s">
        <v>614</v>
      </c>
      <c r="C2" s="42"/>
      <c r="D2" s="307"/>
    </row>
    <row r="3" spans="1:15" ht="15" customHeight="1">
      <c r="A3" s="537"/>
      <c r="B3" s="913" t="s">
        <v>339</v>
      </c>
      <c r="C3" s="42"/>
      <c r="D3" s="42"/>
    </row>
    <row r="4" spans="1:15" s="551" customFormat="1" ht="12">
      <c r="B4" s="554"/>
      <c r="C4" s="42"/>
      <c r="D4" s="42"/>
      <c r="E4" s="555"/>
    </row>
    <row r="5" spans="1:15" s="551" customFormat="1" ht="12">
      <c r="B5" s="42"/>
      <c r="C5" s="42"/>
      <c r="D5" s="42"/>
      <c r="E5" s="555"/>
    </row>
    <row r="6" spans="1:15" ht="16.5" customHeight="1">
      <c r="B6" s="1181" t="s">
        <v>634</v>
      </c>
      <c r="C6" s="1181"/>
      <c r="D6" s="1181"/>
      <c r="E6" s="1181"/>
      <c r="F6" s="1181"/>
      <c r="G6" s="1181"/>
      <c r="H6" s="1181"/>
    </row>
    <row r="7" spans="1:15" ht="16.5" customHeight="1">
      <c r="B7" s="1182" t="s">
        <v>487</v>
      </c>
      <c r="C7" s="1182"/>
      <c r="D7" s="1182"/>
      <c r="E7" s="1182"/>
      <c r="F7" s="1182"/>
      <c r="G7" s="1182"/>
      <c r="H7" s="1182"/>
      <c r="I7" s="551"/>
      <c r="J7" s="551"/>
      <c r="K7" s="551"/>
      <c r="L7" s="551"/>
      <c r="M7" s="551"/>
      <c r="N7" s="551"/>
      <c r="O7" s="551"/>
    </row>
    <row r="8" spans="1:15" s="551" customFormat="1" ht="12">
      <c r="B8" s="556"/>
      <c r="C8" s="556"/>
      <c r="D8" s="556"/>
      <c r="E8" s="555"/>
    </row>
    <row r="9" spans="1:15" s="551" customFormat="1" ht="13.5" thickBot="1">
      <c r="B9" s="556"/>
      <c r="C9" s="556"/>
      <c r="D9" s="556"/>
      <c r="E9" s="555"/>
      <c r="I9" s="49"/>
      <c r="J9" s="49"/>
      <c r="K9" s="49"/>
      <c r="L9" s="49"/>
      <c r="M9" s="49"/>
      <c r="N9" s="49"/>
      <c r="O9" s="49"/>
    </row>
    <row r="10" spans="1:15" ht="16.5" thickTop="1" thickBot="1">
      <c r="B10" s="9"/>
      <c r="C10" s="1174" t="s">
        <v>849</v>
      </c>
      <c r="D10" s="1175"/>
      <c r="E10" s="1175"/>
      <c r="F10" s="1175"/>
      <c r="G10" s="1175"/>
      <c r="H10" s="1176"/>
      <c r="I10" s="551"/>
      <c r="J10" s="551"/>
      <c r="K10" s="551"/>
      <c r="L10" s="551"/>
      <c r="M10" s="551"/>
      <c r="N10" s="551"/>
      <c r="O10" s="551"/>
    </row>
    <row r="11" spans="1:15" ht="15.75" thickTop="1">
      <c r="B11" s="436"/>
      <c r="C11" s="1177" t="s">
        <v>488</v>
      </c>
      <c r="D11" s="1178"/>
      <c r="E11" s="1183" t="s">
        <v>831</v>
      </c>
      <c r="F11" s="1184"/>
      <c r="G11" s="1183" t="s">
        <v>489</v>
      </c>
      <c r="H11" s="1184"/>
      <c r="I11" s="551"/>
      <c r="J11" s="551"/>
      <c r="K11" s="551"/>
      <c r="L11" s="551"/>
      <c r="M11" s="551"/>
      <c r="N11" s="551"/>
      <c r="O11" s="551"/>
    </row>
    <row r="12" spans="1:15" ht="15">
      <c r="B12" s="437"/>
      <c r="C12" s="1179"/>
      <c r="D12" s="1180"/>
      <c r="E12" s="1185"/>
      <c r="F12" s="1186"/>
      <c r="G12" s="1185"/>
      <c r="H12" s="1186"/>
    </row>
    <row r="13" spans="1:15" ht="15">
      <c r="B13" s="438"/>
      <c r="C13" s="433" t="s">
        <v>302</v>
      </c>
      <c r="D13" s="434" t="s">
        <v>321</v>
      </c>
      <c r="E13" s="435" t="s">
        <v>302</v>
      </c>
      <c r="F13" s="434" t="s">
        <v>321</v>
      </c>
      <c r="G13" s="433" t="s">
        <v>302</v>
      </c>
      <c r="H13" s="434" t="s">
        <v>321</v>
      </c>
      <c r="I13" s="551"/>
      <c r="J13" s="551"/>
      <c r="K13" s="551"/>
      <c r="L13" s="551"/>
      <c r="M13" s="551"/>
      <c r="N13" s="551"/>
      <c r="O13" s="551"/>
    </row>
    <row r="14" spans="1:15" ht="15">
      <c r="B14" s="308"/>
      <c r="C14" s="309"/>
      <c r="D14" s="310"/>
      <c r="E14" s="309"/>
      <c r="F14" s="310"/>
      <c r="G14" s="309"/>
      <c r="H14" s="310"/>
      <c r="I14" s="551"/>
      <c r="J14" s="551"/>
      <c r="K14" s="551"/>
      <c r="L14" s="551"/>
      <c r="M14" s="551"/>
      <c r="N14" s="551"/>
      <c r="O14" s="551"/>
    </row>
    <row r="15" spans="1:15" s="536" customFormat="1" ht="15.75">
      <c r="B15" s="453" t="s">
        <v>498</v>
      </c>
      <c r="C15" s="673">
        <f>+C17+C28</f>
        <v>328577264.37934721</v>
      </c>
      <c r="D15" s="659">
        <f>+D17+D28</f>
        <v>0.99123959797980088</v>
      </c>
      <c r="E15" s="673">
        <f>+E17+E28</f>
        <v>2903908.3351056795</v>
      </c>
      <c r="F15" s="659">
        <f>+F17+F28</f>
        <v>8.7604020201991605E-3</v>
      </c>
      <c r="G15" s="673">
        <f>+G17+G28</f>
        <v>331481172.71445286</v>
      </c>
      <c r="H15" s="659">
        <v>1</v>
      </c>
      <c r="I15" s="49"/>
      <c r="J15" s="49"/>
      <c r="K15" s="49"/>
      <c r="L15" s="49"/>
      <c r="M15" s="49"/>
      <c r="N15" s="49"/>
      <c r="O15" s="49"/>
    </row>
    <row r="16" spans="1:15" ht="15">
      <c r="B16" s="308" t="s">
        <v>322</v>
      </c>
      <c r="C16" s="309"/>
      <c r="D16" s="310"/>
      <c r="E16" s="311"/>
      <c r="F16" s="312"/>
      <c r="G16" s="309"/>
      <c r="H16" s="310"/>
      <c r="I16" s="551"/>
      <c r="J16" s="551"/>
      <c r="K16" s="551"/>
      <c r="L16" s="551"/>
      <c r="M16" s="551"/>
      <c r="N16" s="551"/>
      <c r="O16" s="551"/>
    </row>
    <row r="17" spans="2:15" s="537" customFormat="1" ht="15">
      <c r="B17" s="660" t="s">
        <v>490</v>
      </c>
      <c r="C17" s="661">
        <f>+C19+C24</f>
        <v>98812599.15870893</v>
      </c>
      <c r="D17" s="662">
        <f t="shared" ref="D17:H17" si="0">+D19+D24</f>
        <v>0.29809415222453328</v>
      </c>
      <c r="E17" s="663">
        <f t="shared" si="0"/>
        <v>91360.24208142118</v>
      </c>
      <c r="F17" s="664">
        <f t="shared" si="0"/>
        <v>2.7561216021195097E-4</v>
      </c>
      <c r="G17" s="661">
        <f t="shared" si="0"/>
        <v>98903959.400790364</v>
      </c>
      <c r="H17" s="662">
        <f t="shared" si="0"/>
        <v>0.29836976438474527</v>
      </c>
      <c r="I17" s="551"/>
      <c r="J17" s="551"/>
      <c r="K17" s="551"/>
      <c r="L17" s="551"/>
      <c r="M17" s="551"/>
      <c r="N17" s="551"/>
      <c r="O17" s="551"/>
    </row>
    <row r="18" spans="2:15" ht="15">
      <c r="B18" s="313"/>
      <c r="C18" s="314"/>
      <c r="D18" s="315"/>
      <c r="E18" s="316"/>
      <c r="F18" s="317"/>
      <c r="G18" s="314"/>
      <c r="H18" s="315"/>
    </row>
    <row r="19" spans="2:15" s="537" customFormat="1" ht="15">
      <c r="B19" s="660" t="s">
        <v>164</v>
      </c>
      <c r="C19" s="661">
        <f>SUM(C20:C22)</f>
        <v>71750712.310639009</v>
      </c>
      <c r="D19" s="662">
        <f t="shared" ref="D19:H19" si="1">SUM(D20:D22)</f>
        <v>0.21645486445906559</v>
      </c>
      <c r="E19" s="663">
        <f t="shared" si="1"/>
        <v>1570.5290389360237</v>
      </c>
      <c r="F19" s="664">
        <f t="shared" si="1"/>
        <v>4.7379132457966816E-6</v>
      </c>
      <c r="G19" s="661">
        <f t="shared" si="1"/>
        <v>71752282.839677945</v>
      </c>
      <c r="H19" s="662">
        <f t="shared" si="1"/>
        <v>0.21645960237231138</v>
      </c>
      <c r="I19" s="551"/>
      <c r="J19" s="551"/>
      <c r="K19" s="551"/>
      <c r="L19" s="551"/>
      <c r="M19" s="551"/>
      <c r="N19" s="551"/>
      <c r="O19" s="551"/>
    </row>
    <row r="20" spans="2:15" ht="15">
      <c r="B20" s="672" t="s">
        <v>165</v>
      </c>
      <c r="C20" s="668">
        <v>21137612.203238986</v>
      </c>
      <c r="D20" s="669">
        <v>6.3767157664328389E-2</v>
      </c>
      <c r="E20" s="670">
        <v>44.797708419176601</v>
      </c>
      <c r="F20" s="671">
        <v>1.3514405072340743E-7</v>
      </c>
      <c r="G20" s="668">
        <f>+C20+E20</f>
        <v>21137657.000947405</v>
      </c>
      <c r="H20" s="669">
        <f>+F20+D20</f>
        <v>6.3767292808379117E-2</v>
      </c>
      <c r="I20" s="551"/>
      <c r="J20" s="551"/>
      <c r="K20" s="551"/>
      <c r="L20" s="551"/>
      <c r="M20" s="551"/>
      <c r="N20" s="551"/>
      <c r="O20" s="551"/>
    </row>
    <row r="21" spans="2:15" ht="15">
      <c r="B21" s="672" t="s">
        <v>166</v>
      </c>
      <c r="C21" s="668">
        <v>29381210.289258063</v>
      </c>
      <c r="D21" s="669">
        <v>8.8636135949017703E-2</v>
      </c>
      <c r="E21" s="670">
        <v>0</v>
      </c>
      <c r="F21" s="671">
        <v>0</v>
      </c>
      <c r="G21" s="668">
        <f t="shared" ref="G21:G22" si="2">+C21+E21</f>
        <v>29381210.289258063</v>
      </c>
      <c r="H21" s="669">
        <f t="shared" ref="H21:H22" si="3">+F21+D21</f>
        <v>8.8636135949017703E-2</v>
      </c>
    </row>
    <row r="22" spans="2:15" ht="15">
      <c r="B22" s="672" t="s">
        <v>168</v>
      </c>
      <c r="C22" s="668">
        <v>21231889.81814196</v>
      </c>
      <c r="D22" s="669">
        <v>6.4051570845719497E-2</v>
      </c>
      <c r="E22" s="670">
        <v>1525.731330516847</v>
      </c>
      <c r="F22" s="671">
        <v>4.6027691950732738E-6</v>
      </c>
      <c r="G22" s="668">
        <f t="shared" si="2"/>
        <v>21233415.549472477</v>
      </c>
      <c r="H22" s="669">
        <f t="shared" si="3"/>
        <v>6.4056173614914572E-2</v>
      </c>
      <c r="I22" s="1035"/>
      <c r="J22" s="551"/>
      <c r="K22" s="551"/>
      <c r="L22" s="551"/>
      <c r="M22" s="551"/>
      <c r="N22" s="551"/>
      <c r="O22" s="551"/>
    </row>
    <row r="23" spans="2:15" ht="15">
      <c r="B23" s="318"/>
      <c r="C23" s="314"/>
      <c r="D23" s="315"/>
      <c r="E23" s="316"/>
      <c r="F23" s="317"/>
      <c r="G23" s="314"/>
      <c r="H23" s="315"/>
      <c r="I23" s="551"/>
      <c r="J23" s="551"/>
      <c r="K23" s="551"/>
      <c r="L23" s="551"/>
      <c r="M23" s="551"/>
      <c r="N23" s="551"/>
      <c r="O23" s="551"/>
    </row>
    <row r="24" spans="2:15" s="537" customFormat="1" ht="15">
      <c r="B24" s="660" t="s">
        <v>167</v>
      </c>
      <c r="C24" s="661">
        <f>SUM(C25:C26)</f>
        <v>27061886.848069925</v>
      </c>
      <c r="D24" s="662">
        <f t="shared" ref="D24:H24" si="4">SUM(D25:D26)</f>
        <v>8.1639287765467722E-2</v>
      </c>
      <c r="E24" s="663">
        <f t="shared" si="4"/>
        <v>89789.713042485149</v>
      </c>
      <c r="F24" s="664">
        <f t="shared" si="4"/>
        <v>2.7087424696615428E-4</v>
      </c>
      <c r="G24" s="661">
        <f t="shared" si="4"/>
        <v>27151676.561112411</v>
      </c>
      <c r="H24" s="662">
        <f t="shared" si="4"/>
        <v>8.1910162012433882E-2</v>
      </c>
      <c r="I24" s="49"/>
      <c r="J24" s="49"/>
      <c r="K24" s="49"/>
      <c r="L24" s="49"/>
      <c r="M24" s="49"/>
      <c r="N24" s="49"/>
      <c r="O24" s="49"/>
    </row>
    <row r="25" spans="2:15" ht="15">
      <c r="B25" s="672" t="s">
        <v>165</v>
      </c>
      <c r="C25" s="668">
        <v>27061886.848069925</v>
      </c>
      <c r="D25" s="669">
        <v>8.1639287765467722E-2</v>
      </c>
      <c r="E25" s="670">
        <v>77649.801909035305</v>
      </c>
      <c r="F25" s="671">
        <v>2.3425101725437966E-4</v>
      </c>
      <c r="G25" s="668">
        <f t="shared" ref="G25:G26" si="5">+C25+E25</f>
        <v>27139536.649978962</v>
      </c>
      <c r="H25" s="669">
        <f t="shared" ref="H25:H26" si="6">+F25+D25</f>
        <v>8.1873538782722105E-2</v>
      </c>
      <c r="I25" s="551"/>
      <c r="J25" s="551"/>
      <c r="K25" s="551"/>
      <c r="L25" s="551"/>
      <c r="M25" s="551"/>
      <c r="N25" s="551"/>
      <c r="O25" s="551"/>
    </row>
    <row r="26" spans="2:15" ht="15">
      <c r="B26" s="672" t="s">
        <v>491</v>
      </c>
      <c r="C26" s="668">
        <v>0</v>
      </c>
      <c r="D26" s="669">
        <v>0</v>
      </c>
      <c r="E26" s="670">
        <v>12139.911133449845</v>
      </c>
      <c r="F26" s="671">
        <v>3.6623229711774618E-5</v>
      </c>
      <c r="G26" s="668">
        <f t="shared" si="5"/>
        <v>12139.911133449845</v>
      </c>
      <c r="H26" s="669">
        <f t="shared" si="6"/>
        <v>3.6623229711774618E-5</v>
      </c>
      <c r="I26" s="551"/>
      <c r="J26" s="551"/>
      <c r="K26" s="551"/>
      <c r="L26" s="551"/>
      <c r="M26" s="551"/>
      <c r="N26" s="551"/>
      <c r="O26" s="551"/>
    </row>
    <row r="27" spans="2:15" ht="15">
      <c r="B27" s="318"/>
      <c r="C27" s="309"/>
      <c r="D27" s="310"/>
      <c r="E27" s="311"/>
      <c r="F27" s="312"/>
      <c r="G27" s="309"/>
      <c r="H27" s="310"/>
    </row>
    <row r="28" spans="2:15" s="537" customFormat="1" ht="15">
      <c r="B28" s="660" t="s">
        <v>182</v>
      </c>
      <c r="C28" s="661">
        <f>+C30+C37+C44+C48</f>
        <v>229764665.22063828</v>
      </c>
      <c r="D28" s="662">
        <f>+D30+D37+D44+D48</f>
        <v>0.6931454457552676</v>
      </c>
      <c r="E28" s="663">
        <f t="shared" ref="E28:H28" si="7">+E30+E37+E44+E48</f>
        <v>2812548.0930242585</v>
      </c>
      <c r="F28" s="664">
        <f t="shared" si="7"/>
        <v>8.4847898599872094E-3</v>
      </c>
      <c r="G28" s="661">
        <f t="shared" si="7"/>
        <v>232577213.3136625</v>
      </c>
      <c r="H28" s="662">
        <f t="shared" si="7"/>
        <v>0.70163023561525473</v>
      </c>
      <c r="I28" s="551"/>
      <c r="J28" s="551"/>
      <c r="K28" s="551"/>
      <c r="L28" s="551"/>
      <c r="M28" s="551"/>
      <c r="N28" s="551"/>
      <c r="O28" s="551"/>
    </row>
    <row r="29" spans="2:15" ht="15">
      <c r="B29" s="313"/>
      <c r="C29" s="314"/>
      <c r="D29" s="315"/>
      <c r="E29" s="316"/>
      <c r="F29" s="317"/>
      <c r="G29" s="314"/>
      <c r="H29" s="315"/>
      <c r="I29" s="551"/>
      <c r="J29" s="551"/>
      <c r="K29" s="551"/>
      <c r="L29" s="551"/>
      <c r="M29" s="551"/>
      <c r="N29" s="551"/>
      <c r="O29" s="551"/>
    </row>
    <row r="30" spans="2:15" s="537" customFormat="1" ht="15">
      <c r="B30" s="660" t="s">
        <v>252</v>
      </c>
      <c r="C30" s="661">
        <f>SUM(C31:C33)</f>
        <v>203142361.57637233</v>
      </c>
      <c r="D30" s="662">
        <f t="shared" ref="D30:H30" si="8">SUM(D31:D33)</f>
        <v>0.61283227615272384</v>
      </c>
      <c r="E30" s="663">
        <f t="shared" si="8"/>
        <v>1744676.5387699998</v>
      </c>
      <c r="F30" s="664">
        <f t="shared" si="8"/>
        <v>5.2632749078419389E-3</v>
      </c>
      <c r="G30" s="661">
        <f t="shared" si="8"/>
        <v>204887038.11514232</v>
      </c>
      <c r="H30" s="662">
        <f t="shared" si="8"/>
        <v>0.61809555106056568</v>
      </c>
      <c r="I30" s="49"/>
      <c r="J30" s="49"/>
      <c r="K30" s="49"/>
      <c r="L30" s="49"/>
      <c r="M30" s="49"/>
      <c r="N30" s="49"/>
      <c r="O30" s="49"/>
    </row>
    <row r="31" spans="2:15" ht="15">
      <c r="B31" s="672" t="s">
        <v>165</v>
      </c>
      <c r="C31" s="668">
        <v>116774088.25759399</v>
      </c>
      <c r="D31" s="669">
        <v>0.35227970053728042</v>
      </c>
      <c r="E31" s="670">
        <v>1656732.7135699997</v>
      </c>
      <c r="F31" s="671">
        <v>4.9979692662580127E-3</v>
      </c>
      <c r="G31" s="668">
        <f t="shared" ref="G31:G32" si="9">+C31+E31</f>
        <v>118430820.97116399</v>
      </c>
      <c r="H31" s="669">
        <f t="shared" ref="H31:H32" si="10">+F31+D31</f>
        <v>0.35727766980353842</v>
      </c>
      <c r="I31" s="551"/>
      <c r="J31" s="551"/>
      <c r="K31" s="551"/>
      <c r="L31" s="551"/>
      <c r="M31" s="551"/>
      <c r="N31" s="551"/>
      <c r="O31" s="551"/>
    </row>
    <row r="32" spans="2:15" ht="15">
      <c r="B32" s="672" t="s">
        <v>166</v>
      </c>
      <c r="C32" s="668">
        <v>22473048.435289998</v>
      </c>
      <c r="D32" s="669">
        <v>6.7795851725940728E-2</v>
      </c>
      <c r="E32" s="670">
        <v>63</v>
      </c>
      <c r="F32" s="671">
        <v>1.900560429544213E-7</v>
      </c>
      <c r="G32" s="668">
        <f t="shared" si="9"/>
        <v>22473111.435289998</v>
      </c>
      <c r="H32" s="669">
        <f t="shared" si="10"/>
        <v>6.7796041781983687E-2</v>
      </c>
      <c r="I32" s="551"/>
      <c r="J32" s="551"/>
      <c r="K32" s="551"/>
      <c r="L32" s="551"/>
      <c r="M32" s="551"/>
      <c r="N32" s="551"/>
      <c r="O32" s="551"/>
    </row>
    <row r="33" spans="2:15" ht="15">
      <c r="B33" s="672" t="s">
        <v>168</v>
      </c>
      <c r="C33" s="668">
        <f>+C34+C35</f>
        <v>63895224.883488327</v>
      </c>
      <c r="D33" s="669">
        <f t="shared" ref="D33:H33" si="11">+D34+D35</f>
        <v>0.19275672388950266</v>
      </c>
      <c r="E33" s="670">
        <f t="shared" si="11"/>
        <v>87880.825200000007</v>
      </c>
      <c r="F33" s="671">
        <f t="shared" si="11"/>
        <v>2.651155855409713E-4</v>
      </c>
      <c r="G33" s="668">
        <f t="shared" si="11"/>
        <v>63983105.708688326</v>
      </c>
      <c r="H33" s="669">
        <f t="shared" si="11"/>
        <v>0.19302183947504362</v>
      </c>
    </row>
    <row r="34" spans="2:15">
      <c r="B34" s="884" t="s">
        <v>412</v>
      </c>
      <c r="C34" s="881">
        <v>14319775.180582002</v>
      </c>
      <c r="D34" s="882">
        <v>4.319936201298967E-2</v>
      </c>
      <c r="E34" s="885">
        <v>80689.835760000002</v>
      </c>
      <c r="F34" s="883">
        <v>2.4342207763790097E-4</v>
      </c>
      <c r="G34" s="881">
        <f t="shared" ref="G34:G35" si="12">+C34+E34</f>
        <v>14400465.016342001</v>
      </c>
      <c r="H34" s="882">
        <f t="shared" ref="H34:H35" si="13">+F34+D34</f>
        <v>4.3442784090627573E-2</v>
      </c>
      <c r="I34" s="551"/>
      <c r="J34" s="551"/>
      <c r="K34" s="551"/>
      <c r="L34" s="551"/>
      <c r="M34" s="551"/>
      <c r="N34" s="551"/>
      <c r="O34" s="551"/>
    </row>
    <row r="35" spans="2:15">
      <c r="B35" s="884" t="s">
        <v>169</v>
      </c>
      <c r="C35" s="881">
        <v>49575449.702906325</v>
      </c>
      <c r="D35" s="882">
        <v>0.14955736187651297</v>
      </c>
      <c r="E35" s="885">
        <v>7190.9894400000003</v>
      </c>
      <c r="F35" s="883">
        <v>2.1693507903070317E-5</v>
      </c>
      <c r="G35" s="881">
        <f t="shared" si="12"/>
        <v>49582640.692346327</v>
      </c>
      <c r="H35" s="882">
        <f t="shared" si="13"/>
        <v>0.14957905538441604</v>
      </c>
      <c r="I35" s="551"/>
      <c r="J35" s="551"/>
      <c r="K35" s="551"/>
      <c r="L35" s="551"/>
      <c r="M35" s="551"/>
      <c r="N35" s="551"/>
      <c r="O35" s="551"/>
    </row>
    <row r="36" spans="2:15" ht="15">
      <c r="B36" s="319"/>
      <c r="C36" s="309"/>
      <c r="D36" s="310"/>
      <c r="E36" s="311"/>
      <c r="F36" s="312"/>
      <c r="G36" s="309"/>
      <c r="H36" s="310"/>
    </row>
    <row r="37" spans="2:15" s="537" customFormat="1" ht="15">
      <c r="B37" s="660" t="s">
        <v>253</v>
      </c>
      <c r="C37" s="661">
        <f>SUM(C38:C40)</f>
        <v>24312461.090257816</v>
      </c>
      <c r="D37" s="662">
        <f t="shared" ref="D37:H37" si="14">SUM(D38:D40)</f>
        <v>7.3344923004725962E-2</v>
      </c>
      <c r="E37" s="663">
        <f t="shared" si="14"/>
        <v>1016121.7373538462</v>
      </c>
      <c r="F37" s="664">
        <f t="shared" si="14"/>
        <v>3.0653980406578378E-3</v>
      </c>
      <c r="G37" s="661">
        <f t="shared" si="14"/>
        <v>25328582.827611662</v>
      </c>
      <c r="H37" s="662">
        <f t="shared" si="14"/>
        <v>7.6410321045383797E-2</v>
      </c>
      <c r="I37" s="551"/>
      <c r="J37" s="551"/>
      <c r="K37" s="551"/>
      <c r="L37" s="551"/>
      <c r="M37" s="551"/>
      <c r="N37" s="551"/>
      <c r="O37" s="551"/>
    </row>
    <row r="38" spans="2:15" ht="15">
      <c r="B38" s="672" t="s">
        <v>165</v>
      </c>
      <c r="C38" s="668">
        <v>24213836.018916927</v>
      </c>
      <c r="D38" s="669">
        <v>7.3047394579406177E-2</v>
      </c>
      <c r="E38" s="670">
        <v>998159.06457846158</v>
      </c>
      <c r="F38" s="671">
        <v>3.0112089214741123E-3</v>
      </c>
      <c r="G38" s="668">
        <f t="shared" ref="G38:G39" si="15">+C38+E38</f>
        <v>25211995.08349539</v>
      </c>
      <c r="H38" s="669">
        <f t="shared" ref="H38:H39" si="16">+F38+D38</f>
        <v>7.6058603500880284E-2</v>
      </c>
      <c r="I38" s="551"/>
      <c r="J38" s="551"/>
      <c r="K38" s="551"/>
      <c r="L38" s="551"/>
      <c r="M38" s="551"/>
      <c r="N38" s="551"/>
      <c r="O38" s="551"/>
    </row>
    <row r="39" spans="2:15" ht="15">
      <c r="B39" s="672" t="s">
        <v>166</v>
      </c>
      <c r="C39" s="668">
        <v>8702.6276923076894</v>
      </c>
      <c r="D39" s="669">
        <v>2.6253761627072486E-5</v>
      </c>
      <c r="E39" s="670">
        <v>0</v>
      </c>
      <c r="F39" s="671">
        <v>0</v>
      </c>
      <c r="G39" s="668">
        <f t="shared" si="15"/>
        <v>8702.6276923076894</v>
      </c>
      <c r="H39" s="669">
        <f t="shared" si="16"/>
        <v>2.6253761627072486E-5</v>
      </c>
    </row>
    <row r="40" spans="2:15" ht="15">
      <c r="B40" s="672" t="s">
        <v>168</v>
      </c>
      <c r="C40" s="668">
        <f>+C41+C42</f>
        <v>89922.443648579385</v>
      </c>
      <c r="D40" s="669">
        <f t="shared" ref="D40:H40" si="17">+D41+D42</f>
        <v>2.7127466369271321E-4</v>
      </c>
      <c r="E40" s="670">
        <f t="shared" si="17"/>
        <v>17962.672775384613</v>
      </c>
      <c r="F40" s="671">
        <f t="shared" si="17"/>
        <v>5.4189119183725598E-5</v>
      </c>
      <c r="G40" s="668">
        <f t="shared" si="17"/>
        <v>107885.11642396401</v>
      </c>
      <c r="H40" s="669">
        <f t="shared" si="17"/>
        <v>3.2546378287643882E-4</v>
      </c>
      <c r="I40" s="551"/>
      <c r="J40" s="551"/>
      <c r="K40" s="551"/>
      <c r="L40" s="551"/>
      <c r="M40" s="551"/>
      <c r="N40" s="551"/>
      <c r="O40" s="551"/>
    </row>
    <row r="41" spans="2:15">
      <c r="B41" s="884" t="s">
        <v>412</v>
      </c>
      <c r="C41" s="881">
        <v>83810.629341538399</v>
      </c>
      <c r="D41" s="882">
        <v>2.5283677095511912E-4</v>
      </c>
      <c r="E41" s="885">
        <v>8781.5959999999995</v>
      </c>
      <c r="F41" s="883">
        <v>2.6491990263244036E-5</v>
      </c>
      <c r="G41" s="881">
        <f t="shared" ref="G41:G42" si="18">+C41+E41</f>
        <v>92592.225341538404</v>
      </c>
      <c r="H41" s="882">
        <f t="shared" ref="H41:H42" si="19">+F41+D41</f>
        <v>2.7932876121836316E-4</v>
      </c>
      <c r="I41" s="551"/>
      <c r="J41" s="551"/>
      <c r="K41" s="551"/>
      <c r="L41" s="551"/>
      <c r="M41" s="551"/>
      <c r="N41" s="551"/>
      <c r="O41" s="551"/>
    </row>
    <row r="42" spans="2:15">
      <c r="B42" s="884" t="s">
        <v>169</v>
      </c>
      <c r="C42" s="881">
        <v>6111.8143070409878</v>
      </c>
      <c r="D42" s="882">
        <v>1.8437892737594105E-5</v>
      </c>
      <c r="E42" s="885">
        <v>9181.0767753846158</v>
      </c>
      <c r="F42" s="883">
        <v>2.7697128920481562E-5</v>
      </c>
      <c r="G42" s="881">
        <f t="shared" si="18"/>
        <v>15292.891082425604</v>
      </c>
      <c r="H42" s="882">
        <f t="shared" si="19"/>
        <v>4.6135021658075667E-5</v>
      </c>
    </row>
    <row r="43" spans="2:15" ht="15">
      <c r="B43" s="318"/>
      <c r="C43" s="309"/>
      <c r="D43" s="310"/>
      <c r="E43" s="311"/>
      <c r="F43" s="312"/>
      <c r="G43" s="309"/>
      <c r="H43" s="310"/>
      <c r="I43" s="551"/>
      <c r="J43" s="551"/>
      <c r="K43" s="551"/>
      <c r="L43" s="551"/>
      <c r="M43" s="551"/>
      <c r="N43" s="551"/>
      <c r="O43" s="551"/>
    </row>
    <row r="44" spans="2:15" s="537" customFormat="1" ht="15">
      <c r="B44" s="660" t="s">
        <v>254</v>
      </c>
      <c r="C44" s="661">
        <f>+SUM(C45:C46)</f>
        <v>1513244.4976125318</v>
      </c>
      <c r="D44" s="662">
        <f t="shared" ref="D44:H44" si="20">+SUM(D45:D46)</f>
        <v>4.5650993847426826E-3</v>
      </c>
      <c r="E44" s="663">
        <f t="shared" si="20"/>
        <v>29993.298432381849</v>
      </c>
      <c r="F44" s="664">
        <f t="shared" si="20"/>
        <v>9.0482660558881619E-5</v>
      </c>
      <c r="G44" s="661">
        <f t="shared" si="20"/>
        <v>1543237.7960449136</v>
      </c>
      <c r="H44" s="662">
        <f t="shared" si="20"/>
        <v>4.6555820453015638E-3</v>
      </c>
      <c r="I44" s="551"/>
      <c r="J44" s="551"/>
      <c r="K44" s="551"/>
      <c r="L44" s="551"/>
      <c r="M44" s="551"/>
      <c r="N44" s="551"/>
      <c r="O44" s="551"/>
    </row>
    <row r="45" spans="2:15" ht="15">
      <c r="B45" s="672" t="s">
        <v>165</v>
      </c>
      <c r="C45" s="668">
        <v>1511598.4771412206</v>
      </c>
      <c r="D45" s="669">
        <v>4.5601337317680898E-3</v>
      </c>
      <c r="E45" s="670">
        <v>29993.298432381849</v>
      </c>
      <c r="F45" s="671">
        <v>9.0482660558881619E-5</v>
      </c>
      <c r="G45" s="668">
        <f t="shared" ref="G45:G46" si="21">+C45+E45</f>
        <v>1541591.7755736024</v>
      </c>
      <c r="H45" s="669">
        <f t="shared" ref="H45:H46" si="22">+F45+D45</f>
        <v>4.650616392326971E-3</v>
      </c>
    </row>
    <row r="46" spans="2:15" ht="15">
      <c r="B46" s="672" t="s">
        <v>168</v>
      </c>
      <c r="C46" s="668">
        <v>1646.0204713110711</v>
      </c>
      <c r="D46" s="669">
        <v>4.9656529745929159E-6</v>
      </c>
      <c r="E46" s="670">
        <v>0</v>
      </c>
      <c r="F46" s="671">
        <v>0</v>
      </c>
      <c r="G46" s="668">
        <f t="shared" si="21"/>
        <v>1646.0204713110711</v>
      </c>
      <c r="H46" s="669">
        <f t="shared" si="22"/>
        <v>4.9656529745929159E-6</v>
      </c>
      <c r="I46" s="551"/>
      <c r="J46" s="551"/>
      <c r="K46" s="551"/>
      <c r="L46" s="551"/>
      <c r="M46" s="551"/>
      <c r="N46" s="551"/>
      <c r="O46" s="551"/>
    </row>
    <row r="47" spans="2:15" ht="15">
      <c r="B47" s="318"/>
      <c r="C47" s="309"/>
      <c r="D47" s="310"/>
      <c r="E47" s="311"/>
      <c r="F47" s="312"/>
      <c r="G47" s="309"/>
      <c r="H47" s="310"/>
      <c r="I47" s="551"/>
      <c r="J47" s="551"/>
      <c r="K47" s="551"/>
      <c r="L47" s="551"/>
      <c r="M47" s="551"/>
      <c r="N47" s="551"/>
      <c r="O47" s="551"/>
    </row>
    <row r="48" spans="2:15" s="537" customFormat="1" ht="15">
      <c r="B48" s="660" t="s">
        <v>492</v>
      </c>
      <c r="C48" s="661">
        <f>SUM(C49:C51)</f>
        <v>796598.0563955917</v>
      </c>
      <c r="D48" s="662">
        <f t="shared" ref="D48:H48" si="23">SUM(D49:D51)</f>
        <v>2.403147213075065E-3</v>
      </c>
      <c r="E48" s="663">
        <f t="shared" si="23"/>
        <v>21756.518468030608</v>
      </c>
      <c r="F48" s="664">
        <f t="shared" si="23"/>
        <v>6.5634250928550564E-5</v>
      </c>
      <c r="G48" s="661">
        <f t="shared" si="23"/>
        <v>818354.57486362231</v>
      </c>
      <c r="H48" s="662">
        <f t="shared" si="23"/>
        <v>2.4687814640036157E-3</v>
      </c>
      <c r="I48" s="49"/>
      <c r="J48" s="49"/>
      <c r="K48" s="49"/>
      <c r="L48" s="49"/>
      <c r="M48" s="49"/>
      <c r="N48" s="49"/>
      <c r="O48" s="49"/>
    </row>
    <row r="49" spans="2:15" ht="15">
      <c r="B49" s="665" t="s">
        <v>165</v>
      </c>
      <c r="C49" s="666">
        <v>791680.75107558584</v>
      </c>
      <c r="D49" s="310">
        <v>2.3883128703588901E-3</v>
      </c>
      <c r="E49" s="667">
        <v>21756.518468030608</v>
      </c>
      <c r="F49" s="312">
        <v>6.5634250928550564E-5</v>
      </c>
      <c r="G49" s="666">
        <f t="shared" ref="G49:G51" si="24">+C49+E49</f>
        <v>813437.26954361645</v>
      </c>
      <c r="H49" s="310">
        <f t="shared" ref="H49:H51" si="25">+F49+D49</f>
        <v>2.4539471212874408E-3</v>
      </c>
      <c r="I49" s="551"/>
      <c r="J49" s="551"/>
      <c r="K49" s="551"/>
      <c r="L49" s="551"/>
      <c r="M49" s="551"/>
      <c r="N49" s="551"/>
      <c r="O49" s="551"/>
    </row>
    <row r="50" spans="2:15" ht="15">
      <c r="B50" s="665" t="s">
        <v>166</v>
      </c>
      <c r="C50" s="666">
        <v>1160.9008590666401</v>
      </c>
      <c r="D50" s="310">
        <v>3.502162278358634E-6</v>
      </c>
      <c r="E50" s="667">
        <v>0</v>
      </c>
      <c r="F50" s="312">
        <v>0</v>
      </c>
      <c r="G50" s="666">
        <f t="shared" si="24"/>
        <v>1160.9008590666401</v>
      </c>
      <c r="H50" s="310">
        <f t="shared" si="25"/>
        <v>3.502162278358634E-6</v>
      </c>
      <c r="I50" s="551"/>
      <c r="J50" s="551"/>
      <c r="K50" s="551"/>
      <c r="L50" s="551"/>
      <c r="M50" s="551"/>
      <c r="N50" s="551"/>
      <c r="O50" s="551"/>
    </row>
    <row r="51" spans="2:15" ht="15">
      <c r="B51" s="665" t="s">
        <v>168</v>
      </c>
      <c r="C51" s="666">
        <v>3756.4044609391913</v>
      </c>
      <c r="D51" s="310">
        <v>1.1332180437816487E-5</v>
      </c>
      <c r="E51" s="667">
        <v>0</v>
      </c>
      <c r="F51" s="312">
        <v>0</v>
      </c>
      <c r="G51" s="666">
        <f t="shared" si="24"/>
        <v>3756.4044609391913</v>
      </c>
      <c r="H51" s="310">
        <f t="shared" si="25"/>
        <v>1.1332180437816487E-5</v>
      </c>
    </row>
    <row r="52" spans="2:15" ht="15.75" thickBot="1">
      <c r="B52" s="320"/>
      <c r="C52" s="321"/>
      <c r="D52" s="322"/>
      <c r="E52" s="321"/>
      <c r="F52" s="322"/>
      <c r="G52" s="321"/>
      <c r="H52" s="322"/>
      <c r="I52" s="551"/>
      <c r="J52" s="551"/>
      <c r="K52" s="551"/>
      <c r="L52" s="551"/>
      <c r="M52" s="551"/>
      <c r="N52" s="551"/>
      <c r="O52" s="551"/>
    </row>
    <row r="53" spans="2:15" ht="12.75" customHeight="1" thickTop="1">
      <c r="B53" s="323" t="s">
        <v>322</v>
      </c>
      <c r="C53" s="324"/>
      <c r="D53" s="325"/>
      <c r="E53" s="7"/>
      <c r="F53" s="7"/>
      <c r="G53" s="75"/>
      <c r="H53" s="167"/>
      <c r="I53" s="551"/>
      <c r="J53" s="551"/>
      <c r="K53" s="551"/>
      <c r="L53" s="551"/>
      <c r="M53" s="551"/>
      <c r="N53" s="551"/>
      <c r="O53" s="551"/>
    </row>
    <row r="54" spans="2:15" ht="12.75" customHeight="1">
      <c r="B54" s="1173" t="s">
        <v>493</v>
      </c>
      <c r="C54" s="1173"/>
      <c r="D54" s="1173"/>
      <c r="E54" s="1173"/>
      <c r="F54" s="1173"/>
      <c r="G54" s="1173"/>
      <c r="H54" s="1173"/>
    </row>
    <row r="55" spans="2:15">
      <c r="B55" s="1173" t="s">
        <v>494</v>
      </c>
      <c r="C55" s="1173"/>
      <c r="D55" s="1173"/>
      <c r="E55" s="1173"/>
      <c r="F55" s="1173"/>
      <c r="G55" s="1173"/>
      <c r="H55" s="1173"/>
      <c r="I55" s="551"/>
      <c r="J55" s="551"/>
      <c r="K55" s="551"/>
      <c r="L55" s="551"/>
      <c r="M55" s="551"/>
      <c r="N55" s="551"/>
      <c r="O55" s="551"/>
    </row>
    <row r="56" spans="2:15">
      <c r="B56" s="323"/>
      <c r="C56" s="324"/>
      <c r="D56" s="326"/>
      <c r="I56" s="551"/>
      <c r="J56" s="551"/>
      <c r="K56" s="551"/>
      <c r="L56" s="551"/>
      <c r="M56" s="551"/>
      <c r="N56" s="551"/>
      <c r="O56" s="551"/>
    </row>
    <row r="57" spans="2:15">
      <c r="B57" s="327"/>
      <c r="C57" s="328"/>
      <c r="D57" s="328"/>
      <c r="E57" s="328"/>
      <c r="F57" s="328"/>
      <c r="G57" s="328"/>
      <c r="H57" s="328"/>
    </row>
    <row r="58" spans="2:15">
      <c r="C58" s="84"/>
      <c r="D58" s="84"/>
      <c r="F58" s="84"/>
      <c r="G58" s="84"/>
      <c r="H58" s="84"/>
      <c r="I58" s="551"/>
      <c r="J58" s="551"/>
      <c r="K58" s="551"/>
      <c r="L58" s="551"/>
      <c r="M58" s="551"/>
      <c r="N58" s="551"/>
      <c r="O58" s="551"/>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5:H55"/>
    <mergeCell ref="C10:H10"/>
    <mergeCell ref="C11:D12"/>
    <mergeCell ref="B6:H6"/>
    <mergeCell ref="B7:H7"/>
    <mergeCell ref="E11:F12"/>
    <mergeCell ref="G11:H12"/>
    <mergeCell ref="B54:H54"/>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horizontalDpi="4294967293" r:id="rId2"/>
  <headerFooter scaleWithDoc="0">
    <oddFooter>&amp;R&amp;A</oddFooter>
  </headerFooter>
  <ignoredErrors>
    <ignoredError sqref="G23 G27 G36 G43 G47 G29"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C60"/>
  <sheetViews>
    <sheetView showGridLines="0" showRuler="0" zoomScale="85" zoomScaleNormal="85" zoomScaleSheetLayoutView="85" workbookViewId="0"/>
  </sheetViews>
  <sheetFormatPr baseColWidth="10" defaultColWidth="11.42578125" defaultRowHeight="12.75"/>
  <cols>
    <col min="1" max="1" width="6.85546875" style="33" customWidth="1"/>
    <col min="2" max="2" width="57.7109375" style="33" bestFit="1" customWidth="1"/>
    <col min="3" max="3" width="14.28515625" style="33" customWidth="1"/>
    <col min="4" max="16384" width="11.42578125" style="33"/>
  </cols>
  <sheetData>
    <row r="1" spans="1:3" ht="15">
      <c r="A1" s="1080" t="s">
        <v>241</v>
      </c>
      <c r="B1" s="566"/>
    </row>
    <row r="2" spans="1:3" ht="15" customHeight="1">
      <c r="A2" s="566"/>
      <c r="B2" s="508" t="s">
        <v>614</v>
      </c>
      <c r="C2" s="300"/>
    </row>
    <row r="3" spans="1:3" ht="15" customHeight="1">
      <c r="A3" s="566"/>
      <c r="B3" s="913" t="s">
        <v>339</v>
      </c>
      <c r="C3" s="39"/>
    </row>
    <row r="4" spans="1:3">
      <c r="B4" s="301"/>
      <c r="C4" s="301"/>
    </row>
    <row r="5" spans="1:3" ht="15">
      <c r="B5" s="302"/>
      <c r="C5" s="302"/>
    </row>
    <row r="6" spans="1:3" ht="17.25">
      <c r="B6" s="1187" t="s">
        <v>509</v>
      </c>
      <c r="C6" s="1187"/>
    </row>
    <row r="7" spans="1:3" ht="15">
      <c r="B7" s="1188" t="s">
        <v>267</v>
      </c>
      <c r="C7" s="1188"/>
    </row>
    <row r="8" spans="1:3">
      <c r="B8" s="7"/>
      <c r="C8" s="7"/>
    </row>
    <row r="9" spans="1:3">
      <c r="B9" s="204"/>
      <c r="C9" s="204"/>
    </row>
    <row r="10" spans="1:3" ht="13.5" thickBot="1">
      <c r="B10" s="30" t="s">
        <v>848</v>
      </c>
      <c r="C10" s="303"/>
    </row>
    <row r="11" spans="1:3" ht="17.25" thickTop="1" thickBot="1">
      <c r="B11" s="518" t="s">
        <v>80</v>
      </c>
      <c r="C11" s="997">
        <v>6.5067620653740416E-2</v>
      </c>
    </row>
    <row r="12" spans="1:3" ht="13.5" thickTop="1">
      <c r="B12" s="78"/>
      <c r="C12" s="304"/>
    </row>
    <row r="13" spans="1:3" ht="15">
      <c r="B13" s="653" t="s">
        <v>271</v>
      </c>
      <c r="C13" s="1000">
        <v>0.13887789193818842</v>
      </c>
    </row>
    <row r="14" spans="1:3">
      <c r="B14" s="182"/>
      <c r="C14" s="994"/>
    </row>
    <row r="15" spans="1:3">
      <c r="B15" s="389" t="s">
        <v>273</v>
      </c>
      <c r="C15" s="998">
        <v>0.21665429056612329</v>
      </c>
    </row>
    <row r="16" spans="1:3">
      <c r="B16" s="389" t="s">
        <v>43</v>
      </c>
      <c r="C16" s="998">
        <v>0.26087172721611895</v>
      </c>
    </row>
    <row r="17" spans="2:3">
      <c r="B17" s="389" t="s">
        <v>81</v>
      </c>
      <c r="C17" s="998">
        <v>0.25498999999999999</v>
      </c>
    </row>
    <row r="18" spans="2:3">
      <c r="B18" s="389" t="s">
        <v>274</v>
      </c>
      <c r="C18" s="998">
        <v>7.0000000000000007E-2</v>
      </c>
    </row>
    <row r="19" spans="2:3">
      <c r="B19" s="389" t="s">
        <v>44</v>
      </c>
      <c r="C19" s="998">
        <v>8.0307668185741754E-4</v>
      </c>
    </row>
    <row r="20" spans="2:3">
      <c r="B20" s="396" t="s">
        <v>725</v>
      </c>
      <c r="C20" s="999">
        <v>0</v>
      </c>
    </row>
    <row r="21" spans="2:3">
      <c r="B21" s="178"/>
      <c r="C21" s="995"/>
    </row>
    <row r="22" spans="2:3" ht="15">
      <c r="B22" s="653" t="s">
        <v>272</v>
      </c>
      <c r="C22" s="1000">
        <v>3.5654735614611632E-2</v>
      </c>
    </row>
    <row r="23" spans="2:3">
      <c r="B23" s="182"/>
      <c r="C23" s="994"/>
    </row>
    <row r="24" spans="2:3">
      <c r="B24" s="389" t="s">
        <v>273</v>
      </c>
      <c r="C24" s="998">
        <v>3.545117165708319E-2</v>
      </c>
    </row>
    <row r="25" spans="2:3">
      <c r="B25" s="1001" t="s">
        <v>274</v>
      </c>
      <c r="C25" s="1002">
        <v>4.9633006859645203E-2</v>
      </c>
    </row>
    <row r="26" spans="2:3">
      <c r="B26" s="389" t="s">
        <v>44</v>
      </c>
      <c r="C26" s="998">
        <v>1.18E-2</v>
      </c>
    </row>
    <row r="27" spans="2:3">
      <c r="B27" s="178"/>
      <c r="C27" s="995"/>
    </row>
    <row r="28" spans="2:3" ht="15">
      <c r="B28" s="653" t="s">
        <v>268</v>
      </c>
      <c r="C28" s="1000">
        <v>4.6005463793638193E-2</v>
      </c>
    </row>
    <row r="29" spans="2:3">
      <c r="B29" s="182"/>
      <c r="C29" s="994"/>
    </row>
    <row r="30" spans="2:3">
      <c r="B30" s="389" t="s">
        <v>273</v>
      </c>
      <c r="C30" s="998">
        <v>5.0703085492736902E-2</v>
      </c>
    </row>
    <row r="31" spans="2:3">
      <c r="B31" s="389" t="s">
        <v>43</v>
      </c>
      <c r="C31" s="998">
        <v>2.9473990650138483E-2</v>
      </c>
    </row>
    <row r="32" spans="2:3">
      <c r="B32" s="389" t="s">
        <v>910</v>
      </c>
      <c r="C32" s="998">
        <v>0</v>
      </c>
    </row>
    <row r="33" spans="2:3">
      <c r="B33" s="389" t="s">
        <v>269</v>
      </c>
      <c r="C33" s="998">
        <v>3.4661057602742115E-2</v>
      </c>
    </row>
    <row r="34" spans="2:3">
      <c r="B34" s="389" t="s">
        <v>270</v>
      </c>
      <c r="C34" s="998">
        <v>4.7286494773082749E-2</v>
      </c>
    </row>
    <row r="35" spans="2:3">
      <c r="B35" s="389" t="s">
        <v>44</v>
      </c>
      <c r="C35" s="998">
        <v>5.8578441214500405E-2</v>
      </c>
    </row>
    <row r="36" spans="2:3">
      <c r="B36" s="208"/>
      <c r="C36" s="996"/>
    </row>
    <row r="37" spans="2:3" ht="15">
      <c r="B37" s="653" t="s">
        <v>275</v>
      </c>
      <c r="C37" s="1000">
        <v>4.5908657772326285E-2</v>
      </c>
    </row>
    <row r="38" spans="2:3">
      <c r="B38" s="182"/>
      <c r="C38" s="994"/>
    </row>
    <row r="39" spans="2:3">
      <c r="B39" s="389" t="s">
        <v>273</v>
      </c>
      <c r="C39" s="998">
        <v>4.8119226825288963E-2</v>
      </c>
    </row>
    <row r="40" spans="2:3">
      <c r="B40" s="389" t="s">
        <v>270</v>
      </c>
      <c r="C40" s="998">
        <v>2.9326932897611655E-2</v>
      </c>
    </row>
    <row r="41" spans="2:3">
      <c r="B41" s="389" t="s">
        <v>269</v>
      </c>
      <c r="C41" s="998">
        <v>5.1232671793901658E-3</v>
      </c>
    </row>
    <row r="42" spans="2:3">
      <c r="B42" s="178"/>
      <c r="C42" s="995"/>
    </row>
    <row r="43" spans="2:3" ht="15">
      <c r="B43" s="1003" t="s">
        <v>276</v>
      </c>
      <c r="C43" s="1000">
        <v>2.8010494334553541E-2</v>
      </c>
    </row>
    <row r="44" spans="2:3">
      <c r="B44" s="182"/>
      <c r="C44" s="994"/>
    </row>
    <row r="45" spans="2:3">
      <c r="B45" s="389" t="s">
        <v>273</v>
      </c>
      <c r="C45" s="998">
        <v>1.8141826655333447E-2</v>
      </c>
    </row>
    <row r="46" spans="2:3">
      <c r="B46" s="389" t="s">
        <v>270</v>
      </c>
      <c r="C46" s="998">
        <v>3.0075025189139019E-2</v>
      </c>
    </row>
    <row r="47" spans="2:3">
      <c r="B47" s="178"/>
      <c r="C47" s="995"/>
    </row>
    <row r="48" spans="2:3" ht="15">
      <c r="B48" s="653" t="s">
        <v>277</v>
      </c>
      <c r="C48" s="1000">
        <v>3.1722202492970079E-2</v>
      </c>
    </row>
    <row r="49" spans="2:3">
      <c r="B49" s="182"/>
      <c r="C49" s="994"/>
    </row>
    <row r="50" spans="2:3">
      <c r="B50" s="389" t="s">
        <v>273</v>
      </c>
      <c r="C50" s="998">
        <v>3.3750000000000002E-2</v>
      </c>
    </row>
    <row r="51" spans="2:3">
      <c r="B51" s="389" t="s">
        <v>269</v>
      </c>
      <c r="C51" s="998">
        <v>2.2900000000000004E-2</v>
      </c>
    </row>
    <row r="52" spans="2:3">
      <c r="B52" s="389" t="s">
        <v>270</v>
      </c>
      <c r="C52" s="998">
        <v>2.9991521265247709E-2</v>
      </c>
    </row>
    <row r="53" spans="2:3" ht="12.75" customHeight="1">
      <c r="B53" s="389" t="s">
        <v>44</v>
      </c>
      <c r="C53" s="998">
        <v>1.2004695728686482E-2</v>
      </c>
    </row>
    <row r="54" spans="2:3" ht="13.5" thickBot="1">
      <c r="B54" s="29"/>
      <c r="C54" s="305"/>
    </row>
    <row r="55" spans="2:3" ht="13.5" thickTop="1">
      <c r="B55" s="7"/>
      <c r="C55" s="7"/>
    </row>
    <row r="56" spans="2:3">
      <c r="B56" s="1189" t="s">
        <v>902</v>
      </c>
      <c r="C56" s="1189"/>
    </row>
    <row r="57" spans="2:3" ht="12.75" customHeight="1">
      <c r="B57" s="1189"/>
      <c r="C57" s="1189"/>
    </row>
    <row r="58" spans="2:3">
      <c r="B58" s="1189"/>
      <c r="C58" s="1189"/>
    </row>
    <row r="59" spans="2:3">
      <c r="B59" s="306"/>
      <c r="C59" s="306"/>
    </row>
    <row r="60" spans="2:3">
      <c r="B60" s="306"/>
      <c r="C60" s="306"/>
    </row>
  </sheetData>
  <mergeCells count="3">
    <mergeCell ref="B6:C6"/>
    <mergeCell ref="B7:C7"/>
    <mergeCell ref="B56:C58"/>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E40"/>
  <sheetViews>
    <sheetView showGridLines="0" zoomScale="85" zoomScaleNormal="85" zoomScaleSheetLayoutView="85" workbookViewId="0"/>
  </sheetViews>
  <sheetFormatPr baseColWidth="10" defaultColWidth="11.42578125" defaultRowHeight="12.75"/>
  <cols>
    <col min="1" max="1" width="6.85546875" style="3" customWidth="1"/>
    <col min="2" max="2" width="64.140625" style="288" bestFit="1" customWidth="1"/>
    <col min="3" max="3" width="30.7109375" style="288" customWidth="1"/>
    <col min="4" max="16384" width="11.42578125" style="288"/>
  </cols>
  <sheetData>
    <row r="1" spans="1:5" ht="15">
      <c r="A1" s="1080" t="s">
        <v>241</v>
      </c>
      <c r="B1" s="243"/>
    </row>
    <row r="2" spans="1:5" ht="15" customHeight="1">
      <c r="A2" s="243"/>
      <c r="B2" s="508" t="s">
        <v>614</v>
      </c>
      <c r="C2" s="55"/>
    </row>
    <row r="3" spans="1:5" ht="15" customHeight="1">
      <c r="A3" s="243"/>
      <c r="B3" s="380" t="s">
        <v>339</v>
      </c>
      <c r="C3" s="55"/>
    </row>
    <row r="4" spans="1:5" ht="12">
      <c r="A4" s="288"/>
      <c r="B4" s="55"/>
      <c r="C4" s="55"/>
    </row>
    <row r="5" spans="1:5" ht="12">
      <c r="A5" s="288"/>
      <c r="B5" s="55"/>
      <c r="C5" s="55"/>
    </row>
    <row r="6" spans="1:5" ht="17.25">
      <c r="B6" s="1154" t="s">
        <v>669</v>
      </c>
      <c r="C6" s="1154"/>
    </row>
    <row r="7" spans="1:5" ht="15.75">
      <c r="B7" s="1155" t="s">
        <v>834</v>
      </c>
      <c r="C7" s="1155"/>
    </row>
    <row r="8" spans="1:5" ht="12">
      <c r="A8" s="288"/>
      <c r="B8" s="539"/>
      <c r="C8" s="539"/>
    </row>
    <row r="9" spans="1:5" thickBot="1">
      <c r="A9" s="288"/>
      <c r="B9" s="55"/>
      <c r="C9" s="55"/>
    </row>
    <row r="10" spans="1:5" ht="16.5" thickTop="1" thickBot="1">
      <c r="B10" s="606" t="s">
        <v>848</v>
      </c>
      <c r="C10" s="914" t="s">
        <v>48</v>
      </c>
    </row>
    <row r="11" spans="1:5" thickTop="1">
      <c r="A11" s="288"/>
      <c r="B11" s="1131"/>
      <c r="C11" s="680"/>
    </row>
    <row r="12" spans="1:5" ht="17.25">
      <c r="B12" s="681" t="s">
        <v>59</v>
      </c>
      <c r="C12" s="682">
        <v>7.6587641462003226</v>
      </c>
    </row>
    <row r="13" spans="1:5" ht="13.5" customHeight="1">
      <c r="B13" s="289"/>
      <c r="C13" s="290"/>
    </row>
    <row r="14" spans="1:5" s="243" customFormat="1" ht="15.75">
      <c r="B14" s="683" t="s">
        <v>409</v>
      </c>
      <c r="C14" s="679">
        <v>9.2587032797248838</v>
      </c>
      <c r="D14" s="288"/>
      <c r="E14" s="288"/>
    </row>
    <row r="15" spans="1:5" ht="15">
      <c r="B15" s="291"/>
      <c r="C15" s="292"/>
    </row>
    <row r="16" spans="1:5" s="243" customFormat="1" ht="15.75">
      <c r="B16" s="683" t="s">
        <v>744</v>
      </c>
      <c r="C16" s="679">
        <v>12.167386472838235</v>
      </c>
      <c r="D16" s="288"/>
      <c r="E16" s="288"/>
    </row>
    <row r="17" spans="1:5" ht="15">
      <c r="B17" s="291"/>
      <c r="C17" s="292"/>
    </row>
    <row r="18" spans="1:5" s="243" customFormat="1" ht="15.75">
      <c r="B18" s="683" t="s">
        <v>103</v>
      </c>
      <c r="C18" s="679">
        <v>0.82114143965235042</v>
      </c>
      <c r="D18" s="288"/>
      <c r="E18" s="288"/>
    </row>
    <row r="19" spans="1:5" ht="13.5" customHeight="1">
      <c r="B19" s="293"/>
      <c r="C19" s="294"/>
    </row>
    <row r="20" spans="1:5" s="243" customFormat="1" ht="15.75">
      <c r="B20" s="683" t="s">
        <v>49</v>
      </c>
      <c r="C20" s="679">
        <v>6.7046606028714271</v>
      </c>
      <c r="D20" s="288"/>
      <c r="E20" s="288"/>
    </row>
    <row r="21" spans="1:5" ht="13.5" customHeight="1">
      <c r="A21" s="288"/>
      <c r="B21" s="70"/>
      <c r="C21" s="295"/>
    </row>
    <row r="22" spans="1:5" s="3" customFormat="1" ht="15">
      <c r="B22" s="678" t="s">
        <v>60</v>
      </c>
      <c r="C22" s="677">
        <v>8.5078855657167161</v>
      </c>
      <c r="D22" s="288"/>
      <c r="E22" s="288"/>
    </row>
    <row r="23" spans="1:5">
      <c r="A23" s="288"/>
      <c r="B23" s="70"/>
      <c r="C23" s="295"/>
    </row>
    <row r="24" spans="1:5" s="3" customFormat="1" ht="15">
      <c r="B24" s="678" t="s">
        <v>61</v>
      </c>
      <c r="C24" s="677">
        <v>3.4504039477040735</v>
      </c>
      <c r="D24" s="288"/>
      <c r="E24" s="288"/>
    </row>
    <row r="25" spans="1:5">
      <c r="A25" s="288"/>
      <c r="B25" s="70"/>
      <c r="C25" s="295"/>
    </row>
    <row r="26" spans="1:5" s="3" customFormat="1" ht="15">
      <c r="B26" s="678" t="s">
        <v>62</v>
      </c>
      <c r="C26" s="677">
        <v>10.309322735399643</v>
      </c>
      <c r="D26" s="288"/>
      <c r="E26" s="288"/>
    </row>
    <row r="27" spans="1:5">
      <c r="A27" s="288"/>
      <c r="B27" s="70"/>
      <c r="C27" s="295"/>
    </row>
    <row r="28" spans="1:5" s="3" customFormat="1" ht="15">
      <c r="B28" s="678" t="s">
        <v>430</v>
      </c>
      <c r="C28" s="677">
        <v>10.621028611384588</v>
      </c>
      <c r="D28" s="288"/>
      <c r="E28" s="288"/>
    </row>
    <row r="29" spans="1:5">
      <c r="A29" s="288"/>
      <c r="B29" s="70"/>
      <c r="C29" s="295"/>
    </row>
    <row r="30" spans="1:5" s="3" customFormat="1" ht="15">
      <c r="B30" s="678" t="s">
        <v>64</v>
      </c>
      <c r="C30" s="677">
        <v>0.76041666962408849</v>
      </c>
      <c r="D30" s="288"/>
      <c r="E30" s="288"/>
    </row>
    <row r="31" spans="1:5">
      <c r="A31" s="288"/>
      <c r="B31" s="296"/>
      <c r="C31" s="297"/>
    </row>
    <row r="32" spans="1:5" s="3" customFormat="1" ht="15">
      <c r="B32" s="678" t="s">
        <v>65</v>
      </c>
      <c r="C32" s="677">
        <v>3.5200354508450231</v>
      </c>
      <c r="D32" s="288"/>
      <c r="E32" s="288"/>
    </row>
    <row r="33" spans="1:5">
      <c r="A33" s="288"/>
      <c r="B33" s="296"/>
      <c r="C33" s="295"/>
    </row>
    <row r="34" spans="1:5" s="243" customFormat="1" ht="15.75">
      <c r="B34" s="683" t="s">
        <v>102</v>
      </c>
      <c r="C34" s="679">
        <v>1.0485427799578018</v>
      </c>
      <c r="D34" s="288"/>
      <c r="E34" s="288"/>
    </row>
    <row r="35" spans="1:5" ht="13.5" thickBot="1">
      <c r="A35" s="288"/>
      <c r="B35" s="83"/>
      <c r="C35" s="298"/>
    </row>
    <row r="36" spans="1:5" thickTop="1">
      <c r="A36" s="288"/>
      <c r="B36" s="55"/>
      <c r="C36" s="55"/>
    </row>
    <row r="37" spans="1:5" ht="27" customHeight="1">
      <c r="A37" s="288"/>
      <c r="B37" s="1190" t="s">
        <v>832</v>
      </c>
      <c r="C37" s="1190"/>
    </row>
    <row r="38" spans="1:5" ht="15">
      <c r="A38" s="288"/>
      <c r="B38" s="8"/>
      <c r="C38" s="55"/>
    </row>
    <row r="39" spans="1:5">
      <c r="A39" s="288"/>
      <c r="B39" s="3"/>
    </row>
    <row r="40" spans="1:5" ht="12">
      <c r="A40" s="288"/>
      <c r="C40" s="299"/>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80"/>
  <sheetViews>
    <sheetView showGridLines="0" showRuler="0" zoomScale="85" zoomScaleNormal="85" zoomScaleSheetLayoutView="85" workbookViewId="0"/>
  </sheetViews>
  <sheetFormatPr baseColWidth="10" defaultColWidth="32.7109375" defaultRowHeight="12.75"/>
  <cols>
    <col min="1" max="1" width="6.85546875" style="33" customWidth="1"/>
    <col min="2" max="2" width="14.28515625" style="75" customWidth="1"/>
    <col min="3" max="3" width="38.28515625" style="75" customWidth="1"/>
    <col min="4" max="4" width="31" style="75" customWidth="1"/>
    <col min="5" max="5" width="13" style="75" bestFit="1" customWidth="1"/>
    <col min="6" max="6" width="22.7109375" style="75" customWidth="1"/>
    <col min="7" max="7" width="22.28515625" style="75" customWidth="1"/>
    <col min="8" max="8" width="21.5703125" style="75" customWidth="1"/>
    <col min="9" max="9" width="15.5703125" style="75" customWidth="1"/>
    <col min="10" max="10" width="10.42578125" style="75" bestFit="1" customWidth="1"/>
    <col min="11" max="16384" width="32.7109375" style="75"/>
  </cols>
  <sheetData>
    <row r="1" spans="1:15" ht="15">
      <c r="A1" s="1080" t="s">
        <v>241</v>
      </c>
      <c r="B1" s="568"/>
    </row>
    <row r="2" spans="1:15" ht="15" customHeight="1">
      <c r="A2" s="566"/>
      <c r="B2" s="508" t="s">
        <v>614</v>
      </c>
      <c r="C2" s="5"/>
      <c r="D2" s="5"/>
      <c r="E2" s="7"/>
      <c r="F2" s="7"/>
      <c r="G2" s="7"/>
      <c r="H2" s="265"/>
    </row>
    <row r="3" spans="1:15" ht="15" customHeight="1">
      <c r="A3" s="566"/>
      <c r="B3" s="380" t="s">
        <v>339</v>
      </c>
      <c r="C3" s="5"/>
      <c r="D3" s="5"/>
      <c r="E3" s="7"/>
      <c r="F3" s="7"/>
      <c r="G3" s="7"/>
      <c r="H3" s="7"/>
    </row>
    <row r="4" spans="1:15" s="557" customFormat="1">
      <c r="A4" s="546"/>
      <c r="B4" s="55"/>
      <c r="C4" s="55"/>
      <c r="D4" s="55"/>
      <c r="E4" s="549"/>
      <c r="F4" s="549"/>
      <c r="G4" s="549"/>
      <c r="H4" s="55"/>
      <c r="I4" s="75"/>
      <c r="J4" s="75"/>
      <c r="K4" s="75"/>
      <c r="L4" s="75"/>
      <c r="M4" s="75"/>
      <c r="N4" s="75"/>
      <c r="O4" s="75"/>
    </row>
    <row r="5" spans="1:15" s="557" customFormat="1">
      <c r="A5" s="546"/>
      <c r="B5" s="55"/>
      <c r="C5" s="55"/>
      <c r="D5" s="55"/>
      <c r="E5" s="549"/>
      <c r="F5" s="549"/>
      <c r="G5" s="549"/>
      <c r="H5" s="55"/>
      <c r="I5" s="75"/>
      <c r="J5" s="75"/>
      <c r="K5" s="75"/>
      <c r="L5" s="75"/>
      <c r="M5" s="75"/>
      <c r="N5" s="75"/>
      <c r="O5" s="75"/>
    </row>
    <row r="6" spans="1:15" ht="17.25">
      <c r="B6" s="1154" t="s">
        <v>406</v>
      </c>
      <c r="C6" s="1154"/>
      <c r="D6" s="1154"/>
      <c r="E6" s="1154"/>
      <c r="F6" s="1154"/>
      <c r="G6" s="1154"/>
      <c r="H6" s="1154"/>
    </row>
    <row r="7" spans="1:15" ht="17.25">
      <c r="B7" s="1154" t="s">
        <v>326</v>
      </c>
      <c r="C7" s="1154"/>
      <c r="D7" s="1154"/>
      <c r="E7" s="1154"/>
      <c r="F7" s="1154"/>
      <c r="G7" s="1154"/>
      <c r="H7" s="1154"/>
    </row>
    <row r="8" spans="1:15" ht="13.5" customHeight="1">
      <c r="B8" s="1193" t="s">
        <v>868</v>
      </c>
      <c r="C8" s="1193"/>
      <c r="D8" s="1193"/>
      <c r="E8" s="1193"/>
      <c r="F8" s="1193"/>
      <c r="G8" s="1193"/>
      <c r="H8" s="1193"/>
    </row>
    <row r="9" spans="1:15" s="557" customFormat="1">
      <c r="A9" s="546"/>
      <c r="B9" s="55"/>
      <c r="C9" s="558"/>
      <c r="D9" s="558"/>
      <c r="E9" s="549"/>
      <c r="F9" s="558"/>
      <c r="G9" s="558"/>
      <c r="H9" s="559"/>
      <c r="I9" s="75"/>
      <c r="J9" s="75"/>
      <c r="K9" s="75"/>
      <c r="L9" s="75"/>
      <c r="M9" s="75"/>
      <c r="N9" s="75"/>
      <c r="O9" s="75"/>
    </row>
    <row r="10" spans="1:15" s="557" customFormat="1">
      <c r="A10" s="546"/>
      <c r="B10" s="55"/>
      <c r="C10" s="558"/>
      <c r="D10" s="558"/>
      <c r="E10" s="549"/>
      <c r="F10" s="558"/>
      <c r="G10" s="558"/>
      <c r="H10" s="559"/>
      <c r="I10" s="75"/>
      <c r="J10" s="75"/>
      <c r="K10" s="75"/>
      <c r="L10" s="75"/>
      <c r="M10" s="75"/>
      <c r="N10" s="75"/>
      <c r="O10" s="75"/>
    </row>
    <row r="11" spans="1:15" ht="13.5" thickBot="1">
      <c r="B11" s="7"/>
      <c r="C11" s="266"/>
      <c r="D11" s="266"/>
      <c r="E11" s="7"/>
      <c r="F11" s="266"/>
      <c r="G11" s="266"/>
      <c r="H11" s="265" t="s">
        <v>327</v>
      </c>
    </row>
    <row r="12" spans="1:15" ht="13.5" customHeight="1" thickTop="1">
      <c r="B12" s="1194" t="s">
        <v>328</v>
      </c>
      <c r="C12" s="1197" t="s">
        <v>323</v>
      </c>
      <c r="D12" s="1197" t="s">
        <v>255</v>
      </c>
      <c r="E12" s="1200" t="s">
        <v>324</v>
      </c>
      <c r="F12" s="1203" t="s">
        <v>329</v>
      </c>
      <c r="G12" s="1203" t="s">
        <v>373</v>
      </c>
      <c r="H12" s="1203" t="s">
        <v>374</v>
      </c>
    </row>
    <row r="13" spans="1:15">
      <c r="B13" s="1195"/>
      <c r="C13" s="1198"/>
      <c r="D13" s="1198"/>
      <c r="E13" s="1201"/>
      <c r="F13" s="1204"/>
      <c r="G13" s="1204"/>
      <c r="H13" s="1204"/>
    </row>
    <row r="14" spans="1:15">
      <c r="B14" s="1195"/>
      <c r="C14" s="1198"/>
      <c r="D14" s="1198"/>
      <c r="E14" s="1201"/>
      <c r="F14" s="1204"/>
      <c r="G14" s="1204"/>
      <c r="H14" s="1204"/>
    </row>
    <row r="15" spans="1:15">
      <c r="B15" s="1195"/>
      <c r="C15" s="1198"/>
      <c r="D15" s="1198"/>
      <c r="E15" s="1201"/>
      <c r="F15" s="1204"/>
      <c r="G15" s="1204"/>
      <c r="H15" s="1204"/>
    </row>
    <row r="16" spans="1:15">
      <c r="B16" s="1196"/>
      <c r="C16" s="1199"/>
      <c r="D16" s="1199"/>
      <c r="E16" s="1202"/>
      <c r="F16" s="1205"/>
      <c r="G16" s="1205"/>
      <c r="H16" s="1205"/>
    </row>
    <row r="17" spans="1:15">
      <c r="B17" s="254"/>
      <c r="C17" s="267"/>
      <c r="D17" s="46"/>
      <c r="E17" s="268"/>
      <c r="F17" s="269"/>
      <c r="G17" s="269"/>
      <c r="H17" s="269"/>
    </row>
    <row r="18" spans="1:15" ht="15.75">
      <c r="B18" s="270"/>
      <c r="C18" s="700" t="s">
        <v>340</v>
      </c>
      <c r="D18" s="18"/>
      <c r="E18" s="684"/>
      <c r="F18" s="701">
        <f>+F20+F23+F41</f>
        <v>32658064.299648214</v>
      </c>
      <c r="G18" s="701">
        <f>+G20+G23+G41</f>
        <v>32654125.931473684</v>
      </c>
      <c r="H18" s="701">
        <f>+H20+H23+H41</f>
        <v>32851577.707985919</v>
      </c>
    </row>
    <row r="19" spans="1:15" ht="15.75">
      <c r="B19" s="270"/>
      <c r="C19" s="271"/>
      <c r="D19" s="272"/>
      <c r="E19" s="273"/>
      <c r="F19" s="274"/>
      <c r="G19" s="274"/>
      <c r="H19" s="274"/>
    </row>
    <row r="20" spans="1:15" s="568" customFormat="1" ht="15">
      <c r="A20" s="566"/>
      <c r="B20" s="689"/>
      <c r="C20" s="690" t="s">
        <v>330</v>
      </c>
      <c r="D20" s="690"/>
      <c r="E20" s="699"/>
      <c r="F20" s="692">
        <f>+F21</f>
        <v>182524.88668688847</v>
      </c>
      <c r="G20" s="692">
        <f t="shared" ref="G20:H20" si="0">+G21</f>
        <v>182524.88668688847</v>
      </c>
      <c r="H20" s="692">
        <f t="shared" si="0"/>
        <v>320275.91825654201</v>
      </c>
      <c r="I20" s="75"/>
      <c r="J20" s="75"/>
      <c r="K20" s="75"/>
      <c r="L20" s="75"/>
      <c r="M20" s="75"/>
      <c r="N20" s="75"/>
      <c r="O20" s="75"/>
    </row>
    <row r="21" spans="1:15">
      <c r="B21" s="698">
        <v>40182</v>
      </c>
      <c r="C21" s="1137" t="s">
        <v>925</v>
      </c>
      <c r="D21" s="697" t="s">
        <v>256</v>
      </c>
      <c r="E21" s="688">
        <v>2022</v>
      </c>
      <c r="F21" s="1138">
        <v>182524.88668688847</v>
      </c>
      <c r="G21" s="1138">
        <v>182524.88668688847</v>
      </c>
      <c r="H21" s="1139">
        <v>320275.91825654201</v>
      </c>
    </row>
    <row r="22" spans="1:15">
      <c r="B22" s="270"/>
      <c r="C22" s="276"/>
      <c r="D22" s="277"/>
      <c r="E22" s="278"/>
      <c r="F22" s="23"/>
      <c r="G22" s="255"/>
      <c r="H22" s="255"/>
    </row>
    <row r="23" spans="1:15" s="565" customFormat="1" ht="15">
      <c r="A23" s="560"/>
      <c r="B23" s="561"/>
      <c r="C23" s="690" t="s">
        <v>307</v>
      </c>
      <c r="D23" s="562"/>
      <c r="E23" s="563"/>
      <c r="F23" s="696">
        <f>SUM(F24:F39)</f>
        <v>32475539.412961327</v>
      </c>
      <c r="G23" s="696">
        <f>SUM(G24:G39)</f>
        <v>32471601.044786796</v>
      </c>
      <c r="H23" s="696">
        <f>SUM(H24:H39)</f>
        <v>32531293.625153959</v>
      </c>
      <c r="I23" s="75"/>
      <c r="J23" s="75"/>
      <c r="K23" s="75"/>
      <c r="L23" s="75"/>
      <c r="M23" s="75"/>
      <c r="N23" s="75"/>
      <c r="O23" s="75"/>
    </row>
    <row r="24" spans="1:15">
      <c r="B24" s="686">
        <v>43165</v>
      </c>
      <c r="C24" s="687" t="s">
        <v>926</v>
      </c>
      <c r="D24" s="691" t="s">
        <v>927</v>
      </c>
      <c r="E24" s="688">
        <v>2020</v>
      </c>
      <c r="F24" s="693">
        <v>1489328.9569236422</v>
      </c>
      <c r="G24" s="693">
        <v>1489328.9569236422</v>
      </c>
      <c r="H24" s="694">
        <v>1489328.9569236401</v>
      </c>
    </row>
    <row r="25" spans="1:15">
      <c r="B25" s="686">
        <v>42312</v>
      </c>
      <c r="C25" s="687" t="s">
        <v>928</v>
      </c>
      <c r="D25" s="691">
        <v>2.5000000000000001E-2</v>
      </c>
      <c r="E25" s="688">
        <v>2018</v>
      </c>
      <c r="F25" s="693">
        <v>353468.98</v>
      </c>
      <c r="G25" s="693">
        <v>353468.98</v>
      </c>
      <c r="H25" s="694">
        <v>353468.98</v>
      </c>
    </row>
    <row r="26" spans="1:15">
      <c r="B26" s="686">
        <v>43140</v>
      </c>
      <c r="C26" s="687" t="s">
        <v>929</v>
      </c>
      <c r="D26" s="691" t="s">
        <v>930</v>
      </c>
      <c r="E26" s="688">
        <v>2019</v>
      </c>
      <c r="F26" s="693">
        <v>3498978.9195414851</v>
      </c>
      <c r="G26" s="693">
        <v>3498978.9195414851</v>
      </c>
      <c r="H26" s="694">
        <v>3558671.4999086498</v>
      </c>
    </row>
    <row r="27" spans="1:15">
      <c r="B27" s="686">
        <v>42828</v>
      </c>
      <c r="C27" s="687" t="s">
        <v>914</v>
      </c>
      <c r="D27" s="691" t="s">
        <v>676</v>
      </c>
      <c r="E27" s="688">
        <v>2022</v>
      </c>
      <c r="F27" s="693">
        <v>2608297.692235135</v>
      </c>
      <c r="G27" s="693">
        <v>2608297.692235135</v>
      </c>
      <c r="H27" s="694">
        <v>2608297.6922351397</v>
      </c>
    </row>
    <row r="28" spans="1:15">
      <c r="B28" s="686">
        <v>41344</v>
      </c>
      <c r="C28" s="687" t="s">
        <v>915</v>
      </c>
      <c r="D28" s="691" t="s">
        <v>232</v>
      </c>
      <c r="E28" s="688">
        <v>2019</v>
      </c>
      <c r="F28" s="693">
        <v>1955367.785268551</v>
      </c>
      <c r="G28" s="693">
        <v>1955367.785268551</v>
      </c>
      <c r="H28" s="694">
        <v>1955367.7852685498</v>
      </c>
    </row>
    <row r="29" spans="1:15">
      <c r="B29" s="686">
        <v>41435</v>
      </c>
      <c r="C29" s="687" t="s">
        <v>916</v>
      </c>
      <c r="D29" s="691" t="s">
        <v>250</v>
      </c>
      <c r="E29" s="688">
        <v>2019</v>
      </c>
      <c r="F29" s="693">
        <v>744308.53147200309</v>
      </c>
      <c r="G29" s="694">
        <v>744308.53147200309</v>
      </c>
      <c r="H29" s="694">
        <v>744308.53147200297</v>
      </c>
    </row>
    <row r="30" spans="1:15">
      <c r="B30" s="686">
        <v>41323</v>
      </c>
      <c r="C30" s="687" t="s">
        <v>917</v>
      </c>
      <c r="D30" s="697" t="s">
        <v>250</v>
      </c>
      <c r="E30" s="688">
        <v>2018</v>
      </c>
      <c r="F30" s="693">
        <v>940103.11056281743</v>
      </c>
      <c r="G30" s="694">
        <v>940103.11056281743</v>
      </c>
      <c r="H30" s="694">
        <v>940103.11056281696</v>
      </c>
    </row>
    <row r="31" spans="1:15">
      <c r="A31" s="75"/>
      <c r="B31" s="686">
        <v>41631</v>
      </c>
      <c r="C31" s="687" t="s">
        <v>918</v>
      </c>
      <c r="D31" s="691" t="s">
        <v>250</v>
      </c>
      <c r="E31" s="688">
        <v>2020</v>
      </c>
      <c r="F31" s="693">
        <v>1758636.1115606679</v>
      </c>
      <c r="G31" s="694">
        <v>1758636.1115606679</v>
      </c>
      <c r="H31" s="694">
        <v>1758636.11156067</v>
      </c>
    </row>
    <row r="32" spans="1:15">
      <c r="A32" s="75"/>
      <c r="B32" s="686">
        <v>42430</v>
      </c>
      <c r="C32" s="687" t="s">
        <v>919</v>
      </c>
      <c r="D32" s="691" t="s">
        <v>674</v>
      </c>
      <c r="E32" s="688">
        <v>2020</v>
      </c>
      <c r="F32" s="693">
        <v>830429.38664469076</v>
      </c>
      <c r="G32" s="694">
        <v>830429.38664469076</v>
      </c>
      <c r="H32" s="694">
        <v>830429.386644691</v>
      </c>
    </row>
    <row r="33" spans="1:15">
      <c r="A33" s="75"/>
      <c r="B33" s="686">
        <v>32875</v>
      </c>
      <c r="C33" s="687" t="s">
        <v>920</v>
      </c>
      <c r="D33" s="691" t="s">
        <v>51</v>
      </c>
      <c r="E33" s="688">
        <v>2089</v>
      </c>
      <c r="F33" s="693">
        <v>43759.646397065029</v>
      </c>
      <c r="G33" s="694">
        <v>39821.278222535497</v>
      </c>
      <c r="H33" s="694">
        <v>39821.278222535497</v>
      </c>
    </row>
    <row r="34" spans="1:15">
      <c r="A34" s="75"/>
      <c r="B34" s="686">
        <v>42660</v>
      </c>
      <c r="C34" s="687" t="s">
        <v>616</v>
      </c>
      <c r="D34" s="691">
        <v>0.155</v>
      </c>
      <c r="E34" s="688">
        <v>2026</v>
      </c>
      <c r="F34" s="693">
        <v>2988186.3643990806</v>
      </c>
      <c r="G34" s="694">
        <v>2988186.3643990806</v>
      </c>
      <c r="H34" s="694">
        <v>2988186.3643990797</v>
      </c>
    </row>
    <row r="35" spans="1:15">
      <c r="A35" s="75"/>
      <c r="B35" s="686">
        <v>42660</v>
      </c>
      <c r="C35" s="687" t="s">
        <v>617</v>
      </c>
      <c r="D35" s="691">
        <v>0.16</v>
      </c>
      <c r="E35" s="688">
        <v>2023</v>
      </c>
      <c r="F35" s="693">
        <v>1354231.9310142826</v>
      </c>
      <c r="G35" s="694">
        <v>1354231.9310142826</v>
      </c>
      <c r="H35" s="694">
        <v>1354231.9310142801</v>
      </c>
    </row>
    <row r="36" spans="1:15">
      <c r="A36" s="75"/>
      <c r="B36" s="686">
        <v>43172</v>
      </c>
      <c r="C36" s="687" t="s">
        <v>871</v>
      </c>
      <c r="D36" s="691">
        <v>0.17249999999999999</v>
      </c>
      <c r="E36" s="688">
        <v>2021</v>
      </c>
      <c r="F36" s="693">
        <v>4383726.8824869804</v>
      </c>
      <c r="G36" s="694">
        <v>4383726.8824869804</v>
      </c>
      <c r="H36" s="694">
        <v>4383726.8824869804</v>
      </c>
    </row>
    <row r="37" spans="1:15">
      <c r="A37" s="75"/>
      <c r="B37" s="698">
        <v>42646</v>
      </c>
      <c r="C37" s="687" t="s">
        <v>618</v>
      </c>
      <c r="D37" s="697">
        <v>0.182</v>
      </c>
      <c r="E37" s="688">
        <v>2021</v>
      </c>
      <c r="F37" s="693">
        <v>3102768.6620861525</v>
      </c>
      <c r="G37" s="694">
        <v>3102768.6620861525</v>
      </c>
      <c r="H37" s="694">
        <v>3102768.6620861501</v>
      </c>
    </row>
    <row r="38" spans="1:15">
      <c r="A38" s="75"/>
      <c r="B38" s="698">
        <v>42632</v>
      </c>
      <c r="C38" s="687" t="s">
        <v>517</v>
      </c>
      <c r="D38" s="697">
        <v>0.21199999999999999</v>
      </c>
      <c r="E38" s="688">
        <v>2018</v>
      </c>
      <c r="F38" s="693">
        <v>1241107.4647153148</v>
      </c>
      <c r="G38" s="694">
        <v>1241107.4647153148</v>
      </c>
      <c r="H38" s="694">
        <v>1241107.4647153101</v>
      </c>
    </row>
    <row r="39" spans="1:15">
      <c r="A39" s="75"/>
      <c r="B39" s="698">
        <v>42907</v>
      </c>
      <c r="C39" s="687" t="s">
        <v>677</v>
      </c>
      <c r="D39" s="697" t="s">
        <v>678</v>
      </c>
      <c r="E39" s="688">
        <v>2020</v>
      </c>
      <c r="F39" s="693">
        <v>5182838.9876534631</v>
      </c>
      <c r="G39" s="694">
        <v>5182838.9876534631</v>
      </c>
      <c r="H39" s="694">
        <v>5182838.9876534594</v>
      </c>
    </row>
    <row r="40" spans="1:15">
      <c r="A40" s="75"/>
      <c r="B40" s="279"/>
      <c r="C40" s="276"/>
      <c r="D40" s="280"/>
      <c r="E40" s="281"/>
      <c r="F40" s="23"/>
      <c r="G40" s="255"/>
      <c r="H40" s="255"/>
    </row>
    <row r="41" spans="1:15" s="568" customFormat="1" ht="15">
      <c r="B41" s="569"/>
      <c r="C41" s="690" t="s">
        <v>331</v>
      </c>
      <c r="D41" s="574"/>
      <c r="E41" s="685"/>
      <c r="F41" s="564"/>
      <c r="G41" s="275"/>
      <c r="H41" s="692">
        <v>8.1645754171362199</v>
      </c>
      <c r="I41" s="75"/>
      <c r="J41" s="75"/>
      <c r="K41" s="75"/>
      <c r="L41" s="75"/>
      <c r="M41" s="75"/>
      <c r="N41" s="75"/>
      <c r="O41" s="75"/>
    </row>
    <row r="42" spans="1:15">
      <c r="A42" s="75"/>
      <c r="B42" s="279"/>
      <c r="C42" s="276"/>
      <c r="D42" s="280"/>
      <c r="E42" s="281"/>
      <c r="F42" s="23"/>
      <c r="G42" s="255"/>
      <c r="H42" s="1007"/>
    </row>
    <row r="43" spans="1:15" s="568" customFormat="1" ht="15.75">
      <c r="B43" s="567"/>
      <c r="C43" s="700" t="s">
        <v>242</v>
      </c>
      <c r="D43" s="695"/>
      <c r="E43" s="1005"/>
      <c r="F43" s="701">
        <f>SUM(F44:F64)</f>
        <v>11021533.767803254</v>
      </c>
      <c r="G43" s="701">
        <f>SUM(G44:G64)</f>
        <v>11021533.767803254</v>
      </c>
      <c r="H43" s="701">
        <f>SUM(H44:H64)</f>
        <v>11021533.767803257</v>
      </c>
      <c r="I43" s="75"/>
      <c r="J43" s="75"/>
      <c r="K43" s="75"/>
      <c r="L43" s="75"/>
      <c r="M43" s="75"/>
      <c r="N43" s="75"/>
      <c r="O43" s="75"/>
    </row>
    <row r="44" spans="1:15">
      <c r="A44" s="75"/>
      <c r="B44" s="686">
        <v>43084</v>
      </c>
      <c r="C44" s="687" t="s">
        <v>750</v>
      </c>
      <c r="D44" s="691" t="s">
        <v>51</v>
      </c>
      <c r="E44" s="1004">
        <v>2018</v>
      </c>
      <c r="F44" s="693">
        <v>621748.64912899071</v>
      </c>
      <c r="G44" s="693">
        <v>621748.64912899071</v>
      </c>
      <c r="H44" s="1008">
        <v>621748.64912899106</v>
      </c>
    </row>
    <row r="45" spans="1:15">
      <c r="A45" s="75"/>
      <c r="B45" s="686">
        <v>43084</v>
      </c>
      <c r="C45" s="687" t="s">
        <v>751</v>
      </c>
      <c r="D45" s="691" t="s">
        <v>51</v>
      </c>
      <c r="E45" s="1004">
        <v>2018</v>
      </c>
      <c r="F45" s="693">
        <v>482183.12540646264</v>
      </c>
      <c r="G45" s="693">
        <v>482183.12540646264</v>
      </c>
      <c r="H45" s="1008">
        <v>482183.12540646305</v>
      </c>
    </row>
    <row r="46" spans="1:15">
      <c r="A46" s="75"/>
      <c r="B46" s="686">
        <v>43175</v>
      </c>
      <c r="C46" s="687" t="s">
        <v>751</v>
      </c>
      <c r="D46" s="691" t="s">
        <v>873</v>
      </c>
      <c r="E46" s="1004">
        <v>2018</v>
      </c>
      <c r="F46" s="693">
        <v>2446241.0355800684</v>
      </c>
      <c r="G46" s="693">
        <v>2446241.0355800684</v>
      </c>
      <c r="H46" s="1008">
        <v>2446241.0355800702</v>
      </c>
    </row>
    <row r="47" spans="1:15">
      <c r="A47" s="75"/>
      <c r="B47" s="686">
        <v>43084</v>
      </c>
      <c r="C47" s="687" t="s">
        <v>752</v>
      </c>
      <c r="D47" s="691" t="s">
        <v>51</v>
      </c>
      <c r="E47" s="1004">
        <v>2018</v>
      </c>
      <c r="F47" s="693">
        <v>305321.84076094785</v>
      </c>
      <c r="G47" s="693">
        <v>305321.84076094785</v>
      </c>
      <c r="H47" s="1008">
        <v>305321.84076094802</v>
      </c>
    </row>
    <row r="48" spans="1:15">
      <c r="A48" s="75"/>
      <c r="B48" s="686">
        <v>42866</v>
      </c>
      <c r="C48" s="687" t="s">
        <v>679</v>
      </c>
      <c r="D48" s="691" t="s">
        <v>754</v>
      </c>
      <c r="E48" s="1004">
        <v>2018</v>
      </c>
      <c r="F48" s="693">
        <v>735976.72675281612</v>
      </c>
      <c r="G48" s="693">
        <v>735976.72675281612</v>
      </c>
      <c r="H48" s="1008">
        <v>735976.726752816</v>
      </c>
    </row>
    <row r="49" spans="1:8">
      <c r="A49" s="75"/>
      <c r="B49" s="686">
        <v>43095</v>
      </c>
      <c r="C49" s="687" t="s">
        <v>753</v>
      </c>
      <c r="D49" s="691" t="s">
        <v>754</v>
      </c>
      <c r="E49" s="1004">
        <v>2018</v>
      </c>
      <c r="F49" s="693">
        <v>4530042.2472981093</v>
      </c>
      <c r="G49" s="693">
        <v>4530042.2472981093</v>
      </c>
      <c r="H49" s="1008">
        <v>4530042.2472981103</v>
      </c>
    </row>
    <row r="50" spans="1:8">
      <c r="A50" s="75"/>
      <c r="B50" s="686">
        <v>43130</v>
      </c>
      <c r="C50" s="687" t="s">
        <v>874</v>
      </c>
      <c r="D50" s="691" t="s">
        <v>754</v>
      </c>
      <c r="E50" s="1004">
        <v>2018</v>
      </c>
      <c r="F50" s="693">
        <v>794308.77760843548</v>
      </c>
      <c r="G50" s="693">
        <v>794308.77760843548</v>
      </c>
      <c r="H50" s="1008">
        <v>794308.77760843595</v>
      </c>
    </row>
    <row r="51" spans="1:8">
      <c r="A51" s="75"/>
      <c r="B51" s="686">
        <v>43097</v>
      </c>
      <c r="C51" s="687" t="s">
        <v>755</v>
      </c>
      <c r="D51" s="691" t="s">
        <v>921</v>
      </c>
      <c r="E51" s="1004">
        <v>2018</v>
      </c>
      <c r="F51" s="693">
        <v>15916.143879106205</v>
      </c>
      <c r="G51" s="693">
        <v>15916.143879106205</v>
      </c>
      <c r="H51" s="1008">
        <v>15916.143879106199</v>
      </c>
    </row>
    <row r="52" spans="1:8">
      <c r="A52" s="75"/>
      <c r="B52" s="686">
        <v>42907</v>
      </c>
      <c r="C52" s="687" t="s">
        <v>680</v>
      </c>
      <c r="D52" s="691" t="s">
        <v>921</v>
      </c>
      <c r="E52" s="1004">
        <v>2018</v>
      </c>
      <c r="F52" s="693">
        <v>212035.76375271182</v>
      </c>
      <c r="G52" s="693">
        <v>212035.76375271182</v>
      </c>
      <c r="H52" s="1008">
        <v>212035.76375271202</v>
      </c>
    </row>
    <row r="53" spans="1:8">
      <c r="A53" s="75"/>
      <c r="B53" s="686">
        <v>43046</v>
      </c>
      <c r="C53" s="687" t="s">
        <v>756</v>
      </c>
      <c r="D53" s="691" t="s">
        <v>921</v>
      </c>
      <c r="E53" s="1004">
        <v>2018</v>
      </c>
      <c r="F53" s="693">
        <v>20969.609696524403</v>
      </c>
      <c r="G53" s="693">
        <v>20969.609696524403</v>
      </c>
      <c r="H53" s="1008">
        <v>20969.6096965244</v>
      </c>
    </row>
    <row r="54" spans="1:8">
      <c r="A54" s="75"/>
      <c r="B54" s="686">
        <v>43174</v>
      </c>
      <c r="C54" s="687" t="s">
        <v>875</v>
      </c>
      <c r="D54" s="691" t="s">
        <v>921</v>
      </c>
      <c r="E54" s="1004">
        <v>2018</v>
      </c>
      <c r="F54" s="693">
        <v>25318.592286268882</v>
      </c>
      <c r="G54" s="693">
        <v>25318.592286268882</v>
      </c>
      <c r="H54" s="1008">
        <v>25318.5922862689</v>
      </c>
    </row>
    <row r="55" spans="1:8">
      <c r="A55" s="75"/>
      <c r="B55" s="686">
        <v>43147</v>
      </c>
      <c r="C55" s="687" t="s">
        <v>876</v>
      </c>
      <c r="D55" s="691" t="s">
        <v>921</v>
      </c>
      <c r="E55" s="1004">
        <v>2018</v>
      </c>
      <c r="F55" s="693">
        <v>22339.93437023725</v>
      </c>
      <c r="G55" s="693">
        <v>22339.93437023725</v>
      </c>
      <c r="H55" s="1008">
        <v>22339.934370237297</v>
      </c>
    </row>
    <row r="56" spans="1:8">
      <c r="A56" s="75"/>
      <c r="B56" s="686">
        <v>43145</v>
      </c>
      <c r="C56" s="687" t="s">
        <v>876</v>
      </c>
      <c r="D56" s="691" t="s">
        <v>921</v>
      </c>
      <c r="E56" s="1004">
        <v>2018</v>
      </c>
      <c r="F56" s="693">
        <v>39715.438880421782</v>
      </c>
      <c r="G56" s="693">
        <v>39715.438880421782</v>
      </c>
      <c r="H56" s="1008">
        <v>39715.438880421803</v>
      </c>
    </row>
    <row r="57" spans="1:8">
      <c r="A57" s="75"/>
      <c r="B57" s="686">
        <v>43025</v>
      </c>
      <c r="C57" s="687" t="s">
        <v>757</v>
      </c>
      <c r="D57" s="691" t="s">
        <v>921</v>
      </c>
      <c r="E57" s="1004">
        <v>2018</v>
      </c>
      <c r="F57" s="693">
        <v>14893.289580158167</v>
      </c>
      <c r="G57" s="693">
        <v>14893.289580158167</v>
      </c>
      <c r="H57" s="1008">
        <v>14893.2895801582</v>
      </c>
    </row>
    <row r="58" spans="1:8">
      <c r="A58" s="75"/>
      <c r="B58" s="686">
        <v>43180</v>
      </c>
      <c r="C58" s="687" t="s">
        <v>877</v>
      </c>
      <c r="D58" s="691" t="s">
        <v>921</v>
      </c>
      <c r="E58" s="1004">
        <v>2018</v>
      </c>
      <c r="F58" s="693">
        <v>34751.009020369056</v>
      </c>
      <c r="G58" s="693">
        <v>34751.009020369056</v>
      </c>
      <c r="H58" s="1008">
        <v>34751.0090203691</v>
      </c>
    </row>
    <row r="59" spans="1:8">
      <c r="A59" s="75"/>
      <c r="B59" s="686">
        <v>43087</v>
      </c>
      <c r="C59" s="687" t="s">
        <v>758</v>
      </c>
      <c r="D59" s="691" t="s">
        <v>921</v>
      </c>
      <c r="E59" s="1004">
        <v>2018</v>
      </c>
      <c r="F59" s="693">
        <v>109217.45692115989</v>
      </c>
      <c r="G59" s="693">
        <v>109217.45692115989</v>
      </c>
      <c r="H59" s="1008">
        <v>109217.45692116</v>
      </c>
    </row>
    <row r="60" spans="1:8">
      <c r="A60" s="75"/>
      <c r="B60" s="686">
        <v>43091</v>
      </c>
      <c r="C60" s="687" t="s">
        <v>759</v>
      </c>
      <c r="D60" s="691" t="s">
        <v>921</v>
      </c>
      <c r="E60" s="1004">
        <v>2018</v>
      </c>
      <c r="F60" s="693">
        <v>34751.009020369056</v>
      </c>
      <c r="G60" s="693">
        <v>34751.009020369056</v>
      </c>
      <c r="H60" s="1008">
        <v>34751.0090203691</v>
      </c>
    </row>
    <row r="61" spans="1:8">
      <c r="A61" s="75"/>
      <c r="B61" s="686">
        <v>43124</v>
      </c>
      <c r="C61" s="687" t="s">
        <v>878</v>
      </c>
      <c r="D61" s="691" t="s">
        <v>921</v>
      </c>
      <c r="E61" s="1004">
        <v>2018</v>
      </c>
      <c r="F61" s="693">
        <v>49644.298600527218</v>
      </c>
      <c r="G61" s="693">
        <v>49644.298600527218</v>
      </c>
      <c r="H61" s="1008">
        <v>49644.298600527196</v>
      </c>
    </row>
    <row r="62" spans="1:8">
      <c r="A62" s="75"/>
      <c r="B62" s="686">
        <v>42975</v>
      </c>
      <c r="C62" s="687" t="s">
        <v>730</v>
      </c>
      <c r="D62" s="691" t="s">
        <v>921</v>
      </c>
      <c r="E62" s="1004">
        <v>2018</v>
      </c>
      <c r="F62" s="693">
        <v>4130.0098295711232</v>
      </c>
      <c r="G62" s="693">
        <v>4130.0098295711232</v>
      </c>
      <c r="H62" s="1008">
        <v>4130.0098295711196</v>
      </c>
    </row>
    <row r="63" spans="1:8">
      <c r="A63" s="75"/>
      <c r="B63" s="686">
        <v>42632</v>
      </c>
      <c r="C63" s="687" t="s">
        <v>931</v>
      </c>
      <c r="D63" s="691" t="s">
        <v>51</v>
      </c>
      <c r="E63" s="1004">
        <v>2018</v>
      </c>
      <c r="F63" s="693">
        <v>271028.80943000002</v>
      </c>
      <c r="G63" s="693">
        <v>271028.80943000002</v>
      </c>
      <c r="H63" s="1008">
        <v>271028.80943000002</v>
      </c>
    </row>
    <row r="64" spans="1:8">
      <c r="A64" s="75"/>
      <c r="B64" s="686">
        <v>43154</v>
      </c>
      <c r="C64" s="687" t="s">
        <v>932</v>
      </c>
      <c r="D64" s="691" t="s">
        <v>51</v>
      </c>
      <c r="E64" s="1004">
        <v>2018</v>
      </c>
      <c r="F64" s="693">
        <v>251000</v>
      </c>
      <c r="G64" s="693">
        <v>251000</v>
      </c>
      <c r="H64" s="1008">
        <v>251000</v>
      </c>
    </row>
    <row r="65" spans="1:15" ht="15">
      <c r="A65" s="75"/>
      <c r="B65" s="270"/>
      <c r="C65" s="276"/>
      <c r="D65" s="277"/>
      <c r="E65" s="1006"/>
      <c r="F65" s="23"/>
      <c r="G65" s="23"/>
      <c r="H65" s="1007"/>
    </row>
    <row r="66" spans="1:15" s="702" customFormat="1" ht="15.75">
      <c r="B66" s="703"/>
      <c r="C66" s="700" t="s">
        <v>442</v>
      </c>
      <c r="D66" s="704"/>
      <c r="E66" s="705"/>
      <c r="F66" s="701">
        <f>+F67</f>
        <v>114.39843521170812</v>
      </c>
      <c r="G66" s="701">
        <f>+G67</f>
        <v>7.7333342203114679</v>
      </c>
      <c r="H66" s="701">
        <f>+H67</f>
        <v>8.4595627330179308</v>
      </c>
      <c r="I66" s="75"/>
      <c r="J66" s="75"/>
      <c r="K66" s="75"/>
      <c r="L66" s="75"/>
      <c r="M66" s="75"/>
      <c r="N66" s="75"/>
      <c r="O66" s="75"/>
    </row>
    <row r="67" spans="1:15">
      <c r="A67" s="75"/>
      <c r="B67" s="686">
        <v>37201</v>
      </c>
      <c r="C67" s="687" t="s">
        <v>332</v>
      </c>
      <c r="D67" s="691">
        <v>7.0000000000000007E-2</v>
      </c>
      <c r="E67" s="688">
        <v>2019</v>
      </c>
      <c r="F67" s="693">
        <v>114.39843521170812</v>
      </c>
      <c r="G67" s="694">
        <v>7.7333342203114679</v>
      </c>
      <c r="H67" s="694">
        <v>8.4595627330179308</v>
      </c>
    </row>
    <row r="68" spans="1:15" ht="15">
      <c r="A68" s="75"/>
      <c r="B68" s="270"/>
      <c r="C68" s="276"/>
      <c r="D68" s="282"/>
      <c r="E68" s="2"/>
      <c r="F68" s="23"/>
      <c r="G68" s="255"/>
      <c r="H68" s="255"/>
    </row>
    <row r="69" spans="1:15" s="702" customFormat="1" ht="15.75">
      <c r="B69" s="703"/>
      <c r="C69" s="700" t="s">
        <v>391</v>
      </c>
      <c r="D69" s="704"/>
      <c r="E69" s="705"/>
      <c r="F69" s="701">
        <f>SUM(F70:F70)</f>
        <v>239313.31911851611</v>
      </c>
      <c r="G69" s="701">
        <f>SUM(G70:G70)</f>
        <v>239313.31911851611</v>
      </c>
      <c r="H69" s="701">
        <f>SUM(H70:H70)</f>
        <v>239313.31911851611</v>
      </c>
      <c r="I69" s="75"/>
      <c r="J69" s="75"/>
      <c r="K69" s="75"/>
      <c r="L69" s="75"/>
      <c r="M69" s="75"/>
      <c r="N69" s="75"/>
      <c r="O69" s="75"/>
    </row>
    <row r="70" spans="1:15">
      <c r="A70" s="75"/>
      <c r="B70" s="686">
        <v>41344</v>
      </c>
      <c r="C70" s="687" t="s">
        <v>933</v>
      </c>
      <c r="D70" s="691" t="s">
        <v>232</v>
      </c>
      <c r="E70" s="688">
        <v>2019</v>
      </c>
      <c r="F70" s="693">
        <v>239313.31911851611</v>
      </c>
      <c r="G70" s="694">
        <v>239313.31911851611</v>
      </c>
      <c r="H70" s="694">
        <v>239313.31911851611</v>
      </c>
    </row>
    <row r="71" spans="1:15" ht="15" customHeight="1">
      <c r="A71" s="75"/>
      <c r="B71" s="270"/>
      <c r="C71" s="276"/>
      <c r="D71" s="282"/>
      <c r="E71" s="283"/>
      <c r="F71" s="23"/>
      <c r="G71" s="255"/>
      <c r="H71" s="255"/>
    </row>
    <row r="72" spans="1:15" ht="16.5" thickBot="1">
      <c r="A72" s="75"/>
      <c r="B72" s="1191" t="s">
        <v>308</v>
      </c>
      <c r="C72" s="1191"/>
      <c r="D72" s="1191"/>
      <c r="E72" s="1192"/>
      <c r="F72" s="439">
        <f>+F69+F43+F66+F18</f>
        <v>43919025.785005197</v>
      </c>
      <c r="G72" s="439">
        <f>+G69+G43+G66+G18</f>
        <v>43914980.751729675</v>
      </c>
      <c r="H72" s="439">
        <f>+H69+H43+H66+H18</f>
        <v>44112433.254470423</v>
      </c>
    </row>
    <row r="73" spans="1:15" ht="13.5" thickTop="1">
      <c r="A73" s="75"/>
      <c r="B73" s="284"/>
      <c r="C73" s="7"/>
      <c r="D73" s="7"/>
      <c r="E73" s="7"/>
      <c r="F73" s="7"/>
      <c r="G73" s="204"/>
      <c r="H73" s="285"/>
    </row>
    <row r="74" spans="1:15">
      <c r="A74" s="75"/>
      <c r="B74" s="31" t="s">
        <v>879</v>
      </c>
      <c r="C74" s="7"/>
      <c r="D74" s="7"/>
      <c r="E74" s="7"/>
      <c r="F74" s="114"/>
      <c r="G74" s="114"/>
      <c r="H74" s="114"/>
    </row>
    <row r="75" spans="1:15">
      <c r="A75" s="75"/>
      <c r="B75" s="31" t="s">
        <v>880</v>
      </c>
      <c r="C75" s="7"/>
      <c r="D75" s="7"/>
      <c r="E75" s="7"/>
      <c r="F75" s="204"/>
      <c r="G75" s="204"/>
      <c r="H75" s="285"/>
    </row>
    <row r="76" spans="1:15">
      <c r="A76" s="75"/>
      <c r="B76" s="31" t="s">
        <v>934</v>
      </c>
      <c r="C76" s="7"/>
      <c r="D76" s="7"/>
      <c r="E76" s="7"/>
      <c r="F76" s="7"/>
      <c r="G76" s="204"/>
      <c r="H76" s="142"/>
    </row>
    <row r="77" spans="1:15">
      <c r="A77" s="75"/>
      <c r="G77" s="286"/>
    </row>
    <row r="79" spans="1:15">
      <c r="A79" s="75"/>
      <c r="H79" s="286"/>
    </row>
    <row r="80" spans="1:15">
      <c r="A80" s="75"/>
      <c r="H80" s="287"/>
    </row>
  </sheetData>
  <sortState ref="B47:H67">
    <sortCondition ref="B47:B67"/>
  </sortState>
  <mergeCells count="11">
    <mergeCell ref="B72:E72"/>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33</vt:i4>
      </vt:variant>
    </vt:vector>
  </HeadingPairs>
  <TitlesOfParts>
    <vt:vector size="64" baseType="lpstr">
      <vt:lpstr>INDICE</vt:lpstr>
      <vt:lpstr>A.1.1</vt:lpstr>
      <vt:lpstr>A.1.2</vt:lpstr>
      <vt:lpstr>A.1.3</vt:lpstr>
      <vt:lpstr>A.1.4</vt:lpstr>
      <vt:lpstr>A.1.5</vt:lpstr>
      <vt:lpstr>A.1.6</vt:lpstr>
      <vt:lpstr>A.1.7</vt:lpstr>
      <vt:lpstr>A.1.8</vt:lpstr>
      <vt:lpstr>A.1.9</vt:lpstr>
      <vt:lpstr>A.1.10</vt:lpstr>
      <vt:lpstr>A.1.11</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A.1.11!Área_de_impresión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alfort_mecon</cp:lastModifiedBy>
  <cp:lastPrinted>2017-11-13T20:03:10Z</cp:lastPrinted>
  <dcterms:created xsi:type="dcterms:W3CDTF">1999-01-19T22:36:21Z</dcterms:created>
  <dcterms:modified xsi:type="dcterms:W3CDTF">2018-07-27T19:06:59Z</dcterms:modified>
</cp:coreProperties>
</file>